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23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8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13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19.bin" ContentType="application/vnd.openxmlformats-officedocument.spreadsheetml.customProperty"/>
  <Override PartName="/xl/customProperty18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3.bin" ContentType="application/vnd.openxmlformats-officedocument.spreadsheetml.customProperty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-15" yWindow="7290" windowWidth="28830" windowHeight="7350" tabRatio="875"/>
  </bookViews>
  <sheets>
    <sheet name="Summary Feed x Depr Grp" sheetId="147" r:id="rId1"/>
    <sheet name="The Tests=&gt;" sheetId="171" r:id="rId2"/>
    <sheet name="E311 3" sheetId="144" r:id="rId3"/>
    <sheet name="E311 3-4" sheetId="154" r:id="rId4"/>
    <sheet name="E311 4" sheetId="156" r:id="rId5"/>
    <sheet name="E312 3" sheetId="149" r:id="rId6"/>
    <sheet name="E312 3-4" sheetId="158" r:id="rId7"/>
    <sheet name="E312 4" sheetId="152" r:id="rId8"/>
    <sheet name="E314 3" sheetId="161" r:id="rId9"/>
    <sheet name="E314 4" sheetId="162" r:id="rId10"/>
    <sheet name="E315 3" sheetId="163" r:id="rId11"/>
    <sheet name="E315 3-4" sheetId="164" r:id="rId12"/>
    <sheet name="E315 4" sheetId="165" r:id="rId13"/>
    <sheet name="E316 3" sheetId="166" r:id="rId14"/>
    <sheet name="E316 4" sheetId="167" r:id="rId15"/>
    <sheet name="Support=&gt;" sheetId="168" r:id="rId16"/>
    <sheet name="Gross Plant Detail" sheetId="83" r:id="rId17"/>
    <sheet name="DFIT Detail" sheetId="84" r:id="rId18"/>
    <sheet name="Depr Exp Detail" sheetId="172" r:id="rId19"/>
    <sheet name="Current Depr Rates" sheetId="174" r:id="rId20"/>
    <sheet name="New Depr Rates" sheetId="169" r:id="rId21"/>
    <sheet name="MACRS" sheetId="50" r:id="rId22"/>
    <sheet name="SEF-16 Plant Closings" sheetId="170" r:id="rId23"/>
  </sheets>
  <definedNames>
    <definedName name="_xlnm._FilterDatabase" localSheetId="19" hidden="1">'Current Depr Rates'!$A$1:$O$2304</definedName>
    <definedName name="_xlnm._FilterDatabase" localSheetId="18" hidden="1">'Depr Exp Detail'!$A$3:$I$512</definedName>
    <definedName name="_xlnm._FilterDatabase" localSheetId="17" hidden="1">'DFIT Detail'!$A$3:$G$25</definedName>
    <definedName name="_xlnm._FilterDatabase" localSheetId="16" hidden="1">'Gross Plant Detail'!$A$3:$G$25</definedName>
    <definedName name="_xlnm._FilterDatabase" localSheetId="20" hidden="1">'New Depr Rates'!$A$1:$N$2473</definedName>
    <definedName name="_xlnm._FilterDatabase" localSheetId="22" hidden="1">'SEF-16 Plant Closings'!$A$4:$CD$5</definedName>
    <definedName name="_Order1">255</definedName>
    <definedName name="_Order2">255</definedName>
    <definedName name="AccessDatabase">"I:\COMTREL\FINICLE\TradeSummary.mdb"</definedName>
    <definedName name="CBWorkbookPriority">-2060790043</definedName>
  </definedNames>
  <calcPr calcId="162913"/>
</workbook>
</file>

<file path=xl/calcChain.xml><?xml version="1.0" encoding="utf-8"?>
<calcChain xmlns="http://schemas.openxmlformats.org/spreadsheetml/2006/main">
  <c r="CN5" i="170" l="1"/>
  <c r="CM5" i="170"/>
  <c r="U6" i="170" l="1"/>
  <c r="P7" i="170" s="1"/>
  <c r="CQ5" i="170"/>
  <c r="CP5" i="170"/>
  <c r="CO5" i="170"/>
  <c r="R7" i="170" l="1"/>
  <c r="S7" i="170"/>
  <c r="Q7" i="170"/>
  <c r="U7" i="170"/>
  <c r="T7" i="170"/>
  <c r="F27" i="83" l="1"/>
  <c r="AE69" i="147" s="1"/>
  <c r="E27" i="83"/>
  <c r="AE57" i="147" s="1"/>
  <c r="D27" i="83"/>
  <c r="AE45" i="147" s="1"/>
  <c r="C27" i="83"/>
  <c r="AE33" i="147" s="1"/>
  <c r="B27" i="83" l="1"/>
  <c r="AE21" i="147" s="1"/>
  <c r="A34" i="147" a="1"/>
  <c r="A35" i="147" s="1"/>
  <c r="A66" i="147" l="1"/>
  <c r="A58" i="147"/>
  <c r="A42" i="147"/>
  <c r="A34" i="147"/>
  <c r="A65" i="147"/>
  <c r="A57" i="147"/>
  <c r="A49" i="147"/>
  <c r="A41" i="147"/>
  <c r="A64" i="147"/>
  <c r="A56" i="147"/>
  <c r="A48" i="147"/>
  <c r="A40" i="147"/>
  <c r="A63" i="147"/>
  <c r="A55" i="147"/>
  <c r="A47" i="147"/>
  <c r="A39" i="147"/>
  <c r="A69" i="147"/>
  <c r="A62" i="147"/>
  <c r="A54" i="147"/>
  <c r="A46" i="147"/>
  <c r="A38" i="147"/>
  <c r="A50" i="147"/>
  <c r="A61" i="147"/>
  <c r="A53" i="147"/>
  <c r="A45" i="147"/>
  <c r="A37" i="147"/>
  <c r="A68" i="147"/>
  <c r="A60" i="147"/>
  <c r="A52" i="147"/>
  <c r="A44" i="147"/>
  <c r="A36" i="147"/>
  <c r="A67" i="147"/>
  <c r="A59" i="147"/>
  <c r="A51" i="147"/>
  <c r="A43" i="147"/>
  <c r="AA7" i="147" l="1"/>
  <c r="Y7" i="147"/>
  <c r="W7" i="147"/>
  <c r="U7" i="147"/>
  <c r="S7" i="147"/>
  <c r="Q7" i="147"/>
  <c r="O7" i="147"/>
  <c r="M7" i="147"/>
  <c r="K7" i="147"/>
  <c r="I7" i="147"/>
  <c r="G7" i="147"/>
  <c r="E7" i="147"/>
  <c r="C7" i="147"/>
  <c r="N2304" i="174"/>
  <c r="N2303" i="174"/>
  <c r="N2302" i="174"/>
  <c r="N2301" i="174"/>
  <c r="N2300" i="174"/>
  <c r="N2299" i="174"/>
  <c r="N2298" i="174"/>
  <c r="N2297" i="174"/>
  <c r="N2296" i="174"/>
  <c r="N2295" i="174"/>
  <c r="N2294" i="174"/>
  <c r="N2293" i="174"/>
  <c r="N2292" i="174"/>
  <c r="N2291" i="174"/>
  <c r="N2290" i="174"/>
  <c r="N2289" i="174"/>
  <c r="N2288" i="174"/>
  <c r="N2287" i="174"/>
  <c r="N2286" i="174"/>
  <c r="N2285" i="174"/>
  <c r="N2284" i="174"/>
  <c r="N2283" i="174"/>
  <c r="N2282" i="174"/>
  <c r="N2281" i="174"/>
  <c r="N2280" i="174"/>
  <c r="N2279" i="174"/>
  <c r="N2278" i="174"/>
  <c r="N2277" i="174"/>
  <c r="N2276" i="174"/>
  <c r="N2275" i="174"/>
  <c r="N2274" i="174"/>
  <c r="N2273" i="174"/>
  <c r="N2272" i="174"/>
  <c r="N2271" i="174"/>
  <c r="N2270" i="174"/>
  <c r="N2269" i="174"/>
  <c r="N2268" i="174"/>
  <c r="N2267" i="174"/>
  <c r="N2266" i="174"/>
  <c r="N2265" i="174"/>
  <c r="N2264" i="174"/>
  <c r="N2263" i="174"/>
  <c r="N2262" i="174"/>
  <c r="N2261" i="174"/>
  <c r="N2260" i="174"/>
  <c r="N2259" i="174"/>
  <c r="N2258" i="174"/>
  <c r="N2257" i="174"/>
  <c r="N2256" i="174"/>
  <c r="N2255" i="174"/>
  <c r="N2254" i="174"/>
  <c r="N2253" i="174"/>
  <c r="N2252" i="174"/>
  <c r="N2251" i="174"/>
  <c r="N2250" i="174"/>
  <c r="N2249" i="174"/>
  <c r="N2248" i="174"/>
  <c r="N2247" i="174"/>
  <c r="N2246" i="174"/>
  <c r="N2245" i="174"/>
  <c r="N2244" i="174"/>
  <c r="N2243" i="174"/>
  <c r="N2242" i="174"/>
  <c r="N2241" i="174"/>
  <c r="N2240" i="174"/>
  <c r="N2239" i="174"/>
  <c r="N2238" i="174"/>
  <c r="N2237" i="174"/>
  <c r="N2236" i="174"/>
  <c r="N2235" i="174"/>
  <c r="N2234" i="174"/>
  <c r="N2233" i="174"/>
  <c r="N2232" i="174"/>
  <c r="N2231" i="174"/>
  <c r="N2230" i="174"/>
  <c r="N2229" i="174"/>
  <c r="N2228" i="174"/>
  <c r="N2227" i="174"/>
  <c r="N2226" i="174"/>
  <c r="N2225" i="174"/>
  <c r="N2224" i="174"/>
  <c r="N2223" i="174"/>
  <c r="N2222" i="174"/>
  <c r="N2221" i="174"/>
  <c r="N2220" i="174"/>
  <c r="N2219" i="174"/>
  <c r="N2218" i="174"/>
  <c r="N2217" i="174"/>
  <c r="N2216" i="174"/>
  <c r="N2215" i="174"/>
  <c r="N2214" i="174"/>
  <c r="N2213" i="174"/>
  <c r="N2212" i="174"/>
  <c r="N2211" i="174"/>
  <c r="N2210" i="174"/>
  <c r="N2209" i="174"/>
  <c r="N2208" i="174"/>
  <c r="N2207" i="174"/>
  <c r="N2206" i="174"/>
  <c r="N2205" i="174"/>
  <c r="N2204" i="174"/>
  <c r="N2203" i="174"/>
  <c r="N2202" i="174"/>
  <c r="N2201" i="174"/>
  <c r="N2200" i="174"/>
  <c r="N2199" i="174"/>
  <c r="N2198" i="174"/>
  <c r="N2197" i="174"/>
  <c r="N2196" i="174"/>
  <c r="N2195" i="174"/>
  <c r="N2194" i="174"/>
  <c r="N2193" i="174"/>
  <c r="N2192" i="174"/>
  <c r="N2191" i="174"/>
  <c r="N2190" i="174"/>
  <c r="N2189" i="174"/>
  <c r="N2188" i="174"/>
  <c r="N2187" i="174"/>
  <c r="N2186" i="174"/>
  <c r="N2185" i="174"/>
  <c r="N2184" i="174"/>
  <c r="N2183" i="174"/>
  <c r="N2182" i="174"/>
  <c r="N2181" i="174"/>
  <c r="N2180" i="174"/>
  <c r="N2179" i="174"/>
  <c r="N2178" i="174"/>
  <c r="N2177" i="174"/>
  <c r="N2176" i="174"/>
  <c r="N2175" i="174"/>
  <c r="N2174" i="174"/>
  <c r="N2173" i="174"/>
  <c r="N2172" i="174"/>
  <c r="N2171" i="174"/>
  <c r="N2170" i="174"/>
  <c r="N2169" i="174"/>
  <c r="N2168" i="174"/>
  <c r="N2167" i="174"/>
  <c r="N2166" i="174"/>
  <c r="N2165" i="174"/>
  <c r="N2164" i="174"/>
  <c r="N2163" i="174"/>
  <c r="N2162" i="174"/>
  <c r="N2161" i="174"/>
  <c r="N2160" i="174"/>
  <c r="N2159" i="174"/>
  <c r="N2158" i="174"/>
  <c r="N2157" i="174"/>
  <c r="N2156" i="174"/>
  <c r="N2155" i="174"/>
  <c r="N2154" i="174"/>
  <c r="N2153" i="174"/>
  <c r="N2152" i="174"/>
  <c r="N2151" i="174"/>
  <c r="N2150" i="174"/>
  <c r="N2149" i="174"/>
  <c r="N2148" i="174"/>
  <c r="N2147" i="174"/>
  <c r="N2146" i="174"/>
  <c r="N2145" i="174"/>
  <c r="N2144" i="174"/>
  <c r="N2143" i="174"/>
  <c r="N2142" i="174"/>
  <c r="N2141" i="174"/>
  <c r="N2140" i="174"/>
  <c r="N2139" i="174"/>
  <c r="N2138" i="174"/>
  <c r="N2137" i="174"/>
  <c r="N2136" i="174"/>
  <c r="N2135" i="174"/>
  <c r="N2134" i="174"/>
  <c r="N2133" i="174"/>
  <c r="N2132" i="174"/>
  <c r="N2131" i="174"/>
  <c r="N2130" i="174"/>
  <c r="N2129" i="174"/>
  <c r="N2128" i="174"/>
  <c r="N2127" i="174"/>
  <c r="N2126" i="174"/>
  <c r="N2125" i="174"/>
  <c r="N2124" i="174"/>
  <c r="N2123" i="174"/>
  <c r="N2122" i="174"/>
  <c r="N2121" i="174"/>
  <c r="N2120" i="174"/>
  <c r="N2119" i="174"/>
  <c r="N2118" i="174"/>
  <c r="N2117" i="174"/>
  <c r="N2116" i="174"/>
  <c r="N2115" i="174"/>
  <c r="N2114" i="174"/>
  <c r="N2113" i="174"/>
  <c r="N2112" i="174"/>
  <c r="N2111" i="174"/>
  <c r="N2110" i="174"/>
  <c r="N2109" i="174"/>
  <c r="N2108" i="174"/>
  <c r="N2107" i="174"/>
  <c r="N2106" i="174"/>
  <c r="N2105" i="174"/>
  <c r="N2104" i="174"/>
  <c r="N2103" i="174"/>
  <c r="N2102" i="174"/>
  <c r="N2101" i="174"/>
  <c r="N2100" i="174"/>
  <c r="N2099" i="174"/>
  <c r="N2098" i="174"/>
  <c r="N2097" i="174"/>
  <c r="N2096" i="174"/>
  <c r="N2095" i="174"/>
  <c r="N2094" i="174"/>
  <c r="N2093" i="174"/>
  <c r="N2092" i="174"/>
  <c r="N2091" i="174"/>
  <c r="N2090" i="174"/>
  <c r="N2089" i="174"/>
  <c r="N2088" i="174"/>
  <c r="N2087" i="174"/>
  <c r="N2086" i="174"/>
  <c r="N2085" i="174"/>
  <c r="N2084" i="174"/>
  <c r="N2083" i="174"/>
  <c r="N2082" i="174"/>
  <c r="N2081" i="174"/>
  <c r="N2080" i="174"/>
  <c r="N2079" i="174"/>
  <c r="N2078" i="174"/>
  <c r="N2077" i="174"/>
  <c r="N2076" i="174"/>
  <c r="N2075" i="174"/>
  <c r="N2074" i="174"/>
  <c r="N2073" i="174"/>
  <c r="N2072" i="174"/>
  <c r="N2071" i="174"/>
  <c r="N2070" i="174"/>
  <c r="N2069" i="174"/>
  <c r="N2068" i="174"/>
  <c r="N2067" i="174"/>
  <c r="N2066" i="174"/>
  <c r="N2065" i="174"/>
  <c r="N2064" i="174"/>
  <c r="N2063" i="174"/>
  <c r="N2062" i="174"/>
  <c r="N2061" i="174"/>
  <c r="N2060" i="174"/>
  <c r="N2059" i="174"/>
  <c r="N2058" i="174"/>
  <c r="N2057" i="174"/>
  <c r="N2056" i="174"/>
  <c r="N2055" i="174"/>
  <c r="N2054" i="174"/>
  <c r="N2053" i="174"/>
  <c r="N2052" i="174"/>
  <c r="N2051" i="174"/>
  <c r="N2050" i="174"/>
  <c r="N2049" i="174"/>
  <c r="N2048" i="174"/>
  <c r="N2047" i="174"/>
  <c r="N2046" i="174"/>
  <c r="N2045" i="174"/>
  <c r="N2044" i="174"/>
  <c r="N2043" i="174"/>
  <c r="N2042" i="174"/>
  <c r="N2041" i="174"/>
  <c r="N2040" i="174"/>
  <c r="N2039" i="174"/>
  <c r="N2038" i="174"/>
  <c r="N2037" i="174"/>
  <c r="N2036" i="174"/>
  <c r="N2035" i="174"/>
  <c r="N2034" i="174"/>
  <c r="N2033" i="174"/>
  <c r="N2032" i="174"/>
  <c r="N2031" i="174"/>
  <c r="N2030" i="174"/>
  <c r="N2029" i="174"/>
  <c r="N2028" i="174"/>
  <c r="N2027" i="174"/>
  <c r="N2026" i="174"/>
  <c r="N2025" i="174"/>
  <c r="N2024" i="174"/>
  <c r="N2023" i="174"/>
  <c r="N2022" i="174"/>
  <c r="N2021" i="174"/>
  <c r="N2020" i="174"/>
  <c r="N2019" i="174"/>
  <c r="N2018" i="174"/>
  <c r="N2017" i="174"/>
  <c r="N2016" i="174"/>
  <c r="N2015" i="174"/>
  <c r="N2014" i="174"/>
  <c r="N2013" i="174"/>
  <c r="N2012" i="174"/>
  <c r="N2011" i="174"/>
  <c r="N2010" i="174"/>
  <c r="N2009" i="174"/>
  <c r="N2008" i="174"/>
  <c r="N2007" i="174"/>
  <c r="N2006" i="174"/>
  <c r="N2005" i="174"/>
  <c r="N2004" i="174"/>
  <c r="N2003" i="174"/>
  <c r="N2002" i="174"/>
  <c r="N2001" i="174"/>
  <c r="N2000" i="174"/>
  <c r="N1999" i="174"/>
  <c r="N1998" i="174"/>
  <c r="N1997" i="174"/>
  <c r="N1996" i="174"/>
  <c r="N1995" i="174"/>
  <c r="N1994" i="174"/>
  <c r="N1993" i="174"/>
  <c r="N1992" i="174"/>
  <c r="N1991" i="174"/>
  <c r="N1990" i="174"/>
  <c r="N1989" i="174"/>
  <c r="N1988" i="174"/>
  <c r="N1987" i="174"/>
  <c r="N1986" i="174"/>
  <c r="N1985" i="174"/>
  <c r="N1984" i="174"/>
  <c r="N1983" i="174"/>
  <c r="N1982" i="174"/>
  <c r="N1981" i="174"/>
  <c r="N1980" i="174"/>
  <c r="N1979" i="174"/>
  <c r="N1978" i="174"/>
  <c r="N1977" i="174"/>
  <c r="N1976" i="174"/>
  <c r="N1975" i="174"/>
  <c r="N1974" i="174"/>
  <c r="N1973" i="174"/>
  <c r="N1972" i="174"/>
  <c r="N1971" i="174"/>
  <c r="N1970" i="174"/>
  <c r="N1969" i="174"/>
  <c r="N1968" i="174"/>
  <c r="N1967" i="174"/>
  <c r="N1966" i="174"/>
  <c r="N1965" i="174"/>
  <c r="N1964" i="174"/>
  <c r="N1963" i="174"/>
  <c r="N1962" i="174"/>
  <c r="N1961" i="174"/>
  <c r="N1960" i="174"/>
  <c r="N1959" i="174"/>
  <c r="N1958" i="174"/>
  <c r="N1957" i="174"/>
  <c r="N1956" i="174"/>
  <c r="N1955" i="174"/>
  <c r="N1954" i="174"/>
  <c r="N1953" i="174"/>
  <c r="N1952" i="174"/>
  <c r="N1951" i="174"/>
  <c r="N1950" i="174"/>
  <c r="N1949" i="174"/>
  <c r="N1948" i="174"/>
  <c r="N1947" i="174"/>
  <c r="N1946" i="174"/>
  <c r="N1945" i="174"/>
  <c r="N1944" i="174"/>
  <c r="N1943" i="174"/>
  <c r="N1942" i="174"/>
  <c r="N1941" i="174"/>
  <c r="N1940" i="174"/>
  <c r="N1939" i="174"/>
  <c r="N1938" i="174"/>
  <c r="N1937" i="174"/>
  <c r="N1936" i="174"/>
  <c r="N1935" i="174"/>
  <c r="N1934" i="174"/>
  <c r="N1933" i="174"/>
  <c r="N1932" i="174"/>
  <c r="N1931" i="174"/>
  <c r="N1930" i="174"/>
  <c r="N1929" i="174"/>
  <c r="N1928" i="174"/>
  <c r="N1927" i="174"/>
  <c r="N1926" i="174"/>
  <c r="N1925" i="174"/>
  <c r="N1924" i="174"/>
  <c r="N1923" i="174"/>
  <c r="N1922" i="174"/>
  <c r="N1921" i="174"/>
  <c r="N1920" i="174"/>
  <c r="N1919" i="174"/>
  <c r="N1918" i="174"/>
  <c r="N1917" i="174"/>
  <c r="N1916" i="174"/>
  <c r="N1915" i="174"/>
  <c r="N1914" i="174"/>
  <c r="N1913" i="174"/>
  <c r="N1912" i="174"/>
  <c r="N1911" i="174"/>
  <c r="N1910" i="174"/>
  <c r="N1909" i="174"/>
  <c r="N1908" i="174"/>
  <c r="N1907" i="174"/>
  <c r="N1906" i="174"/>
  <c r="N1905" i="174"/>
  <c r="N1904" i="174"/>
  <c r="N1903" i="174"/>
  <c r="N1902" i="174"/>
  <c r="N1901" i="174"/>
  <c r="N1900" i="174"/>
  <c r="N1899" i="174"/>
  <c r="N1898" i="174"/>
  <c r="N1897" i="174"/>
  <c r="N1896" i="174"/>
  <c r="N1895" i="174"/>
  <c r="N1894" i="174"/>
  <c r="N1893" i="174"/>
  <c r="N1892" i="174"/>
  <c r="N1891" i="174"/>
  <c r="N1890" i="174"/>
  <c r="N1889" i="174"/>
  <c r="N1888" i="174"/>
  <c r="N1887" i="174"/>
  <c r="N1886" i="174"/>
  <c r="N1885" i="174"/>
  <c r="N1884" i="174"/>
  <c r="N1883" i="174"/>
  <c r="N1882" i="174"/>
  <c r="N1881" i="174"/>
  <c r="N1880" i="174"/>
  <c r="N1879" i="174"/>
  <c r="N1878" i="174"/>
  <c r="N1877" i="174"/>
  <c r="N1876" i="174"/>
  <c r="N1875" i="174"/>
  <c r="N1874" i="174"/>
  <c r="N1873" i="174"/>
  <c r="N1872" i="174"/>
  <c r="N1871" i="174"/>
  <c r="N1870" i="174"/>
  <c r="N1869" i="174"/>
  <c r="N1868" i="174"/>
  <c r="N1867" i="174"/>
  <c r="N1866" i="174"/>
  <c r="N1865" i="174"/>
  <c r="N1864" i="174"/>
  <c r="N1863" i="174"/>
  <c r="N1862" i="174"/>
  <c r="N1861" i="174"/>
  <c r="N1860" i="174"/>
  <c r="N1859" i="174"/>
  <c r="N1858" i="174"/>
  <c r="N1857" i="174"/>
  <c r="N1856" i="174"/>
  <c r="N1855" i="174"/>
  <c r="N1854" i="174"/>
  <c r="N1853" i="174"/>
  <c r="N1852" i="174"/>
  <c r="N1851" i="174"/>
  <c r="N1850" i="174"/>
  <c r="N1849" i="174"/>
  <c r="N1848" i="174"/>
  <c r="N1847" i="174"/>
  <c r="N1846" i="174"/>
  <c r="N1845" i="174"/>
  <c r="N1844" i="174"/>
  <c r="N1843" i="174"/>
  <c r="N1842" i="174"/>
  <c r="N1841" i="174"/>
  <c r="N1840" i="174"/>
  <c r="N1839" i="174"/>
  <c r="N1838" i="174"/>
  <c r="N1837" i="174"/>
  <c r="N1836" i="174"/>
  <c r="N1835" i="174"/>
  <c r="N1834" i="174"/>
  <c r="N1833" i="174"/>
  <c r="N1832" i="174"/>
  <c r="N1831" i="174"/>
  <c r="N1830" i="174"/>
  <c r="N1829" i="174"/>
  <c r="N1828" i="174"/>
  <c r="N1827" i="174"/>
  <c r="N1826" i="174"/>
  <c r="N1825" i="174"/>
  <c r="N1824" i="174"/>
  <c r="N1823" i="174"/>
  <c r="N1822" i="174"/>
  <c r="N1821" i="174"/>
  <c r="N1820" i="174"/>
  <c r="N1819" i="174"/>
  <c r="N1818" i="174"/>
  <c r="N1817" i="174"/>
  <c r="N1816" i="174"/>
  <c r="N1815" i="174"/>
  <c r="N1814" i="174"/>
  <c r="N1813" i="174"/>
  <c r="N1812" i="174"/>
  <c r="N1811" i="174"/>
  <c r="N1810" i="174"/>
  <c r="N1809" i="174"/>
  <c r="N1808" i="174"/>
  <c r="N1807" i="174"/>
  <c r="N1806" i="174"/>
  <c r="N1805" i="174"/>
  <c r="N1804" i="174"/>
  <c r="N1803" i="174"/>
  <c r="N1802" i="174"/>
  <c r="N1801" i="174"/>
  <c r="N1800" i="174"/>
  <c r="N1799" i="174"/>
  <c r="N1798" i="174"/>
  <c r="N1797" i="174"/>
  <c r="N1796" i="174"/>
  <c r="N1795" i="174"/>
  <c r="N1794" i="174"/>
  <c r="N1793" i="174"/>
  <c r="N1792" i="174"/>
  <c r="N1791" i="174"/>
  <c r="N1790" i="174"/>
  <c r="N1789" i="174"/>
  <c r="N1788" i="174"/>
  <c r="N1787" i="174"/>
  <c r="N1786" i="174"/>
  <c r="N1785" i="174"/>
  <c r="N1784" i="174"/>
  <c r="N1783" i="174"/>
  <c r="N1782" i="174"/>
  <c r="N1781" i="174"/>
  <c r="N1780" i="174"/>
  <c r="N1779" i="174"/>
  <c r="N1778" i="174"/>
  <c r="N1777" i="174"/>
  <c r="N1776" i="174"/>
  <c r="N1775" i="174"/>
  <c r="N1774" i="174"/>
  <c r="N1773" i="174"/>
  <c r="N1772" i="174"/>
  <c r="N1771" i="174"/>
  <c r="N1770" i="174"/>
  <c r="N1769" i="174"/>
  <c r="N1768" i="174"/>
  <c r="N1767" i="174"/>
  <c r="N1766" i="174"/>
  <c r="N1765" i="174"/>
  <c r="N1764" i="174"/>
  <c r="N1763" i="174"/>
  <c r="N1762" i="174"/>
  <c r="N1761" i="174"/>
  <c r="N1760" i="174"/>
  <c r="N1759" i="174"/>
  <c r="N1758" i="174"/>
  <c r="N1757" i="174"/>
  <c r="N1756" i="174"/>
  <c r="N1755" i="174"/>
  <c r="N1754" i="174"/>
  <c r="N1753" i="174"/>
  <c r="N1752" i="174"/>
  <c r="N1751" i="174"/>
  <c r="N1750" i="174"/>
  <c r="N1749" i="174"/>
  <c r="N1748" i="174"/>
  <c r="N1747" i="174"/>
  <c r="N1746" i="174"/>
  <c r="N1745" i="174"/>
  <c r="N1744" i="174"/>
  <c r="N1743" i="174"/>
  <c r="N1742" i="174"/>
  <c r="N1741" i="174"/>
  <c r="N1740" i="174"/>
  <c r="N1739" i="174"/>
  <c r="N1738" i="174"/>
  <c r="N1737" i="174"/>
  <c r="N1736" i="174"/>
  <c r="N1735" i="174"/>
  <c r="N1734" i="174"/>
  <c r="N1733" i="174"/>
  <c r="N1732" i="174"/>
  <c r="N1731" i="174"/>
  <c r="N1730" i="174"/>
  <c r="N1729" i="174"/>
  <c r="N1728" i="174"/>
  <c r="N1727" i="174"/>
  <c r="N1726" i="174"/>
  <c r="N1725" i="174"/>
  <c r="N1724" i="174"/>
  <c r="N1723" i="174"/>
  <c r="N1722" i="174"/>
  <c r="N1721" i="174"/>
  <c r="N1720" i="174"/>
  <c r="N1719" i="174"/>
  <c r="N1718" i="174"/>
  <c r="N1717" i="174"/>
  <c r="N1716" i="174"/>
  <c r="N1715" i="174"/>
  <c r="N1714" i="174"/>
  <c r="N1713" i="174"/>
  <c r="N1712" i="174"/>
  <c r="N1711" i="174"/>
  <c r="N1710" i="174"/>
  <c r="N1709" i="174"/>
  <c r="N1708" i="174"/>
  <c r="N1707" i="174"/>
  <c r="N1706" i="174"/>
  <c r="N1705" i="174"/>
  <c r="N1704" i="174"/>
  <c r="N1703" i="174"/>
  <c r="N1702" i="174"/>
  <c r="N1701" i="174"/>
  <c r="N1700" i="174"/>
  <c r="N1699" i="174"/>
  <c r="N1698" i="174"/>
  <c r="N1697" i="174"/>
  <c r="N1696" i="174"/>
  <c r="N1695" i="174"/>
  <c r="N1694" i="174"/>
  <c r="N1693" i="174"/>
  <c r="N1692" i="174"/>
  <c r="N1691" i="174"/>
  <c r="N1690" i="174"/>
  <c r="N1689" i="174"/>
  <c r="N1688" i="174"/>
  <c r="N1687" i="174"/>
  <c r="N1686" i="174"/>
  <c r="N1685" i="174"/>
  <c r="N1684" i="174"/>
  <c r="N1683" i="174"/>
  <c r="N1682" i="174"/>
  <c r="N1681" i="174"/>
  <c r="N1680" i="174"/>
  <c r="N1679" i="174"/>
  <c r="N1678" i="174"/>
  <c r="N1677" i="174"/>
  <c r="N1676" i="174"/>
  <c r="N1675" i="174"/>
  <c r="N1674" i="174"/>
  <c r="N1673" i="174"/>
  <c r="N1672" i="174"/>
  <c r="N1671" i="174"/>
  <c r="N1670" i="174"/>
  <c r="N1669" i="174"/>
  <c r="N1668" i="174"/>
  <c r="N1667" i="174"/>
  <c r="N1666" i="174"/>
  <c r="N1665" i="174"/>
  <c r="N1664" i="174"/>
  <c r="N1663" i="174"/>
  <c r="N1662" i="174"/>
  <c r="N1661" i="174"/>
  <c r="N1660" i="174"/>
  <c r="N1659" i="174"/>
  <c r="N1658" i="174"/>
  <c r="N1657" i="174"/>
  <c r="N1656" i="174"/>
  <c r="N1655" i="174"/>
  <c r="N1654" i="174"/>
  <c r="N1653" i="174"/>
  <c r="N1652" i="174"/>
  <c r="N1651" i="174"/>
  <c r="N1650" i="174"/>
  <c r="N1649" i="174"/>
  <c r="N1648" i="174"/>
  <c r="N1647" i="174"/>
  <c r="N1646" i="174"/>
  <c r="N1645" i="174"/>
  <c r="N1644" i="174"/>
  <c r="N1643" i="174"/>
  <c r="N1642" i="174"/>
  <c r="N1641" i="174"/>
  <c r="N1640" i="174"/>
  <c r="N1639" i="174"/>
  <c r="N1638" i="174"/>
  <c r="N1637" i="174"/>
  <c r="N1636" i="174"/>
  <c r="N1635" i="174"/>
  <c r="N1634" i="174"/>
  <c r="N1633" i="174"/>
  <c r="N1632" i="174"/>
  <c r="N1631" i="174"/>
  <c r="N1630" i="174"/>
  <c r="N1629" i="174"/>
  <c r="N1628" i="174"/>
  <c r="N1627" i="174"/>
  <c r="N1626" i="174"/>
  <c r="N1625" i="174"/>
  <c r="N1624" i="174"/>
  <c r="N1623" i="174"/>
  <c r="N1622" i="174"/>
  <c r="N1621" i="174"/>
  <c r="N1620" i="174"/>
  <c r="N1619" i="174"/>
  <c r="N1618" i="174"/>
  <c r="N1617" i="174"/>
  <c r="N1616" i="174"/>
  <c r="N1615" i="174"/>
  <c r="N1614" i="174"/>
  <c r="N1613" i="174"/>
  <c r="N1612" i="174"/>
  <c r="N1611" i="174"/>
  <c r="N1610" i="174"/>
  <c r="N1609" i="174"/>
  <c r="N1608" i="174"/>
  <c r="N1607" i="174"/>
  <c r="N1606" i="174"/>
  <c r="N1605" i="174"/>
  <c r="N1604" i="174"/>
  <c r="N1603" i="174"/>
  <c r="N1602" i="174"/>
  <c r="N1601" i="174"/>
  <c r="N1600" i="174"/>
  <c r="N1599" i="174"/>
  <c r="N1598" i="174"/>
  <c r="N1597" i="174"/>
  <c r="N1596" i="174"/>
  <c r="N1595" i="174"/>
  <c r="N1594" i="174"/>
  <c r="N1593" i="174"/>
  <c r="N1592" i="174"/>
  <c r="N1591" i="174"/>
  <c r="N1590" i="174"/>
  <c r="N1589" i="174"/>
  <c r="N1588" i="174"/>
  <c r="N1587" i="174"/>
  <c r="N1586" i="174"/>
  <c r="N1585" i="174"/>
  <c r="N1584" i="174"/>
  <c r="N1583" i="174"/>
  <c r="N1582" i="174"/>
  <c r="N1581" i="174"/>
  <c r="N1580" i="174"/>
  <c r="N1579" i="174"/>
  <c r="N1578" i="174"/>
  <c r="N1577" i="174"/>
  <c r="N1576" i="174"/>
  <c r="N1575" i="174"/>
  <c r="N1574" i="174"/>
  <c r="N1573" i="174"/>
  <c r="N1572" i="174"/>
  <c r="N1571" i="174"/>
  <c r="N1570" i="174"/>
  <c r="N1569" i="174"/>
  <c r="N1568" i="174"/>
  <c r="N1567" i="174"/>
  <c r="N1566" i="174"/>
  <c r="N1565" i="174"/>
  <c r="N1564" i="174"/>
  <c r="N1563" i="174"/>
  <c r="N1562" i="174"/>
  <c r="N1561" i="174"/>
  <c r="N1560" i="174"/>
  <c r="N1559" i="174"/>
  <c r="N1558" i="174"/>
  <c r="N1557" i="174"/>
  <c r="N1556" i="174"/>
  <c r="N1555" i="174"/>
  <c r="N1554" i="174"/>
  <c r="N1553" i="174"/>
  <c r="N1552" i="174"/>
  <c r="N1551" i="174"/>
  <c r="N1550" i="174"/>
  <c r="N1549" i="174"/>
  <c r="N1548" i="174"/>
  <c r="N1547" i="174"/>
  <c r="N1546" i="174"/>
  <c r="N1545" i="174"/>
  <c r="N1544" i="174"/>
  <c r="N1543" i="174"/>
  <c r="N1542" i="174"/>
  <c r="N1541" i="174"/>
  <c r="N1540" i="174"/>
  <c r="N1539" i="174"/>
  <c r="N1538" i="174"/>
  <c r="N1537" i="174"/>
  <c r="N1536" i="174"/>
  <c r="N1535" i="174"/>
  <c r="N1534" i="174"/>
  <c r="N1533" i="174"/>
  <c r="N1532" i="174"/>
  <c r="N1531" i="174"/>
  <c r="N1530" i="174"/>
  <c r="N1529" i="174"/>
  <c r="N1528" i="174"/>
  <c r="N1527" i="174"/>
  <c r="N1526" i="174"/>
  <c r="N1525" i="174"/>
  <c r="N1524" i="174"/>
  <c r="N1523" i="174"/>
  <c r="N1522" i="174"/>
  <c r="N1521" i="174"/>
  <c r="N1520" i="174"/>
  <c r="N1519" i="174"/>
  <c r="N1518" i="174"/>
  <c r="N1517" i="174"/>
  <c r="N1516" i="174"/>
  <c r="N1515" i="174"/>
  <c r="N1514" i="174"/>
  <c r="N1513" i="174"/>
  <c r="N1512" i="174"/>
  <c r="N1511" i="174"/>
  <c r="N1510" i="174"/>
  <c r="N1509" i="174"/>
  <c r="N1508" i="174"/>
  <c r="N1507" i="174"/>
  <c r="N1506" i="174"/>
  <c r="N1505" i="174"/>
  <c r="N1504" i="174"/>
  <c r="N1503" i="174"/>
  <c r="N1502" i="174"/>
  <c r="N1501" i="174"/>
  <c r="N1500" i="174"/>
  <c r="N1499" i="174"/>
  <c r="N1498" i="174"/>
  <c r="N1497" i="174"/>
  <c r="N1496" i="174"/>
  <c r="N1495" i="174"/>
  <c r="N1494" i="174"/>
  <c r="N1493" i="174"/>
  <c r="N1492" i="174"/>
  <c r="N1491" i="174"/>
  <c r="N1490" i="174"/>
  <c r="N1489" i="174"/>
  <c r="N1488" i="174"/>
  <c r="N1487" i="174"/>
  <c r="N1486" i="174"/>
  <c r="N1485" i="174"/>
  <c r="N1484" i="174"/>
  <c r="N1483" i="174"/>
  <c r="N1482" i="174"/>
  <c r="N1481" i="174"/>
  <c r="N1480" i="174"/>
  <c r="N1479" i="174"/>
  <c r="N1478" i="174"/>
  <c r="N1477" i="174"/>
  <c r="N1476" i="174"/>
  <c r="N1475" i="174"/>
  <c r="N1474" i="174"/>
  <c r="N1473" i="174"/>
  <c r="N1472" i="174"/>
  <c r="N1471" i="174"/>
  <c r="N1470" i="174"/>
  <c r="N1469" i="174"/>
  <c r="N1468" i="174"/>
  <c r="N1467" i="174"/>
  <c r="N1466" i="174"/>
  <c r="N1465" i="174"/>
  <c r="N1464" i="174"/>
  <c r="N1463" i="174"/>
  <c r="N1462" i="174"/>
  <c r="N1461" i="174"/>
  <c r="N1460" i="174"/>
  <c r="N1459" i="174"/>
  <c r="N1458" i="174"/>
  <c r="N1457" i="174"/>
  <c r="N1456" i="174"/>
  <c r="N1455" i="174"/>
  <c r="N1454" i="174"/>
  <c r="N1453" i="174"/>
  <c r="N1452" i="174"/>
  <c r="N1451" i="174"/>
  <c r="N1450" i="174"/>
  <c r="N1449" i="174"/>
  <c r="N1448" i="174"/>
  <c r="N1447" i="174"/>
  <c r="N1446" i="174"/>
  <c r="N1445" i="174"/>
  <c r="N1444" i="174"/>
  <c r="N1443" i="174"/>
  <c r="N1442" i="174"/>
  <c r="N1441" i="174"/>
  <c r="N1440" i="174"/>
  <c r="N1439" i="174"/>
  <c r="N1438" i="174"/>
  <c r="N1437" i="174"/>
  <c r="N1436" i="174"/>
  <c r="N1435" i="174"/>
  <c r="N1434" i="174"/>
  <c r="N1433" i="174"/>
  <c r="N1432" i="174"/>
  <c r="N1431" i="174"/>
  <c r="N1430" i="174"/>
  <c r="N1429" i="174"/>
  <c r="N1428" i="174"/>
  <c r="N1427" i="174"/>
  <c r="N1426" i="174"/>
  <c r="N1425" i="174"/>
  <c r="N1424" i="174"/>
  <c r="N1423" i="174"/>
  <c r="N1422" i="174"/>
  <c r="N1421" i="174"/>
  <c r="N1420" i="174"/>
  <c r="N1419" i="174"/>
  <c r="N1418" i="174"/>
  <c r="N1417" i="174"/>
  <c r="N1416" i="174"/>
  <c r="N1415" i="174"/>
  <c r="N1414" i="174"/>
  <c r="N1413" i="174"/>
  <c r="N1412" i="174"/>
  <c r="N1411" i="174"/>
  <c r="N1410" i="174"/>
  <c r="N1409" i="174"/>
  <c r="N1408" i="174"/>
  <c r="N1407" i="174"/>
  <c r="N1406" i="174"/>
  <c r="N1405" i="174"/>
  <c r="N1404" i="174"/>
  <c r="N1403" i="174"/>
  <c r="N1402" i="174"/>
  <c r="N1401" i="174"/>
  <c r="N1400" i="174"/>
  <c r="N1399" i="174"/>
  <c r="N1398" i="174"/>
  <c r="N1397" i="174"/>
  <c r="N1396" i="174"/>
  <c r="N1395" i="174"/>
  <c r="N1394" i="174"/>
  <c r="N1393" i="174"/>
  <c r="N1392" i="174"/>
  <c r="N1391" i="174"/>
  <c r="N1390" i="174"/>
  <c r="N1389" i="174"/>
  <c r="N1388" i="174"/>
  <c r="N1387" i="174"/>
  <c r="N1386" i="174"/>
  <c r="N1385" i="174"/>
  <c r="N1384" i="174"/>
  <c r="N1383" i="174"/>
  <c r="N1382" i="174"/>
  <c r="N1381" i="174"/>
  <c r="N1380" i="174"/>
  <c r="N1379" i="174"/>
  <c r="N1378" i="174"/>
  <c r="N1377" i="174"/>
  <c r="N1376" i="174"/>
  <c r="N1375" i="174"/>
  <c r="N1374" i="174"/>
  <c r="N1373" i="174"/>
  <c r="N1372" i="174"/>
  <c r="N1371" i="174"/>
  <c r="N1370" i="174"/>
  <c r="N1369" i="174"/>
  <c r="N1368" i="174"/>
  <c r="N1367" i="174"/>
  <c r="N1366" i="174"/>
  <c r="N1365" i="174"/>
  <c r="N1364" i="174"/>
  <c r="N1363" i="174"/>
  <c r="N1362" i="174"/>
  <c r="N1361" i="174"/>
  <c r="N1360" i="174"/>
  <c r="N1359" i="174"/>
  <c r="N1358" i="174"/>
  <c r="N1357" i="174"/>
  <c r="N1356" i="174"/>
  <c r="N1355" i="174"/>
  <c r="N1354" i="174"/>
  <c r="N1353" i="174"/>
  <c r="N1352" i="174"/>
  <c r="N1351" i="174"/>
  <c r="N1350" i="174"/>
  <c r="N1349" i="174"/>
  <c r="N1348" i="174"/>
  <c r="N1347" i="174"/>
  <c r="N1346" i="174"/>
  <c r="N1345" i="174"/>
  <c r="N1344" i="174"/>
  <c r="N1343" i="174"/>
  <c r="N1342" i="174"/>
  <c r="N1341" i="174"/>
  <c r="N1340" i="174"/>
  <c r="N1339" i="174"/>
  <c r="N1338" i="174"/>
  <c r="N1337" i="174"/>
  <c r="N1336" i="174"/>
  <c r="N1335" i="174"/>
  <c r="N1334" i="174"/>
  <c r="N1333" i="174"/>
  <c r="N1332" i="174"/>
  <c r="N1331" i="174"/>
  <c r="N1330" i="174"/>
  <c r="N1329" i="174"/>
  <c r="N1328" i="174"/>
  <c r="N1327" i="174"/>
  <c r="N1326" i="174"/>
  <c r="N1325" i="174"/>
  <c r="N1324" i="174"/>
  <c r="N1323" i="174"/>
  <c r="N1322" i="174"/>
  <c r="N1321" i="174"/>
  <c r="N1320" i="174"/>
  <c r="N1319" i="174"/>
  <c r="N1318" i="174"/>
  <c r="N1317" i="174"/>
  <c r="N1316" i="174"/>
  <c r="N1315" i="174"/>
  <c r="N1314" i="174"/>
  <c r="N1313" i="174"/>
  <c r="N1312" i="174"/>
  <c r="N1311" i="174"/>
  <c r="N1310" i="174"/>
  <c r="N1309" i="174"/>
  <c r="N1308" i="174"/>
  <c r="N1307" i="174"/>
  <c r="N1306" i="174"/>
  <c r="N1305" i="174"/>
  <c r="N1304" i="174"/>
  <c r="N1303" i="174"/>
  <c r="N1302" i="174"/>
  <c r="N1301" i="174"/>
  <c r="N1300" i="174"/>
  <c r="N1299" i="174"/>
  <c r="N1298" i="174"/>
  <c r="N1297" i="174"/>
  <c r="N1296" i="174"/>
  <c r="N1295" i="174"/>
  <c r="N1294" i="174"/>
  <c r="N1293" i="174"/>
  <c r="N1292" i="174"/>
  <c r="N1291" i="174"/>
  <c r="N1290" i="174"/>
  <c r="N1289" i="174"/>
  <c r="N1288" i="174"/>
  <c r="N1287" i="174"/>
  <c r="N1286" i="174"/>
  <c r="N1285" i="174"/>
  <c r="N1284" i="174"/>
  <c r="N1283" i="174"/>
  <c r="N1282" i="174"/>
  <c r="N1281" i="174"/>
  <c r="N1280" i="174"/>
  <c r="N1279" i="174"/>
  <c r="N1278" i="174"/>
  <c r="N1277" i="174"/>
  <c r="N1276" i="174"/>
  <c r="N1275" i="174"/>
  <c r="N1274" i="174"/>
  <c r="N1273" i="174"/>
  <c r="N1272" i="174"/>
  <c r="N1271" i="174"/>
  <c r="N1270" i="174"/>
  <c r="N1269" i="174"/>
  <c r="N1268" i="174"/>
  <c r="N1267" i="174"/>
  <c r="N1266" i="174"/>
  <c r="N1265" i="174"/>
  <c r="N1264" i="174"/>
  <c r="N1263" i="174"/>
  <c r="N1262" i="174"/>
  <c r="N1261" i="174"/>
  <c r="N1260" i="174"/>
  <c r="N1259" i="174"/>
  <c r="N1258" i="174"/>
  <c r="N1257" i="174"/>
  <c r="N1256" i="174"/>
  <c r="N1255" i="174"/>
  <c r="N1254" i="174"/>
  <c r="N1253" i="174"/>
  <c r="N1252" i="174"/>
  <c r="N1251" i="174"/>
  <c r="N1250" i="174"/>
  <c r="N1249" i="174"/>
  <c r="N1248" i="174"/>
  <c r="N1247" i="174"/>
  <c r="N1246" i="174"/>
  <c r="N1245" i="174"/>
  <c r="N1244" i="174"/>
  <c r="N1243" i="174"/>
  <c r="N1242" i="174"/>
  <c r="N1241" i="174"/>
  <c r="N1240" i="174"/>
  <c r="N1239" i="174"/>
  <c r="N1238" i="174"/>
  <c r="N1237" i="174"/>
  <c r="N1236" i="174"/>
  <c r="N1235" i="174"/>
  <c r="N1234" i="174"/>
  <c r="N1233" i="174"/>
  <c r="N1232" i="174"/>
  <c r="N1231" i="174"/>
  <c r="N1230" i="174"/>
  <c r="N1229" i="174"/>
  <c r="N1228" i="174"/>
  <c r="N1227" i="174"/>
  <c r="N1226" i="174"/>
  <c r="N1225" i="174"/>
  <c r="N1224" i="174"/>
  <c r="N1223" i="174"/>
  <c r="N1222" i="174"/>
  <c r="N1221" i="174"/>
  <c r="N1220" i="174"/>
  <c r="N1219" i="174"/>
  <c r="N1218" i="174"/>
  <c r="N1217" i="174"/>
  <c r="N1216" i="174"/>
  <c r="N1215" i="174"/>
  <c r="N1214" i="174"/>
  <c r="N1213" i="174"/>
  <c r="N1212" i="174"/>
  <c r="N1211" i="174"/>
  <c r="N1210" i="174"/>
  <c r="N1209" i="174"/>
  <c r="N1208" i="174"/>
  <c r="N1207" i="174"/>
  <c r="N1206" i="174"/>
  <c r="N1205" i="174"/>
  <c r="N1204" i="174"/>
  <c r="N1203" i="174"/>
  <c r="N1202" i="174"/>
  <c r="N1201" i="174"/>
  <c r="N1200" i="174"/>
  <c r="N1199" i="174"/>
  <c r="N1198" i="174"/>
  <c r="N1197" i="174"/>
  <c r="N1196" i="174"/>
  <c r="N1195" i="174"/>
  <c r="N1194" i="174"/>
  <c r="N1193" i="174"/>
  <c r="N1192" i="174"/>
  <c r="N1191" i="174"/>
  <c r="N1190" i="174"/>
  <c r="N1189" i="174"/>
  <c r="N1188" i="174"/>
  <c r="N1187" i="174"/>
  <c r="N1186" i="174"/>
  <c r="N1185" i="174"/>
  <c r="N1184" i="174"/>
  <c r="N1183" i="174"/>
  <c r="N1182" i="174"/>
  <c r="N1181" i="174"/>
  <c r="N1180" i="174"/>
  <c r="N1179" i="174"/>
  <c r="N1178" i="174"/>
  <c r="N1177" i="174"/>
  <c r="N1176" i="174"/>
  <c r="N1175" i="174"/>
  <c r="N1174" i="174"/>
  <c r="N1173" i="174"/>
  <c r="N1172" i="174"/>
  <c r="N1171" i="174"/>
  <c r="N1170" i="174"/>
  <c r="N1169" i="174"/>
  <c r="N1168" i="174"/>
  <c r="N1167" i="174"/>
  <c r="N1166" i="174"/>
  <c r="N1165" i="174"/>
  <c r="N1164" i="174"/>
  <c r="N1163" i="174"/>
  <c r="N1162" i="174"/>
  <c r="N1161" i="174"/>
  <c r="N1160" i="174"/>
  <c r="N1159" i="174"/>
  <c r="N1158" i="174"/>
  <c r="N1157" i="174"/>
  <c r="N1156" i="174"/>
  <c r="N1155" i="174"/>
  <c r="N1154" i="174"/>
  <c r="N1153" i="174"/>
  <c r="N1152" i="174"/>
  <c r="N1151" i="174"/>
  <c r="N1150" i="174"/>
  <c r="N1149" i="174"/>
  <c r="N1148" i="174"/>
  <c r="N1147" i="174"/>
  <c r="N1146" i="174"/>
  <c r="N1145" i="174"/>
  <c r="N1144" i="174"/>
  <c r="N1143" i="174"/>
  <c r="N1142" i="174"/>
  <c r="N1141" i="174"/>
  <c r="N1140" i="174"/>
  <c r="N1139" i="174"/>
  <c r="N1138" i="174"/>
  <c r="N1137" i="174"/>
  <c r="N1136" i="174"/>
  <c r="N1135" i="174"/>
  <c r="N1134" i="174"/>
  <c r="N1133" i="174"/>
  <c r="N1132" i="174"/>
  <c r="N1131" i="174"/>
  <c r="N1130" i="174"/>
  <c r="N1129" i="174"/>
  <c r="N1128" i="174"/>
  <c r="N1127" i="174"/>
  <c r="N1126" i="174"/>
  <c r="N1125" i="174"/>
  <c r="N1124" i="174"/>
  <c r="N1123" i="174"/>
  <c r="N1122" i="174"/>
  <c r="N1121" i="174"/>
  <c r="N1120" i="174"/>
  <c r="N1119" i="174"/>
  <c r="N1118" i="174"/>
  <c r="N1117" i="174"/>
  <c r="N1116" i="174"/>
  <c r="N1115" i="174"/>
  <c r="N1114" i="174"/>
  <c r="N1113" i="174"/>
  <c r="N1112" i="174"/>
  <c r="N1111" i="174"/>
  <c r="N1110" i="174"/>
  <c r="N1109" i="174"/>
  <c r="N1108" i="174"/>
  <c r="N1107" i="174"/>
  <c r="N1106" i="174"/>
  <c r="N1105" i="174"/>
  <c r="N1104" i="174"/>
  <c r="N1103" i="174"/>
  <c r="N1102" i="174"/>
  <c r="N1101" i="174"/>
  <c r="N1100" i="174"/>
  <c r="N1099" i="174"/>
  <c r="N1098" i="174"/>
  <c r="N1097" i="174"/>
  <c r="N1096" i="174"/>
  <c r="N1095" i="174"/>
  <c r="N1094" i="174"/>
  <c r="N1093" i="174"/>
  <c r="N1092" i="174"/>
  <c r="N1091" i="174"/>
  <c r="N1090" i="174"/>
  <c r="N1089" i="174"/>
  <c r="N1088" i="174"/>
  <c r="N1087" i="174"/>
  <c r="N1086" i="174"/>
  <c r="N1085" i="174"/>
  <c r="N1084" i="174"/>
  <c r="N1083" i="174"/>
  <c r="N1082" i="174"/>
  <c r="N1081" i="174"/>
  <c r="N1080" i="174"/>
  <c r="N1079" i="174"/>
  <c r="N1078" i="174"/>
  <c r="N1077" i="174"/>
  <c r="N1076" i="174"/>
  <c r="N1075" i="174"/>
  <c r="N1074" i="174"/>
  <c r="N1073" i="174"/>
  <c r="N1072" i="174"/>
  <c r="N1071" i="174"/>
  <c r="N1070" i="174"/>
  <c r="N1069" i="174"/>
  <c r="N1068" i="174"/>
  <c r="N1067" i="174"/>
  <c r="N1066" i="174"/>
  <c r="N1065" i="174"/>
  <c r="N1064" i="174"/>
  <c r="N1063" i="174"/>
  <c r="N1062" i="174"/>
  <c r="N1061" i="174"/>
  <c r="N1060" i="174"/>
  <c r="N1059" i="174"/>
  <c r="N1058" i="174"/>
  <c r="N1057" i="174"/>
  <c r="N1056" i="174"/>
  <c r="N1055" i="174"/>
  <c r="N1054" i="174"/>
  <c r="N1053" i="174"/>
  <c r="N1052" i="174"/>
  <c r="N1051" i="174"/>
  <c r="N1050" i="174"/>
  <c r="N1049" i="174"/>
  <c r="N1048" i="174"/>
  <c r="N1047" i="174"/>
  <c r="N1046" i="174"/>
  <c r="N1045" i="174"/>
  <c r="N1044" i="174"/>
  <c r="N1043" i="174"/>
  <c r="N1042" i="174"/>
  <c r="N1041" i="174"/>
  <c r="N1040" i="174"/>
  <c r="N1039" i="174"/>
  <c r="N1038" i="174"/>
  <c r="N1037" i="174"/>
  <c r="N1036" i="174"/>
  <c r="N1035" i="174"/>
  <c r="N1034" i="174"/>
  <c r="N1033" i="174"/>
  <c r="N1032" i="174"/>
  <c r="N1031" i="174"/>
  <c r="N1030" i="174"/>
  <c r="N1029" i="174"/>
  <c r="N1028" i="174"/>
  <c r="N1027" i="174"/>
  <c r="N1026" i="174"/>
  <c r="N1025" i="174"/>
  <c r="N1024" i="174"/>
  <c r="N1023" i="174"/>
  <c r="N1022" i="174"/>
  <c r="N1021" i="174"/>
  <c r="N1020" i="174"/>
  <c r="N1019" i="174"/>
  <c r="N1018" i="174"/>
  <c r="N1017" i="174"/>
  <c r="N1016" i="174"/>
  <c r="N1015" i="174"/>
  <c r="N1014" i="174"/>
  <c r="N1013" i="174"/>
  <c r="N1012" i="174"/>
  <c r="N1011" i="174"/>
  <c r="N1010" i="174"/>
  <c r="N1009" i="174"/>
  <c r="N1008" i="174"/>
  <c r="N1007" i="174"/>
  <c r="N1006" i="174"/>
  <c r="N1005" i="174"/>
  <c r="N1004" i="174"/>
  <c r="N1003" i="174"/>
  <c r="N1002" i="174"/>
  <c r="N1001" i="174"/>
  <c r="N1000" i="174"/>
  <c r="N999" i="174"/>
  <c r="N998" i="174"/>
  <c r="N997" i="174"/>
  <c r="N996" i="174"/>
  <c r="N995" i="174"/>
  <c r="N994" i="174"/>
  <c r="N993" i="174"/>
  <c r="N992" i="174"/>
  <c r="N991" i="174"/>
  <c r="N990" i="174"/>
  <c r="N989" i="174"/>
  <c r="N988" i="174"/>
  <c r="N987" i="174"/>
  <c r="N986" i="174"/>
  <c r="N985" i="174"/>
  <c r="N984" i="174"/>
  <c r="N983" i="174"/>
  <c r="N982" i="174"/>
  <c r="N981" i="174"/>
  <c r="N980" i="174"/>
  <c r="N979" i="174"/>
  <c r="N978" i="174"/>
  <c r="N977" i="174"/>
  <c r="N976" i="174"/>
  <c r="N975" i="174"/>
  <c r="N974" i="174"/>
  <c r="N973" i="174"/>
  <c r="N972" i="174"/>
  <c r="N971" i="174"/>
  <c r="N970" i="174"/>
  <c r="N969" i="174"/>
  <c r="N968" i="174"/>
  <c r="N967" i="174"/>
  <c r="N966" i="174"/>
  <c r="N965" i="174"/>
  <c r="N964" i="174"/>
  <c r="N963" i="174"/>
  <c r="N962" i="174"/>
  <c r="N961" i="174"/>
  <c r="N960" i="174"/>
  <c r="N959" i="174"/>
  <c r="N958" i="174"/>
  <c r="N957" i="174"/>
  <c r="N956" i="174"/>
  <c r="N955" i="174"/>
  <c r="N954" i="174"/>
  <c r="N953" i="174"/>
  <c r="N952" i="174"/>
  <c r="N951" i="174"/>
  <c r="N950" i="174"/>
  <c r="N949" i="174"/>
  <c r="N948" i="174"/>
  <c r="N947" i="174"/>
  <c r="N946" i="174"/>
  <c r="N945" i="174"/>
  <c r="N944" i="174"/>
  <c r="N943" i="174"/>
  <c r="N942" i="174"/>
  <c r="N941" i="174"/>
  <c r="N940" i="174"/>
  <c r="N939" i="174"/>
  <c r="N938" i="174"/>
  <c r="N937" i="174"/>
  <c r="N936" i="174"/>
  <c r="N935" i="174"/>
  <c r="N934" i="174"/>
  <c r="N933" i="174"/>
  <c r="N932" i="174"/>
  <c r="N931" i="174"/>
  <c r="N930" i="174"/>
  <c r="N929" i="174"/>
  <c r="N928" i="174"/>
  <c r="N927" i="174"/>
  <c r="N926" i="174"/>
  <c r="N925" i="174"/>
  <c r="N924" i="174"/>
  <c r="N923" i="174"/>
  <c r="N922" i="174"/>
  <c r="N921" i="174"/>
  <c r="N920" i="174"/>
  <c r="N919" i="174"/>
  <c r="N918" i="174"/>
  <c r="N917" i="174"/>
  <c r="N916" i="174"/>
  <c r="N915" i="174"/>
  <c r="N914" i="174"/>
  <c r="N913" i="174"/>
  <c r="N912" i="174"/>
  <c r="N911" i="174"/>
  <c r="N910" i="174"/>
  <c r="N909" i="174"/>
  <c r="N908" i="174"/>
  <c r="N907" i="174"/>
  <c r="N906" i="174"/>
  <c r="N905" i="174"/>
  <c r="N904" i="174"/>
  <c r="N903" i="174"/>
  <c r="N902" i="174"/>
  <c r="N901" i="174"/>
  <c r="N900" i="174"/>
  <c r="N899" i="174"/>
  <c r="N898" i="174"/>
  <c r="N897" i="174"/>
  <c r="N896" i="174"/>
  <c r="N895" i="174"/>
  <c r="N894" i="174"/>
  <c r="N893" i="174"/>
  <c r="N892" i="174"/>
  <c r="N891" i="174"/>
  <c r="N890" i="174"/>
  <c r="N889" i="174"/>
  <c r="N888" i="174"/>
  <c r="N887" i="174"/>
  <c r="N886" i="174"/>
  <c r="N885" i="174"/>
  <c r="N884" i="174"/>
  <c r="N883" i="174"/>
  <c r="N882" i="174"/>
  <c r="N881" i="174"/>
  <c r="N880" i="174"/>
  <c r="N879" i="174"/>
  <c r="N878" i="174"/>
  <c r="N877" i="174"/>
  <c r="N876" i="174"/>
  <c r="N875" i="174"/>
  <c r="N874" i="174"/>
  <c r="N873" i="174"/>
  <c r="N872" i="174"/>
  <c r="N871" i="174"/>
  <c r="N870" i="174"/>
  <c r="N869" i="174"/>
  <c r="N868" i="174"/>
  <c r="N867" i="174"/>
  <c r="N866" i="174"/>
  <c r="N865" i="174"/>
  <c r="N864" i="174"/>
  <c r="N863" i="174"/>
  <c r="N862" i="174"/>
  <c r="N861" i="174"/>
  <c r="N860" i="174"/>
  <c r="N859" i="174"/>
  <c r="N858" i="174"/>
  <c r="N857" i="174"/>
  <c r="N856" i="174"/>
  <c r="N855" i="174"/>
  <c r="N854" i="174"/>
  <c r="N853" i="174"/>
  <c r="N852" i="174"/>
  <c r="N851" i="174"/>
  <c r="N850" i="174"/>
  <c r="N849" i="174"/>
  <c r="N848" i="174"/>
  <c r="N847" i="174"/>
  <c r="N846" i="174"/>
  <c r="N845" i="174"/>
  <c r="N844" i="174"/>
  <c r="N843" i="174"/>
  <c r="N842" i="174"/>
  <c r="N841" i="174"/>
  <c r="N840" i="174"/>
  <c r="N839" i="174"/>
  <c r="N838" i="174"/>
  <c r="N837" i="174"/>
  <c r="N836" i="174"/>
  <c r="N835" i="174"/>
  <c r="N834" i="174"/>
  <c r="N833" i="174"/>
  <c r="N832" i="174"/>
  <c r="N831" i="174"/>
  <c r="N830" i="174"/>
  <c r="N829" i="174"/>
  <c r="N828" i="174"/>
  <c r="N827" i="174"/>
  <c r="N826" i="174"/>
  <c r="N825" i="174"/>
  <c r="N824" i="174"/>
  <c r="N823" i="174"/>
  <c r="N822" i="174"/>
  <c r="N821" i="174"/>
  <c r="N820" i="174"/>
  <c r="N819" i="174"/>
  <c r="N818" i="174"/>
  <c r="N817" i="174"/>
  <c r="N816" i="174"/>
  <c r="N815" i="174"/>
  <c r="N814" i="174"/>
  <c r="N813" i="174"/>
  <c r="N812" i="174"/>
  <c r="N811" i="174"/>
  <c r="N810" i="174"/>
  <c r="N809" i="174"/>
  <c r="N808" i="174"/>
  <c r="N807" i="174"/>
  <c r="N806" i="174"/>
  <c r="N805" i="174"/>
  <c r="N804" i="174"/>
  <c r="N803" i="174"/>
  <c r="N802" i="174"/>
  <c r="N801" i="174"/>
  <c r="N800" i="174"/>
  <c r="N799" i="174"/>
  <c r="N798" i="174"/>
  <c r="N797" i="174"/>
  <c r="N796" i="174"/>
  <c r="N795" i="174"/>
  <c r="N794" i="174"/>
  <c r="N793" i="174"/>
  <c r="N792" i="174"/>
  <c r="N791" i="174"/>
  <c r="N790" i="174"/>
  <c r="N789" i="174"/>
  <c r="N788" i="174"/>
  <c r="N787" i="174"/>
  <c r="N786" i="174"/>
  <c r="N785" i="174"/>
  <c r="N784" i="174"/>
  <c r="N783" i="174"/>
  <c r="N782" i="174"/>
  <c r="N781" i="174"/>
  <c r="N780" i="174"/>
  <c r="N779" i="174"/>
  <c r="N778" i="174"/>
  <c r="N777" i="174"/>
  <c r="N776" i="174"/>
  <c r="N775" i="174"/>
  <c r="N774" i="174"/>
  <c r="N773" i="174"/>
  <c r="N772" i="174"/>
  <c r="N771" i="174"/>
  <c r="N770" i="174"/>
  <c r="N769" i="174"/>
  <c r="N768" i="174"/>
  <c r="N767" i="174"/>
  <c r="N766" i="174"/>
  <c r="N765" i="174"/>
  <c r="N764" i="174"/>
  <c r="N763" i="174"/>
  <c r="N762" i="174"/>
  <c r="N761" i="174"/>
  <c r="N760" i="174"/>
  <c r="N759" i="174"/>
  <c r="N758" i="174"/>
  <c r="N757" i="174"/>
  <c r="N756" i="174"/>
  <c r="N755" i="174"/>
  <c r="N754" i="174"/>
  <c r="N753" i="174"/>
  <c r="N752" i="174"/>
  <c r="N751" i="174"/>
  <c r="N750" i="174"/>
  <c r="N749" i="174"/>
  <c r="N748" i="174"/>
  <c r="N747" i="174"/>
  <c r="N746" i="174"/>
  <c r="N745" i="174"/>
  <c r="N744" i="174"/>
  <c r="N743" i="174"/>
  <c r="N742" i="174"/>
  <c r="N741" i="174"/>
  <c r="N740" i="174"/>
  <c r="N739" i="174"/>
  <c r="N738" i="174"/>
  <c r="N737" i="174"/>
  <c r="N736" i="174"/>
  <c r="N735" i="174"/>
  <c r="N734" i="174"/>
  <c r="N733" i="174"/>
  <c r="N732" i="174"/>
  <c r="N731" i="174"/>
  <c r="N730" i="174"/>
  <c r="N729" i="174"/>
  <c r="N728" i="174"/>
  <c r="N727" i="174"/>
  <c r="N726" i="174"/>
  <c r="N725" i="174"/>
  <c r="N724" i="174"/>
  <c r="N723" i="174"/>
  <c r="N722" i="174"/>
  <c r="N721" i="174"/>
  <c r="N720" i="174"/>
  <c r="N719" i="174"/>
  <c r="N718" i="174"/>
  <c r="N717" i="174"/>
  <c r="N716" i="174"/>
  <c r="N715" i="174"/>
  <c r="N714" i="174"/>
  <c r="N713" i="174"/>
  <c r="N712" i="174"/>
  <c r="N711" i="174"/>
  <c r="N710" i="174"/>
  <c r="N709" i="174"/>
  <c r="N708" i="174"/>
  <c r="N707" i="174"/>
  <c r="N706" i="174"/>
  <c r="N705" i="174"/>
  <c r="N704" i="174"/>
  <c r="N703" i="174"/>
  <c r="N702" i="174"/>
  <c r="N701" i="174"/>
  <c r="N700" i="174"/>
  <c r="N699" i="174"/>
  <c r="N698" i="174"/>
  <c r="N697" i="174"/>
  <c r="N696" i="174"/>
  <c r="N695" i="174"/>
  <c r="N694" i="174"/>
  <c r="N693" i="174"/>
  <c r="N692" i="174"/>
  <c r="N691" i="174"/>
  <c r="N690" i="174"/>
  <c r="N689" i="174"/>
  <c r="N688" i="174"/>
  <c r="N687" i="174"/>
  <c r="N686" i="174"/>
  <c r="N685" i="174"/>
  <c r="N684" i="174"/>
  <c r="N683" i="174"/>
  <c r="N682" i="174"/>
  <c r="N681" i="174"/>
  <c r="N680" i="174"/>
  <c r="N679" i="174"/>
  <c r="N678" i="174"/>
  <c r="N677" i="174"/>
  <c r="N676" i="174"/>
  <c r="N675" i="174"/>
  <c r="N674" i="174"/>
  <c r="N673" i="174"/>
  <c r="N672" i="174"/>
  <c r="N671" i="174"/>
  <c r="N670" i="174"/>
  <c r="N669" i="174"/>
  <c r="N668" i="174"/>
  <c r="N667" i="174"/>
  <c r="N666" i="174"/>
  <c r="N665" i="174"/>
  <c r="N664" i="174"/>
  <c r="N663" i="174"/>
  <c r="N662" i="174"/>
  <c r="N661" i="174"/>
  <c r="N660" i="174"/>
  <c r="N659" i="174"/>
  <c r="N658" i="174"/>
  <c r="N657" i="174"/>
  <c r="N656" i="174"/>
  <c r="N655" i="174"/>
  <c r="N654" i="174"/>
  <c r="N653" i="174"/>
  <c r="N652" i="174"/>
  <c r="N651" i="174"/>
  <c r="N650" i="174"/>
  <c r="N649" i="174"/>
  <c r="N648" i="174"/>
  <c r="N647" i="174"/>
  <c r="N646" i="174"/>
  <c r="N645" i="174"/>
  <c r="N644" i="174"/>
  <c r="N643" i="174"/>
  <c r="N642" i="174"/>
  <c r="N641" i="174"/>
  <c r="N640" i="174"/>
  <c r="N639" i="174"/>
  <c r="N638" i="174"/>
  <c r="N637" i="174"/>
  <c r="N636" i="174"/>
  <c r="N635" i="174"/>
  <c r="N634" i="174"/>
  <c r="N633" i="174"/>
  <c r="N632" i="174"/>
  <c r="N631" i="174"/>
  <c r="N630" i="174"/>
  <c r="N629" i="174"/>
  <c r="N628" i="174"/>
  <c r="N627" i="174"/>
  <c r="N626" i="174"/>
  <c r="N625" i="174"/>
  <c r="N624" i="174"/>
  <c r="N623" i="174"/>
  <c r="N622" i="174"/>
  <c r="N621" i="174"/>
  <c r="N620" i="174"/>
  <c r="N619" i="174"/>
  <c r="N618" i="174"/>
  <c r="N617" i="174"/>
  <c r="N616" i="174"/>
  <c r="N615" i="174"/>
  <c r="N614" i="174"/>
  <c r="N613" i="174"/>
  <c r="N612" i="174"/>
  <c r="N611" i="174"/>
  <c r="N610" i="174"/>
  <c r="N609" i="174"/>
  <c r="N608" i="174"/>
  <c r="N607" i="174"/>
  <c r="N606" i="174"/>
  <c r="N605" i="174"/>
  <c r="N604" i="174"/>
  <c r="N603" i="174"/>
  <c r="N602" i="174"/>
  <c r="N601" i="174"/>
  <c r="N600" i="174"/>
  <c r="N599" i="174"/>
  <c r="N598" i="174"/>
  <c r="N597" i="174"/>
  <c r="N596" i="174"/>
  <c r="N595" i="174"/>
  <c r="N594" i="174"/>
  <c r="N593" i="174"/>
  <c r="N592" i="174"/>
  <c r="N591" i="174"/>
  <c r="N590" i="174"/>
  <c r="N589" i="174"/>
  <c r="N588" i="174"/>
  <c r="N587" i="174"/>
  <c r="N586" i="174"/>
  <c r="N585" i="174"/>
  <c r="N584" i="174"/>
  <c r="N583" i="174"/>
  <c r="N582" i="174"/>
  <c r="N581" i="174"/>
  <c r="N580" i="174"/>
  <c r="N579" i="174"/>
  <c r="N578" i="174"/>
  <c r="N577" i="174"/>
  <c r="N576" i="174"/>
  <c r="N575" i="174"/>
  <c r="N574" i="174"/>
  <c r="N573" i="174"/>
  <c r="N572" i="174"/>
  <c r="N571" i="174"/>
  <c r="N570" i="174"/>
  <c r="N569" i="174"/>
  <c r="N568" i="174"/>
  <c r="N567" i="174"/>
  <c r="N566" i="174"/>
  <c r="N565" i="174"/>
  <c r="N564" i="174"/>
  <c r="N563" i="174"/>
  <c r="N562" i="174"/>
  <c r="N561" i="174"/>
  <c r="N560" i="174"/>
  <c r="N559" i="174"/>
  <c r="N558" i="174"/>
  <c r="N557" i="174"/>
  <c r="N556" i="174"/>
  <c r="N555" i="174"/>
  <c r="N554" i="174"/>
  <c r="N553" i="174"/>
  <c r="N552" i="174"/>
  <c r="N551" i="174"/>
  <c r="N550" i="174"/>
  <c r="N549" i="174"/>
  <c r="N548" i="174"/>
  <c r="N547" i="174"/>
  <c r="N546" i="174"/>
  <c r="N545" i="174"/>
  <c r="N544" i="174"/>
  <c r="N543" i="174"/>
  <c r="N542" i="174"/>
  <c r="N541" i="174"/>
  <c r="N540" i="174"/>
  <c r="N539" i="174"/>
  <c r="N538" i="174"/>
  <c r="N537" i="174"/>
  <c r="N536" i="174"/>
  <c r="N535" i="174"/>
  <c r="N534" i="174"/>
  <c r="N533" i="174"/>
  <c r="N532" i="174"/>
  <c r="N531" i="174"/>
  <c r="N530" i="174"/>
  <c r="N529" i="174"/>
  <c r="N528" i="174"/>
  <c r="N527" i="174"/>
  <c r="N526" i="174"/>
  <c r="N525" i="174"/>
  <c r="N524" i="174"/>
  <c r="N523" i="174"/>
  <c r="N522" i="174"/>
  <c r="N521" i="174"/>
  <c r="N520" i="174"/>
  <c r="N519" i="174"/>
  <c r="N518" i="174"/>
  <c r="N517" i="174"/>
  <c r="N516" i="174"/>
  <c r="N515" i="174"/>
  <c r="N514" i="174"/>
  <c r="N513" i="174"/>
  <c r="N512" i="174"/>
  <c r="N511" i="174"/>
  <c r="N510" i="174"/>
  <c r="N509" i="174"/>
  <c r="N508" i="174"/>
  <c r="N507" i="174"/>
  <c r="N506" i="174"/>
  <c r="N505" i="174"/>
  <c r="N504" i="174"/>
  <c r="N503" i="174"/>
  <c r="N502" i="174"/>
  <c r="N501" i="174"/>
  <c r="N500" i="174"/>
  <c r="N499" i="174"/>
  <c r="N498" i="174"/>
  <c r="N497" i="174"/>
  <c r="N496" i="174"/>
  <c r="N495" i="174"/>
  <c r="N494" i="174"/>
  <c r="N493" i="174"/>
  <c r="N492" i="174"/>
  <c r="N491" i="174"/>
  <c r="N490" i="174"/>
  <c r="N489" i="174"/>
  <c r="N488" i="174"/>
  <c r="N487" i="174"/>
  <c r="N486" i="174"/>
  <c r="N485" i="174"/>
  <c r="N484" i="174"/>
  <c r="N483" i="174"/>
  <c r="N482" i="174"/>
  <c r="N481" i="174"/>
  <c r="N480" i="174"/>
  <c r="N479" i="174"/>
  <c r="N478" i="174"/>
  <c r="N477" i="174"/>
  <c r="N476" i="174"/>
  <c r="N475" i="174"/>
  <c r="N474" i="174"/>
  <c r="N473" i="174"/>
  <c r="N472" i="174"/>
  <c r="N471" i="174"/>
  <c r="N470" i="174"/>
  <c r="N469" i="174"/>
  <c r="N468" i="174"/>
  <c r="N467" i="174"/>
  <c r="N466" i="174"/>
  <c r="N465" i="174"/>
  <c r="N464" i="174"/>
  <c r="N463" i="174"/>
  <c r="N462" i="174"/>
  <c r="N461" i="174"/>
  <c r="N460" i="174"/>
  <c r="N459" i="174"/>
  <c r="N458" i="174"/>
  <c r="N457" i="174"/>
  <c r="N456" i="174"/>
  <c r="N455" i="174"/>
  <c r="N454" i="174"/>
  <c r="N453" i="174"/>
  <c r="N452" i="174"/>
  <c r="N451" i="174"/>
  <c r="N450" i="174"/>
  <c r="N449" i="174"/>
  <c r="N448" i="174"/>
  <c r="N447" i="174"/>
  <c r="N446" i="174"/>
  <c r="N445" i="174"/>
  <c r="N444" i="174"/>
  <c r="N443" i="174"/>
  <c r="N442" i="174"/>
  <c r="N441" i="174"/>
  <c r="N440" i="174"/>
  <c r="N439" i="174"/>
  <c r="N438" i="174"/>
  <c r="N437" i="174"/>
  <c r="N436" i="174"/>
  <c r="N435" i="174"/>
  <c r="N434" i="174"/>
  <c r="N433" i="174"/>
  <c r="N432" i="174"/>
  <c r="N431" i="174"/>
  <c r="N430" i="174"/>
  <c r="N429" i="174"/>
  <c r="N428" i="174"/>
  <c r="N427" i="174"/>
  <c r="N426" i="174"/>
  <c r="N425" i="174"/>
  <c r="N424" i="174"/>
  <c r="N423" i="174"/>
  <c r="N422" i="174"/>
  <c r="N421" i="174"/>
  <c r="N420" i="174"/>
  <c r="N419" i="174"/>
  <c r="N418" i="174"/>
  <c r="N417" i="174"/>
  <c r="N416" i="174"/>
  <c r="N415" i="174"/>
  <c r="N414" i="174"/>
  <c r="N413" i="174"/>
  <c r="N412" i="174"/>
  <c r="N411" i="174"/>
  <c r="N410" i="174"/>
  <c r="N409" i="174"/>
  <c r="N408" i="174"/>
  <c r="N407" i="174"/>
  <c r="N406" i="174"/>
  <c r="N405" i="174"/>
  <c r="N404" i="174"/>
  <c r="N403" i="174"/>
  <c r="N402" i="174"/>
  <c r="N401" i="174"/>
  <c r="N400" i="174"/>
  <c r="N399" i="174"/>
  <c r="N398" i="174"/>
  <c r="N397" i="174"/>
  <c r="N396" i="174"/>
  <c r="N395" i="174"/>
  <c r="N394" i="174"/>
  <c r="N393" i="174"/>
  <c r="N392" i="174"/>
  <c r="N391" i="174"/>
  <c r="N390" i="174"/>
  <c r="N389" i="174"/>
  <c r="N388" i="174"/>
  <c r="N387" i="174"/>
  <c r="N386" i="174"/>
  <c r="N385" i="174"/>
  <c r="N384" i="174"/>
  <c r="N383" i="174"/>
  <c r="N382" i="174"/>
  <c r="N381" i="174"/>
  <c r="N380" i="174"/>
  <c r="N379" i="174"/>
  <c r="N378" i="174"/>
  <c r="N377" i="174"/>
  <c r="N376" i="174"/>
  <c r="N375" i="174"/>
  <c r="N374" i="174"/>
  <c r="N373" i="174"/>
  <c r="N372" i="174"/>
  <c r="N371" i="174"/>
  <c r="N370" i="174"/>
  <c r="N369" i="174"/>
  <c r="N368" i="174"/>
  <c r="N367" i="174"/>
  <c r="N366" i="174"/>
  <c r="N365" i="174"/>
  <c r="N364" i="174"/>
  <c r="N363" i="174"/>
  <c r="N362" i="174"/>
  <c r="N361" i="174"/>
  <c r="N360" i="174"/>
  <c r="N359" i="174"/>
  <c r="N358" i="174"/>
  <c r="N357" i="174"/>
  <c r="N356" i="174"/>
  <c r="N355" i="174"/>
  <c r="N354" i="174"/>
  <c r="N353" i="174"/>
  <c r="N352" i="174"/>
  <c r="N351" i="174"/>
  <c r="N350" i="174"/>
  <c r="N349" i="174"/>
  <c r="N348" i="174"/>
  <c r="N347" i="174"/>
  <c r="N346" i="174"/>
  <c r="N345" i="174"/>
  <c r="N344" i="174"/>
  <c r="N343" i="174"/>
  <c r="N342" i="174"/>
  <c r="N341" i="174"/>
  <c r="N340" i="174"/>
  <c r="N339" i="174"/>
  <c r="N338" i="174"/>
  <c r="N337" i="174"/>
  <c r="N336" i="174"/>
  <c r="N335" i="174"/>
  <c r="N334" i="174"/>
  <c r="N333" i="174"/>
  <c r="N332" i="174"/>
  <c r="N331" i="174"/>
  <c r="N330" i="174"/>
  <c r="N329" i="174"/>
  <c r="N328" i="174"/>
  <c r="N327" i="174"/>
  <c r="N326" i="174"/>
  <c r="N325" i="174"/>
  <c r="N324" i="174"/>
  <c r="N323" i="174"/>
  <c r="N322" i="174"/>
  <c r="N321" i="174"/>
  <c r="N320" i="174"/>
  <c r="N319" i="174"/>
  <c r="N318" i="174"/>
  <c r="N317" i="174"/>
  <c r="N316" i="174"/>
  <c r="N315" i="174"/>
  <c r="N314" i="174"/>
  <c r="N313" i="174"/>
  <c r="N312" i="174"/>
  <c r="N311" i="174"/>
  <c r="N310" i="174"/>
  <c r="N309" i="174"/>
  <c r="N308" i="174"/>
  <c r="N307" i="174"/>
  <c r="N306" i="174"/>
  <c r="N305" i="174"/>
  <c r="N304" i="174"/>
  <c r="N303" i="174"/>
  <c r="N302" i="174"/>
  <c r="N301" i="174"/>
  <c r="N300" i="174"/>
  <c r="N299" i="174"/>
  <c r="N298" i="174"/>
  <c r="N297" i="174"/>
  <c r="N296" i="174"/>
  <c r="N295" i="174"/>
  <c r="N294" i="174"/>
  <c r="N293" i="174"/>
  <c r="N292" i="174"/>
  <c r="N291" i="174"/>
  <c r="N290" i="174"/>
  <c r="N289" i="174"/>
  <c r="N288" i="174"/>
  <c r="N287" i="174"/>
  <c r="N286" i="174"/>
  <c r="N285" i="174"/>
  <c r="N284" i="174"/>
  <c r="N283" i="174"/>
  <c r="N282" i="174"/>
  <c r="N281" i="174"/>
  <c r="N280" i="174"/>
  <c r="N279" i="174"/>
  <c r="N278" i="174"/>
  <c r="N277" i="174"/>
  <c r="N276" i="174"/>
  <c r="N275" i="174"/>
  <c r="N274" i="174"/>
  <c r="N273" i="174"/>
  <c r="N272" i="174"/>
  <c r="N271" i="174"/>
  <c r="N270" i="174"/>
  <c r="N269" i="174"/>
  <c r="N268" i="174"/>
  <c r="N267" i="174"/>
  <c r="N266" i="174"/>
  <c r="N265" i="174"/>
  <c r="N264" i="174"/>
  <c r="N263" i="174"/>
  <c r="N262" i="174"/>
  <c r="N261" i="174"/>
  <c r="N260" i="174"/>
  <c r="N259" i="174"/>
  <c r="N258" i="174"/>
  <c r="N257" i="174"/>
  <c r="N256" i="174"/>
  <c r="N255" i="174"/>
  <c r="N254" i="174"/>
  <c r="N253" i="174"/>
  <c r="N252" i="174"/>
  <c r="N251" i="174"/>
  <c r="N250" i="174"/>
  <c r="N249" i="174"/>
  <c r="N248" i="174"/>
  <c r="N247" i="174"/>
  <c r="N246" i="174"/>
  <c r="N245" i="174"/>
  <c r="N244" i="174"/>
  <c r="N243" i="174"/>
  <c r="N242" i="174"/>
  <c r="N241" i="174"/>
  <c r="N240" i="174"/>
  <c r="N239" i="174"/>
  <c r="N238" i="174"/>
  <c r="N237" i="174"/>
  <c r="N236" i="174"/>
  <c r="N235" i="174"/>
  <c r="N234" i="174"/>
  <c r="N233" i="174"/>
  <c r="N232" i="174"/>
  <c r="N231" i="174"/>
  <c r="N230" i="174"/>
  <c r="N229" i="174"/>
  <c r="N228" i="174"/>
  <c r="N227" i="174"/>
  <c r="N226" i="174"/>
  <c r="N225" i="174"/>
  <c r="N224" i="174"/>
  <c r="N223" i="174"/>
  <c r="N222" i="174"/>
  <c r="N221" i="174"/>
  <c r="N220" i="174"/>
  <c r="N219" i="174"/>
  <c r="N218" i="174"/>
  <c r="N217" i="174"/>
  <c r="N216" i="174"/>
  <c r="N215" i="174"/>
  <c r="N214" i="174"/>
  <c r="N213" i="174"/>
  <c r="N212" i="174"/>
  <c r="N211" i="174"/>
  <c r="N210" i="174"/>
  <c r="N209" i="174"/>
  <c r="N208" i="174"/>
  <c r="N207" i="174"/>
  <c r="N206" i="174"/>
  <c r="N205" i="174"/>
  <c r="N204" i="174"/>
  <c r="N203" i="174"/>
  <c r="N202" i="174"/>
  <c r="N201" i="174"/>
  <c r="N200" i="174"/>
  <c r="N199" i="174"/>
  <c r="N198" i="174"/>
  <c r="N197" i="174"/>
  <c r="N196" i="174"/>
  <c r="N195" i="174"/>
  <c r="N194" i="174"/>
  <c r="N193" i="174"/>
  <c r="N192" i="174"/>
  <c r="N191" i="174"/>
  <c r="N190" i="174"/>
  <c r="N189" i="174"/>
  <c r="N188" i="174"/>
  <c r="N187" i="174"/>
  <c r="N186" i="174"/>
  <c r="N185" i="174"/>
  <c r="N184" i="174"/>
  <c r="N183" i="174"/>
  <c r="N182" i="174"/>
  <c r="N181" i="174"/>
  <c r="N180" i="174"/>
  <c r="N179" i="174"/>
  <c r="N178" i="174"/>
  <c r="N177" i="174"/>
  <c r="N176" i="174"/>
  <c r="N175" i="174"/>
  <c r="N174" i="174"/>
  <c r="N173" i="174"/>
  <c r="N172" i="174"/>
  <c r="N171" i="174"/>
  <c r="N170" i="174"/>
  <c r="N169" i="174"/>
  <c r="N168" i="174"/>
  <c r="N167" i="174"/>
  <c r="N166" i="174"/>
  <c r="N165" i="174"/>
  <c r="N164" i="174"/>
  <c r="N163" i="174"/>
  <c r="N162" i="174"/>
  <c r="N161" i="174"/>
  <c r="N160" i="174"/>
  <c r="N159" i="174"/>
  <c r="N158" i="174"/>
  <c r="N157" i="174"/>
  <c r="N156" i="174"/>
  <c r="N155" i="174"/>
  <c r="N154" i="174"/>
  <c r="N153" i="174"/>
  <c r="N152" i="174"/>
  <c r="N151" i="174"/>
  <c r="N150" i="174"/>
  <c r="N149" i="174"/>
  <c r="N148" i="174"/>
  <c r="N147" i="174"/>
  <c r="N146" i="174"/>
  <c r="N145" i="174"/>
  <c r="N144" i="174"/>
  <c r="N143" i="174"/>
  <c r="N142" i="174"/>
  <c r="N141" i="174"/>
  <c r="N140" i="174"/>
  <c r="N139" i="174"/>
  <c r="N138" i="174"/>
  <c r="N137" i="174"/>
  <c r="N136" i="174"/>
  <c r="N135" i="174"/>
  <c r="N134" i="174"/>
  <c r="N133" i="174"/>
  <c r="N132" i="174"/>
  <c r="N131" i="174"/>
  <c r="N130" i="174"/>
  <c r="N129" i="174"/>
  <c r="N128" i="174"/>
  <c r="N127" i="174"/>
  <c r="N126" i="174"/>
  <c r="N125" i="174"/>
  <c r="N124" i="174"/>
  <c r="N123" i="174"/>
  <c r="N122" i="174"/>
  <c r="N121" i="174"/>
  <c r="N120" i="174"/>
  <c r="N119" i="174"/>
  <c r="N118" i="174"/>
  <c r="N117" i="174"/>
  <c r="N116" i="174"/>
  <c r="N115" i="174"/>
  <c r="N114" i="174"/>
  <c r="N113" i="174"/>
  <c r="N112" i="174"/>
  <c r="N111" i="174"/>
  <c r="N110" i="174"/>
  <c r="N109" i="174"/>
  <c r="N108" i="174"/>
  <c r="N107" i="174"/>
  <c r="N106" i="174"/>
  <c r="N105" i="174"/>
  <c r="N104" i="174"/>
  <c r="N103" i="174"/>
  <c r="N102" i="174"/>
  <c r="N101" i="174"/>
  <c r="N100" i="174"/>
  <c r="N99" i="174"/>
  <c r="N98" i="174"/>
  <c r="N97" i="174"/>
  <c r="N96" i="174"/>
  <c r="N95" i="174"/>
  <c r="N94" i="174"/>
  <c r="N93" i="174"/>
  <c r="N92" i="174"/>
  <c r="N91" i="174"/>
  <c r="N90" i="174"/>
  <c r="N89" i="174"/>
  <c r="N88" i="174"/>
  <c r="N87" i="174"/>
  <c r="N86" i="174"/>
  <c r="N85" i="174"/>
  <c r="N84" i="174"/>
  <c r="N83" i="174"/>
  <c r="N82" i="174"/>
  <c r="N81" i="174"/>
  <c r="N80" i="174"/>
  <c r="N79" i="174"/>
  <c r="N78" i="174"/>
  <c r="N77" i="174"/>
  <c r="N76" i="174"/>
  <c r="N75" i="174"/>
  <c r="N74" i="174"/>
  <c r="N73" i="174"/>
  <c r="N72" i="174"/>
  <c r="N71" i="174"/>
  <c r="N70" i="174"/>
  <c r="N69" i="174"/>
  <c r="N68" i="174"/>
  <c r="N67" i="174"/>
  <c r="N66" i="174"/>
  <c r="N65" i="174"/>
  <c r="N64" i="174"/>
  <c r="N63" i="174"/>
  <c r="N62" i="174"/>
  <c r="N61" i="174"/>
  <c r="N60" i="174"/>
  <c r="N59" i="174"/>
  <c r="N58" i="174"/>
  <c r="N57" i="174"/>
  <c r="N56" i="174"/>
  <c r="N55" i="174"/>
  <c r="N54" i="174"/>
  <c r="N53" i="174"/>
  <c r="N52" i="174"/>
  <c r="N51" i="174"/>
  <c r="N50" i="174"/>
  <c r="N49" i="174"/>
  <c r="N48" i="174"/>
  <c r="N47" i="174"/>
  <c r="N46" i="174"/>
  <c r="N45" i="174"/>
  <c r="N44" i="174"/>
  <c r="N43" i="174"/>
  <c r="N42" i="174"/>
  <c r="N41" i="174"/>
  <c r="N40" i="174"/>
  <c r="N39" i="174"/>
  <c r="N38" i="174"/>
  <c r="N37" i="174"/>
  <c r="N36" i="174"/>
  <c r="N35" i="174"/>
  <c r="N34" i="174"/>
  <c r="N33" i="174"/>
  <c r="N32" i="174"/>
  <c r="N31" i="174"/>
  <c r="N30" i="174"/>
  <c r="N29" i="174"/>
  <c r="N28" i="174"/>
  <c r="N27" i="174"/>
  <c r="N26" i="174"/>
  <c r="N25" i="174"/>
  <c r="N24" i="174"/>
  <c r="N23" i="174"/>
  <c r="N22" i="174"/>
  <c r="N21" i="174"/>
  <c r="N20" i="174"/>
  <c r="N19" i="174"/>
  <c r="N18" i="174"/>
  <c r="N17" i="174"/>
  <c r="N16" i="174"/>
  <c r="N15" i="174"/>
  <c r="N14" i="174"/>
  <c r="N13" i="174"/>
  <c r="N12" i="174"/>
  <c r="N11" i="174"/>
  <c r="N10" i="174"/>
  <c r="N9" i="174"/>
  <c r="N8" i="174"/>
  <c r="N7" i="174"/>
  <c r="N6" i="174"/>
  <c r="N5" i="174"/>
  <c r="N4" i="174"/>
  <c r="N3" i="174"/>
  <c r="N2" i="174"/>
  <c r="E9" i="149" l="1"/>
  <c r="E9" i="152"/>
  <c r="E9" i="161"/>
  <c r="F103" i="167" l="1" a="1"/>
  <c r="F103" i="167" s="1"/>
  <c r="F103" i="166" a="1"/>
  <c r="F103" i="166" s="1"/>
  <c r="F103" i="165" a="1"/>
  <c r="F103" i="165" s="1"/>
  <c r="F103" i="164" a="1"/>
  <c r="F103" i="164" s="1"/>
  <c r="F103" i="163" a="1"/>
  <c r="F103" i="163" s="1"/>
  <c r="F103" i="162" a="1"/>
  <c r="F103" i="162" s="1"/>
  <c r="F103" i="161" a="1"/>
  <c r="F103" i="161" s="1"/>
  <c r="F103" i="152" a="1"/>
  <c r="F103" i="152" s="1"/>
  <c r="F103" i="158" a="1"/>
  <c r="F103" i="158" s="1"/>
  <c r="F103" i="149" a="1"/>
  <c r="F103" i="149" s="1"/>
  <c r="F103" i="156" a="1"/>
  <c r="F103" i="156" s="1"/>
  <c r="F103" i="154" a="1"/>
  <c r="F103" i="154" s="1"/>
  <c r="F103" i="144" a="1"/>
  <c r="F103" i="144" s="1"/>
  <c r="H515" i="172"/>
  <c r="G515" i="172"/>
  <c r="F515" i="172"/>
  <c r="E515" i="172"/>
  <c r="D515" i="172"/>
  <c r="I512" i="172"/>
  <c r="I511" i="172"/>
  <c r="I510" i="172"/>
  <c r="I509" i="172"/>
  <c r="I508" i="172"/>
  <c r="I507" i="172"/>
  <c r="I506" i="172"/>
  <c r="I505" i="172"/>
  <c r="I504" i="172"/>
  <c r="I503" i="172"/>
  <c r="I502" i="172"/>
  <c r="I501" i="172"/>
  <c r="I500" i="172"/>
  <c r="I499" i="172"/>
  <c r="I498" i="172"/>
  <c r="I497" i="172"/>
  <c r="I496" i="172"/>
  <c r="I495" i="172"/>
  <c r="I494" i="172"/>
  <c r="I493" i="172"/>
  <c r="I492" i="172"/>
  <c r="I491" i="172"/>
  <c r="I490" i="172"/>
  <c r="I489" i="172"/>
  <c r="I488" i="172"/>
  <c r="I487" i="172"/>
  <c r="I486" i="172"/>
  <c r="I485" i="172"/>
  <c r="I484" i="172"/>
  <c r="I483" i="172"/>
  <c r="I482" i="172"/>
  <c r="I481" i="172"/>
  <c r="I480" i="172"/>
  <c r="I479" i="172"/>
  <c r="I478" i="172"/>
  <c r="I477" i="172"/>
  <c r="I476" i="172"/>
  <c r="I475" i="172"/>
  <c r="I474" i="172"/>
  <c r="I473" i="172"/>
  <c r="I472" i="172"/>
  <c r="I471" i="172"/>
  <c r="I470" i="172"/>
  <c r="I469" i="172"/>
  <c r="I468" i="172"/>
  <c r="I467" i="172"/>
  <c r="I466" i="172"/>
  <c r="I465" i="172"/>
  <c r="I464" i="172"/>
  <c r="I463" i="172"/>
  <c r="I462" i="172"/>
  <c r="I461" i="172"/>
  <c r="I460" i="172"/>
  <c r="I459" i="172"/>
  <c r="I458" i="172"/>
  <c r="I457" i="172"/>
  <c r="I456" i="172"/>
  <c r="I455" i="172"/>
  <c r="I454" i="172"/>
  <c r="I453" i="172"/>
  <c r="I452" i="172"/>
  <c r="I451" i="172"/>
  <c r="I450" i="172"/>
  <c r="I449" i="172"/>
  <c r="I448" i="172"/>
  <c r="I447" i="172"/>
  <c r="I446" i="172"/>
  <c r="I445" i="172"/>
  <c r="I444" i="172"/>
  <c r="I443" i="172"/>
  <c r="I442" i="172"/>
  <c r="I441" i="172"/>
  <c r="I440" i="172"/>
  <c r="I439" i="172"/>
  <c r="I438" i="172"/>
  <c r="I437" i="172"/>
  <c r="I436" i="172"/>
  <c r="I435" i="172"/>
  <c r="I434" i="172"/>
  <c r="I433" i="172"/>
  <c r="I432" i="172"/>
  <c r="I431" i="172"/>
  <c r="I430" i="172"/>
  <c r="I429" i="172"/>
  <c r="I428" i="172"/>
  <c r="I427" i="172"/>
  <c r="I426" i="172"/>
  <c r="I425" i="172"/>
  <c r="I424" i="172"/>
  <c r="I423" i="172"/>
  <c r="I422" i="172"/>
  <c r="I421" i="172"/>
  <c r="I420" i="172"/>
  <c r="I419" i="172"/>
  <c r="I418" i="172"/>
  <c r="I417" i="172"/>
  <c r="I416" i="172"/>
  <c r="I415" i="172"/>
  <c r="I414" i="172"/>
  <c r="I413" i="172"/>
  <c r="I412" i="172"/>
  <c r="I411" i="172"/>
  <c r="I410" i="172"/>
  <c r="I409" i="172"/>
  <c r="I408" i="172"/>
  <c r="I407" i="172"/>
  <c r="I406" i="172"/>
  <c r="I405" i="172"/>
  <c r="I404" i="172"/>
  <c r="I403" i="172"/>
  <c r="I402" i="172"/>
  <c r="I401" i="172"/>
  <c r="I400" i="172"/>
  <c r="I399" i="172"/>
  <c r="I398" i="172"/>
  <c r="I397" i="172"/>
  <c r="I396" i="172"/>
  <c r="I395" i="172"/>
  <c r="I394" i="172"/>
  <c r="I393" i="172"/>
  <c r="I392" i="172"/>
  <c r="I391" i="172"/>
  <c r="I390" i="172"/>
  <c r="I389" i="172"/>
  <c r="I388" i="172"/>
  <c r="I387" i="172"/>
  <c r="I386" i="172"/>
  <c r="I385" i="172"/>
  <c r="I384" i="172"/>
  <c r="I383" i="172"/>
  <c r="I382" i="172"/>
  <c r="I381" i="172"/>
  <c r="I380" i="172"/>
  <c r="I379" i="172"/>
  <c r="I378" i="172"/>
  <c r="I377" i="172"/>
  <c r="I376" i="172"/>
  <c r="I375" i="172"/>
  <c r="I374" i="172"/>
  <c r="I373" i="172"/>
  <c r="I372" i="172"/>
  <c r="I371" i="172"/>
  <c r="I370" i="172"/>
  <c r="I369" i="172"/>
  <c r="I368" i="172"/>
  <c r="I367" i="172"/>
  <c r="I366" i="172"/>
  <c r="I365" i="172"/>
  <c r="I364" i="172"/>
  <c r="I363" i="172"/>
  <c r="I362" i="172"/>
  <c r="I361" i="172"/>
  <c r="I360" i="172"/>
  <c r="I359" i="172"/>
  <c r="I358" i="172"/>
  <c r="I357" i="172"/>
  <c r="I356" i="172"/>
  <c r="I355" i="172"/>
  <c r="I354" i="172"/>
  <c r="I353" i="172"/>
  <c r="I352" i="172"/>
  <c r="I351" i="172"/>
  <c r="I350" i="172"/>
  <c r="I349" i="172"/>
  <c r="I348" i="172"/>
  <c r="I347" i="172"/>
  <c r="I346" i="172"/>
  <c r="I345" i="172"/>
  <c r="I344" i="172"/>
  <c r="I343" i="172"/>
  <c r="I342" i="172"/>
  <c r="I341" i="172"/>
  <c r="I340" i="172"/>
  <c r="I339" i="172"/>
  <c r="I338" i="172"/>
  <c r="I337" i="172"/>
  <c r="I336" i="172"/>
  <c r="I335" i="172"/>
  <c r="I334" i="172"/>
  <c r="I333" i="172"/>
  <c r="I332" i="172"/>
  <c r="I331" i="172"/>
  <c r="I330" i="172"/>
  <c r="I329" i="172"/>
  <c r="I328" i="172"/>
  <c r="I327" i="172"/>
  <c r="I326" i="172"/>
  <c r="I325" i="172"/>
  <c r="I324" i="172"/>
  <c r="I323" i="172"/>
  <c r="I322" i="172"/>
  <c r="I321" i="172"/>
  <c r="I320" i="172"/>
  <c r="I319" i="172"/>
  <c r="I318" i="172"/>
  <c r="I317" i="172"/>
  <c r="I316" i="172"/>
  <c r="I315" i="172"/>
  <c r="I314" i="172"/>
  <c r="I313" i="172"/>
  <c r="I312" i="172"/>
  <c r="I311" i="172"/>
  <c r="I310" i="172"/>
  <c r="I309" i="172"/>
  <c r="I308" i="172"/>
  <c r="I307" i="172"/>
  <c r="I306" i="172"/>
  <c r="I305" i="172"/>
  <c r="I304" i="172"/>
  <c r="I303" i="172"/>
  <c r="I302" i="172"/>
  <c r="I301" i="172"/>
  <c r="I300" i="172"/>
  <c r="I299" i="172"/>
  <c r="I298" i="172"/>
  <c r="I297" i="172"/>
  <c r="I296" i="172"/>
  <c r="I295" i="172"/>
  <c r="I294" i="172"/>
  <c r="I293" i="172"/>
  <c r="I292" i="172"/>
  <c r="I291" i="172"/>
  <c r="I290" i="172"/>
  <c r="I289" i="172"/>
  <c r="I288" i="172"/>
  <c r="I287" i="172"/>
  <c r="I286" i="172"/>
  <c r="I285" i="172"/>
  <c r="I284" i="172"/>
  <c r="I283" i="172"/>
  <c r="I282" i="172"/>
  <c r="I281" i="172"/>
  <c r="I280" i="172"/>
  <c r="I279" i="172"/>
  <c r="I278" i="172"/>
  <c r="I277" i="172"/>
  <c r="I276" i="172"/>
  <c r="I275" i="172"/>
  <c r="I274" i="172"/>
  <c r="I273" i="172"/>
  <c r="I272" i="172"/>
  <c r="I271" i="172"/>
  <c r="I270" i="172"/>
  <c r="I269" i="172"/>
  <c r="I268" i="172"/>
  <c r="I267" i="172"/>
  <c r="I266" i="172"/>
  <c r="I265" i="172"/>
  <c r="I264" i="172"/>
  <c r="I263" i="172"/>
  <c r="I262" i="172"/>
  <c r="I261" i="172"/>
  <c r="I260" i="172"/>
  <c r="I259" i="172"/>
  <c r="I258" i="172"/>
  <c r="I257" i="172"/>
  <c r="I256" i="172"/>
  <c r="I255" i="172"/>
  <c r="I254" i="172"/>
  <c r="I253" i="172"/>
  <c r="I252" i="172"/>
  <c r="I251" i="172"/>
  <c r="I250" i="172"/>
  <c r="I249" i="172"/>
  <c r="I248" i="172"/>
  <c r="I247" i="172"/>
  <c r="I246" i="172"/>
  <c r="I245" i="172"/>
  <c r="I244" i="172"/>
  <c r="I243" i="172"/>
  <c r="I242" i="172"/>
  <c r="I241" i="172"/>
  <c r="I240" i="172"/>
  <c r="I239" i="172"/>
  <c r="I238" i="172"/>
  <c r="I237" i="172"/>
  <c r="I236" i="172"/>
  <c r="I235" i="172"/>
  <c r="I234" i="172"/>
  <c r="I233" i="172"/>
  <c r="I232" i="172"/>
  <c r="I231" i="172"/>
  <c r="I230" i="172"/>
  <c r="I229" i="172"/>
  <c r="I228" i="172"/>
  <c r="I227" i="172"/>
  <c r="I226" i="172"/>
  <c r="I225" i="172"/>
  <c r="I224" i="172"/>
  <c r="I223" i="172"/>
  <c r="I222" i="172"/>
  <c r="I221" i="172"/>
  <c r="I220" i="172"/>
  <c r="I219" i="172"/>
  <c r="I218" i="172"/>
  <c r="I217" i="172"/>
  <c r="I216" i="172"/>
  <c r="I215" i="172"/>
  <c r="I214" i="172"/>
  <c r="I213" i="172"/>
  <c r="I212" i="172"/>
  <c r="I211" i="172"/>
  <c r="I210" i="172"/>
  <c r="I209" i="172"/>
  <c r="I208" i="172"/>
  <c r="I207" i="172"/>
  <c r="I206" i="172"/>
  <c r="I205" i="172"/>
  <c r="I204" i="172"/>
  <c r="I203" i="172"/>
  <c r="I202" i="172"/>
  <c r="I201" i="172"/>
  <c r="I200" i="172"/>
  <c r="I199" i="172"/>
  <c r="I198" i="172"/>
  <c r="I197" i="172"/>
  <c r="I196" i="172"/>
  <c r="I195" i="172"/>
  <c r="I194" i="172"/>
  <c r="I193" i="172"/>
  <c r="I192" i="172"/>
  <c r="I191" i="172"/>
  <c r="I190" i="172"/>
  <c r="I189" i="172"/>
  <c r="I188" i="172"/>
  <c r="I187" i="172"/>
  <c r="I186" i="172"/>
  <c r="I185" i="172"/>
  <c r="I184" i="172"/>
  <c r="I183" i="172"/>
  <c r="I182" i="172"/>
  <c r="I181" i="172"/>
  <c r="I180" i="172"/>
  <c r="I179" i="172"/>
  <c r="I178" i="172"/>
  <c r="I177" i="172"/>
  <c r="I176" i="172"/>
  <c r="I175" i="172"/>
  <c r="I174" i="172"/>
  <c r="I173" i="172"/>
  <c r="I172" i="172"/>
  <c r="I171" i="172"/>
  <c r="I170" i="172"/>
  <c r="I169" i="172"/>
  <c r="I168" i="172"/>
  <c r="I167" i="172"/>
  <c r="I166" i="172"/>
  <c r="I165" i="172"/>
  <c r="I164" i="172"/>
  <c r="I163" i="172"/>
  <c r="I162" i="172"/>
  <c r="I161" i="172"/>
  <c r="I160" i="172"/>
  <c r="I159" i="172"/>
  <c r="I158" i="172"/>
  <c r="I157" i="172"/>
  <c r="I156" i="172"/>
  <c r="I155" i="172"/>
  <c r="I154" i="172"/>
  <c r="I153" i="172"/>
  <c r="I152" i="172"/>
  <c r="I151" i="172"/>
  <c r="I150" i="172"/>
  <c r="I149" i="172"/>
  <c r="I148" i="172"/>
  <c r="I147" i="172"/>
  <c r="I146" i="172"/>
  <c r="I145" i="172"/>
  <c r="I144" i="172"/>
  <c r="I143" i="172"/>
  <c r="I142" i="172"/>
  <c r="I141" i="172"/>
  <c r="I140" i="172"/>
  <c r="I139" i="172"/>
  <c r="I138" i="172"/>
  <c r="I137" i="172"/>
  <c r="I136" i="172"/>
  <c r="I135" i="172"/>
  <c r="I134" i="172"/>
  <c r="I133" i="172"/>
  <c r="I132" i="172"/>
  <c r="I131" i="172"/>
  <c r="I130" i="172"/>
  <c r="I129" i="172"/>
  <c r="I128" i="172"/>
  <c r="I127" i="172"/>
  <c r="I126" i="172"/>
  <c r="I125" i="172"/>
  <c r="I124" i="172"/>
  <c r="I123" i="172"/>
  <c r="I122" i="172"/>
  <c r="I121" i="172"/>
  <c r="I120" i="172"/>
  <c r="I119" i="172"/>
  <c r="I118" i="172"/>
  <c r="I117" i="172"/>
  <c r="I116" i="172"/>
  <c r="I115" i="172"/>
  <c r="I114" i="172"/>
  <c r="I113" i="172"/>
  <c r="I112" i="172"/>
  <c r="I111" i="172"/>
  <c r="I110" i="172"/>
  <c r="I109" i="172"/>
  <c r="I108" i="172"/>
  <c r="I107" i="172"/>
  <c r="I106" i="172"/>
  <c r="I105" i="172"/>
  <c r="I104" i="172"/>
  <c r="I103" i="172"/>
  <c r="I102" i="172"/>
  <c r="I101" i="172"/>
  <c r="I100" i="172"/>
  <c r="I99" i="172"/>
  <c r="I98" i="172"/>
  <c r="I97" i="172"/>
  <c r="I96" i="172"/>
  <c r="I95" i="172"/>
  <c r="I94" i="172"/>
  <c r="I93" i="172"/>
  <c r="I92" i="172"/>
  <c r="I91" i="172"/>
  <c r="I90" i="172"/>
  <c r="I89" i="172"/>
  <c r="I88" i="172"/>
  <c r="I87" i="172"/>
  <c r="I86" i="172"/>
  <c r="I85" i="172"/>
  <c r="I84" i="172"/>
  <c r="I83" i="172"/>
  <c r="I60" i="172"/>
  <c r="I59" i="172"/>
  <c r="I58" i="172"/>
  <c r="I57" i="172"/>
  <c r="I56" i="172"/>
  <c r="I55" i="172"/>
  <c r="I54" i="172"/>
  <c r="I53" i="172"/>
  <c r="I52" i="172"/>
  <c r="I51" i="172"/>
  <c r="I50" i="172"/>
  <c r="I49" i="172"/>
  <c r="I48" i="172"/>
  <c r="I47" i="172"/>
  <c r="I46" i="172"/>
  <c r="I45" i="172"/>
  <c r="I44" i="172"/>
  <c r="I43" i="172"/>
  <c r="I42" i="172"/>
  <c r="I41" i="172"/>
  <c r="I40" i="172"/>
  <c r="I39" i="172"/>
  <c r="I38" i="172"/>
  <c r="I37" i="172"/>
  <c r="I36" i="172"/>
  <c r="I35" i="172"/>
  <c r="I34" i="172"/>
  <c r="I33" i="172"/>
  <c r="I32" i="172"/>
  <c r="I31" i="172"/>
  <c r="I30" i="172"/>
  <c r="I29" i="172"/>
  <c r="I28" i="172"/>
  <c r="I27" i="172"/>
  <c r="I26" i="172"/>
  <c r="I25" i="172"/>
  <c r="I24" i="172"/>
  <c r="I23" i="172"/>
  <c r="I22" i="172"/>
  <c r="I21" i="172"/>
  <c r="I20" i="172"/>
  <c r="I19" i="172"/>
  <c r="I18" i="172"/>
  <c r="I17" i="172"/>
  <c r="I16" i="172"/>
  <c r="I15" i="172"/>
  <c r="I14" i="172"/>
  <c r="I13" i="172"/>
  <c r="I12" i="172"/>
  <c r="I11" i="172"/>
  <c r="I10" i="172"/>
  <c r="I9" i="172"/>
  <c r="I8" i="172"/>
  <c r="I7" i="172"/>
  <c r="I6" i="172"/>
  <c r="I5" i="172"/>
  <c r="I4" i="172"/>
  <c r="F107" i="152" l="1"/>
  <c r="F106" i="149"/>
  <c r="F107" i="166"/>
  <c r="F106" i="144"/>
  <c r="F104" i="149"/>
  <c r="F105" i="152"/>
  <c r="F107" i="164"/>
  <c r="F106" i="166"/>
  <c r="F105" i="144"/>
  <c r="F106" i="164"/>
  <c r="F105" i="166"/>
  <c r="F107" i="158"/>
  <c r="F107" i="167"/>
  <c r="F105" i="158"/>
  <c r="F106" i="162"/>
  <c r="F106" i="165"/>
  <c r="F106" i="167"/>
  <c r="F106" i="158"/>
  <c r="F107" i="162"/>
  <c r="F107" i="165"/>
  <c r="F107" i="149"/>
  <c r="F104" i="158"/>
  <c r="F105" i="162"/>
  <c r="F105" i="165"/>
  <c r="F105" i="167"/>
  <c r="F104" i="167"/>
  <c r="F107" i="144"/>
  <c r="F105" i="149"/>
  <c r="F104" i="166"/>
  <c r="F104" i="165"/>
  <c r="F105" i="164"/>
  <c r="F104" i="164"/>
  <c r="F107" i="163"/>
  <c r="F106" i="163"/>
  <c r="F105" i="163"/>
  <c r="F104" i="163"/>
  <c r="F104" i="162"/>
  <c r="F107" i="161"/>
  <c r="F106" i="161"/>
  <c r="F105" i="161"/>
  <c r="F104" i="161"/>
  <c r="F106" i="152"/>
  <c r="F104" i="152"/>
  <c r="F106" i="156"/>
  <c r="F107" i="156"/>
  <c r="F105" i="156"/>
  <c r="F104" i="156"/>
  <c r="F107" i="154"/>
  <c r="F106" i="154"/>
  <c r="F105" i="154"/>
  <c r="F104" i="154"/>
  <c r="F104" i="144"/>
  <c r="I515" i="172"/>
  <c r="A19" i="147" l="1"/>
  <c r="A16" i="147" l="1"/>
  <c r="A20" i="147"/>
  <c r="A21" i="147"/>
  <c r="A17" i="147"/>
  <c r="A18" i="147"/>
  <c r="AA8" i="147" l="1"/>
  <c r="Y8" i="147"/>
  <c r="W8" i="147"/>
  <c r="U8" i="147"/>
  <c r="S8" i="147"/>
  <c r="Q8" i="147"/>
  <c r="O8" i="147"/>
  <c r="M8" i="147"/>
  <c r="K8" i="147"/>
  <c r="I8" i="147"/>
  <c r="G8" i="147"/>
  <c r="E8" i="147"/>
  <c r="C8" i="147"/>
  <c r="C1" i="147"/>
  <c r="X90" i="167" l="1"/>
  <c r="X64" i="167"/>
  <c r="X38" i="167"/>
  <c r="M38" i="167"/>
  <c r="M26" i="167"/>
  <c r="E10" i="167"/>
  <c r="E9" i="167"/>
  <c r="P87" i="167"/>
  <c r="P86" i="167"/>
  <c r="P85" i="167"/>
  <c r="P84" i="167"/>
  <c r="P83" i="167"/>
  <c r="P82" i="167"/>
  <c r="P81" i="167"/>
  <c r="P80" i="167"/>
  <c r="P79" i="167"/>
  <c r="P78" i="167"/>
  <c r="T77" i="167"/>
  <c r="P77" i="167"/>
  <c r="P76" i="167"/>
  <c r="P88" i="167" s="1"/>
  <c r="U76" i="167" s="1"/>
  <c r="U77" i="167" s="1"/>
  <c r="U78" i="167" s="1"/>
  <c r="P61" i="167"/>
  <c r="P60" i="167"/>
  <c r="P59" i="167"/>
  <c r="P58" i="167"/>
  <c r="P57" i="167"/>
  <c r="P56" i="167"/>
  <c r="P55" i="167"/>
  <c r="P54" i="167"/>
  <c r="P53" i="167"/>
  <c r="P52" i="167"/>
  <c r="P51" i="167"/>
  <c r="P50" i="167"/>
  <c r="P35" i="167"/>
  <c r="P34" i="167"/>
  <c r="P33" i="167"/>
  <c r="P32" i="167"/>
  <c r="P31" i="167"/>
  <c r="P30" i="167"/>
  <c r="P29" i="167"/>
  <c r="P28" i="167"/>
  <c r="P27" i="167"/>
  <c r="P26" i="167"/>
  <c r="P25" i="167"/>
  <c r="P24" i="167"/>
  <c r="P36" i="167" s="1"/>
  <c r="U24" i="167" s="1"/>
  <c r="I20" i="167"/>
  <c r="I19" i="167"/>
  <c r="I18" i="167"/>
  <c r="I17" i="167"/>
  <c r="I16" i="167"/>
  <c r="I15" i="167"/>
  <c r="V6" i="167"/>
  <c r="O6" i="167"/>
  <c r="N6" i="167"/>
  <c r="G6" i="167"/>
  <c r="F6" i="167"/>
  <c r="B6" i="167" a="1"/>
  <c r="U6" i="167" s="1"/>
  <c r="X90" i="166"/>
  <c r="X64" i="166"/>
  <c r="X38" i="166"/>
  <c r="M38" i="166"/>
  <c r="M26" i="166"/>
  <c r="E10" i="166"/>
  <c r="E9" i="166"/>
  <c r="P87" i="166"/>
  <c r="P86" i="166"/>
  <c r="P85" i="166"/>
  <c r="P84" i="166"/>
  <c r="P83" i="166"/>
  <c r="P82" i="166"/>
  <c r="P81" i="166"/>
  <c r="P80" i="166"/>
  <c r="P79" i="166"/>
  <c r="P78" i="166"/>
  <c r="P77" i="166"/>
  <c r="P76" i="166"/>
  <c r="P88" i="166" s="1"/>
  <c r="U76" i="166" s="1"/>
  <c r="P61" i="166"/>
  <c r="P60" i="166"/>
  <c r="P62" i="166" s="1"/>
  <c r="U50" i="166" s="1"/>
  <c r="P59" i="166"/>
  <c r="P58" i="166"/>
  <c r="P57" i="166"/>
  <c r="P56" i="166"/>
  <c r="P55" i="166"/>
  <c r="P54" i="166"/>
  <c r="P53" i="166"/>
  <c r="P52" i="166"/>
  <c r="P51" i="166"/>
  <c r="P50" i="166"/>
  <c r="P35" i="166"/>
  <c r="P34" i="166"/>
  <c r="P33" i="166"/>
  <c r="P32" i="166"/>
  <c r="P31" i="166"/>
  <c r="P30" i="166"/>
  <c r="P29" i="166"/>
  <c r="P28" i="166"/>
  <c r="P27" i="166"/>
  <c r="P26" i="166"/>
  <c r="P25" i="166"/>
  <c r="P24" i="166"/>
  <c r="I20" i="166"/>
  <c r="I19" i="166"/>
  <c r="I18" i="166"/>
  <c r="I17" i="166"/>
  <c r="I16" i="166"/>
  <c r="I15" i="166"/>
  <c r="P6" i="166"/>
  <c r="H6" i="166"/>
  <c r="B6" i="166" a="1"/>
  <c r="T6" i="166" s="1"/>
  <c r="X90" i="165"/>
  <c r="X64" i="165"/>
  <c r="X38" i="165"/>
  <c r="M38" i="165"/>
  <c r="M26" i="165"/>
  <c r="E10" i="165"/>
  <c r="E9" i="165"/>
  <c r="P87" i="165"/>
  <c r="P86" i="165"/>
  <c r="P85" i="165"/>
  <c r="P84" i="165"/>
  <c r="P83" i="165"/>
  <c r="P82" i="165"/>
  <c r="P81" i="165"/>
  <c r="P80" i="165"/>
  <c r="P79" i="165"/>
  <c r="P78" i="165"/>
  <c r="P77" i="165"/>
  <c r="P76" i="165"/>
  <c r="P61" i="165"/>
  <c r="P60" i="165"/>
  <c r="P59" i="165"/>
  <c r="P58" i="165"/>
  <c r="P57" i="165"/>
  <c r="P56" i="165"/>
  <c r="P55" i="165"/>
  <c r="P54" i="165"/>
  <c r="P53" i="165"/>
  <c r="P52" i="165"/>
  <c r="P51" i="165"/>
  <c r="P50" i="165"/>
  <c r="P35" i="165"/>
  <c r="P34" i="165"/>
  <c r="P33" i="165"/>
  <c r="P32" i="165"/>
  <c r="P31" i="165"/>
  <c r="P30" i="165"/>
  <c r="P29" i="165"/>
  <c r="P28" i="165"/>
  <c r="P27" i="165"/>
  <c r="P26" i="165"/>
  <c r="P36" i="165" s="1"/>
  <c r="U24" i="165" s="1"/>
  <c r="P25" i="165"/>
  <c r="P24" i="165"/>
  <c r="I20" i="165"/>
  <c r="I19" i="165"/>
  <c r="I18" i="165"/>
  <c r="I17" i="165"/>
  <c r="I16" i="165"/>
  <c r="I15" i="165"/>
  <c r="V6" i="165"/>
  <c r="U6" i="165"/>
  <c r="N6" i="165"/>
  <c r="M6" i="165"/>
  <c r="F6" i="165"/>
  <c r="E6" i="165"/>
  <c r="B6" i="165" a="1"/>
  <c r="T6" i="165" s="1"/>
  <c r="X90" i="164"/>
  <c r="X64" i="164"/>
  <c r="X38" i="164"/>
  <c r="M38" i="164"/>
  <c r="M26" i="164"/>
  <c r="E10" i="164"/>
  <c r="E9" i="164"/>
  <c r="P87" i="164"/>
  <c r="P86" i="164"/>
  <c r="P85" i="164"/>
  <c r="P84" i="164"/>
  <c r="P83" i="164"/>
  <c r="P82" i="164"/>
  <c r="P81" i="164"/>
  <c r="P80" i="164"/>
  <c r="P79" i="164"/>
  <c r="P78" i="164"/>
  <c r="P77" i="164"/>
  <c r="P76" i="164"/>
  <c r="P61" i="164"/>
  <c r="P60" i="164"/>
  <c r="P59" i="164"/>
  <c r="P58" i="164"/>
  <c r="P57" i="164"/>
  <c r="P56" i="164"/>
  <c r="P55" i="164"/>
  <c r="P54" i="164"/>
  <c r="P53" i="164"/>
  <c r="P52" i="164"/>
  <c r="P51" i="164"/>
  <c r="P50" i="164"/>
  <c r="P35" i="164"/>
  <c r="P34" i="164"/>
  <c r="P33" i="164"/>
  <c r="P32" i="164"/>
  <c r="P31" i="164"/>
  <c r="P30" i="164"/>
  <c r="P29" i="164"/>
  <c r="P28" i="164"/>
  <c r="P27" i="164"/>
  <c r="P26" i="164"/>
  <c r="P25" i="164"/>
  <c r="P24" i="164"/>
  <c r="P36" i="164" s="1"/>
  <c r="U24" i="164" s="1"/>
  <c r="I20" i="164"/>
  <c r="I19" i="164"/>
  <c r="I18" i="164"/>
  <c r="I17" i="164"/>
  <c r="I16" i="164"/>
  <c r="I15" i="164"/>
  <c r="Q6" i="164"/>
  <c r="P6" i="164"/>
  <c r="H6" i="164"/>
  <c r="G6" i="164"/>
  <c r="B6" i="164" a="1"/>
  <c r="N6" i="164" s="1"/>
  <c r="X90" i="163"/>
  <c r="X64" i="163"/>
  <c r="X38" i="163"/>
  <c r="M38" i="163"/>
  <c r="M26" i="163"/>
  <c r="E10" i="163"/>
  <c r="E9" i="163"/>
  <c r="P87" i="163"/>
  <c r="P86" i="163"/>
  <c r="P85" i="163"/>
  <c r="P84" i="163"/>
  <c r="P83" i="163"/>
  <c r="P82" i="163"/>
  <c r="P81" i="163"/>
  <c r="P80" i="163"/>
  <c r="P79" i="163"/>
  <c r="P78" i="163"/>
  <c r="P77" i="163"/>
  <c r="P76" i="163"/>
  <c r="P88" i="163" s="1"/>
  <c r="U76" i="163" s="1"/>
  <c r="P61" i="163"/>
  <c r="P60" i="163"/>
  <c r="P59" i="163"/>
  <c r="P58" i="163"/>
  <c r="P57" i="163"/>
  <c r="P56" i="163"/>
  <c r="P55" i="163"/>
  <c r="P54" i="163"/>
  <c r="P53" i="163"/>
  <c r="P52" i="163"/>
  <c r="P51" i="163"/>
  <c r="P50" i="163"/>
  <c r="P35" i="163"/>
  <c r="P34" i="163"/>
  <c r="P33" i="163"/>
  <c r="P32" i="163"/>
  <c r="P31" i="163"/>
  <c r="P30" i="163"/>
  <c r="P29" i="163"/>
  <c r="P28" i="163"/>
  <c r="P27" i="163"/>
  <c r="P26" i="163"/>
  <c r="P25" i="163"/>
  <c r="P24" i="163"/>
  <c r="I20" i="163"/>
  <c r="I19" i="163"/>
  <c r="I18" i="163"/>
  <c r="I17" i="163"/>
  <c r="I16" i="163"/>
  <c r="I15" i="163"/>
  <c r="T6" i="163"/>
  <c r="S6" i="163"/>
  <c r="J6" i="163"/>
  <c r="I6" i="163"/>
  <c r="B6" i="163" a="1"/>
  <c r="Q6" i="163" s="1"/>
  <c r="X90" i="162"/>
  <c r="X64" i="162"/>
  <c r="X38" i="162"/>
  <c r="M38" i="162"/>
  <c r="M26" i="162"/>
  <c r="E10" i="162"/>
  <c r="E9" i="162"/>
  <c r="P87" i="162"/>
  <c r="P86" i="162"/>
  <c r="P85" i="162"/>
  <c r="P84" i="162"/>
  <c r="P83" i="162"/>
  <c r="P82" i="162"/>
  <c r="P81" i="162"/>
  <c r="P80" i="162"/>
  <c r="P79" i="162"/>
  <c r="P78" i="162"/>
  <c r="P77" i="162"/>
  <c r="P76" i="162"/>
  <c r="P61" i="162"/>
  <c r="P60" i="162"/>
  <c r="P59" i="162"/>
  <c r="P58" i="162"/>
  <c r="P57" i="162"/>
  <c r="P56" i="162"/>
  <c r="P55" i="162"/>
  <c r="P54" i="162"/>
  <c r="P53" i="162"/>
  <c r="P52" i="162"/>
  <c r="P51" i="162"/>
  <c r="P50" i="162"/>
  <c r="P35" i="162"/>
  <c r="P34" i="162"/>
  <c r="P33" i="162"/>
  <c r="P32" i="162"/>
  <c r="P31" i="162"/>
  <c r="P30" i="162"/>
  <c r="P29" i="162"/>
  <c r="P28" i="162"/>
  <c r="P27" i="162"/>
  <c r="P26" i="162"/>
  <c r="P25" i="162"/>
  <c r="P24" i="162"/>
  <c r="I20" i="162"/>
  <c r="I19" i="162"/>
  <c r="I18" i="162"/>
  <c r="I17" i="162"/>
  <c r="I16" i="162"/>
  <c r="I15" i="162"/>
  <c r="U6" i="162"/>
  <c r="M6" i="162"/>
  <c r="J6" i="162"/>
  <c r="I6" i="162"/>
  <c r="H6" i="162"/>
  <c r="B6" i="162" a="1"/>
  <c r="X90" i="161"/>
  <c r="X64" i="161"/>
  <c r="X38" i="161"/>
  <c r="M38" i="161"/>
  <c r="M26" i="161"/>
  <c r="E10" i="161"/>
  <c r="P87" i="161"/>
  <c r="P86" i="161"/>
  <c r="P85" i="161"/>
  <c r="P84" i="161"/>
  <c r="P83" i="161"/>
  <c r="P82" i="161"/>
  <c r="P81" i="161"/>
  <c r="P80" i="161"/>
  <c r="P79" i="161"/>
  <c r="P78" i="161"/>
  <c r="P77" i="161"/>
  <c r="P76" i="161"/>
  <c r="P88" i="161" s="1"/>
  <c r="U76" i="161" s="1"/>
  <c r="U77" i="161" s="1"/>
  <c r="P61" i="161"/>
  <c r="P60" i="161"/>
  <c r="P59" i="161"/>
  <c r="P58" i="161"/>
  <c r="P57" i="161"/>
  <c r="P56" i="161"/>
  <c r="P55" i="161"/>
  <c r="P54" i="161"/>
  <c r="P53" i="161"/>
  <c r="P52" i="161"/>
  <c r="P51" i="161"/>
  <c r="P50" i="161"/>
  <c r="P35" i="161"/>
  <c r="P34" i="161"/>
  <c r="P33" i="161"/>
  <c r="P32" i="161"/>
  <c r="P31" i="161"/>
  <c r="P30" i="161"/>
  <c r="P29" i="161"/>
  <c r="P28" i="161"/>
  <c r="P27" i="161"/>
  <c r="P26" i="161"/>
  <c r="P25" i="161"/>
  <c r="P24" i="161"/>
  <c r="P36" i="161" s="1"/>
  <c r="U24" i="161" s="1"/>
  <c r="I20" i="161"/>
  <c r="I19" i="161"/>
  <c r="I18" i="161"/>
  <c r="I17" i="161"/>
  <c r="I16" i="161"/>
  <c r="I15" i="161"/>
  <c r="T6" i="161"/>
  <c r="S6" i="161"/>
  <c r="R6" i="161"/>
  <c r="L6" i="161"/>
  <c r="K6" i="161"/>
  <c r="J6" i="161"/>
  <c r="D6" i="161"/>
  <c r="C6" i="161"/>
  <c r="B6" i="161"/>
  <c r="B6" i="161" a="1"/>
  <c r="Q6" i="161" s="1"/>
  <c r="E10" i="156"/>
  <c r="E10" i="149"/>
  <c r="E10" i="158"/>
  <c r="E10" i="152"/>
  <c r="E10" i="154"/>
  <c r="E10" i="144"/>
  <c r="U25" i="167" l="1"/>
  <c r="T24" i="167"/>
  <c r="U79" i="167"/>
  <c r="T78" i="167"/>
  <c r="H6" i="167"/>
  <c r="P6" i="167"/>
  <c r="T76" i="167"/>
  <c r="I6" i="167"/>
  <c r="Q6" i="167"/>
  <c r="B6" i="167"/>
  <c r="J6" i="167"/>
  <c r="R6" i="167"/>
  <c r="C6" i="167"/>
  <c r="K6" i="167"/>
  <c r="S6" i="167"/>
  <c r="P62" i="167"/>
  <c r="U50" i="167" s="1"/>
  <c r="D6" i="167"/>
  <c r="L6" i="167"/>
  <c r="T6" i="167"/>
  <c r="E6" i="167"/>
  <c r="M6" i="167"/>
  <c r="T50" i="166"/>
  <c r="U51" i="166"/>
  <c r="L6" i="166"/>
  <c r="I6" i="166"/>
  <c r="M6" i="166"/>
  <c r="Q6" i="166"/>
  <c r="D6" i="166"/>
  <c r="U77" i="166"/>
  <c r="T76" i="166"/>
  <c r="S6" i="166"/>
  <c r="K6" i="166"/>
  <c r="C6" i="166"/>
  <c r="R6" i="166"/>
  <c r="J6" i="166"/>
  <c r="B6" i="166"/>
  <c r="O6" i="166"/>
  <c r="G6" i="166"/>
  <c r="V6" i="166"/>
  <c r="N6" i="166"/>
  <c r="F6" i="166"/>
  <c r="E6" i="166"/>
  <c r="U6" i="166"/>
  <c r="P36" i="166"/>
  <c r="U24" i="166" s="1"/>
  <c r="U25" i="165"/>
  <c r="T24" i="165"/>
  <c r="P62" i="165"/>
  <c r="U50" i="165" s="1"/>
  <c r="G6" i="165"/>
  <c r="O6" i="165"/>
  <c r="H6" i="165"/>
  <c r="P6" i="165"/>
  <c r="B6" i="165"/>
  <c r="J6" i="165"/>
  <c r="R6" i="165"/>
  <c r="Q6" i="165"/>
  <c r="C6" i="165"/>
  <c r="K6" i="165"/>
  <c r="S6" i="165"/>
  <c r="I6" i="165"/>
  <c r="D6" i="165"/>
  <c r="L6" i="165"/>
  <c r="P88" i="165"/>
  <c r="U76" i="165" s="1"/>
  <c r="U25" i="164"/>
  <c r="T24" i="164"/>
  <c r="B6" i="164"/>
  <c r="J6" i="164"/>
  <c r="S6" i="164"/>
  <c r="K6" i="164"/>
  <c r="U6" i="164"/>
  <c r="R6" i="164"/>
  <c r="C6" i="164"/>
  <c r="D6" i="164"/>
  <c r="M6" i="164"/>
  <c r="V6" i="164"/>
  <c r="E6" i="164"/>
  <c r="T6" i="164"/>
  <c r="L6" i="164"/>
  <c r="I6" i="164"/>
  <c r="F6" i="164"/>
  <c r="O6" i="164"/>
  <c r="P88" i="164"/>
  <c r="U76" i="164" s="1"/>
  <c r="P62" i="164"/>
  <c r="U50" i="164" s="1"/>
  <c r="K6" i="163"/>
  <c r="L6" i="163"/>
  <c r="C6" i="163"/>
  <c r="M6" i="163"/>
  <c r="E6" i="163"/>
  <c r="P62" i="163"/>
  <c r="U50" i="163" s="1"/>
  <c r="U77" i="163"/>
  <c r="T76" i="163"/>
  <c r="O6" i="163"/>
  <c r="G6" i="163"/>
  <c r="V6" i="163"/>
  <c r="N6" i="163"/>
  <c r="F6" i="163"/>
  <c r="U6" i="163"/>
  <c r="B6" i="163"/>
  <c r="P36" i="163"/>
  <c r="U24" i="163" s="1"/>
  <c r="D6" i="163"/>
  <c r="P6" i="163"/>
  <c r="H6" i="163"/>
  <c r="R6" i="163"/>
  <c r="V6" i="162"/>
  <c r="N6" i="162"/>
  <c r="F6" i="162"/>
  <c r="T6" i="162"/>
  <c r="L6" i="162"/>
  <c r="D6" i="162"/>
  <c r="K6" i="162"/>
  <c r="S6" i="162"/>
  <c r="C6" i="162"/>
  <c r="O6" i="162"/>
  <c r="P88" i="162"/>
  <c r="U76" i="162" s="1"/>
  <c r="B6" i="162"/>
  <c r="P6" i="162"/>
  <c r="E6" i="162"/>
  <c r="Q6" i="162"/>
  <c r="G6" i="162"/>
  <c r="R6" i="162"/>
  <c r="P36" i="162"/>
  <c r="U24" i="162" s="1"/>
  <c r="P62" i="162"/>
  <c r="U50" i="162" s="1"/>
  <c r="U25" i="161"/>
  <c r="T24" i="161"/>
  <c r="P62" i="161"/>
  <c r="U50" i="161" s="1"/>
  <c r="E6" i="161"/>
  <c r="W6" i="161" s="1"/>
  <c r="T76" i="161"/>
  <c r="F6" i="161"/>
  <c r="N6" i="161"/>
  <c r="V6" i="161"/>
  <c r="U78" i="161"/>
  <c r="T77" i="161"/>
  <c r="U6" i="161"/>
  <c r="O6" i="161"/>
  <c r="M6" i="161"/>
  <c r="G6" i="161"/>
  <c r="H6" i="161"/>
  <c r="P6" i="161"/>
  <c r="I6" i="161"/>
  <c r="U80" i="167" l="1"/>
  <c r="T79" i="167"/>
  <c r="U26" i="167"/>
  <c r="T25" i="167"/>
  <c r="U51" i="167"/>
  <c r="T50" i="167"/>
  <c r="W6" i="167"/>
  <c r="U52" i="166"/>
  <c r="T51" i="166"/>
  <c r="U78" i="166"/>
  <c r="T77" i="166"/>
  <c r="T24" i="166"/>
  <c r="U25" i="166"/>
  <c r="W6" i="166"/>
  <c r="W6" i="165"/>
  <c r="T50" i="165"/>
  <c r="U51" i="165"/>
  <c r="U77" i="165"/>
  <c r="T76" i="165"/>
  <c r="U26" i="165"/>
  <c r="T25" i="165"/>
  <c r="U51" i="164"/>
  <c r="T50" i="164"/>
  <c r="T25" i="164"/>
  <c r="U26" i="164"/>
  <c r="W6" i="164"/>
  <c r="U77" i="164"/>
  <c r="T76" i="164"/>
  <c r="T77" i="163"/>
  <c r="U78" i="163"/>
  <c r="W6" i="163"/>
  <c r="U51" i="163"/>
  <c r="T50" i="163"/>
  <c r="T24" i="163"/>
  <c r="U25" i="163"/>
  <c r="W6" i="162"/>
  <c r="T24" i="162"/>
  <c r="U25" i="162"/>
  <c r="T50" i="162"/>
  <c r="U51" i="162"/>
  <c r="U77" i="162"/>
  <c r="T76" i="162"/>
  <c r="U51" i="161"/>
  <c r="T50" i="161"/>
  <c r="U79" i="161"/>
  <c r="T78" i="161"/>
  <c r="T25" i="161"/>
  <c r="U26" i="161"/>
  <c r="T26" i="167" l="1"/>
  <c r="U27" i="167"/>
  <c r="U52" i="167"/>
  <c r="T51" i="167"/>
  <c r="T80" i="167"/>
  <c r="U81" i="167"/>
  <c r="U53" i="166"/>
  <c r="T52" i="166"/>
  <c r="T78" i="166"/>
  <c r="U79" i="166"/>
  <c r="T25" i="166"/>
  <c r="U26" i="166"/>
  <c r="U78" i="165"/>
  <c r="T77" i="165"/>
  <c r="U52" i="165"/>
  <c r="T51" i="165"/>
  <c r="U27" i="165"/>
  <c r="T26" i="165"/>
  <c r="T26" i="164"/>
  <c r="U27" i="164"/>
  <c r="T77" i="164"/>
  <c r="U78" i="164"/>
  <c r="U52" i="164"/>
  <c r="T51" i="164"/>
  <c r="U79" i="163"/>
  <c r="T78" i="163"/>
  <c r="U52" i="163"/>
  <c r="T51" i="163"/>
  <c r="U26" i="163"/>
  <c r="T25" i="163"/>
  <c r="T77" i="162"/>
  <c r="U78" i="162"/>
  <c r="U26" i="162"/>
  <c r="T25" i="162"/>
  <c r="U52" i="162"/>
  <c r="T51" i="162"/>
  <c r="U27" i="161"/>
  <c r="T26" i="161"/>
  <c r="U80" i="161"/>
  <c r="T79" i="161"/>
  <c r="U52" i="161"/>
  <c r="T51" i="161"/>
  <c r="U82" i="167" l="1"/>
  <c r="T81" i="167"/>
  <c r="T52" i="167"/>
  <c r="U53" i="167"/>
  <c r="U28" i="167"/>
  <c r="T27" i="167"/>
  <c r="U80" i="166"/>
  <c r="T79" i="166"/>
  <c r="U27" i="166"/>
  <c r="T26" i="166"/>
  <c r="T53" i="166"/>
  <c r="U54" i="166"/>
  <c r="U28" i="165"/>
  <c r="T27" i="165"/>
  <c r="U79" i="165"/>
  <c r="T78" i="165"/>
  <c r="U53" i="165"/>
  <c r="T52" i="165"/>
  <c r="U79" i="164"/>
  <c r="T78" i="164"/>
  <c r="T52" i="164"/>
  <c r="U53" i="164"/>
  <c r="U28" i="164"/>
  <c r="T27" i="164"/>
  <c r="U27" i="163"/>
  <c r="T26" i="163"/>
  <c r="U80" i="163"/>
  <c r="T79" i="163"/>
  <c r="T52" i="163"/>
  <c r="U53" i="163"/>
  <c r="U79" i="162"/>
  <c r="T78" i="162"/>
  <c r="T26" i="162"/>
  <c r="U27" i="162"/>
  <c r="T52" i="162"/>
  <c r="U53" i="162"/>
  <c r="U53" i="161"/>
  <c r="T52" i="161"/>
  <c r="U81" i="161"/>
  <c r="T80" i="161"/>
  <c r="U28" i="161"/>
  <c r="T27" i="161"/>
  <c r="U29" i="167" l="1"/>
  <c r="T28" i="167"/>
  <c r="T53" i="167"/>
  <c r="U54" i="167"/>
  <c r="U83" i="167"/>
  <c r="T82" i="167"/>
  <c r="T54" i="166"/>
  <c r="U55" i="166"/>
  <c r="T27" i="166"/>
  <c r="U28" i="166"/>
  <c r="U81" i="166"/>
  <c r="T80" i="166"/>
  <c r="U54" i="165"/>
  <c r="T53" i="165"/>
  <c r="U80" i="165"/>
  <c r="T79" i="165"/>
  <c r="T28" i="165"/>
  <c r="U29" i="165"/>
  <c r="T53" i="164"/>
  <c r="U54" i="164"/>
  <c r="U29" i="164"/>
  <c r="T28" i="164"/>
  <c r="U80" i="164"/>
  <c r="T79" i="164"/>
  <c r="T53" i="163"/>
  <c r="U54" i="163"/>
  <c r="T27" i="163"/>
  <c r="U28" i="163"/>
  <c r="T80" i="163"/>
  <c r="U81" i="163"/>
  <c r="T27" i="162"/>
  <c r="U28" i="162"/>
  <c r="T53" i="162"/>
  <c r="U54" i="162"/>
  <c r="U80" i="162"/>
  <c r="T79" i="162"/>
  <c r="T28" i="161"/>
  <c r="U29" i="161"/>
  <c r="U82" i="161"/>
  <c r="T81" i="161"/>
  <c r="T53" i="161"/>
  <c r="U54" i="161"/>
  <c r="U84" i="167" l="1"/>
  <c r="T83" i="167"/>
  <c r="U55" i="167"/>
  <c r="T54" i="167"/>
  <c r="U30" i="167"/>
  <c r="T29" i="167"/>
  <c r="U82" i="166"/>
  <c r="T81" i="166"/>
  <c r="U29" i="166"/>
  <c r="T28" i="166"/>
  <c r="U56" i="166"/>
  <c r="T55" i="166"/>
  <c r="U81" i="165"/>
  <c r="T80" i="165"/>
  <c r="T29" i="165"/>
  <c r="U30" i="165"/>
  <c r="T54" i="165"/>
  <c r="U55" i="165"/>
  <c r="T80" i="164"/>
  <c r="U81" i="164"/>
  <c r="U30" i="164"/>
  <c r="T29" i="164"/>
  <c r="T54" i="164"/>
  <c r="U55" i="164"/>
  <c r="U29" i="163"/>
  <c r="T28" i="163"/>
  <c r="T54" i="163"/>
  <c r="U55" i="163"/>
  <c r="U82" i="163"/>
  <c r="T81" i="163"/>
  <c r="U29" i="162"/>
  <c r="T28" i="162"/>
  <c r="T54" i="162"/>
  <c r="U55" i="162"/>
  <c r="T80" i="162"/>
  <c r="U81" i="162"/>
  <c r="T54" i="161"/>
  <c r="U55" i="161"/>
  <c r="U83" i="161"/>
  <c r="T82" i="161"/>
  <c r="U30" i="161"/>
  <c r="T29" i="161"/>
  <c r="T30" i="167" l="1"/>
  <c r="U31" i="167"/>
  <c r="U56" i="167"/>
  <c r="T55" i="167"/>
  <c r="U85" i="167"/>
  <c r="T84" i="167"/>
  <c r="U83" i="166"/>
  <c r="T82" i="166"/>
  <c r="T29" i="166"/>
  <c r="U30" i="166"/>
  <c r="U57" i="166"/>
  <c r="T56" i="166"/>
  <c r="T30" i="165"/>
  <c r="U31" i="165"/>
  <c r="U82" i="165"/>
  <c r="T81" i="165"/>
  <c r="T55" i="165"/>
  <c r="U56" i="165"/>
  <c r="T30" i="164"/>
  <c r="U31" i="164"/>
  <c r="U82" i="164"/>
  <c r="T81" i="164"/>
  <c r="U56" i="164"/>
  <c r="T55" i="164"/>
  <c r="U83" i="163"/>
  <c r="T82" i="163"/>
  <c r="U56" i="163"/>
  <c r="T55" i="163"/>
  <c r="U30" i="163"/>
  <c r="T29" i="163"/>
  <c r="U82" i="162"/>
  <c r="T81" i="162"/>
  <c r="U56" i="162"/>
  <c r="T55" i="162"/>
  <c r="U30" i="162"/>
  <c r="T29" i="162"/>
  <c r="U84" i="161"/>
  <c r="T83" i="161"/>
  <c r="U56" i="161"/>
  <c r="T55" i="161"/>
  <c r="U31" i="161"/>
  <c r="T30" i="161"/>
  <c r="U32" i="167" l="1"/>
  <c r="T31" i="167"/>
  <c r="U86" i="167"/>
  <c r="T85" i="167"/>
  <c r="T56" i="167"/>
  <c r="U57" i="167"/>
  <c r="T57" i="166"/>
  <c r="U58" i="166"/>
  <c r="U84" i="166"/>
  <c r="T83" i="166"/>
  <c r="U31" i="166"/>
  <c r="T30" i="166"/>
  <c r="U57" i="165"/>
  <c r="T56" i="165"/>
  <c r="U83" i="165"/>
  <c r="T82" i="165"/>
  <c r="T31" i="165"/>
  <c r="U32" i="165"/>
  <c r="T56" i="164"/>
  <c r="U57" i="164"/>
  <c r="U83" i="164"/>
  <c r="T82" i="164"/>
  <c r="U32" i="164"/>
  <c r="T31" i="164"/>
  <c r="U31" i="163"/>
  <c r="T30" i="163"/>
  <c r="T56" i="163"/>
  <c r="U57" i="163"/>
  <c r="T83" i="163"/>
  <c r="U84" i="163"/>
  <c r="U83" i="162"/>
  <c r="T82" i="162"/>
  <c r="T56" i="162"/>
  <c r="U57" i="162"/>
  <c r="T30" i="162"/>
  <c r="U31" i="162"/>
  <c r="U32" i="161"/>
  <c r="T31" i="161"/>
  <c r="U57" i="161"/>
  <c r="T56" i="161"/>
  <c r="U85" i="161"/>
  <c r="T84" i="161"/>
  <c r="T57" i="167" l="1"/>
  <c r="U58" i="167"/>
  <c r="T86" i="167"/>
  <c r="U87" i="167"/>
  <c r="T87" i="167" s="1"/>
  <c r="U33" i="167"/>
  <c r="T32" i="167"/>
  <c r="U85" i="166"/>
  <c r="T84" i="166"/>
  <c r="T31" i="166"/>
  <c r="U32" i="166"/>
  <c r="T58" i="166"/>
  <c r="U59" i="166"/>
  <c r="T57" i="165"/>
  <c r="U58" i="165"/>
  <c r="U33" i="165"/>
  <c r="T32" i="165"/>
  <c r="U84" i="165"/>
  <c r="T83" i="165"/>
  <c r="T83" i="164"/>
  <c r="U84" i="164"/>
  <c r="T57" i="164"/>
  <c r="U58" i="164"/>
  <c r="U33" i="164"/>
  <c r="T32" i="164"/>
  <c r="T57" i="163"/>
  <c r="U58" i="163"/>
  <c r="U85" i="163"/>
  <c r="T84" i="163"/>
  <c r="T31" i="163"/>
  <c r="U32" i="163"/>
  <c r="T57" i="162"/>
  <c r="U58" i="162"/>
  <c r="U84" i="162"/>
  <c r="T83" i="162"/>
  <c r="T31" i="162"/>
  <c r="U32" i="162"/>
  <c r="U86" i="161"/>
  <c r="T85" i="161"/>
  <c r="T57" i="161"/>
  <c r="U58" i="161"/>
  <c r="T32" i="161"/>
  <c r="U33" i="161"/>
  <c r="U34" i="167" l="1"/>
  <c r="T33" i="167"/>
  <c r="T58" i="167"/>
  <c r="U59" i="167"/>
  <c r="U86" i="166"/>
  <c r="T85" i="166"/>
  <c r="U33" i="166"/>
  <c r="T32" i="166"/>
  <c r="U60" i="166"/>
  <c r="T59" i="166"/>
  <c r="T58" i="165"/>
  <c r="U59" i="165"/>
  <c r="T84" i="165"/>
  <c r="U85" i="165"/>
  <c r="T33" i="165"/>
  <c r="U34" i="165"/>
  <c r="T33" i="164"/>
  <c r="U34" i="164"/>
  <c r="U59" i="164"/>
  <c r="T58" i="164"/>
  <c r="U85" i="164"/>
  <c r="T84" i="164"/>
  <c r="U86" i="163"/>
  <c r="T85" i="163"/>
  <c r="U33" i="163"/>
  <c r="T32" i="163"/>
  <c r="T58" i="163"/>
  <c r="U59" i="163"/>
  <c r="U85" i="162"/>
  <c r="T84" i="162"/>
  <c r="T58" i="162"/>
  <c r="U59" i="162"/>
  <c r="U33" i="162"/>
  <c r="T32" i="162"/>
  <c r="T58" i="161"/>
  <c r="U59" i="161"/>
  <c r="U34" i="161"/>
  <c r="T33" i="161"/>
  <c r="U87" i="161"/>
  <c r="T87" i="161" s="1"/>
  <c r="T86" i="161"/>
  <c r="U60" i="167" l="1"/>
  <c r="T59" i="167"/>
  <c r="T34" i="167"/>
  <c r="U35" i="167"/>
  <c r="T35" i="167" s="1"/>
  <c r="U61" i="166"/>
  <c r="T61" i="166" s="1"/>
  <c r="T60" i="166"/>
  <c r="T33" i="166"/>
  <c r="U34" i="166"/>
  <c r="U87" i="166"/>
  <c r="T87" i="166" s="1"/>
  <c r="T86" i="166"/>
  <c r="U86" i="165"/>
  <c r="T85" i="165"/>
  <c r="T34" i="165"/>
  <c r="U35" i="165"/>
  <c r="T35" i="165" s="1"/>
  <c r="T59" i="165"/>
  <c r="U60" i="165"/>
  <c r="U60" i="164"/>
  <c r="T59" i="164"/>
  <c r="T34" i="164"/>
  <c r="U35" i="164"/>
  <c r="T35" i="164" s="1"/>
  <c r="U86" i="164"/>
  <c r="T85" i="164"/>
  <c r="U60" i="163"/>
  <c r="T59" i="163"/>
  <c r="U34" i="163"/>
  <c r="T33" i="163"/>
  <c r="T86" i="163"/>
  <c r="U87" i="163"/>
  <c r="T87" i="163" s="1"/>
  <c r="U34" i="162"/>
  <c r="T33" i="162"/>
  <c r="U86" i="162"/>
  <c r="T85" i="162"/>
  <c r="U60" i="162"/>
  <c r="T59" i="162"/>
  <c r="U60" i="161"/>
  <c r="T59" i="161"/>
  <c r="U35" i="161"/>
  <c r="T35" i="161" s="1"/>
  <c r="T34" i="161"/>
  <c r="U61" i="167" l="1"/>
  <c r="T61" i="167" s="1"/>
  <c r="T60" i="167"/>
  <c r="U35" i="166"/>
  <c r="T35" i="166" s="1"/>
  <c r="T34" i="166"/>
  <c r="U87" i="165"/>
  <c r="T87" i="165" s="1"/>
  <c r="T86" i="165"/>
  <c r="U61" i="165"/>
  <c r="T61" i="165" s="1"/>
  <c r="T60" i="165"/>
  <c r="T86" i="164"/>
  <c r="U87" i="164"/>
  <c r="T87" i="164" s="1"/>
  <c r="U61" i="164"/>
  <c r="T61" i="164" s="1"/>
  <c r="T60" i="164"/>
  <c r="U35" i="163"/>
  <c r="T35" i="163" s="1"/>
  <c r="T34" i="163"/>
  <c r="U61" i="163"/>
  <c r="T61" i="163" s="1"/>
  <c r="T60" i="163"/>
  <c r="T34" i="162"/>
  <c r="U35" i="162"/>
  <c r="T35" i="162" s="1"/>
  <c r="T86" i="162"/>
  <c r="U87" i="162"/>
  <c r="T87" i="162" s="1"/>
  <c r="T60" i="162"/>
  <c r="U61" i="162"/>
  <c r="T61" i="162" s="1"/>
  <c r="U61" i="161"/>
  <c r="T61" i="161" s="1"/>
  <c r="T60" i="161"/>
  <c r="P24" i="152" l="1"/>
  <c r="P50" i="152"/>
  <c r="P25" i="152"/>
  <c r="P51" i="152"/>
  <c r="P26" i="152"/>
  <c r="P36" i="152" s="1"/>
  <c r="U24" i="152" s="1"/>
  <c r="P52" i="152"/>
  <c r="P27" i="152"/>
  <c r="P53" i="152"/>
  <c r="P28" i="152"/>
  <c r="P54" i="152"/>
  <c r="P29" i="152"/>
  <c r="P55" i="152"/>
  <c r="P30" i="152"/>
  <c r="P56" i="152"/>
  <c r="P31" i="152"/>
  <c r="P57" i="152"/>
  <c r="P32" i="152"/>
  <c r="P58" i="152"/>
  <c r="P33" i="152"/>
  <c r="P59" i="152"/>
  <c r="P34" i="152"/>
  <c r="P60" i="152"/>
  <c r="P35" i="152"/>
  <c r="P61" i="152"/>
  <c r="X38" i="152"/>
  <c r="X64" i="152"/>
  <c r="P76" i="152"/>
  <c r="P77" i="152"/>
  <c r="P78" i="152"/>
  <c r="P79" i="152"/>
  <c r="P80" i="152"/>
  <c r="P81" i="152"/>
  <c r="P82" i="152"/>
  <c r="P83" i="152"/>
  <c r="P84" i="152"/>
  <c r="P85" i="152"/>
  <c r="P86" i="152"/>
  <c r="P87" i="152"/>
  <c r="X90" i="152"/>
  <c r="P24" i="158"/>
  <c r="P50" i="158"/>
  <c r="P25" i="158"/>
  <c r="P51" i="158"/>
  <c r="P26" i="158"/>
  <c r="P52" i="158"/>
  <c r="P27" i="158"/>
  <c r="P53" i="158"/>
  <c r="P28" i="158"/>
  <c r="P54" i="158"/>
  <c r="P29" i="158"/>
  <c r="P55" i="158"/>
  <c r="P30" i="158"/>
  <c r="P56" i="158"/>
  <c r="P31" i="158"/>
  <c r="P57" i="158"/>
  <c r="P32" i="158"/>
  <c r="P58" i="158"/>
  <c r="P33" i="158"/>
  <c r="P59" i="158"/>
  <c r="P34" i="158"/>
  <c r="P60" i="158"/>
  <c r="P35" i="158"/>
  <c r="P61" i="158"/>
  <c r="X38" i="158"/>
  <c r="X64" i="158"/>
  <c r="P76" i="158"/>
  <c r="P77" i="158"/>
  <c r="P78" i="158"/>
  <c r="P79" i="158"/>
  <c r="P80" i="158"/>
  <c r="P81" i="158"/>
  <c r="P82" i="158"/>
  <c r="P83" i="158"/>
  <c r="P84" i="158"/>
  <c r="P85" i="158"/>
  <c r="P86" i="158"/>
  <c r="P87" i="158"/>
  <c r="X90" i="158"/>
  <c r="P24" i="149"/>
  <c r="P50" i="149"/>
  <c r="P25" i="149"/>
  <c r="P51" i="149"/>
  <c r="P26" i="149"/>
  <c r="P52" i="149"/>
  <c r="P27" i="149"/>
  <c r="P53" i="149"/>
  <c r="P28" i="149"/>
  <c r="P54" i="149"/>
  <c r="P29" i="149"/>
  <c r="P55" i="149"/>
  <c r="P30" i="149"/>
  <c r="P56" i="149"/>
  <c r="P31" i="149"/>
  <c r="P57" i="149"/>
  <c r="P32" i="149"/>
  <c r="P58" i="149"/>
  <c r="P33" i="149"/>
  <c r="P59" i="149"/>
  <c r="P34" i="149"/>
  <c r="P60" i="149"/>
  <c r="P35" i="149"/>
  <c r="P61" i="149"/>
  <c r="X38" i="149"/>
  <c r="X64" i="149"/>
  <c r="P76" i="149"/>
  <c r="P77" i="149"/>
  <c r="P78" i="149"/>
  <c r="P79" i="149"/>
  <c r="P80" i="149"/>
  <c r="P81" i="149"/>
  <c r="P82" i="149"/>
  <c r="P83" i="149"/>
  <c r="P84" i="149"/>
  <c r="P85" i="149"/>
  <c r="P86" i="149"/>
  <c r="P87" i="149"/>
  <c r="X90" i="149"/>
  <c r="P24" i="156"/>
  <c r="P36" i="156" s="1"/>
  <c r="U24" i="156" s="1"/>
  <c r="P50" i="156"/>
  <c r="P25" i="156"/>
  <c r="P51" i="156"/>
  <c r="P26" i="156"/>
  <c r="P52" i="156"/>
  <c r="P27" i="156"/>
  <c r="P53" i="156"/>
  <c r="P28" i="156"/>
  <c r="P54" i="156"/>
  <c r="P29" i="156"/>
  <c r="P55" i="156"/>
  <c r="P30" i="156"/>
  <c r="P56" i="156"/>
  <c r="P31" i="156"/>
  <c r="P57" i="156"/>
  <c r="P32" i="156"/>
  <c r="P58" i="156"/>
  <c r="P33" i="156"/>
  <c r="P59" i="156"/>
  <c r="P34" i="156"/>
  <c r="P60" i="156"/>
  <c r="P35" i="156"/>
  <c r="P61" i="156"/>
  <c r="X38" i="156"/>
  <c r="X64" i="156"/>
  <c r="P76" i="156"/>
  <c r="P77" i="156"/>
  <c r="P78" i="156"/>
  <c r="P79" i="156"/>
  <c r="P80" i="156"/>
  <c r="P81" i="156"/>
  <c r="P82" i="156"/>
  <c r="P83" i="156"/>
  <c r="P84" i="156"/>
  <c r="P85" i="156"/>
  <c r="P86" i="156"/>
  <c r="P87" i="156"/>
  <c r="X90" i="156"/>
  <c r="P76" i="154"/>
  <c r="P88" i="154" s="1"/>
  <c r="U76" i="154" s="1"/>
  <c r="P77" i="154"/>
  <c r="P78" i="154"/>
  <c r="P79" i="154"/>
  <c r="P80" i="154"/>
  <c r="P81" i="154"/>
  <c r="P82" i="154"/>
  <c r="P83" i="154"/>
  <c r="P84" i="154"/>
  <c r="P85" i="154"/>
  <c r="P86" i="154"/>
  <c r="P87" i="154"/>
  <c r="X90" i="154"/>
  <c r="P50" i="154"/>
  <c r="P62" i="154" s="1"/>
  <c r="U50" i="154" s="1"/>
  <c r="P51" i="154"/>
  <c r="P52" i="154"/>
  <c r="P53" i="154"/>
  <c r="P54" i="154"/>
  <c r="P55" i="154"/>
  <c r="P56" i="154"/>
  <c r="P57" i="154"/>
  <c r="P58" i="154"/>
  <c r="P59" i="154"/>
  <c r="P60" i="154"/>
  <c r="P61" i="154"/>
  <c r="X64" i="154"/>
  <c r="P24" i="154"/>
  <c r="P25" i="154"/>
  <c r="P26" i="154"/>
  <c r="P27" i="154"/>
  <c r="P28" i="154"/>
  <c r="P36" i="154" s="1"/>
  <c r="U24" i="154" s="1"/>
  <c r="P29" i="154"/>
  <c r="P30" i="154"/>
  <c r="P31" i="154"/>
  <c r="P32" i="154"/>
  <c r="P33" i="154"/>
  <c r="P34" i="154"/>
  <c r="P35" i="154"/>
  <c r="X38" i="154"/>
  <c r="P76" i="144"/>
  <c r="P77" i="144"/>
  <c r="P78" i="144"/>
  <c r="P79" i="144"/>
  <c r="P80" i="144"/>
  <c r="P88" i="144" s="1"/>
  <c r="U76" i="144" s="1"/>
  <c r="P81" i="144"/>
  <c r="P82" i="144"/>
  <c r="P83" i="144"/>
  <c r="P84" i="144"/>
  <c r="P85" i="144"/>
  <c r="P86" i="144"/>
  <c r="P87" i="144"/>
  <c r="X90" i="144"/>
  <c r="P50" i="144"/>
  <c r="P51" i="144"/>
  <c r="P52" i="144"/>
  <c r="P53" i="144"/>
  <c r="P54" i="144"/>
  <c r="P55" i="144"/>
  <c r="P56" i="144"/>
  <c r="P57" i="144"/>
  <c r="P58" i="144"/>
  <c r="P59" i="144"/>
  <c r="P60" i="144"/>
  <c r="P61" i="144"/>
  <c r="X64" i="144"/>
  <c r="P24" i="144"/>
  <c r="P36" i="144" s="1"/>
  <c r="U24" i="144" s="1"/>
  <c r="P25" i="144"/>
  <c r="P26" i="144"/>
  <c r="P27" i="144"/>
  <c r="P28" i="144"/>
  <c r="P29" i="144"/>
  <c r="P30" i="144"/>
  <c r="P31" i="144"/>
  <c r="P32" i="144"/>
  <c r="P33" i="144"/>
  <c r="P34" i="144"/>
  <c r="P35" i="144"/>
  <c r="X38" i="144"/>
  <c r="M38" i="158"/>
  <c r="M26" i="158"/>
  <c r="I20" i="158"/>
  <c r="I19" i="158"/>
  <c r="I18" i="158"/>
  <c r="I17" i="158"/>
  <c r="I16" i="158"/>
  <c r="I15" i="158"/>
  <c r="B6" i="158" a="1"/>
  <c r="U6" i="158" s="1"/>
  <c r="M38" i="156"/>
  <c r="M26" i="156"/>
  <c r="I20" i="156"/>
  <c r="I19" i="156"/>
  <c r="I18" i="156"/>
  <c r="I17" i="156"/>
  <c r="I16" i="156"/>
  <c r="I15" i="156"/>
  <c r="AO6" i="156"/>
  <c r="AN6" i="156"/>
  <c r="AM6" i="156"/>
  <c r="AL6" i="156"/>
  <c r="AK6" i="156"/>
  <c r="AJ6" i="156"/>
  <c r="AI6" i="156"/>
  <c r="AH6" i="156"/>
  <c r="AG6" i="156"/>
  <c r="AF6" i="156"/>
  <c r="AE6" i="156"/>
  <c r="AD6" i="156"/>
  <c r="AC6" i="156"/>
  <c r="AB6" i="156"/>
  <c r="AA6" i="156"/>
  <c r="Z6" i="156"/>
  <c r="Y6" i="156"/>
  <c r="X6" i="156"/>
  <c r="W6" i="156"/>
  <c r="V6" i="156"/>
  <c r="U6" i="156"/>
  <c r="T6" i="156"/>
  <c r="S6" i="156"/>
  <c r="R6" i="156"/>
  <c r="Q6" i="156"/>
  <c r="P6" i="156"/>
  <c r="O6" i="156"/>
  <c r="N6" i="156"/>
  <c r="M6" i="156"/>
  <c r="L6" i="156"/>
  <c r="K6" i="156"/>
  <c r="J6" i="156"/>
  <c r="I6" i="156"/>
  <c r="H6" i="156"/>
  <c r="G6" i="156"/>
  <c r="F6" i="156"/>
  <c r="E6" i="156"/>
  <c r="D6" i="156"/>
  <c r="C6" i="156"/>
  <c r="B6" i="156"/>
  <c r="M38" i="154"/>
  <c r="M26" i="154"/>
  <c r="I20" i="154"/>
  <c r="I19" i="154"/>
  <c r="I18" i="154"/>
  <c r="I17" i="154"/>
  <c r="I16" i="154"/>
  <c r="I15" i="154"/>
  <c r="AO6" i="154"/>
  <c r="AN6" i="154"/>
  <c r="AM6" i="154"/>
  <c r="AL6" i="154"/>
  <c r="AK6" i="154"/>
  <c r="AJ6" i="154"/>
  <c r="AI6" i="154"/>
  <c r="AH6" i="154"/>
  <c r="AG6" i="154"/>
  <c r="AF6" i="154"/>
  <c r="AE6" i="154"/>
  <c r="AD6" i="154"/>
  <c r="AC6" i="154"/>
  <c r="AB6" i="154"/>
  <c r="AA6" i="154"/>
  <c r="Z6" i="154"/>
  <c r="Y6" i="154"/>
  <c r="X6" i="154"/>
  <c r="W6" i="154"/>
  <c r="V6" i="154"/>
  <c r="U6" i="154"/>
  <c r="T6" i="154"/>
  <c r="S6" i="154"/>
  <c r="R6" i="154"/>
  <c r="Q6" i="154"/>
  <c r="P6" i="154"/>
  <c r="O6" i="154"/>
  <c r="N6" i="154"/>
  <c r="M6" i="154"/>
  <c r="L6" i="154"/>
  <c r="K6" i="154"/>
  <c r="J6" i="154"/>
  <c r="I6" i="154"/>
  <c r="H6" i="154"/>
  <c r="G6" i="154"/>
  <c r="F6" i="154"/>
  <c r="E6" i="154"/>
  <c r="D6" i="154"/>
  <c r="C6" i="154"/>
  <c r="B6" i="154"/>
  <c r="P62" i="144" l="1"/>
  <c r="U50" i="144" s="1"/>
  <c r="V6" i="158"/>
  <c r="P36" i="158"/>
  <c r="U24" i="158" s="1"/>
  <c r="T24" i="158" s="1"/>
  <c r="P62" i="158"/>
  <c r="U50" i="158" s="1"/>
  <c r="T50" i="158" s="1"/>
  <c r="P62" i="152"/>
  <c r="U50" i="152" s="1"/>
  <c r="P88" i="152"/>
  <c r="U76" i="152" s="1"/>
  <c r="T76" i="152" s="1"/>
  <c r="T50" i="152"/>
  <c r="U51" i="152"/>
  <c r="U25" i="152"/>
  <c r="T24" i="152"/>
  <c r="P88" i="158"/>
  <c r="U76" i="158" s="1"/>
  <c r="U51" i="158"/>
  <c r="T76" i="158"/>
  <c r="U77" i="158"/>
  <c r="U25" i="158"/>
  <c r="F6" i="158"/>
  <c r="G6" i="158"/>
  <c r="N6" i="158"/>
  <c r="O6" i="158"/>
  <c r="P36" i="149"/>
  <c r="U24" i="149" s="1"/>
  <c r="U25" i="149" s="1"/>
  <c r="P62" i="149"/>
  <c r="U50" i="149" s="1"/>
  <c r="T50" i="149" s="1"/>
  <c r="P88" i="149"/>
  <c r="U76" i="149" s="1"/>
  <c r="T76" i="149" s="1"/>
  <c r="P62" i="156"/>
  <c r="U50" i="156" s="1"/>
  <c r="T50" i="156" s="1"/>
  <c r="P88" i="156"/>
  <c r="U76" i="156" s="1"/>
  <c r="T76" i="156"/>
  <c r="U77" i="156"/>
  <c r="U25" i="156"/>
  <c r="T24" i="156"/>
  <c r="T76" i="154"/>
  <c r="U77" i="154"/>
  <c r="T50" i="154"/>
  <c r="U51" i="154"/>
  <c r="T24" i="154"/>
  <c r="U25" i="154"/>
  <c r="T76" i="144"/>
  <c r="U77" i="144"/>
  <c r="T50" i="144"/>
  <c r="U51" i="144"/>
  <c r="T24" i="144"/>
  <c r="U25" i="144"/>
  <c r="H6" i="158"/>
  <c r="P6" i="158"/>
  <c r="I6" i="158"/>
  <c r="Q6" i="158"/>
  <c r="B6" i="158"/>
  <c r="J6" i="158"/>
  <c r="R6" i="158"/>
  <c r="C6" i="158"/>
  <c r="K6" i="158"/>
  <c r="S6" i="158"/>
  <c r="D6" i="158"/>
  <c r="L6" i="158"/>
  <c r="T6" i="158"/>
  <c r="E6" i="158"/>
  <c r="M6" i="158"/>
  <c r="AP6" i="156"/>
  <c r="AP6" i="154"/>
  <c r="T24" i="149" l="1"/>
  <c r="U51" i="149"/>
  <c r="T51" i="149" s="1"/>
  <c r="U77" i="152"/>
  <c r="T77" i="152" s="1"/>
  <c r="T25" i="152"/>
  <c r="U26" i="152"/>
  <c r="U52" i="152"/>
  <c r="T51" i="152"/>
  <c r="T77" i="158"/>
  <c r="U78" i="158"/>
  <c r="T25" i="158"/>
  <c r="U26" i="158"/>
  <c r="T51" i="158"/>
  <c r="U52" i="158"/>
  <c r="U77" i="149"/>
  <c r="T77" i="149" s="1"/>
  <c r="T25" i="149"/>
  <c r="U26" i="149"/>
  <c r="U52" i="149"/>
  <c r="U51" i="156"/>
  <c r="U52" i="156" s="1"/>
  <c r="U26" i="156"/>
  <c r="T25" i="156"/>
  <c r="T77" i="156"/>
  <c r="U78" i="156"/>
  <c r="U78" i="154"/>
  <c r="T77" i="154"/>
  <c r="U52" i="154"/>
  <c r="T51" i="154"/>
  <c r="U26" i="154"/>
  <c r="T25" i="154"/>
  <c r="U78" i="144"/>
  <c r="T77" i="144"/>
  <c r="T51" i="144"/>
  <c r="U52" i="144"/>
  <c r="U26" i="144"/>
  <c r="T25" i="144"/>
  <c r="W6" i="158"/>
  <c r="M38" i="152"/>
  <c r="M26" i="152"/>
  <c r="I20" i="152"/>
  <c r="I19" i="152"/>
  <c r="I18" i="152"/>
  <c r="I17" i="152"/>
  <c r="I16" i="152"/>
  <c r="I15" i="152"/>
  <c r="B6" i="152" a="1"/>
  <c r="M6" i="152" s="1"/>
  <c r="AN6" i="144"/>
  <c r="AM6" i="144"/>
  <c r="AL6" i="144"/>
  <c r="AK6" i="144"/>
  <c r="AJ6" i="144"/>
  <c r="AI6" i="144"/>
  <c r="AH6" i="144"/>
  <c r="AG6" i="144"/>
  <c r="AF6" i="144"/>
  <c r="AE6" i="144"/>
  <c r="AD6" i="144"/>
  <c r="AC6" i="144"/>
  <c r="AB6" i="144"/>
  <c r="AA6" i="144"/>
  <c r="Z6" i="144"/>
  <c r="Y6" i="144"/>
  <c r="X6" i="144"/>
  <c r="W6" i="144"/>
  <c r="V6" i="144"/>
  <c r="U6" i="144"/>
  <c r="T6" i="144"/>
  <c r="S6" i="144"/>
  <c r="R6" i="144"/>
  <c r="Q6" i="144"/>
  <c r="P6" i="144"/>
  <c r="O6" i="144"/>
  <c r="N6" i="144"/>
  <c r="M6" i="144"/>
  <c r="L6" i="144"/>
  <c r="K6" i="144"/>
  <c r="J6" i="144"/>
  <c r="I6" i="144"/>
  <c r="H6" i="144"/>
  <c r="M38" i="149"/>
  <c r="M26" i="149"/>
  <c r="B6" i="144"/>
  <c r="C6" i="144"/>
  <c r="D6" i="144"/>
  <c r="E6" i="144"/>
  <c r="F6" i="144"/>
  <c r="G6" i="144"/>
  <c r="AO6" i="144"/>
  <c r="B6" i="149" a="1"/>
  <c r="B6" i="149" s="1"/>
  <c r="I20" i="149"/>
  <c r="I19" i="149"/>
  <c r="I18" i="149"/>
  <c r="I17" i="149"/>
  <c r="I16" i="149"/>
  <c r="I15" i="149"/>
  <c r="M38" i="144"/>
  <c r="M26" i="144"/>
  <c r="U78" i="149" l="1"/>
  <c r="U78" i="152"/>
  <c r="E6" i="152"/>
  <c r="T78" i="152"/>
  <c r="U79" i="152"/>
  <c r="U53" i="152"/>
  <c r="T52" i="152"/>
  <c r="U6" i="152"/>
  <c r="U27" i="152"/>
  <c r="T26" i="152"/>
  <c r="U27" i="158"/>
  <c r="T26" i="158"/>
  <c r="T78" i="158"/>
  <c r="U79" i="158"/>
  <c r="U53" i="158"/>
  <c r="T52" i="158"/>
  <c r="T78" i="149"/>
  <c r="U79" i="149"/>
  <c r="N6" i="149"/>
  <c r="H6" i="149"/>
  <c r="T52" i="149"/>
  <c r="U53" i="149"/>
  <c r="G6" i="149"/>
  <c r="P6" i="149"/>
  <c r="F6" i="149"/>
  <c r="U27" i="149"/>
  <c r="T26" i="149"/>
  <c r="I6" i="149"/>
  <c r="V6" i="149"/>
  <c r="Q6" i="149"/>
  <c r="T51" i="156"/>
  <c r="T78" i="156"/>
  <c r="U79" i="156"/>
  <c r="U53" i="156"/>
  <c r="T52" i="156"/>
  <c r="T26" i="156"/>
  <c r="U27" i="156"/>
  <c r="T78" i="154"/>
  <c r="U79" i="154"/>
  <c r="T52" i="154"/>
  <c r="U53" i="154"/>
  <c r="T26" i="154"/>
  <c r="U27" i="154"/>
  <c r="T78" i="144"/>
  <c r="U79" i="144"/>
  <c r="T52" i="144"/>
  <c r="U53" i="144"/>
  <c r="T26" i="144"/>
  <c r="U27" i="144"/>
  <c r="I6" i="152"/>
  <c r="K6" i="152"/>
  <c r="L6" i="152"/>
  <c r="R6" i="152"/>
  <c r="J6" i="152"/>
  <c r="B6" i="152"/>
  <c r="P6" i="152"/>
  <c r="H6" i="152"/>
  <c r="O6" i="152"/>
  <c r="G6" i="152"/>
  <c r="V6" i="152"/>
  <c r="N6" i="152"/>
  <c r="F6" i="152"/>
  <c r="Q6" i="152"/>
  <c r="C6" i="152"/>
  <c r="S6" i="152"/>
  <c r="D6" i="152"/>
  <c r="T6" i="152"/>
  <c r="O6" i="149"/>
  <c r="E6" i="149"/>
  <c r="T6" i="149"/>
  <c r="L6" i="149"/>
  <c r="D6" i="149"/>
  <c r="M6" i="149"/>
  <c r="S6" i="149"/>
  <c r="K6" i="149"/>
  <c r="C6" i="149"/>
  <c r="U6" i="149"/>
  <c r="R6" i="149"/>
  <c r="J6" i="149"/>
  <c r="U28" i="152" l="1"/>
  <c r="T27" i="152"/>
  <c r="U54" i="152"/>
  <c r="T53" i="152"/>
  <c r="T79" i="152"/>
  <c r="U80" i="152"/>
  <c r="U28" i="158"/>
  <c r="T27" i="158"/>
  <c r="U54" i="158"/>
  <c r="T53" i="158"/>
  <c r="T79" i="158"/>
  <c r="U80" i="158"/>
  <c r="U54" i="149"/>
  <c r="T53" i="149"/>
  <c r="T27" i="149"/>
  <c r="U28" i="149"/>
  <c r="T79" i="149"/>
  <c r="U80" i="149"/>
  <c r="W6" i="149"/>
  <c r="U28" i="156"/>
  <c r="T27" i="156"/>
  <c r="T79" i="156"/>
  <c r="U80" i="156"/>
  <c r="U54" i="156"/>
  <c r="T53" i="156"/>
  <c r="T79" i="154"/>
  <c r="U80" i="154"/>
  <c r="T53" i="154"/>
  <c r="U54" i="154"/>
  <c r="T27" i="154"/>
  <c r="U28" i="154"/>
  <c r="T79" i="144"/>
  <c r="U80" i="144"/>
  <c r="T53" i="144"/>
  <c r="U54" i="144"/>
  <c r="T27" i="144"/>
  <c r="U28" i="144"/>
  <c r="W6" i="152"/>
  <c r="T80" i="152" l="1"/>
  <c r="U81" i="152"/>
  <c r="T54" i="152"/>
  <c r="U55" i="152"/>
  <c r="U29" i="152"/>
  <c r="T28" i="152"/>
  <c r="U81" i="158"/>
  <c r="T80" i="158"/>
  <c r="T54" i="158"/>
  <c r="U55" i="158"/>
  <c r="U29" i="158"/>
  <c r="T28" i="158"/>
  <c r="U81" i="149"/>
  <c r="T80" i="149"/>
  <c r="U29" i="149"/>
  <c r="T28" i="149"/>
  <c r="T54" i="149"/>
  <c r="U55" i="149"/>
  <c r="U29" i="156"/>
  <c r="T28" i="156"/>
  <c r="T54" i="156"/>
  <c r="U55" i="156"/>
  <c r="T80" i="156"/>
  <c r="U81" i="156"/>
  <c r="T80" i="154"/>
  <c r="U81" i="154"/>
  <c r="T54" i="154"/>
  <c r="U55" i="154"/>
  <c r="T28" i="154"/>
  <c r="U29" i="154"/>
  <c r="T80" i="144"/>
  <c r="U81" i="144"/>
  <c r="T54" i="144"/>
  <c r="U55" i="144"/>
  <c r="T28" i="144"/>
  <c r="U29" i="144"/>
  <c r="U56" i="152" l="1"/>
  <c r="T55" i="152"/>
  <c r="T29" i="152"/>
  <c r="U30" i="152"/>
  <c r="T81" i="152"/>
  <c r="U82" i="152"/>
  <c r="T55" i="158"/>
  <c r="U56" i="158"/>
  <c r="U30" i="158"/>
  <c r="T29" i="158"/>
  <c r="T81" i="158"/>
  <c r="U82" i="158"/>
  <c r="U30" i="149"/>
  <c r="T29" i="149"/>
  <c r="T55" i="149"/>
  <c r="U56" i="149"/>
  <c r="U82" i="149"/>
  <c r="T81" i="149"/>
  <c r="T81" i="156"/>
  <c r="U82" i="156"/>
  <c r="U56" i="156"/>
  <c r="T55" i="156"/>
  <c r="U30" i="156"/>
  <c r="T29" i="156"/>
  <c r="T81" i="154"/>
  <c r="U82" i="154"/>
  <c r="T55" i="154"/>
  <c r="U56" i="154"/>
  <c r="T29" i="154"/>
  <c r="U30" i="154"/>
  <c r="T81" i="144"/>
  <c r="U82" i="144"/>
  <c r="T55" i="144"/>
  <c r="U56" i="144"/>
  <c r="T29" i="144"/>
  <c r="U30" i="144"/>
  <c r="U31" i="152" l="1"/>
  <c r="T30" i="152"/>
  <c r="T82" i="152"/>
  <c r="U83" i="152"/>
  <c r="U57" i="152"/>
  <c r="T56" i="152"/>
  <c r="U31" i="158"/>
  <c r="T30" i="158"/>
  <c r="U57" i="158"/>
  <c r="T56" i="158"/>
  <c r="T82" i="158"/>
  <c r="U83" i="158"/>
  <c r="T56" i="149"/>
  <c r="U57" i="149"/>
  <c r="T82" i="149"/>
  <c r="U83" i="149"/>
  <c r="U31" i="149"/>
  <c r="T30" i="149"/>
  <c r="T30" i="156"/>
  <c r="U31" i="156"/>
  <c r="U57" i="156"/>
  <c r="T56" i="156"/>
  <c r="T82" i="156"/>
  <c r="U83" i="156"/>
  <c r="T82" i="154"/>
  <c r="U83" i="154"/>
  <c r="T56" i="154"/>
  <c r="U57" i="154"/>
  <c r="T30" i="154"/>
  <c r="U31" i="154"/>
  <c r="T82" i="144"/>
  <c r="U83" i="144"/>
  <c r="T56" i="144"/>
  <c r="U57" i="144"/>
  <c r="T30" i="144"/>
  <c r="U31" i="144"/>
  <c r="T83" i="152" l="1"/>
  <c r="U84" i="152"/>
  <c r="U58" i="152"/>
  <c r="T57" i="152"/>
  <c r="U32" i="152"/>
  <c r="T31" i="152"/>
  <c r="T83" i="158"/>
  <c r="U84" i="158"/>
  <c r="U58" i="158"/>
  <c r="T57" i="158"/>
  <c r="U32" i="158"/>
  <c r="T31" i="158"/>
  <c r="T31" i="149"/>
  <c r="U32" i="149"/>
  <c r="T83" i="149"/>
  <c r="U84" i="149"/>
  <c r="U58" i="149"/>
  <c r="T57" i="149"/>
  <c r="T83" i="156"/>
  <c r="U84" i="156"/>
  <c r="U58" i="156"/>
  <c r="T57" i="156"/>
  <c r="U32" i="156"/>
  <c r="T31" i="156"/>
  <c r="T83" i="154"/>
  <c r="U84" i="154"/>
  <c r="T57" i="154"/>
  <c r="U58" i="154"/>
  <c r="T31" i="154"/>
  <c r="U32" i="154"/>
  <c r="U84" i="144"/>
  <c r="T83" i="144"/>
  <c r="T57" i="144"/>
  <c r="U58" i="144"/>
  <c r="T31" i="144"/>
  <c r="U32" i="144"/>
  <c r="U33" i="152" l="1"/>
  <c r="T32" i="152"/>
  <c r="T58" i="152"/>
  <c r="U59" i="152"/>
  <c r="T84" i="152"/>
  <c r="U85" i="152"/>
  <c r="T58" i="158"/>
  <c r="U59" i="158"/>
  <c r="U33" i="158"/>
  <c r="T32" i="158"/>
  <c r="T84" i="158"/>
  <c r="U85" i="158"/>
  <c r="T84" i="149"/>
  <c r="U85" i="149"/>
  <c r="U33" i="149"/>
  <c r="T32" i="149"/>
  <c r="T58" i="149"/>
  <c r="U59" i="149"/>
  <c r="U33" i="156"/>
  <c r="T32" i="156"/>
  <c r="T58" i="156"/>
  <c r="U59" i="156"/>
  <c r="T84" i="156"/>
  <c r="U85" i="156"/>
  <c r="T84" i="154"/>
  <c r="U85" i="154"/>
  <c r="T58" i="154"/>
  <c r="U59" i="154"/>
  <c r="T32" i="154"/>
  <c r="U33" i="154"/>
  <c r="T84" i="144"/>
  <c r="U85" i="144"/>
  <c r="T58" i="144"/>
  <c r="U59" i="144"/>
  <c r="T32" i="144"/>
  <c r="U33" i="144"/>
  <c r="T85" i="152" l="1"/>
  <c r="U86" i="152"/>
  <c r="U60" i="152"/>
  <c r="T59" i="152"/>
  <c r="T33" i="152"/>
  <c r="U34" i="152"/>
  <c r="T85" i="158"/>
  <c r="U86" i="158"/>
  <c r="T33" i="158"/>
  <c r="U34" i="158"/>
  <c r="T59" i="158"/>
  <c r="U60" i="158"/>
  <c r="T85" i="149"/>
  <c r="U86" i="149"/>
  <c r="U60" i="149"/>
  <c r="T59" i="149"/>
  <c r="T33" i="149"/>
  <c r="U34" i="149"/>
  <c r="T85" i="156"/>
  <c r="U86" i="156"/>
  <c r="U60" i="156"/>
  <c r="T59" i="156"/>
  <c r="U34" i="156"/>
  <c r="T33" i="156"/>
  <c r="U86" i="154"/>
  <c r="T85" i="154"/>
  <c r="T59" i="154"/>
  <c r="U60" i="154"/>
  <c r="T33" i="154"/>
  <c r="U34" i="154"/>
  <c r="U86" i="144"/>
  <c r="T85" i="144"/>
  <c r="T59" i="144"/>
  <c r="U60" i="144"/>
  <c r="T33" i="144"/>
  <c r="U34" i="144"/>
  <c r="U35" i="152" l="1"/>
  <c r="T35" i="152" s="1"/>
  <c r="T34" i="152"/>
  <c r="U61" i="152"/>
  <c r="T61" i="152" s="1"/>
  <c r="T60" i="152"/>
  <c r="T86" i="152"/>
  <c r="U87" i="152"/>
  <c r="T87" i="152" s="1"/>
  <c r="U61" i="158"/>
  <c r="T61" i="158" s="1"/>
  <c r="T60" i="158"/>
  <c r="T86" i="158"/>
  <c r="U87" i="158"/>
  <c r="T87" i="158" s="1"/>
  <c r="U35" i="158"/>
  <c r="T35" i="158" s="1"/>
  <c r="T34" i="158"/>
  <c r="T34" i="149"/>
  <c r="U35" i="149"/>
  <c r="T35" i="149" s="1"/>
  <c r="T86" i="149"/>
  <c r="U87" i="149"/>
  <c r="T87" i="149" s="1"/>
  <c r="U61" i="149"/>
  <c r="T61" i="149" s="1"/>
  <c r="T60" i="149"/>
  <c r="T34" i="156"/>
  <c r="U35" i="156"/>
  <c r="T35" i="156" s="1"/>
  <c r="T86" i="156"/>
  <c r="U87" i="156"/>
  <c r="T87" i="156" s="1"/>
  <c r="U61" i="156"/>
  <c r="T61" i="156" s="1"/>
  <c r="T60" i="156"/>
  <c r="T86" i="154"/>
  <c r="U87" i="154"/>
  <c r="T87" i="154" s="1"/>
  <c r="T60" i="154"/>
  <c r="U61" i="154"/>
  <c r="T61" i="154" s="1"/>
  <c r="T34" i="154"/>
  <c r="U35" i="154"/>
  <c r="T35" i="154" s="1"/>
  <c r="T86" i="144"/>
  <c r="U87" i="144"/>
  <c r="T87" i="144" s="1"/>
  <c r="T60" i="144"/>
  <c r="U61" i="144"/>
  <c r="T61" i="144" s="1"/>
  <c r="T34" i="144"/>
  <c r="U35" i="144"/>
  <c r="T35" i="144" s="1"/>
  <c r="AE77" i="147" l="1"/>
  <c r="AE76" i="147"/>
  <c r="AE75" i="147"/>
  <c r="AD5" i="147"/>
  <c r="AD4" i="147"/>
  <c r="AD3" i="147"/>
  <c r="H7" i="83"/>
  <c r="H6" i="83"/>
  <c r="AA5" i="147"/>
  <c r="AA4" i="147"/>
  <c r="AA3" i="147"/>
  <c r="Y5" i="147"/>
  <c r="W5" i="147"/>
  <c r="U5" i="147"/>
  <c r="S5" i="147"/>
  <c r="Q5" i="147"/>
  <c r="O5" i="147"/>
  <c r="M5" i="147"/>
  <c r="K5" i="147"/>
  <c r="I5" i="147"/>
  <c r="G5" i="147"/>
  <c r="E5" i="147"/>
  <c r="C5" i="147"/>
  <c r="Y4" i="147"/>
  <c r="W4" i="147"/>
  <c r="U4" i="147"/>
  <c r="S4" i="147"/>
  <c r="Q4" i="147"/>
  <c r="O4" i="147"/>
  <c r="M4" i="147"/>
  <c r="K4" i="147"/>
  <c r="I4" i="147"/>
  <c r="G4" i="147"/>
  <c r="E4" i="147"/>
  <c r="C4" i="147"/>
  <c r="Y3" i="147"/>
  <c r="W3" i="147"/>
  <c r="U3" i="147"/>
  <c r="S3" i="147"/>
  <c r="Q3" i="147"/>
  <c r="O3" i="147"/>
  <c r="M3" i="147"/>
  <c r="K3" i="147"/>
  <c r="I3" i="147"/>
  <c r="G3" i="147"/>
  <c r="E3" i="147"/>
  <c r="C3" i="147"/>
  <c r="E72" i="147"/>
  <c r="G72" i="147" s="1"/>
  <c r="I72" i="147" s="1"/>
  <c r="K72" i="147" s="1"/>
  <c r="M72" i="147" s="1"/>
  <c r="O72" i="147" s="1"/>
  <c r="Q72" i="147" s="1"/>
  <c r="S72" i="147" s="1"/>
  <c r="U72" i="147" s="1"/>
  <c r="W72" i="147" s="1"/>
  <c r="Y72" i="147" s="1"/>
  <c r="AA72" i="147" s="1"/>
  <c r="AA22" i="147"/>
  <c r="Y22" i="147"/>
  <c r="Y23" i="147" s="1"/>
  <c r="W22" i="147"/>
  <c r="U22" i="147"/>
  <c r="S22" i="147"/>
  <c r="Q22" i="147"/>
  <c r="Q23" i="147" s="1"/>
  <c r="O22" i="147"/>
  <c r="M22" i="147"/>
  <c r="K22" i="147"/>
  <c r="I22" i="147"/>
  <c r="I23" i="147" s="1"/>
  <c r="G22" i="147"/>
  <c r="E22" i="147"/>
  <c r="C22" i="147"/>
  <c r="E9" i="158"/>
  <c r="E9" i="156"/>
  <c r="E9" i="154"/>
  <c r="E9" i="144"/>
  <c r="AA1" i="147"/>
  <c r="A1" i="167" s="1"/>
  <c r="D98" i="167" s="1"/>
  <c r="Y1" i="147"/>
  <c r="A1" i="166" s="1"/>
  <c r="D98" i="166" s="1"/>
  <c r="W1" i="147"/>
  <c r="A1" i="165" s="1"/>
  <c r="D98" i="165" s="1"/>
  <c r="U1" i="147"/>
  <c r="A1" i="164" s="1"/>
  <c r="D98" i="164" s="1"/>
  <c r="S1" i="147"/>
  <c r="A1" i="163" s="1"/>
  <c r="D98" i="163" s="1"/>
  <c r="Q1" i="147"/>
  <c r="A1" i="162" s="1"/>
  <c r="D98" i="162" s="1"/>
  <c r="O1" i="147"/>
  <c r="A1" i="161" s="1"/>
  <c r="D98" i="161" s="1"/>
  <c r="M1" i="147"/>
  <c r="A1" i="152" s="1"/>
  <c r="D98" i="152" s="1"/>
  <c r="K1" i="147"/>
  <c r="A1" i="158" s="1"/>
  <c r="D98" i="158" s="1"/>
  <c r="I1" i="147"/>
  <c r="A1" i="149" s="1"/>
  <c r="D98" i="149" s="1"/>
  <c r="G1" i="147"/>
  <c r="A1" i="156" s="1"/>
  <c r="D98" i="156" s="1"/>
  <c r="E1" i="147"/>
  <c r="A1" i="154" s="1"/>
  <c r="D98" i="154" s="1"/>
  <c r="A1" i="144"/>
  <c r="D98" i="144" s="1"/>
  <c r="AQ7" i="50"/>
  <c r="AQ8" i="50" s="1"/>
  <c r="AQ9" i="50" s="1"/>
  <c r="AQ10" i="50" s="1"/>
  <c r="AQ11" i="50" s="1"/>
  <c r="AQ12" i="50" s="1"/>
  <c r="AQ13" i="50" s="1"/>
  <c r="AQ14" i="50" s="1"/>
  <c r="AQ15" i="50" s="1"/>
  <c r="AQ16" i="50" s="1"/>
  <c r="AQ17" i="50" s="1"/>
  <c r="AQ18" i="50" s="1"/>
  <c r="AQ19" i="50" s="1"/>
  <c r="AQ20" i="50" s="1"/>
  <c r="AQ21" i="50" s="1"/>
  <c r="AQ22" i="50" s="1"/>
  <c r="AQ23" i="50" s="1"/>
  <c r="AQ24" i="50" s="1"/>
  <c r="AQ25" i="50" s="1"/>
  <c r="AQ26" i="50" s="1"/>
  <c r="AQ27" i="50" s="1"/>
  <c r="AQ28" i="50" s="1"/>
  <c r="AQ29" i="50" s="1"/>
  <c r="AQ30" i="50" s="1"/>
  <c r="AQ31" i="50" s="1"/>
  <c r="AQ32" i="50" s="1"/>
  <c r="AQ33" i="50" s="1"/>
  <c r="AQ34" i="50" s="1"/>
  <c r="AQ35" i="50" s="1"/>
  <c r="AQ36" i="50" s="1"/>
  <c r="AQ37" i="50" s="1"/>
  <c r="AQ38" i="50" s="1"/>
  <c r="AQ39" i="50" s="1"/>
  <c r="AQ40" i="50" s="1"/>
  <c r="AQ41" i="50" s="1"/>
  <c r="AQ42" i="50" s="1"/>
  <c r="AQ43" i="50" s="1"/>
  <c r="AQ44" i="50" s="1"/>
  <c r="AQ45" i="50" s="1"/>
  <c r="AQ46" i="50" s="1"/>
  <c r="AQ6" i="50"/>
  <c r="H8" i="83" l="1"/>
  <c r="Y63" i="147"/>
  <c r="AC3" i="147"/>
  <c r="AC5" i="147"/>
  <c r="M56" i="147"/>
  <c r="U48" i="147"/>
  <c r="AC4" i="147"/>
  <c r="Y40" i="147"/>
  <c r="Y55" i="147"/>
  <c r="E56" i="147"/>
  <c r="C49" i="147"/>
  <c r="AA48" i="147"/>
  <c r="Q48" i="147"/>
  <c r="O65" i="147"/>
  <c r="Y47" i="147"/>
  <c r="AA41" i="147"/>
  <c r="C57" i="147"/>
  <c r="AA39" i="147"/>
  <c r="AA34" i="147"/>
  <c r="W34" i="147"/>
  <c r="S34" i="147"/>
  <c r="O34" i="147"/>
  <c r="K34" i="147"/>
  <c r="G34" i="147"/>
  <c r="C34" i="147"/>
  <c r="Y34" i="147"/>
  <c r="U34" i="147"/>
  <c r="Q34" i="147"/>
  <c r="M34" i="147"/>
  <c r="I34" i="147"/>
  <c r="E34" i="147"/>
  <c r="E40" i="147"/>
  <c r="K47" i="147"/>
  <c r="S55" i="147"/>
  <c r="AA47" i="147"/>
  <c r="AA55" i="147"/>
  <c r="C63" i="147"/>
  <c r="G63" i="147"/>
  <c r="K63" i="147"/>
  <c r="O63" i="147"/>
  <c r="S63" i="147"/>
  <c r="W63" i="147"/>
  <c r="AA63" i="147"/>
  <c r="Q40" i="147"/>
  <c r="K39" i="147"/>
  <c r="O39" i="147"/>
  <c r="S39" i="147"/>
  <c r="W39" i="147"/>
  <c r="O56" i="147"/>
  <c r="S48" i="147"/>
  <c r="W48" i="147"/>
  <c r="W64" i="147"/>
  <c r="I40" i="147"/>
  <c r="G40" i="147"/>
  <c r="O40" i="147"/>
  <c r="S40" i="147"/>
  <c r="W40" i="147"/>
  <c r="C55" i="147"/>
  <c r="W57" i="147"/>
  <c r="W65" i="147"/>
  <c r="M40" i="147"/>
  <c r="E47" i="147"/>
  <c r="M55" i="147"/>
  <c r="Q55" i="147"/>
  <c r="U47" i="147"/>
  <c r="U55" i="147"/>
  <c r="E63" i="147"/>
  <c r="I63" i="147"/>
  <c r="M63" i="147"/>
  <c r="Q63" i="147"/>
  <c r="U63" i="147"/>
  <c r="Q24" i="147"/>
  <c r="I24" i="147"/>
  <c r="Y24" i="147"/>
  <c r="M23" i="147"/>
  <c r="AA23" i="147"/>
  <c r="O23" i="147"/>
  <c r="S23" i="147"/>
  <c r="E23" i="147"/>
  <c r="U23" i="147"/>
  <c r="C23" i="147"/>
  <c r="K23" i="147"/>
  <c r="G23" i="147"/>
  <c r="W23" i="147"/>
  <c r="K48" i="147" l="1"/>
  <c r="G48" i="147"/>
  <c r="K55" i="147"/>
  <c r="AA56" i="147"/>
  <c r="O48" i="147"/>
  <c r="E55" i="147"/>
  <c r="C56" i="147"/>
  <c r="E48" i="147"/>
  <c r="G39" i="147"/>
  <c r="G55" i="147"/>
  <c r="S57" i="147"/>
  <c r="O57" i="147"/>
  <c r="U56" i="147"/>
  <c r="K57" i="147"/>
  <c r="K40" i="147"/>
  <c r="K56" i="147"/>
  <c r="G57" i="147"/>
  <c r="I56" i="147"/>
  <c r="Y56" i="147"/>
  <c r="Q56" i="147"/>
  <c r="C47" i="147"/>
  <c r="C40" i="147"/>
  <c r="W56" i="147"/>
  <c r="G56" i="147"/>
  <c r="Y48" i="147"/>
  <c r="AC63" i="147"/>
  <c r="S41" i="147"/>
  <c r="S65" i="147"/>
  <c r="AA40" i="147"/>
  <c r="S56" i="147"/>
  <c r="C48" i="147"/>
  <c r="U40" i="147"/>
  <c r="W55" i="147"/>
  <c r="I48" i="147"/>
  <c r="M48" i="147"/>
  <c r="W49" i="147"/>
  <c r="AA64" i="147"/>
  <c r="M64" i="147"/>
  <c r="Y64" i="147"/>
  <c r="I64" i="147"/>
  <c r="Q64" i="147"/>
  <c r="U64" i="147"/>
  <c r="E64" i="147"/>
  <c r="K41" i="147"/>
  <c r="Y41" i="147"/>
  <c r="Q47" i="147"/>
  <c r="G47" i="147"/>
  <c r="K64" i="147"/>
  <c r="Q41" i="147"/>
  <c r="AA49" i="147"/>
  <c r="Y49" i="147"/>
  <c r="Q49" i="147"/>
  <c r="I49" i="147"/>
  <c r="U49" i="147"/>
  <c r="M49" i="147"/>
  <c r="E49" i="147"/>
  <c r="O41" i="147"/>
  <c r="G49" i="147"/>
  <c r="C41" i="147"/>
  <c r="S64" i="147"/>
  <c r="G41" i="147"/>
  <c r="S49" i="147"/>
  <c r="O64" i="147"/>
  <c r="W47" i="147"/>
  <c r="U41" i="147"/>
  <c r="AA65" i="147"/>
  <c r="Q65" i="147"/>
  <c r="M65" i="147"/>
  <c r="Y65" i="147"/>
  <c r="I65" i="147"/>
  <c r="U65" i="147"/>
  <c r="E65" i="147"/>
  <c r="M47" i="147"/>
  <c r="K65" i="147"/>
  <c r="O49" i="147"/>
  <c r="G64" i="147"/>
  <c r="S47" i="147"/>
  <c r="M41" i="147"/>
  <c r="I55" i="147"/>
  <c r="G65" i="147"/>
  <c r="C64" i="147"/>
  <c r="O55" i="147"/>
  <c r="I41" i="147"/>
  <c r="C39" i="147"/>
  <c r="I39" i="147"/>
  <c r="E39" i="147"/>
  <c r="Y39" i="147"/>
  <c r="U39" i="147"/>
  <c r="Q39" i="147"/>
  <c r="M39" i="147"/>
  <c r="I47" i="147"/>
  <c r="W41" i="147"/>
  <c r="C65" i="147"/>
  <c r="K49" i="147"/>
  <c r="O47" i="147"/>
  <c r="E41" i="147"/>
  <c r="AA57" i="147"/>
  <c r="Y57" i="147"/>
  <c r="Q57" i="147"/>
  <c r="I57" i="147"/>
  <c r="U57" i="147"/>
  <c r="M57" i="147"/>
  <c r="E57" i="147"/>
  <c r="AA51" i="147"/>
  <c r="W51" i="147"/>
  <c r="S51" i="147"/>
  <c r="O51" i="147"/>
  <c r="K51" i="147"/>
  <c r="G51" i="147"/>
  <c r="C51" i="147"/>
  <c r="Y51" i="147"/>
  <c r="U51" i="147"/>
  <c r="Q51" i="147"/>
  <c r="M51" i="147"/>
  <c r="I51" i="147"/>
  <c r="E51" i="147"/>
  <c r="C60" i="147"/>
  <c r="W60" i="147"/>
  <c r="Y60" i="147"/>
  <c r="U60" i="147"/>
  <c r="Q60" i="147"/>
  <c r="M60" i="147"/>
  <c r="I60" i="147"/>
  <c r="E60" i="147"/>
  <c r="G60" i="147"/>
  <c r="AA60" i="147"/>
  <c r="S60" i="147"/>
  <c r="K60" i="147"/>
  <c r="O60" i="147"/>
  <c r="AA61" i="147"/>
  <c r="Y61" i="147"/>
  <c r="U61" i="147"/>
  <c r="Q61" i="147"/>
  <c r="M61" i="147"/>
  <c r="I61" i="147"/>
  <c r="E61" i="147"/>
  <c r="W61" i="147"/>
  <c r="K61" i="147"/>
  <c r="G61" i="147"/>
  <c r="S61" i="147"/>
  <c r="O61" i="147"/>
  <c r="C61" i="147"/>
  <c r="Y46" i="147"/>
  <c r="U46" i="147"/>
  <c r="Q46" i="147"/>
  <c r="M46" i="147"/>
  <c r="I46" i="147"/>
  <c r="E46" i="147"/>
  <c r="AA46" i="147"/>
  <c r="W46" i="147"/>
  <c r="S46" i="147"/>
  <c r="O46" i="147"/>
  <c r="K46" i="147"/>
  <c r="G46" i="147"/>
  <c r="C46" i="147"/>
  <c r="AC34" i="147"/>
  <c r="AA59" i="147"/>
  <c r="W59" i="147"/>
  <c r="S59" i="147"/>
  <c r="O59" i="147"/>
  <c r="K59" i="147"/>
  <c r="G59" i="147"/>
  <c r="C59" i="147"/>
  <c r="Y59" i="147"/>
  <c r="U59" i="147"/>
  <c r="Q59" i="147"/>
  <c r="M59" i="147"/>
  <c r="I59" i="147"/>
  <c r="E59" i="147"/>
  <c r="AA68" i="147"/>
  <c r="K68" i="147"/>
  <c r="G68" i="147"/>
  <c r="C68" i="147"/>
  <c r="Y68" i="147"/>
  <c r="U68" i="147"/>
  <c r="Q68" i="147"/>
  <c r="M68" i="147"/>
  <c r="I68" i="147"/>
  <c r="E68" i="147"/>
  <c r="W68" i="147"/>
  <c r="O68" i="147"/>
  <c r="S68" i="147"/>
  <c r="AA69" i="147"/>
  <c r="Y69" i="147"/>
  <c r="U69" i="147"/>
  <c r="Q69" i="147"/>
  <c r="M69" i="147"/>
  <c r="I69" i="147"/>
  <c r="E69" i="147"/>
  <c r="O69" i="147"/>
  <c r="K69" i="147"/>
  <c r="G69" i="147"/>
  <c r="C69" i="147"/>
  <c r="W69" i="147"/>
  <c r="S69" i="147"/>
  <c r="Y54" i="147"/>
  <c r="U54" i="147"/>
  <c r="Q54" i="147"/>
  <c r="M54" i="147"/>
  <c r="I54" i="147"/>
  <c r="E54" i="147"/>
  <c r="C54" i="147"/>
  <c r="AA54" i="147"/>
  <c r="W54" i="147"/>
  <c r="S54" i="147"/>
  <c r="O54" i="147"/>
  <c r="K54" i="147"/>
  <c r="G54" i="147"/>
  <c r="AA42" i="147"/>
  <c r="W42" i="147"/>
  <c r="S42" i="147"/>
  <c r="O42" i="147"/>
  <c r="K42" i="147"/>
  <c r="G42" i="147"/>
  <c r="Y42" i="147"/>
  <c r="U42" i="147"/>
  <c r="Q42" i="147"/>
  <c r="M42" i="147"/>
  <c r="I42" i="147"/>
  <c r="E42" i="147"/>
  <c r="C42" i="147"/>
  <c r="AA50" i="147"/>
  <c r="W50" i="147"/>
  <c r="S50" i="147"/>
  <c r="O50" i="147"/>
  <c r="K50" i="147"/>
  <c r="G50" i="147"/>
  <c r="Y50" i="147"/>
  <c r="U50" i="147"/>
  <c r="Q50" i="147"/>
  <c r="M50" i="147"/>
  <c r="I50" i="147"/>
  <c r="E50" i="147"/>
  <c r="C50" i="147"/>
  <c r="AA58" i="147"/>
  <c r="W58" i="147"/>
  <c r="S58" i="147"/>
  <c r="O58" i="147"/>
  <c r="K58" i="147"/>
  <c r="G58" i="147"/>
  <c r="C58" i="147"/>
  <c r="Y58" i="147"/>
  <c r="U58" i="147"/>
  <c r="Q58" i="147"/>
  <c r="M58" i="147"/>
  <c r="I58" i="147"/>
  <c r="E58" i="147"/>
  <c r="W36" i="147"/>
  <c r="G36" i="147"/>
  <c r="Y36" i="147"/>
  <c r="U36" i="147"/>
  <c r="Q36" i="147"/>
  <c r="M36" i="147"/>
  <c r="I36" i="147"/>
  <c r="E36" i="147"/>
  <c r="O36" i="147"/>
  <c r="C36" i="147"/>
  <c r="AA36" i="147"/>
  <c r="K36" i="147"/>
  <c r="S36" i="147"/>
  <c r="Y37" i="147"/>
  <c r="U37" i="147"/>
  <c r="Q37" i="147"/>
  <c r="M37" i="147"/>
  <c r="I37" i="147"/>
  <c r="E37" i="147"/>
  <c r="AA37" i="147"/>
  <c r="W37" i="147"/>
  <c r="S37" i="147"/>
  <c r="O37" i="147"/>
  <c r="K37" i="147"/>
  <c r="G37" i="147"/>
  <c r="C37" i="147"/>
  <c r="AA67" i="147"/>
  <c r="W67" i="147"/>
  <c r="S67" i="147"/>
  <c r="O67" i="147"/>
  <c r="K67" i="147"/>
  <c r="G67" i="147"/>
  <c r="C67" i="147"/>
  <c r="Y67" i="147"/>
  <c r="U67" i="147"/>
  <c r="Q67" i="147"/>
  <c r="M67" i="147"/>
  <c r="I67" i="147"/>
  <c r="E67" i="147"/>
  <c r="Y62" i="147"/>
  <c r="U62" i="147"/>
  <c r="Q62" i="147"/>
  <c r="M62" i="147"/>
  <c r="I62" i="147"/>
  <c r="E62" i="147"/>
  <c r="AA62" i="147"/>
  <c r="W62" i="147"/>
  <c r="S62" i="147"/>
  <c r="O62" i="147"/>
  <c r="K62" i="147"/>
  <c r="G62" i="147"/>
  <c r="C62" i="147"/>
  <c r="AA66" i="147"/>
  <c r="W66" i="147"/>
  <c r="S66" i="147"/>
  <c r="O66" i="147"/>
  <c r="K66" i="147"/>
  <c r="G66" i="147"/>
  <c r="C66" i="147"/>
  <c r="Y66" i="147"/>
  <c r="U66" i="147"/>
  <c r="Q66" i="147"/>
  <c r="M66" i="147"/>
  <c r="I66" i="147"/>
  <c r="E66" i="147"/>
  <c r="AA35" i="147"/>
  <c r="W35" i="147"/>
  <c r="Y35" i="147"/>
  <c r="U35" i="147"/>
  <c r="Q35" i="147"/>
  <c r="M35" i="147"/>
  <c r="I35" i="147"/>
  <c r="E35" i="147"/>
  <c r="O35" i="147"/>
  <c r="S35" i="147"/>
  <c r="C35" i="147"/>
  <c r="K35" i="147"/>
  <c r="G35" i="147"/>
  <c r="O44" i="147"/>
  <c r="G44" i="147"/>
  <c r="Y44" i="147"/>
  <c r="U44" i="147"/>
  <c r="Q44" i="147"/>
  <c r="M44" i="147"/>
  <c r="I44" i="147"/>
  <c r="E44" i="147"/>
  <c r="S44" i="147"/>
  <c r="C44" i="147"/>
  <c r="AA44" i="147"/>
  <c r="W44" i="147"/>
  <c r="K44" i="147"/>
  <c r="Y45" i="147"/>
  <c r="U45" i="147"/>
  <c r="Q45" i="147"/>
  <c r="M45" i="147"/>
  <c r="I45" i="147"/>
  <c r="E45" i="147"/>
  <c r="AA45" i="147"/>
  <c r="W45" i="147"/>
  <c r="S45" i="147"/>
  <c r="O45" i="147"/>
  <c r="K45" i="147"/>
  <c r="G45" i="147"/>
  <c r="C45" i="147"/>
  <c r="S43" i="147"/>
  <c r="O43" i="147"/>
  <c r="Y43" i="147"/>
  <c r="U43" i="147"/>
  <c r="Q43" i="147"/>
  <c r="M43" i="147"/>
  <c r="I43" i="147"/>
  <c r="E43" i="147"/>
  <c r="AA43" i="147"/>
  <c r="W43" i="147"/>
  <c r="C43" i="147"/>
  <c r="K43" i="147"/>
  <c r="G43" i="147"/>
  <c r="S52" i="147"/>
  <c r="K52" i="147"/>
  <c r="Y52" i="147"/>
  <c r="U52" i="147"/>
  <c r="Q52" i="147"/>
  <c r="M52" i="147"/>
  <c r="I52" i="147"/>
  <c r="E52" i="147"/>
  <c r="W52" i="147"/>
  <c r="O52" i="147"/>
  <c r="AA52" i="147"/>
  <c r="G52" i="147"/>
  <c r="C52" i="147"/>
  <c r="C53" i="147"/>
  <c r="Y53" i="147"/>
  <c r="U53" i="147"/>
  <c r="Q53" i="147"/>
  <c r="M53" i="147"/>
  <c r="I53" i="147"/>
  <c r="E53" i="147"/>
  <c r="K53" i="147"/>
  <c r="G53" i="147"/>
  <c r="AA53" i="147"/>
  <c r="W53" i="147"/>
  <c r="S53" i="147"/>
  <c r="O53" i="147"/>
  <c r="Y38" i="147"/>
  <c r="U38" i="147"/>
  <c r="Q38" i="147"/>
  <c r="M38" i="147"/>
  <c r="I38" i="147"/>
  <c r="E38" i="147"/>
  <c r="C38" i="147"/>
  <c r="AA38" i="147"/>
  <c r="W38" i="147"/>
  <c r="S38" i="147"/>
  <c r="O38" i="147"/>
  <c r="K38" i="147"/>
  <c r="G38" i="147"/>
  <c r="G24" i="147"/>
  <c r="I25" i="147"/>
  <c r="C24" i="147"/>
  <c r="W24" i="147"/>
  <c r="U24" i="147"/>
  <c r="Q25" i="147"/>
  <c r="O24" i="147"/>
  <c r="K24" i="147"/>
  <c r="E24" i="147"/>
  <c r="S24" i="147"/>
  <c r="M24" i="147"/>
  <c r="AA24" i="147"/>
  <c r="Y25" i="147"/>
  <c r="AC40" i="147" l="1"/>
  <c r="AC56" i="147"/>
  <c r="AC55" i="147"/>
  <c r="AC57" i="147"/>
  <c r="AC49" i="147"/>
  <c r="AC48" i="147"/>
  <c r="AC41" i="147"/>
  <c r="AC39" i="147"/>
  <c r="AC47" i="147"/>
  <c r="AC52" i="147"/>
  <c r="AC66" i="147"/>
  <c r="AC62" i="147"/>
  <c r="AC64" i="147"/>
  <c r="AC65" i="147"/>
  <c r="AC42" i="147"/>
  <c r="AC68" i="147"/>
  <c r="AC61" i="147"/>
  <c r="AC51" i="147"/>
  <c r="AC60" i="147"/>
  <c r="AC44" i="147"/>
  <c r="AC67" i="147"/>
  <c r="AC37" i="147"/>
  <c r="AC36" i="147"/>
  <c r="AC58" i="147"/>
  <c r="AC50" i="147"/>
  <c r="AC59" i="147"/>
  <c r="AC46" i="147"/>
  <c r="AC45" i="147"/>
  <c r="AC38" i="147"/>
  <c r="AC54" i="147"/>
  <c r="AC69" i="147"/>
  <c r="AC53" i="147"/>
  <c r="AC43" i="147"/>
  <c r="AC35" i="147"/>
  <c r="M25" i="147"/>
  <c r="G25" i="147"/>
  <c r="Y26" i="147"/>
  <c r="S25" i="147"/>
  <c r="O25" i="147"/>
  <c r="U25" i="147"/>
  <c r="E25" i="147"/>
  <c r="C25" i="147"/>
  <c r="Q26" i="147"/>
  <c r="W25" i="147"/>
  <c r="AA25" i="147"/>
  <c r="K25" i="147"/>
  <c r="I26" i="147"/>
  <c r="G26" i="147" l="1"/>
  <c r="I27" i="147"/>
  <c r="Q27" i="147"/>
  <c r="W26" i="147"/>
  <c r="C26" i="147"/>
  <c r="O26" i="147"/>
  <c r="M26" i="147"/>
  <c r="K26" i="147"/>
  <c r="E26" i="147"/>
  <c r="S26" i="147"/>
  <c r="AA26" i="147"/>
  <c r="Y27" i="147"/>
  <c r="U26" i="147"/>
  <c r="Q28" i="147" l="1"/>
  <c r="O27" i="147"/>
  <c r="M27" i="147"/>
  <c r="C27" i="147"/>
  <c r="I28" i="147"/>
  <c r="K27" i="147"/>
  <c r="Y28" i="147"/>
  <c r="AA27" i="147"/>
  <c r="U27" i="147"/>
  <c r="E27" i="147"/>
  <c r="S27" i="147"/>
  <c r="W27" i="147"/>
  <c r="G27" i="147"/>
  <c r="U28" i="147" l="1"/>
  <c r="O28" i="147"/>
  <c r="G28" i="147"/>
  <c r="I29" i="147"/>
  <c r="AA28" i="147"/>
  <c r="M28" i="147"/>
  <c r="S28" i="147"/>
  <c r="Q29" i="147"/>
  <c r="W28" i="147"/>
  <c r="E28" i="147"/>
  <c r="Y29" i="147"/>
  <c r="K28" i="147"/>
  <c r="C28" i="147"/>
  <c r="O29" i="147" l="1"/>
  <c r="Q30" i="147"/>
  <c r="AA29" i="147"/>
  <c r="G29" i="147"/>
  <c r="I30" i="147"/>
  <c r="Y30" i="147"/>
  <c r="S29" i="147"/>
  <c r="C29" i="147"/>
  <c r="E29" i="147"/>
  <c r="M29" i="147"/>
  <c r="K29" i="147"/>
  <c r="W29" i="147"/>
  <c r="U29" i="147"/>
  <c r="Q31" i="147" l="1"/>
  <c r="M30" i="147"/>
  <c r="S30" i="147"/>
  <c r="Y31" i="147"/>
  <c r="U30" i="147"/>
  <c r="G30" i="147"/>
  <c r="C30" i="147"/>
  <c r="K30" i="147"/>
  <c r="E30" i="147"/>
  <c r="W30" i="147"/>
  <c r="I31" i="147"/>
  <c r="O30" i="147"/>
  <c r="AA30" i="147"/>
  <c r="I32" i="147" l="1"/>
  <c r="C31" i="147"/>
  <c r="Q32" i="147"/>
  <c r="W31" i="147"/>
  <c r="Y32" i="147"/>
  <c r="S31" i="147"/>
  <c r="U31" i="147"/>
  <c r="E31" i="147"/>
  <c r="AA31" i="147"/>
  <c r="K31" i="147"/>
  <c r="M31" i="147"/>
  <c r="O31" i="147"/>
  <c r="G31" i="147"/>
  <c r="AA32" i="147" l="1"/>
  <c r="C32" i="147"/>
  <c r="E32" i="147"/>
  <c r="O32" i="147"/>
  <c r="I33" i="147"/>
  <c r="G32" i="147"/>
  <c r="U32" i="147"/>
  <c r="Q33" i="147"/>
  <c r="S32" i="147"/>
  <c r="Y33" i="147"/>
  <c r="M32" i="147"/>
  <c r="W32" i="147"/>
  <c r="K32" i="147"/>
  <c r="M33" i="147" l="1"/>
  <c r="U33" i="147"/>
  <c r="AA33" i="147"/>
  <c r="C33" i="147"/>
  <c r="O33" i="147"/>
  <c r="K33" i="147"/>
  <c r="S33" i="147"/>
  <c r="E33" i="147"/>
  <c r="W33" i="147"/>
  <c r="G33" i="147"/>
  <c r="I20" i="144" l="1"/>
  <c r="I19" i="144"/>
  <c r="I18" i="144"/>
  <c r="I17" i="144"/>
  <c r="I16" i="144"/>
  <c r="I15" i="144"/>
  <c r="AP6" i="144" l="1"/>
  <c r="U19" i="147" l="1"/>
  <c r="Y19" i="147"/>
  <c r="I19" i="147"/>
  <c r="W19" i="147"/>
  <c r="K19" i="147"/>
  <c r="O19" i="147"/>
  <c r="S19" i="147"/>
  <c r="Q19" i="147"/>
  <c r="C19" i="147"/>
  <c r="E19" i="147"/>
  <c r="AA19" i="147"/>
  <c r="M19" i="147"/>
  <c r="G19" i="147"/>
  <c r="I18" i="147"/>
  <c r="S18" i="147"/>
  <c r="U18" i="147"/>
  <c r="E18" i="147"/>
  <c r="AA18" i="147"/>
  <c r="W18" i="147"/>
  <c r="K18" i="147"/>
  <c r="O18" i="147"/>
  <c r="C18" i="147"/>
  <c r="G18" i="147"/>
  <c r="Q18" i="147"/>
  <c r="M18" i="147"/>
  <c r="Y18" i="147"/>
  <c r="Y21" i="147"/>
  <c r="E21" i="147"/>
  <c r="K21" i="147"/>
  <c r="O21" i="147"/>
  <c r="AA21" i="147"/>
  <c r="W21" i="147"/>
  <c r="M21" i="147"/>
  <c r="I21" i="147"/>
  <c r="C21" i="147"/>
  <c r="Q21" i="147"/>
  <c r="G21" i="147"/>
  <c r="S21" i="147"/>
  <c r="U21" i="147"/>
  <c r="K17" i="147"/>
  <c r="I17" i="147"/>
  <c r="C17" i="147"/>
  <c r="M17" i="147"/>
  <c r="AA17" i="147"/>
  <c r="Y17" i="147"/>
  <c r="O17" i="147"/>
  <c r="W17" i="147"/>
  <c r="U17" i="147"/>
  <c r="Q17" i="147"/>
  <c r="E17" i="147"/>
  <c r="G17" i="147"/>
  <c r="S17" i="147"/>
  <c r="Y16" i="147"/>
  <c r="Z16" i="147" s="1"/>
  <c r="C21" i="166" s="1"/>
  <c r="E16" i="147"/>
  <c r="F16" i="147" s="1"/>
  <c r="C21" i="154" s="1"/>
  <c r="S16" i="147"/>
  <c r="T16" i="147" s="1"/>
  <c r="C21" i="163" s="1"/>
  <c r="K16" i="147"/>
  <c r="L16" i="147" s="1"/>
  <c r="C21" i="158" s="1"/>
  <c r="Q16" i="147"/>
  <c r="R16" i="147" s="1"/>
  <c r="C21" i="162" s="1"/>
  <c r="AA16" i="147"/>
  <c r="AB16" i="147" s="1"/>
  <c r="C21" i="167" s="1"/>
  <c r="I16" i="147"/>
  <c r="J16" i="147" s="1"/>
  <c r="C21" i="149" s="1"/>
  <c r="M16" i="147"/>
  <c r="N16" i="147" s="1"/>
  <c r="C21" i="152" s="1"/>
  <c r="O16" i="147"/>
  <c r="P16" i="147" s="1"/>
  <c r="C21" i="161" s="1"/>
  <c r="W16" i="147"/>
  <c r="X16" i="147" s="1"/>
  <c r="C21" i="165" s="1"/>
  <c r="C16" i="147"/>
  <c r="D16" i="147" s="1"/>
  <c r="C21" i="144" s="1"/>
  <c r="U16" i="147"/>
  <c r="V16" i="147" s="1"/>
  <c r="C21" i="164" s="1"/>
  <c r="G16" i="147"/>
  <c r="H16" i="147" s="1"/>
  <c r="C21" i="156" s="1"/>
  <c r="E20" i="147"/>
  <c r="W20" i="147"/>
  <c r="K20" i="147"/>
  <c r="I20" i="147"/>
  <c r="O20" i="147"/>
  <c r="U20" i="147"/>
  <c r="Q20" i="147"/>
  <c r="M20" i="147"/>
  <c r="G20" i="147"/>
  <c r="AA20" i="147"/>
  <c r="S20" i="147"/>
  <c r="Y20" i="147"/>
  <c r="C20" i="147"/>
  <c r="B21" i="163" l="1"/>
  <c r="E21" i="163"/>
  <c r="B21" i="164"/>
  <c r="E21" i="164"/>
  <c r="B21" i="166"/>
  <c r="E21" i="166"/>
  <c r="B21" i="165"/>
  <c r="E21" i="165"/>
  <c r="B21" i="167"/>
  <c r="E21" i="167"/>
  <c r="B21" i="161"/>
  <c r="E21" i="161"/>
  <c r="B21" i="162"/>
  <c r="E21" i="162"/>
  <c r="B21" i="158"/>
  <c r="E21" i="158"/>
  <c r="E21" i="156"/>
  <c r="B21" i="156"/>
  <c r="B21" i="154"/>
  <c r="E21" i="154"/>
  <c r="X17" i="147"/>
  <c r="AB17" i="147"/>
  <c r="P17" i="147"/>
  <c r="V17" i="147"/>
  <c r="B21" i="144"/>
  <c r="E21" i="144"/>
  <c r="Z17" i="147"/>
  <c r="B21" i="152"/>
  <c r="E21" i="152"/>
  <c r="B21" i="149"/>
  <c r="E21" i="149"/>
  <c r="H17" i="147"/>
  <c r="N17" i="147"/>
  <c r="L17" i="147"/>
  <c r="T17" i="147"/>
  <c r="F17" i="147"/>
  <c r="D17" i="147"/>
  <c r="R17" i="147"/>
  <c r="J17" i="147"/>
  <c r="R18" i="147" l="1"/>
  <c r="C22" i="162"/>
  <c r="AB18" i="147"/>
  <c r="C22" i="167"/>
  <c r="G21" i="164"/>
  <c r="I21" i="164" s="1"/>
  <c r="G21" i="167"/>
  <c r="I21" i="167" s="1"/>
  <c r="G21" i="165"/>
  <c r="I21" i="165" s="1"/>
  <c r="P18" i="147"/>
  <c r="C22" i="161"/>
  <c r="G21" i="162"/>
  <c r="I21" i="162" s="1"/>
  <c r="T18" i="147"/>
  <c r="C22" i="163"/>
  <c r="G21" i="163"/>
  <c r="I21" i="163" s="1"/>
  <c r="G21" i="166"/>
  <c r="I21" i="166" s="1"/>
  <c r="X18" i="147"/>
  <c r="C22" i="165"/>
  <c r="Z18" i="147"/>
  <c r="C22" i="166"/>
  <c r="V18" i="147"/>
  <c r="C22" i="164"/>
  <c r="G21" i="161"/>
  <c r="I21" i="161" s="1"/>
  <c r="L18" i="147"/>
  <c r="C22" i="158"/>
  <c r="G21" i="156"/>
  <c r="I21" i="156" s="1"/>
  <c r="G21" i="158"/>
  <c r="I21" i="158" s="1"/>
  <c r="H18" i="147"/>
  <c r="C22" i="156"/>
  <c r="F18" i="147"/>
  <c r="C22" i="154"/>
  <c r="G21" i="154"/>
  <c r="I21" i="154" s="1"/>
  <c r="D18" i="147"/>
  <c r="C22" i="144"/>
  <c r="G21" i="149"/>
  <c r="I21" i="149" s="1"/>
  <c r="J18" i="147"/>
  <c r="C22" i="149"/>
  <c r="N18" i="147"/>
  <c r="C22" i="152"/>
  <c r="G21" i="152"/>
  <c r="I21" i="152" s="1"/>
  <c r="G21" i="144"/>
  <c r="I21" i="144" s="1"/>
  <c r="V19" i="147" l="1"/>
  <c r="C23" i="164"/>
  <c r="B23" i="164" s="1"/>
  <c r="P19" i="147"/>
  <c r="C23" i="161"/>
  <c r="E23" i="161" s="1"/>
  <c r="B22" i="166"/>
  <c r="E22" i="166"/>
  <c r="B22" i="164"/>
  <c r="E23" i="164"/>
  <c r="E22" i="164"/>
  <c r="B22" i="165"/>
  <c r="E22" i="165"/>
  <c r="X19" i="147"/>
  <c r="C23" i="165"/>
  <c r="B22" i="162"/>
  <c r="E22" i="162"/>
  <c r="B22" i="161"/>
  <c r="E22" i="161"/>
  <c r="Z19" i="147"/>
  <c r="C23" i="166"/>
  <c r="E23" i="166" s="1"/>
  <c r="B22" i="163"/>
  <c r="E22" i="163"/>
  <c r="B22" i="167"/>
  <c r="E22" i="167"/>
  <c r="T19" i="147"/>
  <c r="C23" i="163"/>
  <c r="E23" i="163" s="1"/>
  <c r="AB19" i="147"/>
  <c r="C23" i="167"/>
  <c r="E23" i="167" s="1"/>
  <c r="R19" i="147"/>
  <c r="C23" i="162"/>
  <c r="E23" i="162" s="1"/>
  <c r="F19" i="147"/>
  <c r="C23" i="154"/>
  <c r="B22" i="158"/>
  <c r="E22" i="158"/>
  <c r="H19" i="147"/>
  <c r="C23" i="156"/>
  <c r="E23" i="156" s="1"/>
  <c r="B22" i="154"/>
  <c r="E22" i="154"/>
  <c r="B22" i="156"/>
  <c r="E22" i="156"/>
  <c r="L19" i="147"/>
  <c r="C23" i="158"/>
  <c r="E23" i="158" s="1"/>
  <c r="N19" i="147"/>
  <c r="C23" i="152"/>
  <c r="E23" i="152" s="1"/>
  <c r="B22" i="152"/>
  <c r="E22" i="152"/>
  <c r="B22" i="149"/>
  <c r="E22" i="149"/>
  <c r="B22" i="144"/>
  <c r="E22" i="144"/>
  <c r="J19" i="147"/>
  <c r="C23" i="149"/>
  <c r="E23" i="149" s="1"/>
  <c r="D19" i="147"/>
  <c r="C23" i="144"/>
  <c r="E23" i="144" s="1"/>
  <c r="G22" i="161" l="1"/>
  <c r="I22" i="161" s="1"/>
  <c r="X20" i="147"/>
  <c r="C24" i="165"/>
  <c r="T20" i="147"/>
  <c r="C24" i="163"/>
  <c r="E24" i="163" s="1"/>
  <c r="B23" i="165"/>
  <c r="G22" i="165"/>
  <c r="I22" i="165" s="1"/>
  <c r="B23" i="166"/>
  <c r="G22" i="167"/>
  <c r="I22" i="167" s="1"/>
  <c r="Z20" i="147"/>
  <c r="C24" i="166"/>
  <c r="R20" i="147"/>
  <c r="C24" i="162"/>
  <c r="E24" i="162" s="1"/>
  <c r="B23" i="167"/>
  <c r="G22" i="162"/>
  <c r="I22" i="162" s="1"/>
  <c r="E23" i="165"/>
  <c r="P20" i="147"/>
  <c r="C24" i="161"/>
  <c r="E24" i="161" s="1"/>
  <c r="G22" i="166"/>
  <c r="I22" i="166" s="1"/>
  <c r="B23" i="162"/>
  <c r="G22" i="163"/>
  <c r="I22" i="163" s="1"/>
  <c r="B23" i="161"/>
  <c r="AB20" i="147"/>
  <c r="C24" i="167"/>
  <c r="E24" i="167" s="1"/>
  <c r="G22" i="164"/>
  <c r="I22" i="164" s="1"/>
  <c r="B23" i="163"/>
  <c r="V20" i="147"/>
  <c r="C24" i="164"/>
  <c r="G22" i="156"/>
  <c r="I22" i="156" s="1"/>
  <c r="G22" i="158"/>
  <c r="I22" i="158" s="1"/>
  <c r="H20" i="147"/>
  <c r="C24" i="156"/>
  <c r="E24" i="156" s="1"/>
  <c r="B23" i="156"/>
  <c r="L20" i="147"/>
  <c r="C24" i="158"/>
  <c r="B23" i="158"/>
  <c r="G22" i="154"/>
  <c r="I22" i="154" s="1"/>
  <c r="B23" i="154"/>
  <c r="E23" i="154"/>
  <c r="F20" i="147"/>
  <c r="C24" i="154"/>
  <c r="B23" i="144"/>
  <c r="G22" i="152"/>
  <c r="I22" i="152" s="1"/>
  <c r="D20" i="147"/>
  <c r="C24" i="144"/>
  <c r="E24" i="144" s="1"/>
  <c r="G22" i="144"/>
  <c r="B23" i="152"/>
  <c r="B23" i="149"/>
  <c r="N20" i="147"/>
  <c r="C24" i="152"/>
  <c r="J20" i="147"/>
  <c r="C24" i="149"/>
  <c r="E24" i="149" s="1"/>
  <c r="G22" i="149"/>
  <c r="I22" i="149" s="1"/>
  <c r="G23" i="161" l="1"/>
  <c r="I23" i="161" s="1"/>
  <c r="G23" i="164"/>
  <c r="I23" i="164" s="1"/>
  <c r="B24" i="165"/>
  <c r="Z21" i="147"/>
  <c r="C25" i="166"/>
  <c r="E25" i="166" s="1"/>
  <c r="E24" i="165"/>
  <c r="G23" i="167"/>
  <c r="I23" i="167" s="1"/>
  <c r="B24" i="166"/>
  <c r="C25" i="161"/>
  <c r="E25" i="161" s="1"/>
  <c r="P21" i="147"/>
  <c r="G23" i="162"/>
  <c r="I23" i="162" s="1"/>
  <c r="B24" i="167"/>
  <c r="G23" i="165"/>
  <c r="I23" i="165" s="1"/>
  <c r="B24" i="163"/>
  <c r="G23" i="163"/>
  <c r="I23" i="163" s="1"/>
  <c r="R21" i="147"/>
  <c r="C25" i="162"/>
  <c r="E25" i="162" s="1"/>
  <c r="X21" i="147"/>
  <c r="C25" i="165"/>
  <c r="E24" i="164"/>
  <c r="B24" i="164"/>
  <c r="V21" i="147"/>
  <c r="C25" i="164"/>
  <c r="E25" i="164" s="1"/>
  <c r="B24" i="161"/>
  <c r="G23" i="154"/>
  <c r="I23" i="154" s="1"/>
  <c r="AB21" i="147"/>
  <c r="C25" i="167"/>
  <c r="E25" i="167" s="1"/>
  <c r="G24" i="162"/>
  <c r="I24" i="162" s="1"/>
  <c r="B24" i="162"/>
  <c r="E24" i="166"/>
  <c r="T21" i="147"/>
  <c r="C25" i="163"/>
  <c r="E25" i="163" s="1"/>
  <c r="G23" i="166"/>
  <c r="I23" i="166" s="1"/>
  <c r="F21" i="147"/>
  <c r="C25" i="154"/>
  <c r="E25" i="154" s="1"/>
  <c r="B24" i="158"/>
  <c r="E24" i="154"/>
  <c r="B24" i="154"/>
  <c r="H21" i="147"/>
  <c r="C25" i="156"/>
  <c r="E25" i="156" s="1"/>
  <c r="L21" i="147"/>
  <c r="C25" i="158"/>
  <c r="G23" i="158"/>
  <c r="I23" i="158" s="1"/>
  <c r="E24" i="158"/>
  <c r="B24" i="156"/>
  <c r="G23" i="156"/>
  <c r="I23" i="156" s="1"/>
  <c r="B24" i="149"/>
  <c r="J21" i="147"/>
  <c r="C25" i="149"/>
  <c r="G23" i="144"/>
  <c r="I22" i="144"/>
  <c r="B24" i="152"/>
  <c r="N21" i="147"/>
  <c r="C25" i="152"/>
  <c r="E25" i="152" s="1"/>
  <c r="B24" i="144"/>
  <c r="D21" i="147"/>
  <c r="D73" i="147" s="1"/>
  <c r="C25" i="144"/>
  <c r="E24" i="152"/>
  <c r="G23" i="152"/>
  <c r="I23" i="152" s="1"/>
  <c r="G23" i="149"/>
  <c r="I23" i="149" s="1"/>
  <c r="G24" i="161" l="1"/>
  <c r="I24" i="161" s="1"/>
  <c r="G24" i="167"/>
  <c r="I24" i="167" s="1"/>
  <c r="G25" i="162"/>
  <c r="I25" i="162" s="1"/>
  <c r="G24" i="154"/>
  <c r="I24" i="154" s="1"/>
  <c r="C26" i="161"/>
  <c r="E26" i="161" s="1"/>
  <c r="P22" i="147"/>
  <c r="P73" i="147"/>
  <c r="C26" i="166"/>
  <c r="E26" i="166" s="1"/>
  <c r="Z73" i="147"/>
  <c r="Z22" i="147"/>
  <c r="B25" i="161"/>
  <c r="G24" i="163"/>
  <c r="I24" i="163" s="1"/>
  <c r="B25" i="162"/>
  <c r="B25" i="164"/>
  <c r="G24" i="165"/>
  <c r="I24" i="165" s="1"/>
  <c r="C26" i="162"/>
  <c r="E26" i="162" s="1"/>
  <c r="R73" i="147"/>
  <c r="R22" i="147"/>
  <c r="B25" i="163"/>
  <c r="B25" i="167"/>
  <c r="V73" i="147"/>
  <c r="C26" i="164"/>
  <c r="V22" i="147"/>
  <c r="B25" i="165"/>
  <c r="G24" i="166"/>
  <c r="I24" i="166" s="1"/>
  <c r="B25" i="166"/>
  <c r="G24" i="164"/>
  <c r="I24" i="164" s="1"/>
  <c r="C26" i="163"/>
  <c r="T22" i="147"/>
  <c r="T73" i="147"/>
  <c r="C26" i="167"/>
  <c r="E26" i="167" s="1"/>
  <c r="AB73" i="147"/>
  <c r="AB22" i="147"/>
  <c r="C26" i="165"/>
  <c r="X73" i="147"/>
  <c r="X22" i="147"/>
  <c r="E25" i="165"/>
  <c r="B25" i="158"/>
  <c r="C26" i="158"/>
  <c r="E26" i="158" s="1"/>
  <c r="L73" i="147"/>
  <c r="L22" i="147"/>
  <c r="E25" i="158"/>
  <c r="B25" i="156"/>
  <c r="C26" i="156"/>
  <c r="H22" i="147"/>
  <c r="H73" i="147"/>
  <c r="B25" i="154"/>
  <c r="G24" i="158"/>
  <c r="I24" i="158" s="1"/>
  <c r="G24" i="156"/>
  <c r="C26" i="154"/>
  <c r="E26" i="154" s="1"/>
  <c r="F22" i="147"/>
  <c r="F73" i="147"/>
  <c r="G24" i="144"/>
  <c r="I23" i="144"/>
  <c r="C26" i="144"/>
  <c r="E26" i="144" s="1"/>
  <c r="D22" i="147"/>
  <c r="AD21" i="147"/>
  <c r="B25" i="152"/>
  <c r="B25" i="149"/>
  <c r="B25" i="144"/>
  <c r="C26" i="152"/>
  <c r="N73" i="147"/>
  <c r="N22" i="147"/>
  <c r="G24" i="152"/>
  <c r="I24" i="152" s="1"/>
  <c r="E25" i="144"/>
  <c r="C26" i="149"/>
  <c r="E26" i="149" s="1"/>
  <c r="J73" i="147"/>
  <c r="J22" i="147"/>
  <c r="G24" i="149"/>
  <c r="I24" i="149" s="1"/>
  <c r="E25" i="149"/>
  <c r="G25" i="161" l="1"/>
  <c r="I25" i="161" s="1"/>
  <c r="G25" i="154"/>
  <c r="I25" i="154" s="1"/>
  <c r="G25" i="167"/>
  <c r="I25" i="167" s="1"/>
  <c r="G26" i="162"/>
  <c r="I26" i="162" s="1"/>
  <c r="E77" i="162"/>
  <c r="E103" i="162" s="1"/>
  <c r="G103" i="162" s="1"/>
  <c r="B26" i="165"/>
  <c r="C78" i="165"/>
  <c r="C77" i="165"/>
  <c r="AB23" i="147"/>
  <c r="C27" i="167"/>
  <c r="E26" i="165"/>
  <c r="Z23" i="147"/>
  <c r="C27" i="166"/>
  <c r="E27" i="166" s="1"/>
  <c r="B26" i="162"/>
  <c r="C78" i="162"/>
  <c r="C77" i="162"/>
  <c r="B26" i="161"/>
  <c r="C78" i="161"/>
  <c r="C77" i="161"/>
  <c r="G25" i="165"/>
  <c r="I25" i="165" s="1"/>
  <c r="B26" i="167"/>
  <c r="C78" i="167"/>
  <c r="C77" i="167"/>
  <c r="V23" i="147"/>
  <c r="C27" i="164"/>
  <c r="E27" i="164" s="1"/>
  <c r="G25" i="163"/>
  <c r="I25" i="163" s="1"/>
  <c r="C78" i="166"/>
  <c r="C77" i="166"/>
  <c r="B26" i="166"/>
  <c r="G25" i="166"/>
  <c r="I25" i="166" s="1"/>
  <c r="B26" i="163"/>
  <c r="C78" i="163"/>
  <c r="C77" i="163"/>
  <c r="P23" i="147"/>
  <c r="C27" i="161"/>
  <c r="E26" i="163"/>
  <c r="X23" i="147"/>
  <c r="C27" i="165"/>
  <c r="E27" i="165" s="1"/>
  <c r="E77" i="166"/>
  <c r="E103" i="166" s="1"/>
  <c r="G103" i="166" s="1"/>
  <c r="E26" i="164"/>
  <c r="C77" i="164"/>
  <c r="B26" i="164"/>
  <c r="C78" i="164"/>
  <c r="R23" i="147"/>
  <c r="C27" i="162"/>
  <c r="E27" i="162" s="1"/>
  <c r="G25" i="164"/>
  <c r="I25" i="164" s="1"/>
  <c r="E77" i="161"/>
  <c r="E103" i="161" s="1"/>
  <c r="G103" i="161" s="1"/>
  <c r="E77" i="167"/>
  <c r="E103" i="167" s="1"/>
  <c r="G103" i="167" s="1"/>
  <c r="T23" i="147"/>
  <c r="C27" i="163"/>
  <c r="E77" i="158"/>
  <c r="E103" i="158" s="1"/>
  <c r="G103" i="158" s="1"/>
  <c r="B26" i="156"/>
  <c r="C77" i="156"/>
  <c r="C78" i="156"/>
  <c r="E26" i="156"/>
  <c r="B26" i="158"/>
  <c r="C77" i="158"/>
  <c r="C78" i="158"/>
  <c r="F23" i="147"/>
  <c r="C27" i="154"/>
  <c r="E27" i="154" s="1"/>
  <c r="G25" i="158"/>
  <c r="I25" i="158" s="1"/>
  <c r="B26" i="154"/>
  <c r="B78" i="154" s="1"/>
  <c r="B93" i="154" s="1"/>
  <c r="C77" i="154"/>
  <c r="C78" i="154"/>
  <c r="L23" i="147"/>
  <c r="C27" i="158"/>
  <c r="E27" i="158" s="1"/>
  <c r="H23" i="147"/>
  <c r="C27" i="156"/>
  <c r="G25" i="156"/>
  <c r="I25" i="156" s="1"/>
  <c r="I24" i="156"/>
  <c r="E77" i="154"/>
  <c r="E103" i="154" s="1"/>
  <c r="G103" i="154" s="1"/>
  <c r="N23" i="147"/>
  <c r="C27" i="152"/>
  <c r="E27" i="152" s="1"/>
  <c r="C77" i="144"/>
  <c r="C78" i="144"/>
  <c r="B26" i="144"/>
  <c r="AD73" i="147"/>
  <c r="C77" i="149"/>
  <c r="C78" i="149"/>
  <c r="B26" i="149"/>
  <c r="J23" i="147"/>
  <c r="C27" i="149"/>
  <c r="E27" i="149" s="1"/>
  <c r="D23" i="147"/>
  <c r="C27" i="144"/>
  <c r="B26" i="152"/>
  <c r="C78" i="152"/>
  <c r="C77" i="152"/>
  <c r="E26" i="152"/>
  <c r="G25" i="149"/>
  <c r="I25" i="149" s="1"/>
  <c r="E77" i="149"/>
  <c r="E103" i="149" s="1"/>
  <c r="G103" i="149" s="1"/>
  <c r="E77" i="144"/>
  <c r="E103" i="144" s="1"/>
  <c r="G103" i="144" s="1"/>
  <c r="G25" i="144"/>
  <c r="I24" i="144"/>
  <c r="G25" i="152"/>
  <c r="I25" i="152" s="1"/>
  <c r="G26" i="161" l="1"/>
  <c r="G77" i="161" s="1"/>
  <c r="G26" i="154"/>
  <c r="G78" i="154" s="1"/>
  <c r="G26" i="166"/>
  <c r="G27" i="166" s="1"/>
  <c r="I27" i="166" s="1"/>
  <c r="G26" i="167"/>
  <c r="B27" i="166"/>
  <c r="X24" i="147"/>
  <c r="C28" i="165"/>
  <c r="E28" i="165" s="1"/>
  <c r="B27" i="163"/>
  <c r="G26" i="163"/>
  <c r="E77" i="163"/>
  <c r="E103" i="163" s="1"/>
  <c r="G103" i="163" s="1"/>
  <c r="E27" i="163"/>
  <c r="I78" i="162"/>
  <c r="I77" i="162"/>
  <c r="D17" i="163"/>
  <c r="D26" i="163"/>
  <c r="D21" i="163"/>
  <c r="D24" i="163"/>
  <c r="B77" i="163"/>
  <c r="B78" i="163"/>
  <c r="B93" i="163" s="1"/>
  <c r="D19" i="163"/>
  <c r="D23" i="163"/>
  <c r="D15" i="163"/>
  <c r="F15" i="163" s="1"/>
  <c r="H15" i="163" s="1"/>
  <c r="J15" i="163" s="1"/>
  <c r="K15" i="163" s="1"/>
  <c r="L15" i="163" s="1"/>
  <c r="D20" i="163"/>
  <c r="D25" i="163"/>
  <c r="D16" i="163"/>
  <c r="D22" i="163"/>
  <c r="D18" i="163"/>
  <c r="G27" i="162"/>
  <c r="I27" i="162" s="1"/>
  <c r="B27" i="161"/>
  <c r="B77" i="167"/>
  <c r="D24" i="167"/>
  <c r="D22" i="167"/>
  <c r="D20" i="167"/>
  <c r="D16" i="167"/>
  <c r="D17" i="167"/>
  <c r="D18" i="167"/>
  <c r="D23" i="167"/>
  <c r="D26" i="167"/>
  <c r="B78" i="167"/>
  <c r="B93" i="167" s="1"/>
  <c r="D15" i="167"/>
  <c r="F15" i="167" s="1"/>
  <c r="H15" i="167" s="1"/>
  <c r="J15" i="167" s="1"/>
  <c r="K15" i="167" s="1"/>
  <c r="L15" i="167" s="1"/>
  <c r="D25" i="167"/>
  <c r="D19" i="167"/>
  <c r="D21" i="167"/>
  <c r="E27" i="167"/>
  <c r="B27" i="167"/>
  <c r="D19" i="162"/>
  <c r="D25" i="162"/>
  <c r="D23" i="162"/>
  <c r="D17" i="162"/>
  <c r="B77" i="162"/>
  <c r="D26" i="162"/>
  <c r="D22" i="162"/>
  <c r="B78" i="162"/>
  <c r="B93" i="162" s="1"/>
  <c r="D16" i="162"/>
  <c r="D20" i="162"/>
  <c r="D15" i="162"/>
  <c r="F15" i="162" s="1"/>
  <c r="H15" i="162" s="1"/>
  <c r="J15" i="162" s="1"/>
  <c r="K15" i="162" s="1"/>
  <c r="L15" i="162" s="1"/>
  <c r="D21" i="162"/>
  <c r="D18" i="162"/>
  <c r="D24" i="162"/>
  <c r="Z24" i="147"/>
  <c r="C28" i="166"/>
  <c r="E28" i="166" s="1"/>
  <c r="B77" i="165"/>
  <c r="D20" i="165"/>
  <c r="D21" i="165"/>
  <c r="D23" i="165"/>
  <c r="D17" i="165"/>
  <c r="D15" i="165"/>
  <c r="F15" i="165" s="1"/>
  <c r="H15" i="165" s="1"/>
  <c r="J15" i="165" s="1"/>
  <c r="K15" i="165" s="1"/>
  <c r="L15" i="165" s="1"/>
  <c r="D18" i="165"/>
  <c r="D16" i="165"/>
  <c r="D25" i="165"/>
  <c r="D22" i="165"/>
  <c r="D24" i="165"/>
  <c r="D26" i="165"/>
  <c r="D19" i="165"/>
  <c r="B78" i="165"/>
  <c r="B93" i="165" s="1"/>
  <c r="B27" i="162"/>
  <c r="G26" i="164"/>
  <c r="G27" i="164" s="1"/>
  <c r="I27" i="164" s="1"/>
  <c r="E77" i="164"/>
  <c r="E103" i="164" s="1"/>
  <c r="G103" i="164" s="1"/>
  <c r="P24" i="147"/>
  <c r="C28" i="161"/>
  <c r="B27" i="164"/>
  <c r="E27" i="161"/>
  <c r="AB24" i="147"/>
  <c r="C28" i="167"/>
  <c r="E28" i="167" s="1"/>
  <c r="B27" i="165"/>
  <c r="T24" i="147"/>
  <c r="C28" i="163"/>
  <c r="B78" i="164"/>
  <c r="B93" i="164" s="1"/>
  <c r="B77" i="164"/>
  <c r="D20" i="164"/>
  <c r="D21" i="164"/>
  <c r="D22" i="164"/>
  <c r="D25" i="164"/>
  <c r="D26" i="164"/>
  <c r="D17" i="164"/>
  <c r="D23" i="164"/>
  <c r="D16" i="164"/>
  <c r="D15" i="164"/>
  <c r="F15" i="164" s="1"/>
  <c r="H15" i="164" s="1"/>
  <c r="J15" i="164" s="1"/>
  <c r="K15" i="164" s="1"/>
  <c r="L15" i="164" s="1"/>
  <c r="D19" i="164"/>
  <c r="D18" i="164"/>
  <c r="D24" i="164"/>
  <c r="G26" i="165"/>
  <c r="E77" i="165"/>
  <c r="E103" i="165" s="1"/>
  <c r="G103" i="165" s="1"/>
  <c r="R24" i="147"/>
  <c r="C28" i="162"/>
  <c r="D20" i="166"/>
  <c r="D17" i="166"/>
  <c r="D24" i="166"/>
  <c r="D21" i="166"/>
  <c r="D25" i="166"/>
  <c r="D16" i="166"/>
  <c r="D26" i="166"/>
  <c r="D22" i="166"/>
  <c r="B78" i="166"/>
  <c r="B93" i="166" s="1"/>
  <c r="D23" i="166"/>
  <c r="D15" i="166"/>
  <c r="F15" i="166" s="1"/>
  <c r="H15" i="166" s="1"/>
  <c r="J15" i="166" s="1"/>
  <c r="K15" i="166" s="1"/>
  <c r="L15" i="166" s="1"/>
  <c r="B77" i="166"/>
  <c r="D19" i="166"/>
  <c r="D18" i="166"/>
  <c r="V24" i="147"/>
  <c r="C28" i="164"/>
  <c r="E28" i="164" s="1"/>
  <c r="D23" i="161"/>
  <c r="D26" i="161"/>
  <c r="D16" i="161"/>
  <c r="D18" i="161"/>
  <c r="D20" i="161"/>
  <c r="D17" i="161"/>
  <c r="B77" i="161"/>
  <c r="D15" i="161"/>
  <c r="F15" i="161" s="1"/>
  <c r="H15" i="161" s="1"/>
  <c r="J15" i="161" s="1"/>
  <c r="K15" i="161" s="1"/>
  <c r="L15" i="161" s="1"/>
  <c r="D24" i="161"/>
  <c r="D25" i="161"/>
  <c r="D22" i="161"/>
  <c r="D19" i="161"/>
  <c r="D21" i="161"/>
  <c r="B78" i="161"/>
  <c r="B93" i="161" s="1"/>
  <c r="G78" i="162"/>
  <c r="G77" i="162"/>
  <c r="B27" i="156"/>
  <c r="E27" i="156"/>
  <c r="B27" i="158"/>
  <c r="H24" i="147"/>
  <c r="C28" i="156"/>
  <c r="E28" i="156" s="1"/>
  <c r="L24" i="147"/>
  <c r="C28" i="158"/>
  <c r="E28" i="158" s="1"/>
  <c r="D23" i="158"/>
  <c r="B77" i="158"/>
  <c r="D20" i="158"/>
  <c r="D26" i="158"/>
  <c r="B78" i="158"/>
  <c r="B93" i="158" s="1"/>
  <c r="D18" i="158"/>
  <c r="D15" i="158"/>
  <c r="F15" i="158" s="1"/>
  <c r="H15" i="158" s="1"/>
  <c r="J15" i="158" s="1"/>
  <c r="K15" i="158" s="1"/>
  <c r="L15" i="158" s="1"/>
  <c r="D25" i="158"/>
  <c r="D21" i="158"/>
  <c r="D19" i="158"/>
  <c r="D22" i="158"/>
  <c r="D17" i="158"/>
  <c r="D24" i="158"/>
  <c r="D16" i="158"/>
  <c r="D21" i="154"/>
  <c r="D17" i="154"/>
  <c r="D23" i="154"/>
  <c r="D20" i="154"/>
  <c r="D16" i="154"/>
  <c r="D26" i="154"/>
  <c r="D18" i="154"/>
  <c r="B77" i="154"/>
  <c r="D25" i="154"/>
  <c r="D22" i="154"/>
  <c r="D15" i="154"/>
  <c r="F15" i="154" s="1"/>
  <c r="H15" i="154" s="1"/>
  <c r="J15" i="154" s="1"/>
  <c r="K15" i="154" s="1"/>
  <c r="L15" i="154" s="1"/>
  <c r="D24" i="154"/>
  <c r="D19" i="154"/>
  <c r="B78" i="156"/>
  <c r="B93" i="156" s="1"/>
  <c r="D24" i="156"/>
  <c r="D17" i="156"/>
  <c r="D16" i="156"/>
  <c r="D21" i="156"/>
  <c r="D18" i="156"/>
  <c r="D22" i="156"/>
  <c r="B77" i="156"/>
  <c r="D15" i="156"/>
  <c r="F15" i="156" s="1"/>
  <c r="H15" i="156" s="1"/>
  <c r="J15" i="156" s="1"/>
  <c r="K15" i="156" s="1"/>
  <c r="L15" i="156" s="1"/>
  <c r="D23" i="156"/>
  <c r="D25" i="156"/>
  <c r="D20" i="156"/>
  <c r="D19" i="156"/>
  <c r="D26" i="156"/>
  <c r="B27" i="154"/>
  <c r="F24" i="147"/>
  <c r="C28" i="154"/>
  <c r="G26" i="156"/>
  <c r="E77" i="156"/>
  <c r="E103" i="156" s="1"/>
  <c r="G103" i="156" s="1"/>
  <c r="G26" i="158"/>
  <c r="D24" i="147"/>
  <c r="C28" i="144"/>
  <c r="E28" i="144" s="1"/>
  <c r="G26" i="144"/>
  <c r="I25" i="144"/>
  <c r="B27" i="149"/>
  <c r="B78" i="144"/>
  <c r="B93" i="144" s="1"/>
  <c r="B77" i="144"/>
  <c r="D24" i="144"/>
  <c r="D17" i="144"/>
  <c r="D21" i="144"/>
  <c r="D18" i="144"/>
  <c r="D22" i="144"/>
  <c r="D19" i="144"/>
  <c r="D20" i="144"/>
  <c r="D25" i="144"/>
  <c r="D23" i="144"/>
  <c r="D16" i="144"/>
  <c r="D15" i="144"/>
  <c r="F15" i="144" s="1"/>
  <c r="H15" i="144" s="1"/>
  <c r="J15" i="144" s="1"/>
  <c r="K15" i="144" s="1"/>
  <c r="L15" i="144" s="1"/>
  <c r="D26" i="144"/>
  <c r="G26" i="152"/>
  <c r="G27" i="152" s="1"/>
  <c r="I27" i="152" s="1"/>
  <c r="E77" i="152"/>
  <c r="E103" i="152" s="1"/>
  <c r="G103" i="152" s="1"/>
  <c r="G26" i="149"/>
  <c r="G27" i="149" s="1"/>
  <c r="I27" i="149" s="1"/>
  <c r="B77" i="152"/>
  <c r="D21" i="152"/>
  <c r="D18" i="152"/>
  <c r="D25" i="152"/>
  <c r="D19" i="152"/>
  <c r="D24" i="152"/>
  <c r="D15" i="152"/>
  <c r="F15" i="152" s="1"/>
  <c r="H15" i="152" s="1"/>
  <c r="J15" i="152" s="1"/>
  <c r="K15" i="152" s="1"/>
  <c r="L15" i="152" s="1"/>
  <c r="D17" i="152"/>
  <c r="D16" i="152"/>
  <c r="D22" i="152"/>
  <c r="D20" i="152"/>
  <c r="D26" i="152"/>
  <c r="D23" i="152"/>
  <c r="B78" i="152"/>
  <c r="B93" i="152" s="1"/>
  <c r="B27" i="144"/>
  <c r="J24" i="147"/>
  <c r="C28" i="149"/>
  <c r="E28" i="149" s="1"/>
  <c r="B27" i="152"/>
  <c r="B78" i="149"/>
  <c r="B93" i="149" s="1"/>
  <c r="D20" i="149"/>
  <c r="D24" i="149"/>
  <c r="D22" i="149"/>
  <c r="D16" i="149"/>
  <c r="D17" i="149"/>
  <c r="D15" i="149"/>
  <c r="F15" i="149" s="1"/>
  <c r="H15" i="149" s="1"/>
  <c r="J15" i="149" s="1"/>
  <c r="K15" i="149" s="1"/>
  <c r="L15" i="149" s="1"/>
  <c r="D19" i="149"/>
  <c r="D18" i="149"/>
  <c r="D23" i="149"/>
  <c r="D26" i="149"/>
  <c r="D21" i="149"/>
  <c r="D25" i="149"/>
  <c r="B77" i="149"/>
  <c r="E27" i="144"/>
  <c r="N24" i="147"/>
  <c r="C28" i="152"/>
  <c r="E28" i="152" s="1"/>
  <c r="G78" i="161" l="1"/>
  <c r="I26" i="161"/>
  <c r="G27" i="154"/>
  <c r="I27" i="154" s="1"/>
  <c r="G77" i="154"/>
  <c r="I26" i="154"/>
  <c r="G77" i="166"/>
  <c r="I26" i="166"/>
  <c r="I78" i="166" s="1"/>
  <c r="G78" i="166"/>
  <c r="G28" i="166"/>
  <c r="I28" i="166" s="1"/>
  <c r="F16" i="163"/>
  <c r="H16" i="163" s="1"/>
  <c r="J16" i="163" s="1"/>
  <c r="K16" i="163" s="1"/>
  <c r="L16" i="163" s="1"/>
  <c r="G78" i="167"/>
  <c r="G77" i="167"/>
  <c r="I26" i="167"/>
  <c r="B28" i="162"/>
  <c r="X25" i="147"/>
  <c r="C29" i="165"/>
  <c r="E29" i="165" s="1"/>
  <c r="D77" i="162"/>
  <c r="D77" i="167"/>
  <c r="R25" i="147"/>
  <c r="C29" i="162"/>
  <c r="E29" i="162" s="1"/>
  <c r="D77" i="163"/>
  <c r="G28" i="164"/>
  <c r="I28" i="164" s="1"/>
  <c r="E28" i="162"/>
  <c r="G77" i="163"/>
  <c r="G78" i="163"/>
  <c r="I26" i="163"/>
  <c r="F16" i="166"/>
  <c r="H16" i="166" s="1"/>
  <c r="J16" i="166" s="1"/>
  <c r="K16" i="166" s="1"/>
  <c r="L16" i="166" s="1"/>
  <c r="G78" i="165"/>
  <c r="G77" i="165"/>
  <c r="I26" i="165"/>
  <c r="D77" i="165"/>
  <c r="F16" i="162"/>
  <c r="H16" i="162" s="1"/>
  <c r="J16" i="162" s="1"/>
  <c r="K16" i="162" s="1"/>
  <c r="L16" i="162" s="1"/>
  <c r="B28" i="163"/>
  <c r="T25" i="147"/>
  <c r="C29" i="163"/>
  <c r="B28" i="167"/>
  <c r="P25" i="147"/>
  <c r="C29" i="161"/>
  <c r="E29" i="161" s="1"/>
  <c r="B28" i="166"/>
  <c r="G27" i="167"/>
  <c r="I27" i="167" s="1"/>
  <c r="F16" i="167"/>
  <c r="H16" i="167" s="1"/>
  <c r="J16" i="167" s="1"/>
  <c r="K16" i="167" s="1"/>
  <c r="L16" i="167" s="1"/>
  <c r="E28" i="163"/>
  <c r="D77" i="164"/>
  <c r="B28" i="161"/>
  <c r="F16" i="164"/>
  <c r="H16" i="164" s="1"/>
  <c r="J16" i="164" s="1"/>
  <c r="K16" i="164" s="1"/>
  <c r="L16" i="164" s="1"/>
  <c r="B28" i="164"/>
  <c r="AB25" i="147"/>
  <c r="C29" i="167"/>
  <c r="F16" i="165"/>
  <c r="H16" i="165" s="1"/>
  <c r="J16" i="165" s="1"/>
  <c r="K16" i="165" s="1"/>
  <c r="L16" i="165" s="1"/>
  <c r="Z25" i="147"/>
  <c r="C29" i="166"/>
  <c r="G27" i="165"/>
  <c r="I27" i="165" s="1"/>
  <c r="D77" i="166"/>
  <c r="D77" i="161"/>
  <c r="F16" i="161"/>
  <c r="H16" i="161" s="1"/>
  <c r="J16" i="161" s="1"/>
  <c r="K16" i="161" s="1"/>
  <c r="L16" i="161" s="1"/>
  <c r="V25" i="147"/>
  <c r="C29" i="164"/>
  <c r="G27" i="161"/>
  <c r="I27" i="161" s="1"/>
  <c r="G78" i="164"/>
  <c r="G77" i="164"/>
  <c r="I26" i="164"/>
  <c r="E28" i="161"/>
  <c r="G27" i="163"/>
  <c r="I27" i="163" s="1"/>
  <c r="B28" i="165"/>
  <c r="G78" i="158"/>
  <c r="G77" i="158"/>
  <c r="I26" i="158"/>
  <c r="D77" i="154"/>
  <c r="D77" i="158"/>
  <c r="B28" i="154"/>
  <c r="E28" i="154"/>
  <c r="G27" i="158"/>
  <c r="I27" i="158" s="1"/>
  <c r="F16" i="158"/>
  <c r="H16" i="158" s="1"/>
  <c r="J16" i="158" s="1"/>
  <c r="K16" i="158" s="1"/>
  <c r="L16" i="158" s="1"/>
  <c r="G27" i="156"/>
  <c r="I27" i="156" s="1"/>
  <c r="F25" i="147"/>
  <c r="C29" i="154"/>
  <c r="B28" i="158"/>
  <c r="H25" i="147"/>
  <c r="C29" i="156"/>
  <c r="E29" i="156" s="1"/>
  <c r="D77" i="156"/>
  <c r="L25" i="147"/>
  <c r="C29" i="158"/>
  <c r="G77" i="156"/>
  <c r="G78" i="156"/>
  <c r="I26" i="156"/>
  <c r="F16" i="156"/>
  <c r="H16" i="156" s="1"/>
  <c r="J16" i="156" s="1"/>
  <c r="K16" i="156" s="1"/>
  <c r="L16" i="156" s="1"/>
  <c r="F16" i="154"/>
  <c r="H16" i="154" s="1"/>
  <c r="J16" i="154" s="1"/>
  <c r="K16" i="154" s="1"/>
  <c r="L16" i="154" s="1"/>
  <c r="B28" i="156"/>
  <c r="F16" i="144"/>
  <c r="H16" i="144" s="1"/>
  <c r="J16" i="144" s="1"/>
  <c r="K16" i="144" s="1"/>
  <c r="L16" i="144" s="1"/>
  <c r="G28" i="149"/>
  <c r="I28" i="149" s="1"/>
  <c r="C29" i="144"/>
  <c r="E29" i="144" s="1"/>
  <c r="D25" i="147"/>
  <c r="G77" i="152"/>
  <c r="G78" i="152"/>
  <c r="I26" i="152"/>
  <c r="D77" i="149"/>
  <c r="B28" i="149"/>
  <c r="F16" i="152"/>
  <c r="H16" i="152" s="1"/>
  <c r="J16" i="152" s="1"/>
  <c r="K16" i="152" s="1"/>
  <c r="L16" i="152" s="1"/>
  <c r="G28" i="152"/>
  <c r="I28" i="152" s="1"/>
  <c r="J25" i="147"/>
  <c r="C29" i="149"/>
  <c r="E29" i="149" s="1"/>
  <c r="G78" i="149"/>
  <c r="G77" i="149"/>
  <c r="I26" i="149"/>
  <c r="D77" i="144"/>
  <c r="B28" i="152"/>
  <c r="F16" i="149"/>
  <c r="H16" i="149" s="1"/>
  <c r="J16" i="149" s="1"/>
  <c r="K16" i="149" s="1"/>
  <c r="L16" i="149" s="1"/>
  <c r="D77" i="152"/>
  <c r="G27" i="144"/>
  <c r="G77" i="144"/>
  <c r="G78" i="144"/>
  <c r="I26" i="144"/>
  <c r="C29" i="152"/>
  <c r="E29" i="152" s="1"/>
  <c r="N25" i="147"/>
  <c r="B28" i="144"/>
  <c r="I78" i="161" l="1"/>
  <c r="I77" i="161"/>
  <c r="F17" i="163"/>
  <c r="H17" i="163" s="1"/>
  <c r="J17" i="163" s="1"/>
  <c r="K17" i="163" s="1"/>
  <c r="L17" i="163" s="1"/>
  <c r="I78" i="154"/>
  <c r="I77" i="154"/>
  <c r="I77" i="166"/>
  <c r="G28" i="156"/>
  <c r="I28" i="156" s="1"/>
  <c r="F17" i="164"/>
  <c r="H17" i="164" s="1"/>
  <c r="J17" i="164" s="1"/>
  <c r="K17" i="164" s="1"/>
  <c r="L17" i="164" s="1"/>
  <c r="G28" i="161"/>
  <c r="I28" i="161" s="1"/>
  <c r="G28" i="165"/>
  <c r="I28" i="165" s="1"/>
  <c r="I77" i="167"/>
  <c r="I78" i="167"/>
  <c r="F17" i="165"/>
  <c r="H17" i="165" s="1"/>
  <c r="J17" i="165" s="1"/>
  <c r="K17" i="165" s="1"/>
  <c r="L17" i="165" s="1"/>
  <c r="T26" i="147"/>
  <c r="C30" i="163"/>
  <c r="E30" i="163" s="1"/>
  <c r="AB26" i="147"/>
  <c r="C30" i="167"/>
  <c r="E30" i="167" s="1"/>
  <c r="B29" i="161"/>
  <c r="F17" i="162"/>
  <c r="P26" i="147"/>
  <c r="C30" i="161"/>
  <c r="E30" i="161" s="1"/>
  <c r="F17" i="167"/>
  <c r="B29" i="167"/>
  <c r="B29" i="162"/>
  <c r="G28" i="163"/>
  <c r="I28" i="163" s="1"/>
  <c r="I78" i="165"/>
  <c r="I77" i="165"/>
  <c r="B29" i="166"/>
  <c r="R26" i="147"/>
  <c r="C30" i="162"/>
  <c r="F17" i="161"/>
  <c r="G28" i="167"/>
  <c r="I28" i="167" s="1"/>
  <c r="F17" i="166"/>
  <c r="G28" i="158"/>
  <c r="I28" i="158" s="1"/>
  <c r="Z26" i="147"/>
  <c r="C30" i="166"/>
  <c r="E30" i="166" s="1"/>
  <c r="E29" i="167"/>
  <c r="B29" i="165"/>
  <c r="B29" i="164"/>
  <c r="V26" i="147"/>
  <c r="C30" i="164"/>
  <c r="E29" i="164"/>
  <c r="I77" i="164"/>
  <c r="I78" i="164"/>
  <c r="E29" i="166"/>
  <c r="B29" i="163"/>
  <c r="E29" i="163"/>
  <c r="I77" i="163"/>
  <c r="I78" i="163"/>
  <c r="G28" i="162"/>
  <c r="I28" i="162" s="1"/>
  <c r="X26" i="147"/>
  <c r="C30" i="165"/>
  <c r="E30" i="165" s="1"/>
  <c r="H26" i="147"/>
  <c r="C30" i="156"/>
  <c r="E30" i="156" s="1"/>
  <c r="F17" i="158"/>
  <c r="B29" i="158"/>
  <c r="F26" i="147"/>
  <c r="C30" i="154"/>
  <c r="E30" i="154" s="1"/>
  <c r="B29" i="156"/>
  <c r="L26" i="147"/>
  <c r="C30" i="158"/>
  <c r="E29" i="158"/>
  <c r="G28" i="154"/>
  <c r="I28" i="154" s="1"/>
  <c r="I77" i="158"/>
  <c r="I78" i="158"/>
  <c r="I78" i="156"/>
  <c r="I77" i="156"/>
  <c r="F17" i="156"/>
  <c r="F17" i="154"/>
  <c r="B29" i="154"/>
  <c r="E29" i="154"/>
  <c r="F17" i="144"/>
  <c r="H17" i="144" s="1"/>
  <c r="J17" i="144" s="1"/>
  <c r="K17" i="144" s="1"/>
  <c r="L17" i="144" s="1"/>
  <c r="I77" i="144"/>
  <c r="I78" i="144"/>
  <c r="I77" i="149"/>
  <c r="I78" i="149"/>
  <c r="G29" i="149"/>
  <c r="I29" i="149" s="1"/>
  <c r="C30" i="144"/>
  <c r="E30" i="144" s="1"/>
  <c r="D26" i="147"/>
  <c r="G28" i="144"/>
  <c r="I27" i="144"/>
  <c r="I78" i="152"/>
  <c r="I77" i="152"/>
  <c r="B29" i="144"/>
  <c r="G29" i="152"/>
  <c r="I29" i="152" s="1"/>
  <c r="F17" i="149"/>
  <c r="F17" i="152"/>
  <c r="J26" i="147"/>
  <c r="C30" i="149"/>
  <c r="C30" i="152"/>
  <c r="N26" i="147"/>
  <c r="B29" i="152"/>
  <c r="B29" i="149"/>
  <c r="F18" i="163" l="1"/>
  <c r="H18" i="163" s="1"/>
  <c r="J18" i="163" s="1"/>
  <c r="K18" i="163" s="1"/>
  <c r="L18" i="163" s="1"/>
  <c r="G29" i="154"/>
  <c r="I29" i="154" s="1"/>
  <c r="G29" i="156"/>
  <c r="I29" i="156" s="1"/>
  <c r="F18" i="164"/>
  <c r="H18" i="164" s="1"/>
  <c r="J18" i="164" s="1"/>
  <c r="K18" i="164" s="1"/>
  <c r="L18" i="164" s="1"/>
  <c r="G29" i="165"/>
  <c r="I29" i="165" s="1"/>
  <c r="G29" i="161"/>
  <c r="I29" i="161" s="1"/>
  <c r="F18" i="165"/>
  <c r="H18" i="165" s="1"/>
  <c r="J18" i="165" s="1"/>
  <c r="K18" i="165" s="1"/>
  <c r="L18" i="165" s="1"/>
  <c r="G29" i="163"/>
  <c r="I29" i="163" s="1"/>
  <c r="G29" i="164"/>
  <c r="I29" i="164" s="1"/>
  <c r="V27" i="147"/>
  <c r="C31" i="164"/>
  <c r="E31" i="164" s="1"/>
  <c r="H17" i="166"/>
  <c r="J17" i="166" s="1"/>
  <c r="K17" i="166" s="1"/>
  <c r="L17" i="166" s="1"/>
  <c r="F18" i="166"/>
  <c r="G29" i="166"/>
  <c r="I29" i="166" s="1"/>
  <c r="G29" i="162"/>
  <c r="I29" i="162" s="1"/>
  <c r="B30" i="167"/>
  <c r="G29" i="167"/>
  <c r="I29" i="167" s="1"/>
  <c r="H17" i="167"/>
  <c r="J17" i="167" s="1"/>
  <c r="K17" i="167" s="1"/>
  <c r="L17" i="167" s="1"/>
  <c r="F18" i="167"/>
  <c r="X27" i="147"/>
  <c r="C31" i="165"/>
  <c r="E31" i="165" s="1"/>
  <c r="B30" i="166"/>
  <c r="B30" i="161"/>
  <c r="B30" i="163"/>
  <c r="B30" i="162"/>
  <c r="H17" i="162"/>
  <c r="J17" i="162" s="1"/>
  <c r="K17" i="162" s="1"/>
  <c r="L17" i="162" s="1"/>
  <c r="F18" i="162"/>
  <c r="B30" i="164"/>
  <c r="R27" i="147"/>
  <c r="C31" i="162"/>
  <c r="E31" i="162" s="1"/>
  <c r="B30" i="165"/>
  <c r="E30" i="164"/>
  <c r="AB27" i="147"/>
  <c r="C31" i="167"/>
  <c r="E31" i="167" s="1"/>
  <c r="Z27" i="147"/>
  <c r="C31" i="166"/>
  <c r="H17" i="161"/>
  <c r="J17" i="161" s="1"/>
  <c r="K17" i="161" s="1"/>
  <c r="L17" i="161" s="1"/>
  <c r="F18" i="161"/>
  <c r="E30" i="162"/>
  <c r="P27" i="147"/>
  <c r="C31" i="161"/>
  <c r="T27" i="147"/>
  <c r="C31" i="163"/>
  <c r="F27" i="147"/>
  <c r="C31" i="154"/>
  <c r="E31" i="154" s="1"/>
  <c r="B30" i="158"/>
  <c r="E30" i="158"/>
  <c r="B30" i="154"/>
  <c r="H17" i="154"/>
  <c r="J17" i="154" s="1"/>
  <c r="K17" i="154" s="1"/>
  <c r="L17" i="154" s="1"/>
  <c r="F18" i="154"/>
  <c r="L27" i="147"/>
  <c r="C31" i="158"/>
  <c r="E31" i="158" s="1"/>
  <c r="G29" i="158"/>
  <c r="I29" i="158" s="1"/>
  <c r="H17" i="158"/>
  <c r="J17" i="158" s="1"/>
  <c r="K17" i="158" s="1"/>
  <c r="L17" i="158" s="1"/>
  <c r="F18" i="158"/>
  <c r="H17" i="156"/>
  <c r="J17" i="156" s="1"/>
  <c r="K17" i="156" s="1"/>
  <c r="L17" i="156" s="1"/>
  <c r="F18" i="156"/>
  <c r="B30" i="156"/>
  <c r="H27" i="147"/>
  <c r="C31" i="156"/>
  <c r="E31" i="156" s="1"/>
  <c r="F18" i="144"/>
  <c r="H18" i="144" s="1"/>
  <c r="J18" i="144" s="1"/>
  <c r="K18" i="144" s="1"/>
  <c r="L18" i="144" s="1"/>
  <c r="B30" i="149"/>
  <c r="E30" i="149"/>
  <c r="H17" i="152"/>
  <c r="J17" i="152" s="1"/>
  <c r="K17" i="152" s="1"/>
  <c r="L17" i="152" s="1"/>
  <c r="F18" i="152"/>
  <c r="C31" i="144"/>
  <c r="D27" i="147"/>
  <c r="C31" i="149"/>
  <c r="J27" i="147"/>
  <c r="H17" i="149"/>
  <c r="J17" i="149" s="1"/>
  <c r="K17" i="149" s="1"/>
  <c r="L17" i="149" s="1"/>
  <c r="F18" i="149"/>
  <c r="B30" i="144"/>
  <c r="B30" i="152"/>
  <c r="G29" i="144"/>
  <c r="I28" i="144"/>
  <c r="E30" i="152"/>
  <c r="C31" i="152"/>
  <c r="E31" i="152" s="1"/>
  <c r="N27" i="147"/>
  <c r="F19" i="163" l="1"/>
  <c r="H19" i="163" s="1"/>
  <c r="J19" i="163" s="1"/>
  <c r="K19" i="163" s="1"/>
  <c r="L19" i="163" s="1"/>
  <c r="G30" i="154"/>
  <c r="I30" i="154" s="1"/>
  <c r="G30" i="156"/>
  <c r="I30" i="156" s="1"/>
  <c r="G30" i="161"/>
  <c r="I30" i="161" s="1"/>
  <c r="F19" i="164"/>
  <c r="H19" i="164" s="1"/>
  <c r="J19" i="164" s="1"/>
  <c r="K19" i="164" s="1"/>
  <c r="L19" i="164" s="1"/>
  <c r="G30" i="165"/>
  <c r="I30" i="165" s="1"/>
  <c r="G30" i="163"/>
  <c r="I30" i="163" s="1"/>
  <c r="F19" i="165"/>
  <c r="F20" i="165" s="1"/>
  <c r="G31" i="154"/>
  <c r="I31" i="154" s="1"/>
  <c r="G30" i="164"/>
  <c r="I30" i="164" s="1"/>
  <c r="B31" i="163"/>
  <c r="T28" i="147"/>
  <c r="C32" i="163"/>
  <c r="B31" i="165"/>
  <c r="P28" i="147"/>
  <c r="C32" i="161"/>
  <c r="E32" i="161" s="1"/>
  <c r="X28" i="147"/>
  <c r="C32" i="165"/>
  <c r="B31" i="161"/>
  <c r="Z28" i="147"/>
  <c r="C32" i="166"/>
  <c r="E31" i="163"/>
  <c r="V28" i="147"/>
  <c r="C32" i="164"/>
  <c r="E32" i="164" s="1"/>
  <c r="H18" i="167"/>
  <c r="J18" i="167" s="1"/>
  <c r="K18" i="167" s="1"/>
  <c r="L18" i="167" s="1"/>
  <c r="F19" i="167"/>
  <c r="H18" i="161"/>
  <c r="J18" i="161" s="1"/>
  <c r="K18" i="161" s="1"/>
  <c r="L18" i="161" s="1"/>
  <c r="F19" i="161"/>
  <c r="B31" i="167"/>
  <c r="R28" i="147"/>
  <c r="C32" i="162"/>
  <c r="E32" i="162" s="1"/>
  <c r="H18" i="166"/>
  <c r="J18" i="166" s="1"/>
  <c r="K18" i="166" s="1"/>
  <c r="L18" i="166" s="1"/>
  <c r="F19" i="166"/>
  <c r="H18" i="162"/>
  <c r="J18" i="162" s="1"/>
  <c r="K18" i="162" s="1"/>
  <c r="L18" i="162" s="1"/>
  <c r="F19" i="162"/>
  <c r="G30" i="162"/>
  <c r="I30" i="162" s="1"/>
  <c r="AB28" i="147"/>
  <c r="C32" i="167"/>
  <c r="B31" i="162"/>
  <c r="E31" i="161"/>
  <c r="B31" i="166"/>
  <c r="G30" i="166"/>
  <c r="I30" i="166" s="1"/>
  <c r="E31" i="166"/>
  <c r="B31" i="164"/>
  <c r="G30" i="167"/>
  <c r="I30" i="167" s="1"/>
  <c r="H18" i="156"/>
  <c r="J18" i="156" s="1"/>
  <c r="K18" i="156" s="1"/>
  <c r="L18" i="156" s="1"/>
  <c r="F19" i="156"/>
  <c r="L28" i="147"/>
  <c r="C32" i="158"/>
  <c r="F28" i="147"/>
  <c r="C32" i="154"/>
  <c r="G30" i="158"/>
  <c r="I30" i="158" s="1"/>
  <c r="B31" i="156"/>
  <c r="H18" i="154"/>
  <c r="J18" i="154" s="1"/>
  <c r="K18" i="154" s="1"/>
  <c r="L18" i="154" s="1"/>
  <c r="F19" i="154"/>
  <c r="B31" i="158"/>
  <c r="H28" i="147"/>
  <c r="C32" i="156"/>
  <c r="H18" i="158"/>
  <c r="J18" i="158" s="1"/>
  <c r="K18" i="158" s="1"/>
  <c r="L18" i="158" s="1"/>
  <c r="F19" i="158"/>
  <c r="B31" i="154"/>
  <c r="F19" i="144"/>
  <c r="H19" i="144" s="1"/>
  <c r="J19" i="144" s="1"/>
  <c r="K19" i="144" s="1"/>
  <c r="L19" i="144" s="1"/>
  <c r="B31" i="144"/>
  <c r="G30" i="152"/>
  <c r="I30" i="152" s="1"/>
  <c r="C32" i="152"/>
  <c r="E32" i="152" s="1"/>
  <c r="N28" i="147"/>
  <c r="H18" i="152"/>
  <c r="J18" i="152" s="1"/>
  <c r="K18" i="152" s="1"/>
  <c r="L18" i="152" s="1"/>
  <c r="F19" i="152"/>
  <c r="B31" i="152"/>
  <c r="C32" i="149"/>
  <c r="J28" i="147"/>
  <c r="B31" i="149"/>
  <c r="G30" i="144"/>
  <c r="I29" i="144"/>
  <c r="E31" i="149"/>
  <c r="G30" i="149"/>
  <c r="I30" i="149" s="1"/>
  <c r="E31" i="144"/>
  <c r="H18" i="149"/>
  <c r="J18" i="149" s="1"/>
  <c r="K18" i="149" s="1"/>
  <c r="L18" i="149" s="1"/>
  <c r="F19" i="149"/>
  <c r="C32" i="144"/>
  <c r="E32" i="144" s="1"/>
  <c r="D28" i="147"/>
  <c r="F20" i="163" l="1"/>
  <c r="H20" i="163" s="1"/>
  <c r="J20" i="163" s="1"/>
  <c r="K20" i="163" s="1"/>
  <c r="L20" i="163" s="1"/>
  <c r="F20" i="164"/>
  <c r="H20" i="164" s="1"/>
  <c r="J20" i="164" s="1"/>
  <c r="K20" i="164" s="1"/>
  <c r="L20" i="164" s="1"/>
  <c r="G31" i="156"/>
  <c r="I31" i="156" s="1"/>
  <c r="H19" i="165"/>
  <c r="J19" i="165" s="1"/>
  <c r="K19" i="165" s="1"/>
  <c r="L19" i="165" s="1"/>
  <c r="G31" i="165"/>
  <c r="I31" i="165" s="1"/>
  <c r="F21" i="163"/>
  <c r="H21" i="163" s="1"/>
  <c r="J21" i="163" s="1"/>
  <c r="K21" i="163" s="1"/>
  <c r="L21" i="163" s="1"/>
  <c r="G31" i="164"/>
  <c r="I31" i="164" s="1"/>
  <c r="B32" i="163"/>
  <c r="B32" i="162"/>
  <c r="H20" i="165"/>
  <c r="J20" i="165" s="1"/>
  <c r="K20" i="165" s="1"/>
  <c r="F21" i="165"/>
  <c r="R29" i="147"/>
  <c r="C33" i="162"/>
  <c r="E33" i="162" s="1"/>
  <c r="B32" i="161"/>
  <c r="H19" i="167"/>
  <c r="J19" i="167" s="1"/>
  <c r="K19" i="167" s="1"/>
  <c r="L19" i="167" s="1"/>
  <c r="F20" i="167"/>
  <c r="B32" i="167"/>
  <c r="B32" i="166"/>
  <c r="H19" i="162"/>
  <c r="J19" i="162" s="1"/>
  <c r="K19" i="162" s="1"/>
  <c r="L19" i="162" s="1"/>
  <c r="F20" i="162"/>
  <c r="P29" i="147"/>
  <c r="C33" i="161"/>
  <c r="E33" i="161" s="1"/>
  <c r="E32" i="166"/>
  <c r="B32" i="164"/>
  <c r="E32" i="163"/>
  <c r="X29" i="147"/>
  <c r="C33" i="165"/>
  <c r="G31" i="166"/>
  <c r="I31" i="166" s="1"/>
  <c r="Z29" i="147"/>
  <c r="C33" i="166"/>
  <c r="E33" i="166" s="1"/>
  <c r="G31" i="167"/>
  <c r="I31" i="167" s="1"/>
  <c r="H19" i="166"/>
  <c r="J19" i="166" s="1"/>
  <c r="K19" i="166" s="1"/>
  <c r="L19" i="166" s="1"/>
  <c r="F20" i="166"/>
  <c r="E32" i="167"/>
  <c r="V29" i="147"/>
  <c r="C33" i="164"/>
  <c r="AB29" i="147"/>
  <c r="C33" i="167"/>
  <c r="T29" i="147"/>
  <c r="C33" i="163"/>
  <c r="E33" i="163" s="1"/>
  <c r="G31" i="161"/>
  <c r="I31" i="161" s="1"/>
  <c r="H19" i="161"/>
  <c r="J19" i="161" s="1"/>
  <c r="K19" i="161" s="1"/>
  <c r="L19" i="161" s="1"/>
  <c r="F20" i="161"/>
  <c r="G31" i="163"/>
  <c r="I31" i="163" s="1"/>
  <c r="E32" i="165"/>
  <c r="B32" i="165"/>
  <c r="G31" i="162"/>
  <c r="I31" i="162" s="1"/>
  <c r="H19" i="154"/>
  <c r="J19" i="154" s="1"/>
  <c r="K19" i="154" s="1"/>
  <c r="L19" i="154" s="1"/>
  <c r="F20" i="154"/>
  <c r="B32" i="158"/>
  <c r="E32" i="158"/>
  <c r="H29" i="147"/>
  <c r="C33" i="156"/>
  <c r="E33" i="156" s="1"/>
  <c r="H19" i="158"/>
  <c r="J19" i="158" s="1"/>
  <c r="K19" i="158" s="1"/>
  <c r="L19" i="158" s="1"/>
  <c r="F20" i="158"/>
  <c r="E32" i="154"/>
  <c r="B32" i="154"/>
  <c r="E32" i="156"/>
  <c r="B32" i="156"/>
  <c r="L29" i="147"/>
  <c r="C33" i="158"/>
  <c r="H19" i="156"/>
  <c r="J19" i="156" s="1"/>
  <c r="K19" i="156" s="1"/>
  <c r="L19" i="156" s="1"/>
  <c r="F20" i="156"/>
  <c r="F29" i="147"/>
  <c r="C33" i="154"/>
  <c r="E33" i="154" s="1"/>
  <c r="G31" i="158"/>
  <c r="I31" i="158" s="1"/>
  <c r="F20" i="144"/>
  <c r="H20" i="144" s="1"/>
  <c r="J20" i="144" s="1"/>
  <c r="K20" i="144" s="1"/>
  <c r="L20" i="144" s="1"/>
  <c r="G31" i="152"/>
  <c r="I31" i="152" s="1"/>
  <c r="G31" i="149"/>
  <c r="I31" i="149" s="1"/>
  <c r="H19" i="149"/>
  <c r="J19" i="149" s="1"/>
  <c r="K19" i="149" s="1"/>
  <c r="L19" i="149" s="1"/>
  <c r="F20" i="149"/>
  <c r="B32" i="149"/>
  <c r="G31" i="144"/>
  <c r="I30" i="144"/>
  <c r="H19" i="152"/>
  <c r="J19" i="152" s="1"/>
  <c r="K19" i="152" s="1"/>
  <c r="L19" i="152" s="1"/>
  <c r="F20" i="152"/>
  <c r="E32" i="149"/>
  <c r="C33" i="144"/>
  <c r="E33" i="144" s="1"/>
  <c r="D29" i="147"/>
  <c r="C33" i="152"/>
  <c r="N29" i="147"/>
  <c r="B32" i="144"/>
  <c r="C33" i="149"/>
  <c r="E33" i="149" s="1"/>
  <c r="J29" i="147"/>
  <c r="B32" i="152"/>
  <c r="F21" i="164" l="1"/>
  <c r="H21" i="164" s="1"/>
  <c r="J21" i="164" s="1"/>
  <c r="K21" i="164" s="1"/>
  <c r="L21" i="164" s="1"/>
  <c r="L20" i="165"/>
  <c r="G32" i="149"/>
  <c r="I32" i="149" s="1"/>
  <c r="F22" i="163"/>
  <c r="F22" i="164"/>
  <c r="H22" i="164" s="1"/>
  <c r="J22" i="164" s="1"/>
  <c r="K22" i="164" s="1"/>
  <c r="L22" i="164" s="1"/>
  <c r="G32" i="164"/>
  <c r="I32" i="164" s="1"/>
  <c r="X30" i="147"/>
  <c r="C34" i="165"/>
  <c r="E34" i="165" s="1"/>
  <c r="G32" i="166"/>
  <c r="I32" i="166" s="1"/>
  <c r="G32" i="167"/>
  <c r="I32" i="167" s="1"/>
  <c r="T30" i="147"/>
  <c r="C34" i="163"/>
  <c r="E34" i="163" s="1"/>
  <c r="H20" i="167"/>
  <c r="J20" i="167" s="1"/>
  <c r="K20" i="167" s="1"/>
  <c r="L20" i="167" s="1"/>
  <c r="F21" i="167"/>
  <c r="H20" i="161"/>
  <c r="J20" i="161" s="1"/>
  <c r="K20" i="161" s="1"/>
  <c r="L20" i="161" s="1"/>
  <c r="F21" i="161"/>
  <c r="H20" i="166"/>
  <c r="J20" i="166" s="1"/>
  <c r="K20" i="166" s="1"/>
  <c r="L20" i="166" s="1"/>
  <c r="F21" i="166"/>
  <c r="G32" i="162"/>
  <c r="I32" i="162" s="1"/>
  <c r="B33" i="165"/>
  <c r="AB30" i="147"/>
  <c r="C34" i="167"/>
  <c r="B33" i="161"/>
  <c r="P30" i="147"/>
  <c r="C34" i="161"/>
  <c r="H21" i="165"/>
  <c r="J21" i="165" s="1"/>
  <c r="K21" i="165" s="1"/>
  <c r="L21" i="165" s="1"/>
  <c r="F22" i="165"/>
  <c r="H22" i="163"/>
  <c r="J22" i="163" s="1"/>
  <c r="K22" i="163" s="1"/>
  <c r="L22" i="163" s="1"/>
  <c r="F23" i="163"/>
  <c r="B33" i="167"/>
  <c r="G32" i="163"/>
  <c r="I32" i="163" s="1"/>
  <c r="G32" i="165"/>
  <c r="I32" i="165" s="1"/>
  <c r="G32" i="161"/>
  <c r="I32" i="161" s="1"/>
  <c r="B33" i="164"/>
  <c r="B33" i="166"/>
  <c r="E33" i="164"/>
  <c r="H20" i="162"/>
  <c r="J20" i="162" s="1"/>
  <c r="K20" i="162" s="1"/>
  <c r="L20" i="162" s="1"/>
  <c r="F21" i="162"/>
  <c r="E33" i="167"/>
  <c r="B33" i="162"/>
  <c r="E33" i="165"/>
  <c r="B33" i="163"/>
  <c r="V30" i="147"/>
  <c r="C34" i="164"/>
  <c r="E34" i="164" s="1"/>
  <c r="Z30" i="147"/>
  <c r="C34" i="166"/>
  <c r="E34" i="166" s="1"/>
  <c r="R30" i="147"/>
  <c r="C34" i="162"/>
  <c r="L30" i="147"/>
  <c r="C34" i="158"/>
  <c r="E34" i="158" s="1"/>
  <c r="B33" i="158"/>
  <c r="G32" i="154"/>
  <c r="I32" i="154" s="1"/>
  <c r="H20" i="158"/>
  <c r="J20" i="158" s="1"/>
  <c r="K20" i="158" s="1"/>
  <c r="L20" i="158" s="1"/>
  <c r="F21" i="158"/>
  <c r="E33" i="158"/>
  <c r="G32" i="158"/>
  <c r="I32" i="158" s="1"/>
  <c r="F30" i="147"/>
  <c r="C34" i="154"/>
  <c r="E34" i="154" s="1"/>
  <c r="B33" i="156"/>
  <c r="H20" i="154"/>
  <c r="J20" i="154" s="1"/>
  <c r="K20" i="154" s="1"/>
  <c r="L20" i="154" s="1"/>
  <c r="F21" i="154"/>
  <c r="H20" i="156"/>
  <c r="J20" i="156" s="1"/>
  <c r="K20" i="156" s="1"/>
  <c r="L20" i="156" s="1"/>
  <c r="F21" i="156"/>
  <c r="B33" i="154"/>
  <c r="G32" i="156"/>
  <c r="I32" i="156" s="1"/>
  <c r="H30" i="147"/>
  <c r="C34" i="156"/>
  <c r="E34" i="156" s="1"/>
  <c r="F21" i="144"/>
  <c r="F22" i="144" s="1"/>
  <c r="G32" i="152"/>
  <c r="I32" i="152" s="1"/>
  <c r="C34" i="149"/>
  <c r="J30" i="147"/>
  <c r="C34" i="144"/>
  <c r="E34" i="144" s="1"/>
  <c r="D30" i="147"/>
  <c r="B33" i="152"/>
  <c r="E33" i="152"/>
  <c r="B33" i="144"/>
  <c r="H20" i="149"/>
  <c r="J20" i="149" s="1"/>
  <c r="K20" i="149" s="1"/>
  <c r="L20" i="149" s="1"/>
  <c r="F21" i="149"/>
  <c r="H20" i="152"/>
  <c r="J20" i="152" s="1"/>
  <c r="K20" i="152" s="1"/>
  <c r="L20" i="152" s="1"/>
  <c r="F21" i="152"/>
  <c r="G32" i="144"/>
  <c r="I31" i="144"/>
  <c r="B33" i="149"/>
  <c r="C34" i="152"/>
  <c r="N30" i="147"/>
  <c r="F23" i="164" l="1"/>
  <c r="H23" i="164" s="1"/>
  <c r="J23" i="164" s="1"/>
  <c r="K23" i="164" s="1"/>
  <c r="L23" i="164" s="1"/>
  <c r="G33" i="149"/>
  <c r="I33" i="149" s="1"/>
  <c r="G33" i="166"/>
  <c r="I33" i="166" s="1"/>
  <c r="G33" i="167"/>
  <c r="I33" i="167" s="1"/>
  <c r="G33" i="162"/>
  <c r="I33" i="162" s="1"/>
  <c r="G33" i="165"/>
  <c r="I33" i="165" s="1"/>
  <c r="B34" i="167"/>
  <c r="B34" i="161"/>
  <c r="H21" i="167"/>
  <c r="J21" i="167" s="1"/>
  <c r="K21" i="167" s="1"/>
  <c r="L21" i="167" s="1"/>
  <c r="F22" i="167"/>
  <c r="E34" i="167"/>
  <c r="B34" i="165"/>
  <c r="B34" i="162"/>
  <c r="X31" i="147"/>
  <c r="C35" i="165"/>
  <c r="H21" i="162"/>
  <c r="J21" i="162" s="1"/>
  <c r="K21" i="162" s="1"/>
  <c r="L21" i="162" s="1"/>
  <c r="F22" i="162"/>
  <c r="H23" i="163"/>
  <c r="J23" i="163" s="1"/>
  <c r="K23" i="163" s="1"/>
  <c r="L23" i="163" s="1"/>
  <c r="F24" i="163"/>
  <c r="T31" i="147"/>
  <c r="C35" i="163"/>
  <c r="E35" i="163" s="1"/>
  <c r="H21" i="161"/>
  <c r="J21" i="161" s="1"/>
  <c r="K21" i="161" s="1"/>
  <c r="L21" i="161" s="1"/>
  <c r="F22" i="161"/>
  <c r="R31" i="147"/>
  <c r="C35" i="162"/>
  <c r="E35" i="162" s="1"/>
  <c r="P31" i="147"/>
  <c r="C35" i="161"/>
  <c r="B34" i="166"/>
  <c r="Z31" i="147"/>
  <c r="C35" i="166"/>
  <c r="E35" i="166" s="1"/>
  <c r="B34" i="164"/>
  <c r="F24" i="164"/>
  <c r="G33" i="164"/>
  <c r="I33" i="164" s="1"/>
  <c r="H21" i="166"/>
  <c r="J21" i="166" s="1"/>
  <c r="K21" i="166" s="1"/>
  <c r="L21" i="166" s="1"/>
  <c r="F22" i="166"/>
  <c r="G33" i="161"/>
  <c r="I33" i="161" s="1"/>
  <c r="E34" i="162"/>
  <c r="AB31" i="147"/>
  <c r="C35" i="167"/>
  <c r="E35" i="167" s="1"/>
  <c r="B34" i="163"/>
  <c r="V31" i="147"/>
  <c r="C35" i="164"/>
  <c r="E35" i="164" s="1"/>
  <c r="H22" i="165"/>
  <c r="J22" i="165" s="1"/>
  <c r="K22" i="165" s="1"/>
  <c r="L22" i="165" s="1"/>
  <c r="F23" i="165"/>
  <c r="E34" i="161"/>
  <c r="G33" i="163"/>
  <c r="I33" i="163" s="1"/>
  <c r="H21" i="154"/>
  <c r="J21" i="154" s="1"/>
  <c r="K21" i="154" s="1"/>
  <c r="L21" i="154" s="1"/>
  <c r="F22" i="154"/>
  <c r="G33" i="156"/>
  <c r="I33" i="156" s="1"/>
  <c r="G33" i="154"/>
  <c r="I33" i="154" s="1"/>
  <c r="G33" i="158"/>
  <c r="I33" i="158" s="1"/>
  <c r="B34" i="158"/>
  <c r="H31" i="147"/>
  <c r="C35" i="156"/>
  <c r="F31" i="147"/>
  <c r="C35" i="154"/>
  <c r="E35" i="154" s="1"/>
  <c r="B34" i="156"/>
  <c r="H21" i="156"/>
  <c r="J21" i="156" s="1"/>
  <c r="K21" i="156" s="1"/>
  <c r="L21" i="156" s="1"/>
  <c r="F22" i="156"/>
  <c r="B34" i="154"/>
  <c r="H21" i="158"/>
  <c r="J21" i="158" s="1"/>
  <c r="K21" i="158" s="1"/>
  <c r="L21" i="158" s="1"/>
  <c r="F22" i="158"/>
  <c r="L31" i="147"/>
  <c r="C35" i="158"/>
  <c r="H21" i="144"/>
  <c r="J21" i="144" s="1"/>
  <c r="K21" i="144" s="1"/>
  <c r="L21" i="144" s="1"/>
  <c r="H22" i="144"/>
  <c r="J22" i="144" s="1"/>
  <c r="K22" i="144" s="1"/>
  <c r="F23" i="144"/>
  <c r="C35" i="144"/>
  <c r="D31" i="147"/>
  <c r="C35" i="152"/>
  <c r="E35" i="152" s="1"/>
  <c r="N31" i="147"/>
  <c r="C35" i="149"/>
  <c r="E35" i="149" s="1"/>
  <c r="J31" i="147"/>
  <c r="G33" i="152"/>
  <c r="I33" i="152" s="1"/>
  <c r="G33" i="144"/>
  <c r="I32" i="144"/>
  <c r="H21" i="152"/>
  <c r="J21" i="152" s="1"/>
  <c r="K21" i="152" s="1"/>
  <c r="L21" i="152" s="1"/>
  <c r="F22" i="152"/>
  <c r="B34" i="144"/>
  <c r="B34" i="152"/>
  <c r="B34" i="149"/>
  <c r="H21" i="149"/>
  <c r="J21" i="149" s="1"/>
  <c r="K21" i="149" s="1"/>
  <c r="L21" i="149" s="1"/>
  <c r="F22" i="149"/>
  <c r="E34" i="149"/>
  <c r="E34" i="152"/>
  <c r="G34" i="149" l="1"/>
  <c r="I34" i="149" s="1"/>
  <c r="G34" i="165"/>
  <c r="I34" i="165" s="1"/>
  <c r="G34" i="166"/>
  <c r="I34" i="166" s="1"/>
  <c r="G34" i="167"/>
  <c r="I34" i="167" s="1"/>
  <c r="G34" i="164"/>
  <c r="I34" i="164" s="1"/>
  <c r="G34" i="163"/>
  <c r="I34" i="163" s="1"/>
  <c r="H24" i="164"/>
  <c r="J24" i="164" s="1"/>
  <c r="K24" i="164" s="1"/>
  <c r="L24" i="164" s="1"/>
  <c r="F25" i="164"/>
  <c r="G34" i="162"/>
  <c r="I34" i="162" s="1"/>
  <c r="T32" i="147"/>
  <c r="C36" i="163"/>
  <c r="E36" i="163" s="1"/>
  <c r="G34" i="161"/>
  <c r="I34" i="161" s="1"/>
  <c r="B35" i="166"/>
  <c r="B35" i="162"/>
  <c r="H22" i="162"/>
  <c r="J22" i="162" s="1"/>
  <c r="K22" i="162" s="1"/>
  <c r="L22" i="162" s="1"/>
  <c r="F23" i="162"/>
  <c r="H22" i="167"/>
  <c r="J22" i="167" s="1"/>
  <c r="K22" i="167" s="1"/>
  <c r="L22" i="167" s="1"/>
  <c r="F23" i="167"/>
  <c r="V32" i="147"/>
  <c r="C36" i="164"/>
  <c r="E36" i="164" s="1"/>
  <c r="X32" i="147"/>
  <c r="C36" i="165"/>
  <c r="H22" i="166"/>
  <c r="J22" i="166" s="1"/>
  <c r="K22" i="166" s="1"/>
  <c r="L22" i="166" s="1"/>
  <c r="F23" i="166"/>
  <c r="H24" i="163"/>
  <c r="J24" i="163" s="1"/>
  <c r="K24" i="163" s="1"/>
  <c r="L24" i="163" s="1"/>
  <c r="F25" i="163"/>
  <c r="P32" i="147"/>
  <c r="C36" i="161"/>
  <c r="H23" i="165"/>
  <c r="J23" i="165" s="1"/>
  <c r="K23" i="165" s="1"/>
  <c r="L23" i="165" s="1"/>
  <c r="F24" i="165"/>
  <c r="B35" i="167"/>
  <c r="Z32" i="147"/>
  <c r="C36" i="166"/>
  <c r="E36" i="166" s="1"/>
  <c r="R32" i="147"/>
  <c r="C36" i="162"/>
  <c r="E36" i="162" s="1"/>
  <c r="B35" i="164"/>
  <c r="B35" i="165"/>
  <c r="B35" i="163"/>
  <c r="E35" i="161"/>
  <c r="B35" i="161"/>
  <c r="L22" i="144"/>
  <c r="AB32" i="147"/>
  <c r="C36" i="167"/>
  <c r="E36" i="167" s="1"/>
  <c r="H22" i="161"/>
  <c r="J22" i="161" s="1"/>
  <c r="K22" i="161" s="1"/>
  <c r="L22" i="161" s="1"/>
  <c r="F23" i="161"/>
  <c r="E35" i="165"/>
  <c r="G34" i="154"/>
  <c r="I34" i="154" s="1"/>
  <c r="F32" i="147"/>
  <c r="C36" i="154"/>
  <c r="E36" i="154" s="1"/>
  <c r="B35" i="158"/>
  <c r="B35" i="156"/>
  <c r="L32" i="147"/>
  <c r="C36" i="158"/>
  <c r="E36" i="158" s="1"/>
  <c r="H32" i="147"/>
  <c r="C36" i="156"/>
  <c r="E36" i="156" s="1"/>
  <c r="G34" i="158"/>
  <c r="I34" i="158" s="1"/>
  <c r="B35" i="154"/>
  <c r="H22" i="156"/>
  <c r="J22" i="156" s="1"/>
  <c r="K22" i="156" s="1"/>
  <c r="L22" i="156" s="1"/>
  <c r="F23" i="156"/>
  <c r="H22" i="158"/>
  <c r="J22" i="158" s="1"/>
  <c r="K22" i="158" s="1"/>
  <c r="L22" i="158" s="1"/>
  <c r="F23" i="158"/>
  <c r="E35" i="156"/>
  <c r="E35" i="158"/>
  <c r="G34" i="156"/>
  <c r="I34" i="156" s="1"/>
  <c r="H22" i="154"/>
  <c r="J22" i="154" s="1"/>
  <c r="K22" i="154" s="1"/>
  <c r="L22" i="154" s="1"/>
  <c r="F23" i="154"/>
  <c r="G35" i="149"/>
  <c r="I35" i="149" s="1"/>
  <c r="F24" i="144"/>
  <c r="H23" i="144"/>
  <c r="J23" i="144" s="1"/>
  <c r="K23" i="144" s="1"/>
  <c r="L23" i="144" s="1"/>
  <c r="B35" i="144"/>
  <c r="E35" i="144"/>
  <c r="C36" i="149"/>
  <c r="E36" i="149" s="1"/>
  <c r="J32" i="147"/>
  <c r="H22" i="152"/>
  <c r="J22" i="152" s="1"/>
  <c r="K22" i="152" s="1"/>
  <c r="L22" i="152" s="1"/>
  <c r="F23" i="152"/>
  <c r="B35" i="149"/>
  <c r="C36" i="152"/>
  <c r="N32" i="147"/>
  <c r="B35" i="152"/>
  <c r="G34" i="144"/>
  <c r="I33" i="144"/>
  <c r="G34" i="152"/>
  <c r="I34" i="152" s="1"/>
  <c r="H22" i="149"/>
  <c r="J22" i="149" s="1"/>
  <c r="K22" i="149" s="1"/>
  <c r="L22" i="149" s="1"/>
  <c r="F23" i="149"/>
  <c r="C36" i="144"/>
  <c r="D32" i="147"/>
  <c r="G35" i="165" l="1"/>
  <c r="I35" i="165" s="1"/>
  <c r="G35" i="167"/>
  <c r="I35" i="167" s="1"/>
  <c r="G35" i="166"/>
  <c r="I35" i="166" s="1"/>
  <c r="G35" i="164"/>
  <c r="I35" i="164" s="1"/>
  <c r="G36" i="149"/>
  <c r="I36" i="149" s="1"/>
  <c r="G35" i="161"/>
  <c r="I35" i="161" s="1"/>
  <c r="G35" i="163"/>
  <c r="I35" i="163" s="1"/>
  <c r="H24" i="165"/>
  <c r="J24" i="165" s="1"/>
  <c r="K24" i="165" s="1"/>
  <c r="L24" i="165" s="1"/>
  <c r="F25" i="165"/>
  <c r="R33" i="147"/>
  <c r="C37" i="162"/>
  <c r="H23" i="162"/>
  <c r="J23" i="162" s="1"/>
  <c r="K23" i="162" s="1"/>
  <c r="L23" i="162" s="1"/>
  <c r="F24" i="162"/>
  <c r="B36" i="166"/>
  <c r="B36" i="161"/>
  <c r="X33" i="147"/>
  <c r="C37" i="165"/>
  <c r="E37" i="165" s="1"/>
  <c r="H25" i="163"/>
  <c r="J25" i="163" s="1"/>
  <c r="K25" i="163" s="1"/>
  <c r="L25" i="163" s="1"/>
  <c r="F26" i="163"/>
  <c r="B36" i="163"/>
  <c r="H23" i="167"/>
  <c r="J23" i="167" s="1"/>
  <c r="K23" i="167" s="1"/>
  <c r="L23" i="167" s="1"/>
  <c r="F24" i="167"/>
  <c r="B36" i="167"/>
  <c r="H23" i="166"/>
  <c r="J23" i="166" s="1"/>
  <c r="K23" i="166" s="1"/>
  <c r="L23" i="166" s="1"/>
  <c r="F24" i="166"/>
  <c r="B36" i="165"/>
  <c r="Z33" i="147"/>
  <c r="C37" i="166"/>
  <c r="P33" i="147"/>
  <c r="C37" i="161"/>
  <c r="E37" i="161" s="1"/>
  <c r="B36" i="164"/>
  <c r="G35" i="162"/>
  <c r="I35" i="162" s="1"/>
  <c r="H25" i="164"/>
  <c r="J25" i="164" s="1"/>
  <c r="K25" i="164" s="1"/>
  <c r="L25" i="164" s="1"/>
  <c r="F26" i="164"/>
  <c r="H23" i="161"/>
  <c r="J23" i="161" s="1"/>
  <c r="K23" i="161" s="1"/>
  <c r="L23" i="161" s="1"/>
  <c r="F24" i="161"/>
  <c r="T33" i="147"/>
  <c r="C37" i="163"/>
  <c r="E37" i="163" s="1"/>
  <c r="AB33" i="147"/>
  <c r="C37" i="167"/>
  <c r="E37" i="167" s="1"/>
  <c r="B36" i="162"/>
  <c r="E36" i="161"/>
  <c r="E36" i="165"/>
  <c r="V33" i="147"/>
  <c r="C37" i="164"/>
  <c r="G35" i="154"/>
  <c r="I35" i="154" s="1"/>
  <c r="H23" i="154"/>
  <c r="J23" i="154" s="1"/>
  <c r="K23" i="154" s="1"/>
  <c r="L23" i="154" s="1"/>
  <c r="F24" i="154"/>
  <c r="H33" i="147"/>
  <c r="C37" i="156"/>
  <c r="E37" i="156" s="1"/>
  <c r="H23" i="156"/>
  <c r="J23" i="156" s="1"/>
  <c r="K23" i="156" s="1"/>
  <c r="L23" i="156" s="1"/>
  <c r="F24" i="156"/>
  <c r="B36" i="158"/>
  <c r="B36" i="154"/>
  <c r="G35" i="158"/>
  <c r="I35" i="158" s="1"/>
  <c r="G35" i="156"/>
  <c r="I35" i="156" s="1"/>
  <c r="B36" i="156"/>
  <c r="L33" i="147"/>
  <c r="C37" i="158"/>
  <c r="F33" i="147"/>
  <c r="C37" i="154"/>
  <c r="E37" i="154" s="1"/>
  <c r="H23" i="158"/>
  <c r="J23" i="158" s="1"/>
  <c r="K23" i="158" s="1"/>
  <c r="L23" i="158" s="1"/>
  <c r="F24" i="158"/>
  <c r="F25" i="144"/>
  <c r="H24" i="144"/>
  <c r="J24" i="144" s="1"/>
  <c r="K24" i="144" s="1"/>
  <c r="L24" i="144" s="1"/>
  <c r="C37" i="152"/>
  <c r="E37" i="152" s="1"/>
  <c r="N33" i="147"/>
  <c r="B36" i="144"/>
  <c r="B36" i="152"/>
  <c r="C37" i="144"/>
  <c r="E37" i="144" s="1"/>
  <c r="D33" i="147"/>
  <c r="G35" i="144"/>
  <c r="I34" i="144"/>
  <c r="E36" i="152"/>
  <c r="H23" i="152"/>
  <c r="J23" i="152" s="1"/>
  <c r="K23" i="152" s="1"/>
  <c r="L23" i="152" s="1"/>
  <c r="F24" i="152"/>
  <c r="E36" i="144"/>
  <c r="C37" i="149"/>
  <c r="J33" i="147"/>
  <c r="B36" i="149"/>
  <c r="G35" i="152"/>
  <c r="I35" i="152" s="1"/>
  <c r="H23" i="149"/>
  <c r="J23" i="149" s="1"/>
  <c r="K23" i="149" s="1"/>
  <c r="L23" i="149" s="1"/>
  <c r="F24" i="149"/>
  <c r="G36" i="165" l="1"/>
  <c r="I36" i="165" s="1"/>
  <c r="G36" i="166"/>
  <c r="I36" i="166" s="1"/>
  <c r="G36" i="164"/>
  <c r="I36" i="164" s="1"/>
  <c r="G36" i="167"/>
  <c r="I36" i="167" s="1"/>
  <c r="G36" i="161"/>
  <c r="I36" i="161" s="1"/>
  <c r="G36" i="163"/>
  <c r="I36" i="163" s="1"/>
  <c r="B37" i="162"/>
  <c r="H24" i="167"/>
  <c r="J24" i="167" s="1"/>
  <c r="K24" i="167" s="1"/>
  <c r="L24" i="167" s="1"/>
  <c r="F25" i="167"/>
  <c r="H24" i="161"/>
  <c r="J24" i="161" s="1"/>
  <c r="K24" i="161" s="1"/>
  <c r="L24" i="161" s="1"/>
  <c r="F25" i="161"/>
  <c r="R74" i="147"/>
  <c r="C38" i="162"/>
  <c r="R72" i="147"/>
  <c r="R34" i="147"/>
  <c r="F78" i="164"/>
  <c r="F77" i="164"/>
  <c r="H26" i="164"/>
  <c r="H24" i="166"/>
  <c r="J24" i="166" s="1"/>
  <c r="K24" i="166" s="1"/>
  <c r="L24" i="166" s="1"/>
  <c r="F25" i="166"/>
  <c r="H25" i="165"/>
  <c r="J25" i="165" s="1"/>
  <c r="K25" i="165" s="1"/>
  <c r="L25" i="165" s="1"/>
  <c r="F26" i="165"/>
  <c r="X74" i="147"/>
  <c r="C38" i="165"/>
  <c r="E38" i="165" s="1"/>
  <c r="X34" i="147"/>
  <c r="X72" i="147"/>
  <c r="E37" i="162"/>
  <c r="B37" i="166"/>
  <c r="F77" i="163"/>
  <c r="F78" i="163"/>
  <c r="H26" i="163"/>
  <c r="E37" i="166"/>
  <c r="G37" i="166" s="1"/>
  <c r="I37" i="166" s="1"/>
  <c r="P74" i="147"/>
  <c r="C38" i="161"/>
  <c r="E38" i="161" s="1"/>
  <c r="P72" i="147"/>
  <c r="P34" i="147"/>
  <c r="C38" i="167"/>
  <c r="E38" i="167" s="1"/>
  <c r="AB72" i="147"/>
  <c r="AB34" i="147"/>
  <c r="AB74" i="147"/>
  <c r="V74" i="147"/>
  <c r="C38" i="164"/>
  <c r="E38" i="164" s="1"/>
  <c r="V34" i="147"/>
  <c r="V72" i="147"/>
  <c r="B37" i="163"/>
  <c r="B37" i="161"/>
  <c r="B37" i="167"/>
  <c r="C38" i="166"/>
  <c r="E38" i="166" s="1"/>
  <c r="Z34" i="147"/>
  <c r="Z72" i="147"/>
  <c r="Z74" i="147"/>
  <c r="B37" i="164"/>
  <c r="T74" i="147"/>
  <c r="C38" i="163"/>
  <c r="E38" i="163" s="1"/>
  <c r="T72" i="147"/>
  <c r="T34" i="147"/>
  <c r="E37" i="164"/>
  <c r="B37" i="165"/>
  <c r="H24" i="162"/>
  <c r="J24" i="162" s="1"/>
  <c r="K24" i="162" s="1"/>
  <c r="L24" i="162" s="1"/>
  <c r="F25" i="162"/>
  <c r="G36" i="162"/>
  <c r="I36" i="162" s="1"/>
  <c r="G36" i="156"/>
  <c r="I36" i="156" s="1"/>
  <c r="G36" i="154"/>
  <c r="I36" i="154" s="1"/>
  <c r="H74" i="147"/>
  <c r="C38" i="156"/>
  <c r="H72" i="147"/>
  <c r="H34" i="147"/>
  <c r="H24" i="158"/>
  <c r="J24" i="158" s="1"/>
  <c r="K24" i="158" s="1"/>
  <c r="L24" i="158" s="1"/>
  <c r="F25" i="158"/>
  <c r="F74" i="147"/>
  <c r="C38" i="154"/>
  <c r="E38" i="154" s="1"/>
  <c r="F34" i="147"/>
  <c r="F72" i="147"/>
  <c r="B37" i="158"/>
  <c r="H24" i="154"/>
  <c r="J24" i="154" s="1"/>
  <c r="K24" i="154" s="1"/>
  <c r="L24" i="154" s="1"/>
  <c r="F25" i="154"/>
  <c r="E37" i="158"/>
  <c r="G36" i="158"/>
  <c r="I36" i="158" s="1"/>
  <c r="H24" i="156"/>
  <c r="J24" i="156" s="1"/>
  <c r="K24" i="156" s="1"/>
  <c r="L24" i="156" s="1"/>
  <c r="F25" i="156"/>
  <c r="L74" i="147"/>
  <c r="C38" i="158"/>
  <c r="L72" i="147"/>
  <c r="L34" i="147"/>
  <c r="B37" i="156"/>
  <c r="B37" i="154"/>
  <c r="H25" i="144"/>
  <c r="J25" i="144" s="1"/>
  <c r="K25" i="144" s="1"/>
  <c r="L25" i="144" s="1"/>
  <c r="F26" i="144"/>
  <c r="H24" i="152"/>
  <c r="J24" i="152" s="1"/>
  <c r="K24" i="152" s="1"/>
  <c r="L24" i="152" s="1"/>
  <c r="F25" i="152"/>
  <c r="C38" i="149"/>
  <c r="J72" i="147"/>
  <c r="J34" i="147"/>
  <c r="J74" i="147"/>
  <c r="B37" i="149"/>
  <c r="G36" i="144"/>
  <c r="I35" i="144"/>
  <c r="C38" i="144"/>
  <c r="D72" i="147"/>
  <c r="D34" i="147"/>
  <c r="AD33" i="147"/>
  <c r="D74" i="147"/>
  <c r="C38" i="152"/>
  <c r="N34" i="147"/>
  <c r="N72" i="147"/>
  <c r="N74" i="147"/>
  <c r="H24" i="149"/>
  <c r="J24" i="149" s="1"/>
  <c r="K24" i="149" s="1"/>
  <c r="L24" i="149" s="1"/>
  <c r="F25" i="149"/>
  <c r="G36" i="152"/>
  <c r="I36" i="152" s="1"/>
  <c r="E37" i="149"/>
  <c r="G37" i="149" s="1"/>
  <c r="I37" i="149" s="1"/>
  <c r="B37" i="144"/>
  <c r="B37" i="152"/>
  <c r="AJ10" i="50"/>
  <c r="AN9" i="50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9" i="50"/>
  <c r="AJ8" i="50"/>
  <c r="AB8" i="50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V8" i="50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N7" i="50"/>
  <c r="AN8" i="50" s="1"/>
  <c r="AJ7" i="50"/>
  <c r="AK7" i="50" s="1"/>
  <c r="AK8" i="50" s="1"/>
  <c r="AK9" i="50" s="1"/>
  <c r="AK10" i="50" s="1"/>
  <c r="AH7" i="50"/>
  <c r="AH8" i="50" s="1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Y7" i="50"/>
  <c r="Y8" i="50" s="1"/>
  <c r="Y9" i="50" s="1"/>
  <c r="Y10" i="50" s="1"/>
  <c r="Y11" i="50" s="1"/>
  <c r="Y12" i="50" s="1"/>
  <c r="Y13" i="50" s="1"/>
  <c r="Y14" i="50" s="1"/>
  <c r="Y15" i="50" s="1"/>
  <c r="Y16" i="50" s="1"/>
  <c r="Y17" i="50" s="1"/>
  <c r="V7" i="50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P8" i="50" s="1"/>
  <c r="P9" i="50" s="1"/>
  <c r="P10" i="50" s="1"/>
  <c r="P11" i="50" s="1"/>
  <c r="P12" i="50" s="1"/>
  <c r="P13" i="50" s="1"/>
  <c r="P14" i="50" s="1"/>
  <c r="P15" i="50" s="1"/>
  <c r="P16" i="50" s="1"/>
  <c r="P17" i="50" s="1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J8" i="50" s="1"/>
  <c r="J9" i="50" s="1"/>
  <c r="J10" i="50" s="1"/>
  <c r="J11" i="50" s="1"/>
  <c r="J12" i="50" s="1"/>
  <c r="J13" i="50" s="1"/>
  <c r="J14" i="50" s="1"/>
  <c r="G7" i="50"/>
  <c r="G8" i="50" s="1"/>
  <c r="G9" i="50" s="1"/>
  <c r="G10" i="50" s="1"/>
  <c r="G11" i="50" s="1"/>
  <c r="G12" i="50" s="1"/>
  <c r="D7" i="50"/>
  <c r="D8" i="50" s="1"/>
  <c r="D9" i="50" s="1"/>
  <c r="D10" i="50" s="1"/>
  <c r="G6" i="50"/>
  <c r="J6" i="50" s="1"/>
  <c r="P6" i="50" s="1"/>
  <c r="V6" i="50" s="1"/>
  <c r="AB6" i="50" s="1"/>
  <c r="AE6" i="50" s="1"/>
  <c r="G37" i="165" l="1"/>
  <c r="I37" i="165" s="1"/>
  <c r="G37" i="164"/>
  <c r="I37" i="164" s="1"/>
  <c r="G37" i="167"/>
  <c r="I37" i="167" s="1"/>
  <c r="G37" i="161"/>
  <c r="I37" i="161" s="1"/>
  <c r="G37" i="163"/>
  <c r="I37" i="163" s="1"/>
  <c r="E80" i="163"/>
  <c r="E104" i="163" s="1"/>
  <c r="G104" i="163" s="1"/>
  <c r="G38" i="166"/>
  <c r="I38" i="166" s="1"/>
  <c r="E80" i="166"/>
  <c r="E104" i="166" s="1"/>
  <c r="G104" i="166" s="1"/>
  <c r="E80" i="164"/>
  <c r="E104" i="164" s="1"/>
  <c r="G104" i="164" s="1"/>
  <c r="E80" i="161"/>
  <c r="E104" i="161" s="1"/>
  <c r="G104" i="161" s="1"/>
  <c r="H78" i="164"/>
  <c r="H77" i="164"/>
  <c r="J26" i="164"/>
  <c r="B38" i="161"/>
  <c r="C80" i="161"/>
  <c r="C81" i="161"/>
  <c r="F78" i="165"/>
  <c r="F77" i="165"/>
  <c r="H26" i="165"/>
  <c r="P35" i="147"/>
  <c r="C39" i="161"/>
  <c r="H25" i="167"/>
  <c r="J25" i="167" s="1"/>
  <c r="K25" i="167" s="1"/>
  <c r="L25" i="167" s="1"/>
  <c r="F26" i="167"/>
  <c r="AB35" i="147"/>
  <c r="C39" i="167"/>
  <c r="E39" i="167" s="1"/>
  <c r="G37" i="162"/>
  <c r="I37" i="162" s="1"/>
  <c r="Z35" i="147"/>
  <c r="C39" i="166"/>
  <c r="X35" i="147"/>
  <c r="C39" i="165"/>
  <c r="E39" i="165" s="1"/>
  <c r="E80" i="165"/>
  <c r="E104" i="165" s="1"/>
  <c r="G104" i="165" s="1"/>
  <c r="B38" i="165"/>
  <c r="C80" i="165"/>
  <c r="C81" i="165"/>
  <c r="G37" i="156"/>
  <c r="I37" i="156" s="1"/>
  <c r="R35" i="147"/>
  <c r="C39" i="162"/>
  <c r="H25" i="162"/>
  <c r="J25" i="162" s="1"/>
  <c r="K25" i="162" s="1"/>
  <c r="L25" i="162" s="1"/>
  <c r="F26" i="162"/>
  <c r="T35" i="147"/>
  <c r="C39" i="163"/>
  <c r="B38" i="167"/>
  <c r="C80" i="167"/>
  <c r="C81" i="167"/>
  <c r="H78" i="163"/>
  <c r="H77" i="163"/>
  <c r="J26" i="163"/>
  <c r="H25" i="166"/>
  <c r="J25" i="166" s="1"/>
  <c r="K25" i="166" s="1"/>
  <c r="L25" i="166" s="1"/>
  <c r="F26" i="166"/>
  <c r="B38" i="162"/>
  <c r="C80" i="162"/>
  <c r="C81" i="162"/>
  <c r="E38" i="162"/>
  <c r="B38" i="163"/>
  <c r="C80" i="163"/>
  <c r="C81" i="163"/>
  <c r="B38" i="164"/>
  <c r="C80" i="164"/>
  <c r="C81" i="164"/>
  <c r="H25" i="161"/>
  <c r="J25" i="161" s="1"/>
  <c r="K25" i="161" s="1"/>
  <c r="L25" i="161" s="1"/>
  <c r="F26" i="161"/>
  <c r="B38" i="166"/>
  <c r="C80" i="166"/>
  <c r="C81" i="166"/>
  <c r="E80" i="167"/>
  <c r="E104" i="167" s="1"/>
  <c r="G104" i="167" s="1"/>
  <c r="V35" i="147"/>
  <c r="C39" i="164"/>
  <c r="E39" i="164" s="1"/>
  <c r="G37" i="158"/>
  <c r="I37" i="158" s="1"/>
  <c r="E38" i="149"/>
  <c r="G38" i="149" s="1"/>
  <c r="I38" i="149" s="1"/>
  <c r="E38" i="156"/>
  <c r="E80" i="156" s="1"/>
  <c r="E104" i="156" s="1"/>
  <c r="G104" i="156" s="1"/>
  <c r="E38" i="152"/>
  <c r="E80" i="152" s="1"/>
  <c r="E104" i="152" s="1"/>
  <c r="G104" i="152" s="1"/>
  <c r="G37" i="154"/>
  <c r="I37" i="154" s="1"/>
  <c r="B38" i="158"/>
  <c r="C80" i="158"/>
  <c r="C81" i="158"/>
  <c r="H35" i="147"/>
  <c r="C39" i="156"/>
  <c r="E39" i="156" s="1"/>
  <c r="H25" i="156"/>
  <c r="J25" i="156" s="1"/>
  <c r="K25" i="156" s="1"/>
  <c r="L25" i="156" s="1"/>
  <c r="F26" i="156"/>
  <c r="L35" i="147"/>
  <c r="C39" i="158"/>
  <c r="E39" i="158" s="1"/>
  <c r="F35" i="147"/>
  <c r="C39" i="154"/>
  <c r="E39" i="154" s="1"/>
  <c r="B38" i="156"/>
  <c r="C80" i="156"/>
  <c r="C81" i="156"/>
  <c r="H25" i="158"/>
  <c r="J25" i="158" s="1"/>
  <c r="K25" i="158" s="1"/>
  <c r="L25" i="158" s="1"/>
  <c r="F26" i="158"/>
  <c r="E38" i="158"/>
  <c r="E80" i="154"/>
  <c r="E104" i="154" s="1"/>
  <c r="G104" i="154" s="1"/>
  <c r="H25" i="154"/>
  <c r="J25" i="154" s="1"/>
  <c r="K25" i="154" s="1"/>
  <c r="L25" i="154" s="1"/>
  <c r="F26" i="154"/>
  <c r="B38" i="154"/>
  <c r="C80" i="154"/>
  <c r="C81" i="154"/>
  <c r="F78" i="144"/>
  <c r="F77" i="144"/>
  <c r="H26" i="144"/>
  <c r="C80" i="144"/>
  <c r="B38" i="144"/>
  <c r="C81" i="144"/>
  <c r="B38" i="152"/>
  <c r="C80" i="152"/>
  <c r="C81" i="152"/>
  <c r="E38" i="144"/>
  <c r="H25" i="152"/>
  <c r="J25" i="152" s="1"/>
  <c r="K25" i="152" s="1"/>
  <c r="L25" i="152" s="1"/>
  <c r="F26" i="152"/>
  <c r="J35" i="147"/>
  <c r="C39" i="149"/>
  <c r="B39" i="149" s="1"/>
  <c r="N35" i="147"/>
  <c r="C39" i="152"/>
  <c r="E39" i="152" s="1"/>
  <c r="G37" i="144"/>
  <c r="I36" i="144"/>
  <c r="AD74" i="147"/>
  <c r="C39" i="144"/>
  <c r="E39" i="144" s="1"/>
  <c r="D35" i="147"/>
  <c r="H25" i="149"/>
  <c r="J25" i="149" s="1"/>
  <c r="K25" i="149" s="1"/>
  <c r="L25" i="149" s="1"/>
  <c r="F26" i="149"/>
  <c r="B38" i="149"/>
  <c r="C80" i="149"/>
  <c r="C81" i="149"/>
  <c r="G37" i="152"/>
  <c r="I37" i="152" s="1"/>
  <c r="AH6" i="50"/>
  <c r="AN6" i="50"/>
  <c r="M6" i="50"/>
  <c r="S6" i="50"/>
  <c r="Y6" i="50" s="1"/>
  <c r="G38" i="167" l="1"/>
  <c r="G81" i="167" s="1"/>
  <c r="G38" i="165"/>
  <c r="G81" i="165" s="1"/>
  <c r="G38" i="164"/>
  <c r="G80" i="164" s="1"/>
  <c r="G38" i="161"/>
  <c r="I38" i="161" s="1"/>
  <c r="I80" i="161" s="1"/>
  <c r="G38" i="163"/>
  <c r="I38" i="163" s="1"/>
  <c r="I80" i="163" s="1"/>
  <c r="B80" i="166"/>
  <c r="D35" i="166"/>
  <c r="D32" i="166"/>
  <c r="D31" i="166"/>
  <c r="D28" i="166"/>
  <c r="B81" i="166"/>
  <c r="B94" i="166" s="1"/>
  <c r="D37" i="166"/>
  <c r="D36" i="166"/>
  <c r="D27" i="166"/>
  <c r="D38" i="166"/>
  <c r="D30" i="166"/>
  <c r="D33" i="166"/>
  <c r="D29" i="166"/>
  <c r="D34" i="166"/>
  <c r="B39" i="162"/>
  <c r="Z36" i="147"/>
  <c r="C40" i="166"/>
  <c r="B80" i="164"/>
  <c r="D38" i="164"/>
  <c r="D35" i="164"/>
  <c r="D31" i="164"/>
  <c r="D29" i="164"/>
  <c r="B81" i="164"/>
  <c r="B94" i="164" s="1"/>
  <c r="D28" i="164"/>
  <c r="D27" i="164"/>
  <c r="D36" i="164"/>
  <c r="D33" i="164"/>
  <c r="D37" i="164"/>
  <c r="D34" i="164"/>
  <c r="D30" i="164"/>
  <c r="D32" i="164"/>
  <c r="J78" i="163"/>
  <c r="J77" i="163"/>
  <c r="K26" i="163"/>
  <c r="B39" i="163"/>
  <c r="J77" i="164"/>
  <c r="K26" i="164"/>
  <c r="J78" i="164"/>
  <c r="E80" i="149"/>
  <c r="E104" i="149" s="1"/>
  <c r="G104" i="149" s="1"/>
  <c r="T36" i="147"/>
  <c r="C40" i="163"/>
  <c r="G80" i="165"/>
  <c r="G80" i="166"/>
  <c r="G81" i="166"/>
  <c r="B80" i="163"/>
  <c r="D27" i="163"/>
  <c r="D38" i="163"/>
  <c r="D29" i="163"/>
  <c r="D30" i="163"/>
  <c r="D35" i="163"/>
  <c r="D37" i="163"/>
  <c r="D32" i="163"/>
  <c r="D34" i="163"/>
  <c r="B81" i="163"/>
  <c r="B94" i="163" s="1"/>
  <c r="D31" i="163"/>
  <c r="D28" i="163"/>
  <c r="D36" i="163"/>
  <c r="D33" i="163"/>
  <c r="B39" i="166"/>
  <c r="B39" i="164"/>
  <c r="G38" i="162"/>
  <c r="E80" i="162"/>
  <c r="E104" i="162" s="1"/>
  <c r="G104" i="162" s="1"/>
  <c r="V36" i="147"/>
  <c r="C40" i="164"/>
  <c r="B39" i="161"/>
  <c r="E39" i="162"/>
  <c r="P36" i="147"/>
  <c r="C40" i="161"/>
  <c r="E40" i="161" s="1"/>
  <c r="I80" i="166"/>
  <c r="I81" i="166"/>
  <c r="I38" i="164"/>
  <c r="E39" i="163"/>
  <c r="F78" i="162"/>
  <c r="F77" i="162"/>
  <c r="H26" i="162"/>
  <c r="B39" i="165"/>
  <c r="B39" i="167"/>
  <c r="H78" i="165"/>
  <c r="H77" i="165"/>
  <c r="J26" i="165"/>
  <c r="E39" i="161"/>
  <c r="F77" i="166"/>
  <c r="F78" i="166"/>
  <c r="H26" i="166"/>
  <c r="F78" i="167"/>
  <c r="F77" i="167"/>
  <c r="H26" i="167"/>
  <c r="R36" i="147"/>
  <c r="C40" i="162"/>
  <c r="B80" i="161"/>
  <c r="D35" i="161"/>
  <c r="B81" i="161"/>
  <c r="B94" i="161" s="1"/>
  <c r="D32" i="161"/>
  <c r="D27" i="161"/>
  <c r="D36" i="161"/>
  <c r="D37" i="161"/>
  <c r="D28" i="161"/>
  <c r="D38" i="161"/>
  <c r="D29" i="161"/>
  <c r="D30" i="161"/>
  <c r="D31" i="161"/>
  <c r="D34" i="161"/>
  <c r="D33" i="161"/>
  <c r="G39" i="167"/>
  <c r="I39" i="167" s="1"/>
  <c r="B80" i="165"/>
  <c r="D27" i="165"/>
  <c r="D38" i="165"/>
  <c r="D28" i="165"/>
  <c r="D30" i="165"/>
  <c r="D32" i="165"/>
  <c r="D36" i="165"/>
  <c r="D29" i="165"/>
  <c r="D34" i="165"/>
  <c r="D33" i="165"/>
  <c r="D35" i="165"/>
  <c r="D37" i="165"/>
  <c r="D31" i="165"/>
  <c r="B81" i="165"/>
  <c r="B94" i="165" s="1"/>
  <c r="F77" i="161"/>
  <c r="F78" i="161"/>
  <c r="H26" i="161"/>
  <c r="B80" i="167"/>
  <c r="D33" i="167"/>
  <c r="D27" i="167"/>
  <c r="D36" i="167"/>
  <c r="D28" i="167"/>
  <c r="B81" i="167"/>
  <c r="B94" i="167" s="1"/>
  <c r="D31" i="167"/>
  <c r="D35" i="167"/>
  <c r="D32" i="167"/>
  <c r="D37" i="167"/>
  <c r="D30" i="167"/>
  <c r="D29" i="167"/>
  <c r="D38" i="167"/>
  <c r="D34" i="167"/>
  <c r="G80" i="167"/>
  <c r="G38" i="154"/>
  <c r="I38" i="154" s="1"/>
  <c r="I80" i="154" s="1"/>
  <c r="E39" i="166"/>
  <c r="B80" i="162"/>
  <c r="D32" i="162"/>
  <c r="D27" i="162"/>
  <c r="B81" i="162"/>
  <c r="B94" i="162" s="1"/>
  <c r="D30" i="162"/>
  <c r="D38" i="162"/>
  <c r="D36" i="162"/>
  <c r="D28" i="162"/>
  <c r="D37" i="162"/>
  <c r="D34" i="162"/>
  <c r="D29" i="162"/>
  <c r="D33" i="162"/>
  <c r="D31" i="162"/>
  <c r="D35" i="162"/>
  <c r="X36" i="147"/>
  <c r="C40" i="165"/>
  <c r="E40" i="165" s="1"/>
  <c r="AB36" i="147"/>
  <c r="C40" i="167"/>
  <c r="E40" i="167" s="1"/>
  <c r="G38" i="156"/>
  <c r="I38" i="156" s="1"/>
  <c r="I80" i="156" s="1"/>
  <c r="E39" i="149"/>
  <c r="G39" i="149" s="1"/>
  <c r="I39" i="149" s="1"/>
  <c r="B39" i="156"/>
  <c r="F77" i="154"/>
  <c r="F78" i="154"/>
  <c r="H26" i="154"/>
  <c r="G38" i="158"/>
  <c r="G39" i="158" s="1"/>
  <c r="I39" i="158" s="1"/>
  <c r="E80" i="158"/>
  <c r="E104" i="158" s="1"/>
  <c r="G104" i="158" s="1"/>
  <c r="B80" i="156"/>
  <c r="D33" i="156"/>
  <c r="D32" i="156"/>
  <c r="D31" i="156"/>
  <c r="D29" i="156"/>
  <c r="D34" i="156"/>
  <c r="D35" i="156"/>
  <c r="D30" i="156"/>
  <c r="D37" i="156"/>
  <c r="D38" i="156"/>
  <c r="B81" i="156"/>
  <c r="B94" i="156" s="1"/>
  <c r="D28" i="156"/>
  <c r="D36" i="156"/>
  <c r="D27" i="156"/>
  <c r="H36" i="147"/>
  <c r="C40" i="156"/>
  <c r="F77" i="156"/>
  <c r="F78" i="156"/>
  <c r="H26" i="156"/>
  <c r="F77" i="158"/>
  <c r="F78" i="158"/>
  <c r="H26" i="158"/>
  <c r="B39" i="154"/>
  <c r="F36" i="147"/>
  <c r="C40" i="154"/>
  <c r="L36" i="147"/>
  <c r="C40" i="158"/>
  <c r="E40" i="158" s="1"/>
  <c r="B80" i="154"/>
  <c r="D38" i="154"/>
  <c r="D31" i="154"/>
  <c r="D27" i="154"/>
  <c r="D29" i="154"/>
  <c r="D33" i="154"/>
  <c r="D28" i="154"/>
  <c r="D30" i="154"/>
  <c r="D35" i="154"/>
  <c r="D34" i="154"/>
  <c r="D36" i="154"/>
  <c r="D32" i="154"/>
  <c r="D37" i="154"/>
  <c r="B81" i="154"/>
  <c r="B94" i="154" s="1"/>
  <c r="B39" i="158"/>
  <c r="D33" i="158"/>
  <c r="B80" i="158"/>
  <c r="D38" i="158"/>
  <c r="D35" i="158"/>
  <c r="D37" i="158"/>
  <c r="D36" i="158"/>
  <c r="D31" i="158"/>
  <c r="B81" i="158"/>
  <c r="B94" i="158" s="1"/>
  <c r="D28" i="158"/>
  <c r="D27" i="158"/>
  <c r="D30" i="158"/>
  <c r="D32" i="158"/>
  <c r="D34" i="158"/>
  <c r="D29" i="158"/>
  <c r="G38" i="152"/>
  <c r="I38" i="152" s="1"/>
  <c r="I80" i="152" s="1"/>
  <c r="J26" i="144"/>
  <c r="H78" i="144"/>
  <c r="H77" i="144"/>
  <c r="F77" i="152"/>
  <c r="F78" i="152"/>
  <c r="H26" i="152"/>
  <c r="B80" i="152"/>
  <c r="D32" i="152"/>
  <c r="D27" i="152"/>
  <c r="D31" i="152"/>
  <c r="D38" i="152"/>
  <c r="D33" i="152"/>
  <c r="D30" i="152"/>
  <c r="D29" i="152"/>
  <c r="D35" i="152"/>
  <c r="D28" i="152"/>
  <c r="D36" i="152"/>
  <c r="D34" i="152"/>
  <c r="D37" i="152"/>
  <c r="B81" i="152"/>
  <c r="B94" i="152" s="1"/>
  <c r="B39" i="152"/>
  <c r="B80" i="149"/>
  <c r="D29" i="149"/>
  <c r="D37" i="149"/>
  <c r="D32" i="149"/>
  <c r="D28" i="149"/>
  <c r="B81" i="149"/>
  <c r="B94" i="149" s="1"/>
  <c r="D30" i="149"/>
  <c r="D34" i="149"/>
  <c r="D38" i="149"/>
  <c r="D31" i="149"/>
  <c r="D33" i="149"/>
  <c r="D36" i="149"/>
  <c r="D35" i="149"/>
  <c r="D27" i="149"/>
  <c r="B39" i="144"/>
  <c r="N36" i="147"/>
  <c r="C40" i="152"/>
  <c r="B80" i="144"/>
  <c r="D30" i="144"/>
  <c r="B81" i="144"/>
  <c r="B94" i="144" s="1"/>
  <c r="D38" i="144"/>
  <c r="D37" i="144"/>
  <c r="D32" i="144"/>
  <c r="D29" i="144"/>
  <c r="D27" i="144"/>
  <c r="D34" i="144"/>
  <c r="D36" i="144"/>
  <c r="D33" i="144"/>
  <c r="D31" i="144"/>
  <c r="D28" i="144"/>
  <c r="D35" i="144"/>
  <c r="F78" i="149"/>
  <c r="F77" i="149"/>
  <c r="H26" i="149"/>
  <c r="G38" i="144"/>
  <c r="I37" i="144"/>
  <c r="E80" i="144"/>
  <c r="E104" i="144" s="1"/>
  <c r="G104" i="144" s="1"/>
  <c r="I80" i="149"/>
  <c r="I81" i="149"/>
  <c r="D36" i="147"/>
  <c r="C40" i="144"/>
  <c r="J36" i="147"/>
  <c r="C40" i="149"/>
  <c r="G80" i="149"/>
  <c r="G81" i="149"/>
  <c r="I81" i="163" l="1"/>
  <c r="I38" i="165"/>
  <c r="I38" i="167"/>
  <c r="I81" i="167" s="1"/>
  <c r="G39" i="165"/>
  <c r="I39" i="165" s="1"/>
  <c r="G81" i="163"/>
  <c r="G80" i="163"/>
  <c r="G39" i="164"/>
  <c r="I39" i="164" s="1"/>
  <c r="G81" i="164"/>
  <c r="G80" i="161"/>
  <c r="I81" i="161"/>
  <c r="G81" i="161"/>
  <c r="G40" i="167"/>
  <c r="I40" i="167" s="1"/>
  <c r="G81" i="154"/>
  <c r="G80" i="154"/>
  <c r="I81" i="154"/>
  <c r="G40" i="165"/>
  <c r="I40" i="165" s="1"/>
  <c r="G80" i="162"/>
  <c r="G81" i="162"/>
  <c r="I38" i="162"/>
  <c r="B40" i="162"/>
  <c r="I81" i="156"/>
  <c r="B40" i="164"/>
  <c r="X37" i="147"/>
  <c r="C41" i="165"/>
  <c r="E41" i="165" s="1"/>
  <c r="D80" i="167"/>
  <c r="F27" i="167"/>
  <c r="H27" i="167" s="1"/>
  <c r="J27" i="167" s="1"/>
  <c r="K27" i="167" s="1"/>
  <c r="B40" i="163"/>
  <c r="E40" i="164"/>
  <c r="G39" i="163"/>
  <c r="I39" i="163" s="1"/>
  <c r="B40" i="166"/>
  <c r="K26" i="165"/>
  <c r="J78" i="165"/>
  <c r="J77" i="165"/>
  <c r="I80" i="164"/>
  <c r="I81" i="164"/>
  <c r="K78" i="163"/>
  <c r="K77" i="163"/>
  <c r="L26" i="163"/>
  <c r="L77" i="163" s="1"/>
  <c r="N26" i="163"/>
  <c r="Z37" i="147"/>
  <c r="C41" i="166"/>
  <c r="T37" i="147"/>
  <c r="C41" i="163"/>
  <c r="G39" i="161"/>
  <c r="I39" i="161" s="1"/>
  <c r="G39" i="156"/>
  <c r="I39" i="156" s="1"/>
  <c r="G81" i="156"/>
  <c r="G39" i="166"/>
  <c r="I39" i="166" s="1"/>
  <c r="H78" i="161"/>
  <c r="H77" i="161"/>
  <c r="J26" i="161"/>
  <c r="D80" i="161"/>
  <c r="F27" i="161"/>
  <c r="H27" i="161" s="1"/>
  <c r="J27" i="161" s="1"/>
  <c r="K27" i="161" s="1"/>
  <c r="E40" i="166"/>
  <c r="B40" i="161"/>
  <c r="H78" i="167"/>
  <c r="H77" i="167"/>
  <c r="J26" i="167"/>
  <c r="V37" i="147"/>
  <c r="C41" i="164"/>
  <c r="E41" i="164" s="1"/>
  <c r="G80" i="156"/>
  <c r="AB37" i="147"/>
  <c r="C41" i="167"/>
  <c r="E41" i="167" s="1"/>
  <c r="D80" i="162"/>
  <c r="F27" i="162"/>
  <c r="H27" i="162" s="1"/>
  <c r="J27" i="162" s="1"/>
  <c r="K27" i="162" s="1"/>
  <c r="I80" i="165"/>
  <c r="I81" i="165"/>
  <c r="D80" i="163"/>
  <c r="F27" i="163"/>
  <c r="H27" i="163" s="1"/>
  <c r="J27" i="163" s="1"/>
  <c r="K27" i="163" s="1"/>
  <c r="L27" i="163" s="1"/>
  <c r="L26" i="164"/>
  <c r="L77" i="164" s="1"/>
  <c r="K78" i="164"/>
  <c r="K77" i="164"/>
  <c r="N26" i="164"/>
  <c r="E40" i="162"/>
  <c r="R37" i="147"/>
  <c r="C41" i="162"/>
  <c r="E41" i="162" s="1"/>
  <c r="P37" i="147"/>
  <c r="C41" i="161"/>
  <c r="E41" i="161" s="1"/>
  <c r="E40" i="163"/>
  <c r="D80" i="164"/>
  <c r="F27" i="164"/>
  <c r="H27" i="164" s="1"/>
  <c r="J27" i="164" s="1"/>
  <c r="K27" i="164" s="1"/>
  <c r="L27" i="164" s="1"/>
  <c r="G39" i="162"/>
  <c r="I39" i="162" s="1"/>
  <c r="B40" i="167"/>
  <c r="B40" i="165"/>
  <c r="D80" i="165"/>
  <c r="F27" i="165"/>
  <c r="H27" i="165" s="1"/>
  <c r="J27" i="165" s="1"/>
  <c r="K27" i="165" s="1"/>
  <c r="H78" i="166"/>
  <c r="H77" i="166"/>
  <c r="J26" i="166"/>
  <c r="H78" i="162"/>
  <c r="H77" i="162"/>
  <c r="J26" i="162"/>
  <c r="D80" i="166"/>
  <c r="F27" i="166"/>
  <c r="H27" i="166" s="1"/>
  <c r="J27" i="166" s="1"/>
  <c r="K27" i="166" s="1"/>
  <c r="G40" i="158"/>
  <c r="I40" i="158" s="1"/>
  <c r="D80" i="158"/>
  <c r="F27" i="158"/>
  <c r="H27" i="158" s="1"/>
  <c r="J27" i="158" s="1"/>
  <c r="K27" i="158" s="1"/>
  <c r="H37" i="147"/>
  <c r="C41" i="156"/>
  <c r="B40" i="158"/>
  <c r="D80" i="156"/>
  <c r="F27" i="156"/>
  <c r="H27" i="156" s="1"/>
  <c r="J27" i="156" s="1"/>
  <c r="K27" i="156" s="1"/>
  <c r="D80" i="154"/>
  <c r="F27" i="154"/>
  <c r="H27" i="154" s="1"/>
  <c r="J27" i="154" s="1"/>
  <c r="K27" i="154" s="1"/>
  <c r="B40" i="154"/>
  <c r="E40" i="154"/>
  <c r="H78" i="154"/>
  <c r="H77" i="154"/>
  <c r="J26" i="154"/>
  <c r="F37" i="147"/>
  <c r="C41" i="154"/>
  <c r="G80" i="158"/>
  <c r="G81" i="158"/>
  <c r="I38" i="158"/>
  <c r="L37" i="147"/>
  <c r="C41" i="158"/>
  <c r="E41" i="158" s="1"/>
  <c r="H78" i="156"/>
  <c r="H77" i="156"/>
  <c r="J26" i="156"/>
  <c r="G39" i="154"/>
  <c r="I39" i="154" s="1"/>
  <c r="H78" i="158"/>
  <c r="H77" i="158"/>
  <c r="J26" i="158"/>
  <c r="B40" i="156"/>
  <c r="E40" i="156"/>
  <c r="G80" i="152"/>
  <c r="I81" i="152"/>
  <c r="G81" i="152"/>
  <c r="K26" i="144"/>
  <c r="J77" i="144"/>
  <c r="J78" i="144"/>
  <c r="G80" i="144"/>
  <c r="G81" i="144"/>
  <c r="I38" i="144"/>
  <c r="J37" i="147"/>
  <c r="C41" i="149"/>
  <c r="G39" i="144"/>
  <c r="I39" i="144" s="1"/>
  <c r="B40" i="152"/>
  <c r="N37" i="147"/>
  <c r="C41" i="152"/>
  <c r="E41" i="152" s="1"/>
  <c r="H78" i="152"/>
  <c r="H77" i="152"/>
  <c r="J26" i="152"/>
  <c r="B40" i="144"/>
  <c r="D80" i="149"/>
  <c r="F27" i="149"/>
  <c r="H27" i="149" s="1"/>
  <c r="J27" i="149" s="1"/>
  <c r="K27" i="149" s="1"/>
  <c r="E40" i="152"/>
  <c r="H78" i="149"/>
  <c r="H77" i="149"/>
  <c r="J26" i="149"/>
  <c r="D80" i="144"/>
  <c r="F27" i="144"/>
  <c r="H27" i="144" s="1"/>
  <c r="J27" i="144" s="1"/>
  <c r="K27" i="144" s="1"/>
  <c r="G39" i="152"/>
  <c r="I39" i="152" s="1"/>
  <c r="E40" i="149"/>
  <c r="B40" i="149"/>
  <c r="D37" i="147"/>
  <c r="C41" i="144"/>
  <c r="E41" i="144" s="1"/>
  <c r="E40" i="144"/>
  <c r="D80" i="152"/>
  <c r="F27" i="152"/>
  <c r="H27" i="152" s="1"/>
  <c r="J27" i="152" s="1"/>
  <c r="K27" i="152" s="1"/>
  <c r="G41" i="165" l="1"/>
  <c r="I41" i="165" s="1"/>
  <c r="I80" i="167"/>
  <c r="G40" i="163"/>
  <c r="I40" i="163" s="1"/>
  <c r="F28" i="156"/>
  <c r="F28" i="166"/>
  <c r="H28" i="166" s="1"/>
  <c r="J28" i="166" s="1"/>
  <c r="K28" i="166" s="1"/>
  <c r="L28" i="166" s="1"/>
  <c r="F28" i="163"/>
  <c r="H28" i="163" s="1"/>
  <c r="J28" i="163" s="1"/>
  <c r="K28" i="163" s="1"/>
  <c r="L28" i="163" s="1"/>
  <c r="L27" i="165"/>
  <c r="F28" i="167"/>
  <c r="H28" i="167" s="1"/>
  <c r="J28" i="167" s="1"/>
  <c r="K28" i="167" s="1"/>
  <c r="L28" i="167" s="1"/>
  <c r="F28" i="165"/>
  <c r="H28" i="165" s="1"/>
  <c r="J28" i="165" s="1"/>
  <c r="K28" i="165" s="1"/>
  <c r="L28" i="165" s="1"/>
  <c r="G41" i="167"/>
  <c r="I41" i="167" s="1"/>
  <c r="B41" i="163"/>
  <c r="B41" i="166"/>
  <c r="E41" i="166"/>
  <c r="F28" i="154"/>
  <c r="H28" i="154" s="1"/>
  <c r="J28" i="154" s="1"/>
  <c r="K28" i="154" s="1"/>
  <c r="L28" i="154" s="1"/>
  <c r="F28" i="164"/>
  <c r="J78" i="161"/>
  <c r="J77" i="161"/>
  <c r="K26" i="161"/>
  <c r="L27" i="161" s="1"/>
  <c r="T38" i="147"/>
  <c r="C42" i="163"/>
  <c r="E42" i="163" s="1"/>
  <c r="Z38" i="147"/>
  <c r="C42" i="166"/>
  <c r="K77" i="165"/>
  <c r="N26" i="165"/>
  <c r="L26" i="165"/>
  <c r="L77" i="165" s="1"/>
  <c r="K78" i="165"/>
  <c r="E41" i="163"/>
  <c r="X38" i="147"/>
  <c r="C42" i="165"/>
  <c r="E42" i="165" s="1"/>
  <c r="I80" i="162"/>
  <c r="I81" i="162"/>
  <c r="G40" i="166"/>
  <c r="I40" i="166" s="1"/>
  <c r="B41" i="161"/>
  <c r="J77" i="162"/>
  <c r="K26" i="162"/>
  <c r="J78" i="162"/>
  <c r="P38" i="147"/>
  <c r="C42" i="161"/>
  <c r="B41" i="164"/>
  <c r="F28" i="161"/>
  <c r="G40" i="164"/>
  <c r="I40" i="164" s="1"/>
  <c r="AB38" i="147"/>
  <c r="C42" i="167"/>
  <c r="E42" i="167" s="1"/>
  <c r="B41" i="162"/>
  <c r="G40" i="162"/>
  <c r="I40" i="162" s="1"/>
  <c r="V38" i="147"/>
  <c r="C42" i="164"/>
  <c r="E42" i="164" s="1"/>
  <c r="F29" i="163"/>
  <c r="B41" i="167"/>
  <c r="J77" i="166"/>
  <c r="J78" i="166"/>
  <c r="K26" i="166"/>
  <c r="L27" i="166" s="1"/>
  <c r="R38" i="147"/>
  <c r="C42" i="162"/>
  <c r="E42" i="162" s="1"/>
  <c r="J78" i="167"/>
  <c r="J77" i="167"/>
  <c r="K26" i="167"/>
  <c r="L27" i="167" s="1"/>
  <c r="G40" i="161"/>
  <c r="I40" i="161" s="1"/>
  <c r="B41" i="165"/>
  <c r="F28" i="162"/>
  <c r="F28" i="158"/>
  <c r="G40" i="154"/>
  <c r="I40" i="154" s="1"/>
  <c r="G41" i="158"/>
  <c r="I41" i="158" s="1"/>
  <c r="B41" i="154"/>
  <c r="H38" i="147"/>
  <c r="C42" i="156"/>
  <c r="E42" i="156" s="1"/>
  <c r="E41" i="154"/>
  <c r="L38" i="147"/>
  <c r="C42" i="158"/>
  <c r="E42" i="158" s="1"/>
  <c r="F38" i="147"/>
  <c r="C42" i="154"/>
  <c r="B41" i="156"/>
  <c r="B41" i="158"/>
  <c r="K26" i="154"/>
  <c r="J77" i="154"/>
  <c r="J78" i="154"/>
  <c r="E41" i="156"/>
  <c r="J77" i="158"/>
  <c r="K26" i="158"/>
  <c r="L27" i="158" s="1"/>
  <c r="J78" i="158"/>
  <c r="G40" i="156"/>
  <c r="I40" i="156" s="1"/>
  <c r="J78" i="156"/>
  <c r="K26" i="156"/>
  <c r="J77" i="156"/>
  <c r="I80" i="158"/>
  <c r="I81" i="158"/>
  <c r="G40" i="152"/>
  <c r="I40" i="152" s="1"/>
  <c r="L27" i="144"/>
  <c r="F28" i="149"/>
  <c r="H28" i="149" s="1"/>
  <c r="J28" i="149" s="1"/>
  <c r="K28" i="149" s="1"/>
  <c r="L28" i="149" s="1"/>
  <c r="L26" i="144"/>
  <c r="L77" i="144" s="1"/>
  <c r="K77" i="144"/>
  <c r="N26" i="144"/>
  <c r="K78" i="144"/>
  <c r="G40" i="144"/>
  <c r="B41" i="152"/>
  <c r="N38" i="147"/>
  <c r="C42" i="152"/>
  <c r="I80" i="144"/>
  <c r="I81" i="144"/>
  <c r="J78" i="152"/>
  <c r="J77" i="152"/>
  <c r="K26" i="152"/>
  <c r="F28" i="144"/>
  <c r="F28" i="152"/>
  <c r="J78" i="149"/>
  <c r="J77" i="149"/>
  <c r="K26" i="149"/>
  <c r="B41" i="144"/>
  <c r="D38" i="147"/>
  <c r="C42" i="144"/>
  <c r="G40" i="149"/>
  <c r="I40" i="149" s="1"/>
  <c r="B41" i="149"/>
  <c r="J38" i="147"/>
  <c r="C42" i="149"/>
  <c r="E42" i="149" s="1"/>
  <c r="E41" i="149"/>
  <c r="G42" i="165" l="1"/>
  <c r="I42" i="165" s="1"/>
  <c r="G41" i="163"/>
  <c r="I41" i="163" s="1"/>
  <c r="F29" i="167"/>
  <c r="H29" i="167" s="1"/>
  <c r="J29" i="167" s="1"/>
  <c r="K29" i="167" s="1"/>
  <c r="L29" i="167" s="1"/>
  <c r="F29" i="166"/>
  <c r="H29" i="166" s="1"/>
  <c r="J29" i="166" s="1"/>
  <c r="K29" i="166" s="1"/>
  <c r="L29" i="166" s="1"/>
  <c r="F29" i="165"/>
  <c r="H29" i="165" s="1"/>
  <c r="J29" i="165" s="1"/>
  <c r="K29" i="165" s="1"/>
  <c r="L29" i="165" s="1"/>
  <c r="G42" i="167"/>
  <c r="I42" i="167" s="1"/>
  <c r="H28" i="156"/>
  <c r="J28" i="156" s="1"/>
  <c r="K28" i="156" s="1"/>
  <c r="L28" i="156" s="1"/>
  <c r="F29" i="156"/>
  <c r="G42" i="158"/>
  <c r="I42" i="158" s="1"/>
  <c r="G41" i="166"/>
  <c r="I41" i="166" s="1"/>
  <c r="V39" i="147"/>
  <c r="C43" i="164"/>
  <c r="E43" i="164" s="1"/>
  <c r="K78" i="162"/>
  <c r="L26" i="162"/>
  <c r="L77" i="162" s="1"/>
  <c r="N26" i="162"/>
  <c r="K77" i="162"/>
  <c r="B42" i="166"/>
  <c r="Z39" i="147"/>
  <c r="C43" i="166"/>
  <c r="B42" i="163"/>
  <c r="G41" i="164"/>
  <c r="I41" i="164" s="1"/>
  <c r="B42" i="161"/>
  <c r="E42" i="161"/>
  <c r="G41" i="162"/>
  <c r="I41" i="162" s="1"/>
  <c r="T39" i="147"/>
  <c r="C43" i="163"/>
  <c r="L27" i="162"/>
  <c r="AB39" i="147"/>
  <c r="C43" i="167"/>
  <c r="E43" i="167" s="1"/>
  <c r="H28" i="164"/>
  <c r="J28" i="164" s="1"/>
  <c r="K28" i="164" s="1"/>
  <c r="L28" i="164" s="1"/>
  <c r="F29" i="164"/>
  <c r="P39" i="147"/>
  <c r="C43" i="161"/>
  <c r="K78" i="161"/>
  <c r="L26" i="161"/>
  <c r="L77" i="161" s="1"/>
  <c r="N26" i="161"/>
  <c r="K77" i="161"/>
  <c r="E42" i="166"/>
  <c r="F29" i="154"/>
  <c r="H29" i="154" s="1"/>
  <c r="J29" i="154" s="1"/>
  <c r="K29" i="154" s="1"/>
  <c r="L29" i="154" s="1"/>
  <c r="H28" i="162"/>
  <c r="J28" i="162" s="1"/>
  <c r="K28" i="162" s="1"/>
  <c r="L28" i="162" s="1"/>
  <c r="F29" i="162"/>
  <c r="L26" i="166"/>
  <c r="L77" i="166" s="1"/>
  <c r="K78" i="166"/>
  <c r="N26" i="166"/>
  <c r="K77" i="166"/>
  <c r="H29" i="163"/>
  <c r="J29" i="163" s="1"/>
  <c r="K29" i="163" s="1"/>
  <c r="L29" i="163" s="1"/>
  <c r="F30" i="163"/>
  <c r="G41" i="161"/>
  <c r="I41" i="161" s="1"/>
  <c r="B42" i="165"/>
  <c r="R39" i="147"/>
  <c r="C43" i="162"/>
  <c r="K78" i="167"/>
  <c r="K77" i="167"/>
  <c r="L26" i="167"/>
  <c r="L77" i="167" s="1"/>
  <c r="N26" i="167"/>
  <c r="H28" i="161"/>
  <c r="J28" i="161" s="1"/>
  <c r="K28" i="161" s="1"/>
  <c r="L28" i="161" s="1"/>
  <c r="F29" i="161"/>
  <c r="G41" i="154"/>
  <c r="I41" i="154" s="1"/>
  <c r="B42" i="162"/>
  <c r="B42" i="164"/>
  <c r="B42" i="167"/>
  <c r="X39" i="147"/>
  <c r="C43" i="165"/>
  <c r="H28" i="158"/>
  <c r="J28" i="158" s="1"/>
  <c r="K28" i="158" s="1"/>
  <c r="L28" i="158" s="1"/>
  <c r="F29" i="158"/>
  <c r="G41" i="149"/>
  <c r="I41" i="149" s="1"/>
  <c r="G41" i="152"/>
  <c r="I41" i="152" s="1"/>
  <c r="F39" i="147"/>
  <c r="C43" i="154"/>
  <c r="E43" i="154" s="1"/>
  <c r="H39" i="147"/>
  <c r="C43" i="156"/>
  <c r="E43" i="156" s="1"/>
  <c r="K78" i="156"/>
  <c r="K77" i="156"/>
  <c r="N26" i="156"/>
  <c r="L26" i="156"/>
  <c r="L77" i="156" s="1"/>
  <c r="B42" i="154"/>
  <c r="B42" i="158"/>
  <c r="N26" i="154"/>
  <c r="L26" i="154"/>
  <c r="L77" i="154" s="1"/>
  <c r="K78" i="154"/>
  <c r="K77" i="154"/>
  <c r="B42" i="156"/>
  <c r="G41" i="156"/>
  <c r="I41" i="156" s="1"/>
  <c r="L39" i="147"/>
  <c r="C43" i="158"/>
  <c r="E43" i="158" s="1"/>
  <c r="E42" i="154"/>
  <c r="N26" i="158"/>
  <c r="K78" i="158"/>
  <c r="K77" i="158"/>
  <c r="L26" i="158"/>
  <c r="L77" i="158" s="1"/>
  <c r="L27" i="156"/>
  <c r="L27" i="154"/>
  <c r="F29" i="149"/>
  <c r="H29" i="149" s="1"/>
  <c r="J29" i="149" s="1"/>
  <c r="K29" i="149" s="1"/>
  <c r="L29" i="149" s="1"/>
  <c r="B42" i="144"/>
  <c r="N26" i="149"/>
  <c r="K78" i="149"/>
  <c r="L26" i="149"/>
  <c r="L77" i="149" s="1"/>
  <c r="K77" i="149"/>
  <c r="D39" i="147"/>
  <c r="C43" i="144"/>
  <c r="E43" i="144" s="1"/>
  <c r="N39" i="147"/>
  <c r="C43" i="152"/>
  <c r="E43" i="152" s="1"/>
  <c r="J39" i="147"/>
  <c r="C43" i="149"/>
  <c r="E42" i="144"/>
  <c r="H28" i="144"/>
  <c r="J28" i="144" s="1"/>
  <c r="K28" i="144" s="1"/>
  <c r="L28" i="144" s="1"/>
  <c r="F29" i="144"/>
  <c r="B42" i="152"/>
  <c r="E42" i="152"/>
  <c r="H28" i="152"/>
  <c r="J28" i="152" s="1"/>
  <c r="K28" i="152" s="1"/>
  <c r="L28" i="152" s="1"/>
  <c r="F29" i="152"/>
  <c r="K78" i="152"/>
  <c r="K77" i="152"/>
  <c r="N26" i="152"/>
  <c r="L26" i="152"/>
  <c r="L77" i="152" s="1"/>
  <c r="B42" i="149"/>
  <c r="L27" i="149"/>
  <c r="L27" i="152"/>
  <c r="G41" i="144"/>
  <c r="I41" i="144" s="1"/>
  <c r="I40" i="144"/>
  <c r="F30" i="166" l="1"/>
  <c r="G42" i="163"/>
  <c r="I42" i="163" s="1"/>
  <c r="F30" i="167"/>
  <c r="H30" i="167" s="1"/>
  <c r="J30" i="167" s="1"/>
  <c r="K30" i="167" s="1"/>
  <c r="L30" i="167" s="1"/>
  <c r="F30" i="165"/>
  <c r="H30" i="165" s="1"/>
  <c r="J30" i="165" s="1"/>
  <c r="K30" i="165" s="1"/>
  <c r="L30" i="165" s="1"/>
  <c r="G43" i="167"/>
  <c r="I43" i="167" s="1"/>
  <c r="G42" i="166"/>
  <c r="I42" i="166" s="1"/>
  <c r="F30" i="154"/>
  <c r="H30" i="154" s="1"/>
  <c r="J30" i="154" s="1"/>
  <c r="K30" i="154" s="1"/>
  <c r="L30" i="154" s="1"/>
  <c r="G42" i="162"/>
  <c r="I42" i="162" s="1"/>
  <c r="H29" i="156"/>
  <c r="J29" i="156" s="1"/>
  <c r="K29" i="156" s="1"/>
  <c r="L29" i="156" s="1"/>
  <c r="F30" i="156"/>
  <c r="B43" i="166"/>
  <c r="B43" i="165"/>
  <c r="H29" i="162"/>
  <c r="J29" i="162" s="1"/>
  <c r="K29" i="162" s="1"/>
  <c r="L29" i="162" s="1"/>
  <c r="F30" i="162"/>
  <c r="T40" i="147"/>
  <c r="C44" i="163"/>
  <c r="G42" i="164"/>
  <c r="I42" i="164" s="1"/>
  <c r="B43" i="161"/>
  <c r="B43" i="163"/>
  <c r="X40" i="147"/>
  <c r="C44" i="165"/>
  <c r="E44" i="165" s="1"/>
  <c r="H30" i="163"/>
  <c r="J30" i="163" s="1"/>
  <c r="K30" i="163" s="1"/>
  <c r="L30" i="163" s="1"/>
  <c r="F31" i="163"/>
  <c r="H29" i="164"/>
  <c r="J29" i="164" s="1"/>
  <c r="K29" i="164" s="1"/>
  <c r="L29" i="164" s="1"/>
  <c r="F30" i="164"/>
  <c r="G42" i="161"/>
  <c r="I42" i="161" s="1"/>
  <c r="E43" i="163"/>
  <c r="B43" i="164"/>
  <c r="H29" i="161"/>
  <c r="J29" i="161" s="1"/>
  <c r="K29" i="161" s="1"/>
  <c r="L29" i="161" s="1"/>
  <c r="F30" i="161"/>
  <c r="G42" i="154"/>
  <c r="I42" i="154" s="1"/>
  <c r="E43" i="165"/>
  <c r="B43" i="167"/>
  <c r="E43" i="166"/>
  <c r="V40" i="147"/>
  <c r="C44" i="164"/>
  <c r="E43" i="162"/>
  <c r="B43" i="162"/>
  <c r="P40" i="147"/>
  <c r="C44" i="161"/>
  <c r="R40" i="147"/>
  <c r="C44" i="162"/>
  <c r="Z40" i="147"/>
  <c r="C44" i="166"/>
  <c r="E44" i="166" s="1"/>
  <c r="H30" i="166"/>
  <c r="J30" i="166" s="1"/>
  <c r="K30" i="166" s="1"/>
  <c r="L30" i="166" s="1"/>
  <c r="F31" i="166"/>
  <c r="AB40" i="147"/>
  <c r="C44" i="167"/>
  <c r="E44" i="167" s="1"/>
  <c r="E43" i="161"/>
  <c r="H29" i="158"/>
  <c r="J29" i="158" s="1"/>
  <c r="K29" i="158" s="1"/>
  <c r="L29" i="158" s="1"/>
  <c r="F30" i="158"/>
  <c r="G42" i="149"/>
  <c r="I42" i="149" s="1"/>
  <c r="G42" i="156"/>
  <c r="I42" i="156" s="1"/>
  <c r="H40" i="147"/>
  <c r="C44" i="156"/>
  <c r="B43" i="156"/>
  <c r="G43" i="158"/>
  <c r="I43" i="158" s="1"/>
  <c r="B43" i="154"/>
  <c r="B43" i="158"/>
  <c r="F40" i="147"/>
  <c r="C44" i="154"/>
  <c r="L40" i="147"/>
  <c r="C44" i="158"/>
  <c r="E44" i="158" s="1"/>
  <c r="F30" i="149"/>
  <c r="H30" i="149" s="1"/>
  <c r="J30" i="149" s="1"/>
  <c r="K30" i="149" s="1"/>
  <c r="L30" i="149" s="1"/>
  <c r="G42" i="144"/>
  <c r="B43" i="149"/>
  <c r="G42" i="152"/>
  <c r="I42" i="152" s="1"/>
  <c r="C44" i="144"/>
  <c r="E44" i="144" s="1"/>
  <c r="D40" i="147"/>
  <c r="B43" i="152"/>
  <c r="H29" i="152"/>
  <c r="J29" i="152" s="1"/>
  <c r="K29" i="152" s="1"/>
  <c r="L29" i="152" s="1"/>
  <c r="F30" i="152"/>
  <c r="H29" i="144"/>
  <c r="J29" i="144" s="1"/>
  <c r="K29" i="144" s="1"/>
  <c r="L29" i="144" s="1"/>
  <c r="F30" i="144"/>
  <c r="N40" i="147"/>
  <c r="C44" i="152"/>
  <c r="C44" i="149"/>
  <c r="E44" i="149" s="1"/>
  <c r="J40" i="147"/>
  <c r="E43" i="149"/>
  <c r="B43" i="144"/>
  <c r="G43" i="154" l="1"/>
  <c r="I43" i="154" s="1"/>
  <c r="F31" i="167"/>
  <c r="H31" i="167" s="1"/>
  <c r="J31" i="167" s="1"/>
  <c r="K31" i="167" s="1"/>
  <c r="L31" i="167" s="1"/>
  <c r="F31" i="165"/>
  <c r="F32" i="165" s="1"/>
  <c r="G44" i="167"/>
  <c r="I44" i="167" s="1"/>
  <c r="F31" i="154"/>
  <c r="H31" i="154" s="1"/>
  <c r="J31" i="154" s="1"/>
  <c r="K31" i="154" s="1"/>
  <c r="L31" i="154" s="1"/>
  <c r="G43" i="161"/>
  <c r="I43" i="161" s="1"/>
  <c r="H30" i="156"/>
  <c r="J30" i="156" s="1"/>
  <c r="K30" i="156" s="1"/>
  <c r="L30" i="156" s="1"/>
  <c r="F31" i="156"/>
  <c r="B44" i="162"/>
  <c r="G44" i="158"/>
  <c r="I44" i="158" s="1"/>
  <c r="AB41" i="147"/>
  <c r="C45" i="167"/>
  <c r="E45" i="167" s="1"/>
  <c r="G45" i="167" s="1"/>
  <c r="X41" i="147"/>
  <c r="C45" i="165"/>
  <c r="E45" i="165" s="1"/>
  <c r="B44" i="161"/>
  <c r="B44" i="164"/>
  <c r="H30" i="161"/>
  <c r="J30" i="161" s="1"/>
  <c r="K30" i="161" s="1"/>
  <c r="L30" i="161" s="1"/>
  <c r="F31" i="161"/>
  <c r="T41" i="147"/>
  <c r="C45" i="163"/>
  <c r="E45" i="163" s="1"/>
  <c r="G43" i="162"/>
  <c r="I43" i="162" s="1"/>
  <c r="B44" i="167"/>
  <c r="G43" i="165"/>
  <c r="I43" i="165" s="1"/>
  <c r="B44" i="163"/>
  <c r="P41" i="147"/>
  <c r="C45" i="161"/>
  <c r="E45" i="161" s="1"/>
  <c r="E44" i="163"/>
  <c r="H30" i="162"/>
  <c r="J30" i="162" s="1"/>
  <c r="K30" i="162" s="1"/>
  <c r="L30" i="162" s="1"/>
  <c r="F31" i="162"/>
  <c r="G43" i="166"/>
  <c r="I43" i="166" s="1"/>
  <c r="H30" i="164"/>
  <c r="J30" i="164" s="1"/>
  <c r="K30" i="164" s="1"/>
  <c r="L30" i="164" s="1"/>
  <c r="F31" i="164"/>
  <c r="G43" i="163"/>
  <c r="I43" i="163" s="1"/>
  <c r="B44" i="165"/>
  <c r="R41" i="147"/>
  <c r="C45" i="162"/>
  <c r="E44" i="162"/>
  <c r="E44" i="164"/>
  <c r="Z41" i="147"/>
  <c r="C45" i="166"/>
  <c r="E45" i="166" s="1"/>
  <c r="G43" i="164"/>
  <c r="I43" i="164" s="1"/>
  <c r="H31" i="166"/>
  <c r="J31" i="166" s="1"/>
  <c r="K31" i="166" s="1"/>
  <c r="L31" i="166" s="1"/>
  <c r="F32" i="166"/>
  <c r="V41" i="147"/>
  <c r="C45" i="164"/>
  <c r="G43" i="156"/>
  <c r="I43" i="156" s="1"/>
  <c r="B44" i="166"/>
  <c r="H31" i="163"/>
  <c r="J31" i="163" s="1"/>
  <c r="K31" i="163" s="1"/>
  <c r="L31" i="163" s="1"/>
  <c r="F32" i="163"/>
  <c r="E44" i="161"/>
  <c r="H30" i="158"/>
  <c r="J30" i="158" s="1"/>
  <c r="K30" i="158" s="1"/>
  <c r="L30" i="158" s="1"/>
  <c r="F31" i="158"/>
  <c r="B44" i="154"/>
  <c r="B44" i="156"/>
  <c r="F41" i="147"/>
  <c r="C45" i="154"/>
  <c r="E44" i="154"/>
  <c r="L41" i="147"/>
  <c r="C45" i="158"/>
  <c r="E44" i="156"/>
  <c r="H41" i="147"/>
  <c r="C45" i="156"/>
  <c r="E45" i="156" s="1"/>
  <c r="B44" i="158"/>
  <c r="F31" i="149"/>
  <c r="F32" i="149" s="1"/>
  <c r="N41" i="147"/>
  <c r="C45" i="152"/>
  <c r="E45" i="152" s="1"/>
  <c r="G43" i="149"/>
  <c r="I43" i="149" s="1"/>
  <c r="J41" i="147"/>
  <c r="C45" i="149"/>
  <c r="E45" i="149" s="1"/>
  <c r="B44" i="144"/>
  <c r="G43" i="152"/>
  <c r="I43" i="152" s="1"/>
  <c r="H30" i="152"/>
  <c r="J30" i="152" s="1"/>
  <c r="K30" i="152" s="1"/>
  <c r="L30" i="152" s="1"/>
  <c r="F31" i="152"/>
  <c r="B44" i="149"/>
  <c r="B44" i="152"/>
  <c r="E44" i="152"/>
  <c r="H30" i="144"/>
  <c r="J30" i="144" s="1"/>
  <c r="K30" i="144" s="1"/>
  <c r="L30" i="144" s="1"/>
  <c r="F31" i="144"/>
  <c r="C45" i="144"/>
  <c r="D41" i="147"/>
  <c r="G43" i="144"/>
  <c r="I43" i="144" s="1"/>
  <c r="I42" i="144"/>
  <c r="F32" i="167" l="1"/>
  <c r="H32" i="167" s="1"/>
  <c r="J32" i="167" s="1"/>
  <c r="K32" i="167" s="1"/>
  <c r="L32" i="167" s="1"/>
  <c r="H31" i="165"/>
  <c r="J31" i="165" s="1"/>
  <c r="K31" i="165" s="1"/>
  <c r="L31" i="165" s="1"/>
  <c r="F32" i="154"/>
  <c r="F33" i="154" s="1"/>
  <c r="G44" i="161"/>
  <c r="I44" i="161" s="1"/>
  <c r="G44" i="163"/>
  <c r="I44" i="163" s="1"/>
  <c r="G44" i="166"/>
  <c r="I44" i="166" s="1"/>
  <c r="F32" i="156"/>
  <c r="H31" i="156"/>
  <c r="J31" i="156" s="1"/>
  <c r="K31" i="156" s="1"/>
  <c r="L31" i="156" s="1"/>
  <c r="B45" i="162"/>
  <c r="E45" i="162"/>
  <c r="B45" i="166"/>
  <c r="R42" i="147"/>
  <c r="C46" i="162"/>
  <c r="E46" i="162" s="1"/>
  <c r="B45" i="161"/>
  <c r="T42" i="147"/>
  <c r="C46" i="163"/>
  <c r="E46" i="163" s="1"/>
  <c r="Z42" i="147"/>
  <c r="C46" i="166"/>
  <c r="E46" i="166" s="1"/>
  <c r="H31" i="161"/>
  <c r="J31" i="161" s="1"/>
  <c r="K31" i="161" s="1"/>
  <c r="L31" i="161" s="1"/>
  <c r="F32" i="161"/>
  <c r="H32" i="165"/>
  <c r="J32" i="165" s="1"/>
  <c r="K32" i="165" s="1"/>
  <c r="L32" i="165" s="1"/>
  <c r="F33" i="165"/>
  <c r="B45" i="164"/>
  <c r="G44" i="164"/>
  <c r="I44" i="164" s="1"/>
  <c r="X42" i="147"/>
  <c r="C46" i="165"/>
  <c r="P42" i="147"/>
  <c r="C46" i="161"/>
  <c r="E46" i="161" s="1"/>
  <c r="V42" i="147"/>
  <c r="C46" i="164"/>
  <c r="E46" i="164" s="1"/>
  <c r="G44" i="165"/>
  <c r="I44" i="165" s="1"/>
  <c r="B45" i="167"/>
  <c r="I45" i="167"/>
  <c r="H31" i="162"/>
  <c r="J31" i="162" s="1"/>
  <c r="K31" i="162" s="1"/>
  <c r="L31" i="162" s="1"/>
  <c r="F32" i="162"/>
  <c r="H32" i="163"/>
  <c r="J32" i="163" s="1"/>
  <c r="K32" i="163" s="1"/>
  <c r="L32" i="163" s="1"/>
  <c r="F33" i="163"/>
  <c r="B45" i="163"/>
  <c r="H31" i="164"/>
  <c r="J31" i="164" s="1"/>
  <c r="K31" i="164" s="1"/>
  <c r="L31" i="164" s="1"/>
  <c r="F32" i="164"/>
  <c r="B45" i="165"/>
  <c r="G44" i="162"/>
  <c r="I44" i="162" s="1"/>
  <c r="H32" i="166"/>
  <c r="J32" i="166" s="1"/>
  <c r="K32" i="166" s="1"/>
  <c r="L32" i="166" s="1"/>
  <c r="F33" i="166"/>
  <c r="E45" i="164"/>
  <c r="AB42" i="147"/>
  <c r="C46" i="167"/>
  <c r="H31" i="158"/>
  <c r="J31" i="158" s="1"/>
  <c r="K31" i="158" s="1"/>
  <c r="L31" i="158" s="1"/>
  <c r="F32" i="158"/>
  <c r="B45" i="158"/>
  <c r="L42" i="147"/>
  <c r="C46" i="158"/>
  <c r="B45" i="154"/>
  <c r="G44" i="154"/>
  <c r="I44" i="154" s="1"/>
  <c r="G44" i="156"/>
  <c r="I44" i="156" s="1"/>
  <c r="H42" i="147"/>
  <c r="C46" i="156"/>
  <c r="E46" i="156" s="1"/>
  <c r="F42" i="147"/>
  <c r="C46" i="154"/>
  <c r="E45" i="158"/>
  <c r="B45" i="156"/>
  <c r="E45" i="154"/>
  <c r="G44" i="144"/>
  <c r="I44" i="144" s="1"/>
  <c r="H31" i="149"/>
  <c r="J31" i="149" s="1"/>
  <c r="K31" i="149" s="1"/>
  <c r="L31" i="149" s="1"/>
  <c r="G44" i="149"/>
  <c r="I44" i="149" s="1"/>
  <c r="H31" i="144"/>
  <c r="J31" i="144" s="1"/>
  <c r="K31" i="144" s="1"/>
  <c r="L31" i="144" s="1"/>
  <c r="F32" i="144"/>
  <c r="B45" i="152"/>
  <c r="N42" i="147"/>
  <c r="C46" i="152"/>
  <c r="B45" i="144"/>
  <c r="J42" i="147"/>
  <c r="C46" i="149"/>
  <c r="E46" i="149" s="1"/>
  <c r="G44" i="152"/>
  <c r="I44" i="152" s="1"/>
  <c r="H31" i="152"/>
  <c r="J31" i="152" s="1"/>
  <c r="K31" i="152" s="1"/>
  <c r="L31" i="152" s="1"/>
  <c r="F32" i="152"/>
  <c r="E45" i="144"/>
  <c r="D42" i="147"/>
  <c r="C46" i="144"/>
  <c r="E46" i="144" s="1"/>
  <c r="B45" i="149"/>
  <c r="H32" i="149"/>
  <c r="J32" i="149" s="1"/>
  <c r="K32" i="149" s="1"/>
  <c r="F33" i="149"/>
  <c r="F33" i="167" l="1"/>
  <c r="H33" i="167" s="1"/>
  <c r="J33" i="167" s="1"/>
  <c r="K33" i="167" s="1"/>
  <c r="L33" i="167" s="1"/>
  <c r="H32" i="154"/>
  <c r="J32" i="154" s="1"/>
  <c r="K32" i="154" s="1"/>
  <c r="L32" i="154" s="1"/>
  <c r="G45" i="161"/>
  <c r="I45" i="161" s="1"/>
  <c r="G45" i="163"/>
  <c r="I45" i="163" s="1"/>
  <c r="G45" i="166"/>
  <c r="I45" i="166" s="1"/>
  <c r="H32" i="156"/>
  <c r="J32" i="156" s="1"/>
  <c r="K32" i="156" s="1"/>
  <c r="L32" i="156" s="1"/>
  <c r="F33" i="156"/>
  <c r="G45" i="162"/>
  <c r="I45" i="162" s="1"/>
  <c r="H32" i="164"/>
  <c r="J32" i="164" s="1"/>
  <c r="K32" i="164" s="1"/>
  <c r="L32" i="164" s="1"/>
  <c r="F33" i="164"/>
  <c r="B46" i="166"/>
  <c r="F34" i="167"/>
  <c r="P43" i="147"/>
  <c r="C47" i="161"/>
  <c r="T43" i="147"/>
  <c r="C47" i="163"/>
  <c r="E47" i="163" s="1"/>
  <c r="H33" i="166"/>
  <c r="J33" i="166" s="1"/>
  <c r="K33" i="166" s="1"/>
  <c r="L33" i="166" s="1"/>
  <c r="F34" i="166"/>
  <c r="B46" i="165"/>
  <c r="H33" i="163"/>
  <c r="J33" i="163" s="1"/>
  <c r="K33" i="163" s="1"/>
  <c r="L33" i="163" s="1"/>
  <c r="F34" i="163"/>
  <c r="B46" i="164"/>
  <c r="R43" i="147"/>
  <c r="C47" i="162"/>
  <c r="E47" i="162" s="1"/>
  <c r="B46" i="167"/>
  <c r="AB43" i="147"/>
  <c r="C47" i="167"/>
  <c r="E47" i="167" s="1"/>
  <c r="G45" i="164"/>
  <c r="I45" i="164" s="1"/>
  <c r="H33" i="165"/>
  <c r="J33" i="165" s="1"/>
  <c r="K33" i="165" s="1"/>
  <c r="L33" i="165" s="1"/>
  <c r="F34" i="165"/>
  <c r="V43" i="147"/>
  <c r="C47" i="164"/>
  <c r="H32" i="161"/>
  <c r="J32" i="161" s="1"/>
  <c r="K32" i="161" s="1"/>
  <c r="L32" i="161" s="1"/>
  <c r="F33" i="161"/>
  <c r="E46" i="167"/>
  <c r="G46" i="167" s="1"/>
  <c r="I46" i="167" s="1"/>
  <c r="X43" i="147"/>
  <c r="C47" i="165"/>
  <c r="Z43" i="147"/>
  <c r="C47" i="166"/>
  <c r="E47" i="166" s="1"/>
  <c r="B46" i="162"/>
  <c r="E46" i="165"/>
  <c r="H32" i="162"/>
  <c r="J32" i="162" s="1"/>
  <c r="K32" i="162" s="1"/>
  <c r="L32" i="162" s="1"/>
  <c r="F33" i="162"/>
  <c r="B46" i="161"/>
  <c r="B46" i="163"/>
  <c r="G45" i="165"/>
  <c r="I45" i="165" s="1"/>
  <c r="F33" i="158"/>
  <c r="H32" i="158"/>
  <c r="J32" i="158" s="1"/>
  <c r="K32" i="158" s="1"/>
  <c r="L32" i="158" s="1"/>
  <c r="L32" i="149"/>
  <c r="G45" i="154"/>
  <c r="I45" i="154" s="1"/>
  <c r="B46" i="154"/>
  <c r="G45" i="158"/>
  <c r="I45" i="158" s="1"/>
  <c r="F43" i="147"/>
  <c r="C47" i="154"/>
  <c r="B46" i="158"/>
  <c r="L43" i="147"/>
  <c r="C47" i="158"/>
  <c r="E47" i="158" s="1"/>
  <c r="E46" i="158"/>
  <c r="E46" i="154"/>
  <c r="B46" i="156"/>
  <c r="H43" i="147"/>
  <c r="C47" i="156"/>
  <c r="H33" i="154"/>
  <c r="J33" i="154" s="1"/>
  <c r="K33" i="154" s="1"/>
  <c r="F34" i="154"/>
  <c r="G45" i="156"/>
  <c r="I45" i="156" s="1"/>
  <c r="G45" i="149"/>
  <c r="I45" i="149" s="1"/>
  <c r="H32" i="152"/>
  <c r="J32" i="152" s="1"/>
  <c r="K32" i="152" s="1"/>
  <c r="L32" i="152" s="1"/>
  <c r="F33" i="152"/>
  <c r="H33" i="149"/>
  <c r="J33" i="149" s="1"/>
  <c r="K33" i="149" s="1"/>
  <c r="L33" i="149" s="1"/>
  <c r="F34" i="149"/>
  <c r="H32" i="144"/>
  <c r="J32" i="144" s="1"/>
  <c r="K32" i="144" s="1"/>
  <c r="L32" i="144" s="1"/>
  <c r="F33" i="144"/>
  <c r="G45" i="144"/>
  <c r="I45" i="144" s="1"/>
  <c r="B46" i="152"/>
  <c r="N43" i="147"/>
  <c r="C47" i="152"/>
  <c r="G45" i="152"/>
  <c r="I45" i="152" s="1"/>
  <c r="B46" i="144"/>
  <c r="B46" i="149"/>
  <c r="D43" i="147"/>
  <c r="C47" i="144"/>
  <c r="J43" i="147"/>
  <c r="C47" i="149"/>
  <c r="B47" i="149" s="1"/>
  <c r="E46" i="152"/>
  <c r="L33" i="154" l="1"/>
  <c r="G46" i="166"/>
  <c r="I46" i="166" s="1"/>
  <c r="G46" i="161"/>
  <c r="I46" i="161" s="1"/>
  <c r="G46" i="163"/>
  <c r="I46" i="163" s="1"/>
  <c r="G46" i="165"/>
  <c r="I46" i="165" s="1"/>
  <c r="F34" i="156"/>
  <c r="H33" i="156"/>
  <c r="J33" i="156" s="1"/>
  <c r="K33" i="156" s="1"/>
  <c r="L33" i="156" s="1"/>
  <c r="G47" i="167"/>
  <c r="I47" i="167" s="1"/>
  <c r="G46" i="164"/>
  <c r="I46" i="164" s="1"/>
  <c r="G46" i="162"/>
  <c r="I46" i="162" s="1"/>
  <c r="V44" i="147"/>
  <c r="C48" i="164"/>
  <c r="X44" i="147"/>
  <c r="C48" i="165"/>
  <c r="E48" i="165" s="1"/>
  <c r="T44" i="147"/>
  <c r="C48" i="163"/>
  <c r="B47" i="161"/>
  <c r="H33" i="162"/>
  <c r="J33" i="162" s="1"/>
  <c r="K33" i="162" s="1"/>
  <c r="L33" i="162" s="1"/>
  <c r="F34" i="162"/>
  <c r="H34" i="163"/>
  <c r="J34" i="163" s="1"/>
  <c r="K34" i="163" s="1"/>
  <c r="L34" i="163" s="1"/>
  <c r="F35" i="163"/>
  <c r="B47" i="164"/>
  <c r="B47" i="165"/>
  <c r="P44" i="147"/>
  <c r="C48" i="161"/>
  <c r="R44" i="147"/>
  <c r="C48" i="162"/>
  <c r="E48" i="162" s="1"/>
  <c r="H34" i="167"/>
  <c r="J34" i="167" s="1"/>
  <c r="K34" i="167" s="1"/>
  <c r="L34" i="167" s="1"/>
  <c r="F35" i="167"/>
  <c r="H33" i="164"/>
  <c r="J33" i="164" s="1"/>
  <c r="K33" i="164" s="1"/>
  <c r="L33" i="164" s="1"/>
  <c r="F34" i="164"/>
  <c r="AB44" i="147"/>
  <c r="C48" i="167"/>
  <c r="E48" i="167" s="1"/>
  <c r="B47" i="163"/>
  <c r="H34" i="165"/>
  <c r="J34" i="165" s="1"/>
  <c r="K34" i="165" s="1"/>
  <c r="L34" i="165" s="1"/>
  <c r="F35" i="165"/>
  <c r="E47" i="165"/>
  <c r="E47" i="161"/>
  <c r="H33" i="161"/>
  <c r="J33" i="161" s="1"/>
  <c r="K33" i="161" s="1"/>
  <c r="L33" i="161" s="1"/>
  <c r="F34" i="161"/>
  <c r="Z44" i="147"/>
  <c r="C48" i="166"/>
  <c r="E48" i="166" s="1"/>
  <c r="B47" i="162"/>
  <c r="B47" i="166"/>
  <c r="B47" i="167"/>
  <c r="E47" i="164"/>
  <c r="H34" i="166"/>
  <c r="J34" i="166" s="1"/>
  <c r="K34" i="166" s="1"/>
  <c r="L34" i="166" s="1"/>
  <c r="F35" i="166"/>
  <c r="G46" i="158"/>
  <c r="I46" i="158" s="1"/>
  <c r="H33" i="158"/>
  <c r="J33" i="158" s="1"/>
  <c r="K33" i="158" s="1"/>
  <c r="L33" i="158" s="1"/>
  <c r="F34" i="158"/>
  <c r="G46" i="154"/>
  <c r="I46" i="154" s="1"/>
  <c r="H34" i="154"/>
  <c r="J34" i="154" s="1"/>
  <c r="K34" i="154" s="1"/>
  <c r="L34" i="154" s="1"/>
  <c r="F35" i="154"/>
  <c r="H44" i="147"/>
  <c r="C48" i="156"/>
  <c r="G46" i="156"/>
  <c r="I46" i="156" s="1"/>
  <c r="B47" i="158"/>
  <c r="B47" i="154"/>
  <c r="B47" i="156"/>
  <c r="E47" i="156"/>
  <c r="L44" i="147"/>
  <c r="C48" i="158"/>
  <c r="F44" i="147"/>
  <c r="C48" i="154"/>
  <c r="E48" i="154" s="1"/>
  <c r="E47" i="154"/>
  <c r="G46" i="149"/>
  <c r="I46" i="149" s="1"/>
  <c r="G46" i="144"/>
  <c r="I46" i="144" s="1"/>
  <c r="H34" i="149"/>
  <c r="J34" i="149" s="1"/>
  <c r="K34" i="149" s="1"/>
  <c r="L34" i="149" s="1"/>
  <c r="F35" i="149"/>
  <c r="J44" i="147"/>
  <c r="C48" i="149"/>
  <c r="B47" i="144"/>
  <c r="H33" i="144"/>
  <c r="J33" i="144" s="1"/>
  <c r="K33" i="144" s="1"/>
  <c r="L33" i="144" s="1"/>
  <c r="F34" i="144"/>
  <c r="H33" i="152"/>
  <c r="J33" i="152" s="1"/>
  <c r="K33" i="152" s="1"/>
  <c r="L33" i="152" s="1"/>
  <c r="F34" i="152"/>
  <c r="D44" i="147"/>
  <c r="C48" i="144"/>
  <c r="E48" i="144" s="1"/>
  <c r="E47" i="144"/>
  <c r="B47" i="152"/>
  <c r="G46" i="152"/>
  <c r="I46" i="152" s="1"/>
  <c r="N44" i="147"/>
  <c r="C48" i="152"/>
  <c r="E47" i="149"/>
  <c r="E47" i="152"/>
  <c r="G47" i="165" l="1"/>
  <c r="I47" i="165" s="1"/>
  <c r="G47" i="166"/>
  <c r="I47" i="166" s="1"/>
  <c r="G47" i="161"/>
  <c r="I47" i="161" s="1"/>
  <c r="G48" i="167"/>
  <c r="G47" i="164"/>
  <c r="I47" i="164" s="1"/>
  <c r="G47" i="163"/>
  <c r="I47" i="163" s="1"/>
  <c r="F35" i="156"/>
  <c r="H34" i="156"/>
  <c r="J34" i="156" s="1"/>
  <c r="K34" i="156" s="1"/>
  <c r="L34" i="156" s="1"/>
  <c r="G47" i="162"/>
  <c r="I47" i="162" s="1"/>
  <c r="H34" i="164"/>
  <c r="J34" i="164" s="1"/>
  <c r="K34" i="164" s="1"/>
  <c r="L34" i="164" s="1"/>
  <c r="F35" i="164"/>
  <c r="B48" i="166"/>
  <c r="H35" i="167"/>
  <c r="J35" i="167" s="1"/>
  <c r="K35" i="167" s="1"/>
  <c r="L35" i="167" s="1"/>
  <c r="F36" i="167"/>
  <c r="H34" i="162"/>
  <c r="J34" i="162" s="1"/>
  <c r="K34" i="162" s="1"/>
  <c r="L34" i="162" s="1"/>
  <c r="F35" i="162"/>
  <c r="B48" i="165"/>
  <c r="B48" i="161"/>
  <c r="P45" i="147"/>
  <c r="C49" i="161"/>
  <c r="E49" i="161" s="1"/>
  <c r="T45" i="147"/>
  <c r="C49" i="163"/>
  <c r="Z45" i="147"/>
  <c r="C49" i="166"/>
  <c r="X45" i="147"/>
  <c r="C49" i="165"/>
  <c r="E49" i="165" s="1"/>
  <c r="H35" i="166"/>
  <c r="J35" i="166" s="1"/>
  <c r="K35" i="166" s="1"/>
  <c r="L35" i="166" s="1"/>
  <c r="F36" i="166"/>
  <c r="H34" i="161"/>
  <c r="J34" i="161" s="1"/>
  <c r="K34" i="161" s="1"/>
  <c r="L34" i="161" s="1"/>
  <c r="F35" i="161"/>
  <c r="B48" i="163"/>
  <c r="H35" i="165"/>
  <c r="J35" i="165" s="1"/>
  <c r="K35" i="165" s="1"/>
  <c r="L35" i="165" s="1"/>
  <c r="F36" i="165"/>
  <c r="E48" i="163"/>
  <c r="B48" i="162"/>
  <c r="E48" i="161"/>
  <c r="B48" i="164"/>
  <c r="AB45" i="147"/>
  <c r="C49" i="167"/>
  <c r="E49" i="167" s="1"/>
  <c r="G49" i="167" s="1"/>
  <c r="H35" i="163"/>
  <c r="J35" i="163" s="1"/>
  <c r="K35" i="163" s="1"/>
  <c r="L35" i="163" s="1"/>
  <c r="F36" i="163"/>
  <c r="B48" i="167"/>
  <c r="I48" i="167"/>
  <c r="R45" i="147"/>
  <c r="C49" i="162"/>
  <c r="E48" i="164"/>
  <c r="V45" i="147"/>
  <c r="C49" i="164"/>
  <c r="E49" i="164" s="1"/>
  <c r="H34" i="158"/>
  <c r="J34" i="158" s="1"/>
  <c r="K34" i="158" s="1"/>
  <c r="L34" i="158" s="1"/>
  <c r="F35" i="158"/>
  <c r="G47" i="158"/>
  <c r="I47" i="158" s="1"/>
  <c r="G47" i="154"/>
  <c r="I47" i="154" s="1"/>
  <c r="H45" i="147"/>
  <c r="C49" i="156"/>
  <c r="E49" i="156" s="1"/>
  <c r="B48" i="158"/>
  <c r="G47" i="156"/>
  <c r="I47" i="156" s="1"/>
  <c r="B48" i="156"/>
  <c r="H35" i="154"/>
  <c r="J35" i="154" s="1"/>
  <c r="K35" i="154" s="1"/>
  <c r="L35" i="154" s="1"/>
  <c r="F36" i="154"/>
  <c r="B48" i="154"/>
  <c r="E48" i="156"/>
  <c r="L45" i="147"/>
  <c r="C49" i="158"/>
  <c r="E49" i="158" s="1"/>
  <c r="F45" i="147"/>
  <c r="C49" i="154"/>
  <c r="E49" i="154" s="1"/>
  <c r="E48" i="158"/>
  <c r="G47" i="149"/>
  <c r="I47" i="149" s="1"/>
  <c r="G47" i="144"/>
  <c r="I47" i="144" s="1"/>
  <c r="B48" i="152"/>
  <c r="B48" i="144"/>
  <c r="D45" i="147"/>
  <c r="C49" i="144"/>
  <c r="E49" i="144" s="1"/>
  <c r="E48" i="149"/>
  <c r="B48" i="149"/>
  <c r="H35" i="149"/>
  <c r="J35" i="149" s="1"/>
  <c r="K35" i="149" s="1"/>
  <c r="L35" i="149" s="1"/>
  <c r="F36" i="149"/>
  <c r="G47" i="152"/>
  <c r="I47" i="152" s="1"/>
  <c r="N45" i="147"/>
  <c r="C49" i="152"/>
  <c r="H34" i="152"/>
  <c r="J34" i="152" s="1"/>
  <c r="K34" i="152" s="1"/>
  <c r="L34" i="152" s="1"/>
  <c r="F35" i="152"/>
  <c r="J45" i="147"/>
  <c r="C49" i="149"/>
  <c r="E48" i="152"/>
  <c r="H34" i="144"/>
  <c r="J34" i="144" s="1"/>
  <c r="K34" i="144" s="1"/>
  <c r="L34" i="144" s="1"/>
  <c r="F35" i="144"/>
  <c r="G48" i="165" l="1"/>
  <c r="I48" i="165" s="1"/>
  <c r="G48" i="166"/>
  <c r="I48" i="166" s="1"/>
  <c r="G48" i="161"/>
  <c r="I48" i="161" s="1"/>
  <c r="G48" i="163"/>
  <c r="I48" i="163" s="1"/>
  <c r="G48" i="164"/>
  <c r="I48" i="164" s="1"/>
  <c r="G48" i="158"/>
  <c r="I48" i="158" s="1"/>
  <c r="H35" i="156"/>
  <c r="J35" i="156" s="1"/>
  <c r="K35" i="156" s="1"/>
  <c r="L35" i="156" s="1"/>
  <c r="F36" i="156"/>
  <c r="G48" i="162"/>
  <c r="I48" i="162" s="1"/>
  <c r="B49" i="166"/>
  <c r="H35" i="161"/>
  <c r="J35" i="161" s="1"/>
  <c r="K35" i="161" s="1"/>
  <c r="L35" i="161" s="1"/>
  <c r="F36" i="161"/>
  <c r="T46" i="147"/>
  <c r="C50" i="163"/>
  <c r="E50" i="163" s="1"/>
  <c r="T75" i="147"/>
  <c r="E49" i="166"/>
  <c r="H36" i="167"/>
  <c r="J36" i="167" s="1"/>
  <c r="K36" i="167" s="1"/>
  <c r="L36" i="167" s="1"/>
  <c r="F37" i="167"/>
  <c r="C50" i="166"/>
  <c r="Z46" i="147"/>
  <c r="Z75" i="147"/>
  <c r="B49" i="162"/>
  <c r="R75" i="147"/>
  <c r="C50" i="162"/>
  <c r="R46" i="147"/>
  <c r="B49" i="163"/>
  <c r="B49" i="164"/>
  <c r="H36" i="166"/>
  <c r="J36" i="166" s="1"/>
  <c r="K36" i="166" s="1"/>
  <c r="L36" i="166" s="1"/>
  <c r="F37" i="166"/>
  <c r="V75" i="147"/>
  <c r="C50" i="164"/>
  <c r="V46" i="147"/>
  <c r="E49" i="163"/>
  <c r="P46" i="147"/>
  <c r="C50" i="161"/>
  <c r="E50" i="161" s="1"/>
  <c r="P75" i="147"/>
  <c r="H35" i="164"/>
  <c r="J35" i="164" s="1"/>
  <c r="K35" i="164" s="1"/>
  <c r="L35" i="164" s="1"/>
  <c r="F36" i="164"/>
  <c r="B49" i="167"/>
  <c r="I49" i="167"/>
  <c r="H36" i="165"/>
  <c r="J36" i="165" s="1"/>
  <c r="K36" i="165" s="1"/>
  <c r="L36" i="165" s="1"/>
  <c r="F37" i="165"/>
  <c r="B49" i="161"/>
  <c r="H36" i="163"/>
  <c r="J36" i="163" s="1"/>
  <c r="K36" i="163" s="1"/>
  <c r="L36" i="163" s="1"/>
  <c r="F37" i="163"/>
  <c r="B49" i="165"/>
  <c r="H35" i="162"/>
  <c r="J35" i="162" s="1"/>
  <c r="K35" i="162" s="1"/>
  <c r="L35" i="162" s="1"/>
  <c r="F36" i="162"/>
  <c r="C50" i="167"/>
  <c r="AB46" i="147"/>
  <c r="AB75" i="147"/>
  <c r="E49" i="162"/>
  <c r="X46" i="147"/>
  <c r="C50" i="165"/>
  <c r="X75" i="147"/>
  <c r="G48" i="152"/>
  <c r="I48" i="152" s="1"/>
  <c r="H35" i="158"/>
  <c r="J35" i="158" s="1"/>
  <c r="K35" i="158" s="1"/>
  <c r="L35" i="158" s="1"/>
  <c r="F36" i="158"/>
  <c r="G48" i="154"/>
  <c r="I48" i="154" s="1"/>
  <c r="G48" i="156"/>
  <c r="I48" i="156" s="1"/>
  <c r="G48" i="144"/>
  <c r="I48" i="144" s="1"/>
  <c r="H36" i="154"/>
  <c r="J36" i="154" s="1"/>
  <c r="K36" i="154" s="1"/>
  <c r="L36" i="154" s="1"/>
  <c r="F37" i="154"/>
  <c r="L46" i="147"/>
  <c r="C50" i="158"/>
  <c r="L75" i="147"/>
  <c r="B49" i="156"/>
  <c r="G48" i="149"/>
  <c r="I48" i="149" s="1"/>
  <c r="C50" i="156"/>
  <c r="H46" i="147"/>
  <c r="H75" i="147"/>
  <c r="C50" i="154"/>
  <c r="E50" i="154" s="1"/>
  <c r="F46" i="147"/>
  <c r="F75" i="147"/>
  <c r="B49" i="158"/>
  <c r="B49" i="154"/>
  <c r="B49" i="149"/>
  <c r="C50" i="149"/>
  <c r="J46" i="147"/>
  <c r="J75" i="147"/>
  <c r="H35" i="152"/>
  <c r="J35" i="152" s="1"/>
  <c r="K35" i="152" s="1"/>
  <c r="L35" i="152" s="1"/>
  <c r="F36" i="152"/>
  <c r="B49" i="152"/>
  <c r="H35" i="144"/>
  <c r="J35" i="144" s="1"/>
  <c r="K35" i="144" s="1"/>
  <c r="L35" i="144" s="1"/>
  <c r="F36" i="144"/>
  <c r="N75" i="147"/>
  <c r="C50" i="152"/>
  <c r="E50" i="152" s="1"/>
  <c r="N46" i="147"/>
  <c r="B49" i="144"/>
  <c r="E49" i="152"/>
  <c r="H36" i="149"/>
  <c r="J36" i="149" s="1"/>
  <c r="K36" i="149" s="1"/>
  <c r="L36" i="149" s="1"/>
  <c r="F37" i="149"/>
  <c r="E49" i="149"/>
  <c r="D46" i="147"/>
  <c r="AD45" i="147"/>
  <c r="C50" i="144"/>
  <c r="D75" i="147"/>
  <c r="G49" i="165" l="1"/>
  <c r="I49" i="165" s="1"/>
  <c r="G49" i="166"/>
  <c r="I49" i="166" s="1"/>
  <c r="G49" i="161"/>
  <c r="I49" i="161" s="1"/>
  <c r="G49" i="163"/>
  <c r="I49" i="163" s="1"/>
  <c r="G49" i="164"/>
  <c r="I49" i="164" s="1"/>
  <c r="G49" i="158"/>
  <c r="I49" i="158" s="1"/>
  <c r="F37" i="156"/>
  <c r="H36" i="156"/>
  <c r="J36" i="156" s="1"/>
  <c r="K36" i="156" s="1"/>
  <c r="L36" i="156" s="1"/>
  <c r="G49" i="152"/>
  <c r="I49" i="152" s="1"/>
  <c r="G49" i="154"/>
  <c r="I49" i="154" s="1"/>
  <c r="G49" i="162"/>
  <c r="I49" i="162" s="1"/>
  <c r="E83" i="161"/>
  <c r="E105" i="161" s="1"/>
  <c r="G105" i="161" s="1"/>
  <c r="C83" i="165"/>
  <c r="B50" i="165"/>
  <c r="C84" i="165"/>
  <c r="P47" i="147"/>
  <c r="C51" i="161"/>
  <c r="E51" i="161" s="1"/>
  <c r="R47" i="147"/>
  <c r="C51" i="162"/>
  <c r="T47" i="147"/>
  <c r="C51" i="163"/>
  <c r="H36" i="164"/>
  <c r="J36" i="164" s="1"/>
  <c r="K36" i="164" s="1"/>
  <c r="L36" i="164" s="1"/>
  <c r="F37" i="164"/>
  <c r="B50" i="162"/>
  <c r="C83" i="162"/>
  <c r="C84" i="162"/>
  <c r="B50" i="166"/>
  <c r="C83" i="166"/>
  <c r="C84" i="166"/>
  <c r="H36" i="161"/>
  <c r="J36" i="161" s="1"/>
  <c r="K36" i="161" s="1"/>
  <c r="L36" i="161" s="1"/>
  <c r="F37" i="161"/>
  <c r="H37" i="166"/>
  <c r="J37" i="166" s="1"/>
  <c r="K37" i="166" s="1"/>
  <c r="L37" i="166" s="1"/>
  <c r="F38" i="166"/>
  <c r="B50" i="167"/>
  <c r="C83" i="167"/>
  <c r="C84" i="167"/>
  <c r="C83" i="161"/>
  <c r="B50" i="161"/>
  <c r="C84" i="161"/>
  <c r="E50" i="167"/>
  <c r="H36" i="162"/>
  <c r="J36" i="162" s="1"/>
  <c r="K36" i="162" s="1"/>
  <c r="L36" i="162" s="1"/>
  <c r="F37" i="162"/>
  <c r="V47" i="147"/>
  <c r="C51" i="164"/>
  <c r="E51" i="164" s="1"/>
  <c r="H37" i="167"/>
  <c r="J37" i="167" s="1"/>
  <c r="K37" i="167" s="1"/>
  <c r="L37" i="167" s="1"/>
  <c r="F38" i="167"/>
  <c r="E50" i="165"/>
  <c r="B50" i="164"/>
  <c r="C83" i="164"/>
  <c r="C84" i="164"/>
  <c r="E50" i="164"/>
  <c r="E83" i="163"/>
  <c r="E105" i="163" s="1"/>
  <c r="G105" i="163" s="1"/>
  <c r="H37" i="165"/>
  <c r="J37" i="165" s="1"/>
  <c r="K37" i="165" s="1"/>
  <c r="L37" i="165" s="1"/>
  <c r="F38" i="165"/>
  <c r="E50" i="166"/>
  <c r="H37" i="163"/>
  <c r="J37" i="163" s="1"/>
  <c r="K37" i="163" s="1"/>
  <c r="L37" i="163" s="1"/>
  <c r="F38" i="163"/>
  <c r="C83" i="163"/>
  <c r="B50" i="163"/>
  <c r="C84" i="163"/>
  <c r="X47" i="147"/>
  <c r="C51" i="165"/>
  <c r="E51" i="165" s="1"/>
  <c r="Z47" i="147"/>
  <c r="C51" i="166"/>
  <c r="AB47" i="147"/>
  <c r="C51" i="167"/>
  <c r="E51" i="167" s="1"/>
  <c r="E50" i="162"/>
  <c r="F37" i="158"/>
  <c r="H36" i="158"/>
  <c r="J36" i="158" s="1"/>
  <c r="K36" i="158" s="1"/>
  <c r="L36" i="158" s="1"/>
  <c r="G49" i="156"/>
  <c r="I49" i="156" s="1"/>
  <c r="G49" i="144"/>
  <c r="I49" i="144" s="1"/>
  <c r="C83" i="154"/>
  <c r="B50" i="154"/>
  <c r="C84" i="154"/>
  <c r="L47" i="147"/>
  <c r="C51" i="158"/>
  <c r="E51" i="158" s="1"/>
  <c r="H37" i="154"/>
  <c r="J37" i="154" s="1"/>
  <c r="K37" i="154" s="1"/>
  <c r="L37" i="154" s="1"/>
  <c r="F38" i="154"/>
  <c r="E83" i="154"/>
  <c r="E105" i="154" s="1"/>
  <c r="G105" i="154" s="1"/>
  <c r="F47" i="147"/>
  <c r="C51" i="154"/>
  <c r="G49" i="149"/>
  <c r="I49" i="149" s="1"/>
  <c r="B50" i="156"/>
  <c r="C83" i="156"/>
  <c r="C84" i="156"/>
  <c r="B50" i="158"/>
  <c r="C83" i="158"/>
  <c r="C84" i="158"/>
  <c r="E50" i="158"/>
  <c r="H47" i="147"/>
  <c r="C51" i="156"/>
  <c r="E51" i="156" s="1"/>
  <c r="E50" i="156"/>
  <c r="C83" i="149"/>
  <c r="B50" i="149"/>
  <c r="C84" i="149"/>
  <c r="N47" i="147"/>
  <c r="C51" i="152"/>
  <c r="E51" i="152" s="1"/>
  <c r="B50" i="152"/>
  <c r="C83" i="152"/>
  <c r="C84" i="152"/>
  <c r="E50" i="149"/>
  <c r="E83" i="152"/>
  <c r="E105" i="152" s="1"/>
  <c r="G105" i="152" s="1"/>
  <c r="J47" i="147"/>
  <c r="C51" i="149"/>
  <c r="H37" i="149"/>
  <c r="J37" i="149" s="1"/>
  <c r="K37" i="149" s="1"/>
  <c r="L37" i="149" s="1"/>
  <c r="F38" i="149"/>
  <c r="H36" i="152"/>
  <c r="J36" i="152" s="1"/>
  <c r="K36" i="152" s="1"/>
  <c r="L36" i="152" s="1"/>
  <c r="F37" i="152"/>
  <c r="C83" i="144"/>
  <c r="B50" i="144"/>
  <c r="C84" i="144"/>
  <c r="E50" i="144"/>
  <c r="D47" i="147"/>
  <c r="C51" i="144"/>
  <c r="E51" i="144" s="1"/>
  <c r="AD75" i="147"/>
  <c r="AF75" i="147" s="1"/>
  <c r="H36" i="144"/>
  <c r="J36" i="144" s="1"/>
  <c r="K36" i="144" s="1"/>
  <c r="L36" i="144" s="1"/>
  <c r="F37" i="144"/>
  <c r="G50" i="161" l="1"/>
  <c r="I50" i="161" s="1"/>
  <c r="I83" i="161" s="1"/>
  <c r="G50" i="163"/>
  <c r="I50" i="163" s="1"/>
  <c r="I83" i="163" s="1"/>
  <c r="G50" i="152"/>
  <c r="I50" i="152" s="1"/>
  <c r="I83" i="152" s="1"/>
  <c r="G50" i="154"/>
  <c r="I50" i="154" s="1"/>
  <c r="I84" i="154" s="1"/>
  <c r="F38" i="156"/>
  <c r="H37" i="156"/>
  <c r="J37" i="156" s="1"/>
  <c r="K37" i="156" s="1"/>
  <c r="L37" i="156" s="1"/>
  <c r="AB48" i="147"/>
  <c r="C52" i="167"/>
  <c r="E52" i="167" s="1"/>
  <c r="H37" i="162"/>
  <c r="J37" i="162" s="1"/>
  <c r="K37" i="162" s="1"/>
  <c r="L37" i="162" s="1"/>
  <c r="F38" i="162"/>
  <c r="B51" i="163"/>
  <c r="G50" i="164"/>
  <c r="G51" i="164" s="1"/>
  <c r="I51" i="164" s="1"/>
  <c r="E83" i="164"/>
  <c r="E105" i="164" s="1"/>
  <c r="G105" i="164" s="1"/>
  <c r="B51" i="162"/>
  <c r="G50" i="166"/>
  <c r="E83" i="166"/>
  <c r="E105" i="166" s="1"/>
  <c r="G105" i="166" s="1"/>
  <c r="B83" i="164"/>
  <c r="D47" i="164"/>
  <c r="D41" i="164"/>
  <c r="D45" i="164"/>
  <c r="D50" i="164"/>
  <c r="B84" i="164"/>
  <c r="B95" i="164" s="1"/>
  <c r="D46" i="164"/>
  <c r="D44" i="164"/>
  <c r="D39" i="164"/>
  <c r="D48" i="164"/>
  <c r="D40" i="164"/>
  <c r="D43" i="164"/>
  <c r="D42" i="164"/>
  <c r="D49" i="164"/>
  <c r="G50" i="167"/>
  <c r="G51" i="167" s="1"/>
  <c r="I51" i="167" s="1"/>
  <c r="E83" i="167"/>
  <c r="E105" i="167" s="1"/>
  <c r="G105" i="167" s="1"/>
  <c r="B51" i="166"/>
  <c r="F80" i="165"/>
  <c r="F81" i="165"/>
  <c r="H38" i="165"/>
  <c r="F80" i="167"/>
  <c r="H38" i="167"/>
  <c r="F81" i="167"/>
  <c r="I84" i="161"/>
  <c r="R48" i="147"/>
  <c r="C52" i="162"/>
  <c r="E52" i="162" s="1"/>
  <c r="B83" i="166"/>
  <c r="D43" i="166"/>
  <c r="D44" i="166"/>
  <c r="B84" i="166"/>
  <c r="B95" i="166" s="1"/>
  <c r="D45" i="166"/>
  <c r="D40" i="166"/>
  <c r="D50" i="166"/>
  <c r="D49" i="166"/>
  <c r="D46" i="166"/>
  <c r="D48" i="166"/>
  <c r="D41" i="166"/>
  <c r="D47" i="166"/>
  <c r="D39" i="166"/>
  <c r="D42" i="166"/>
  <c r="G50" i="165"/>
  <c r="E83" i="165"/>
  <c r="E105" i="165" s="1"/>
  <c r="G105" i="165" s="1"/>
  <c r="D39" i="165"/>
  <c r="B83" i="165"/>
  <c r="D43" i="165"/>
  <c r="D48" i="165"/>
  <c r="D42" i="165"/>
  <c r="D44" i="165"/>
  <c r="D40" i="165"/>
  <c r="D50" i="165"/>
  <c r="D46" i="165"/>
  <c r="D47" i="165"/>
  <c r="D45" i="165"/>
  <c r="B84" i="165"/>
  <c r="B95" i="165" s="1"/>
  <c r="D49" i="165"/>
  <c r="D41" i="165"/>
  <c r="G50" i="162"/>
  <c r="E83" i="162"/>
  <c r="E105" i="162" s="1"/>
  <c r="G105" i="162" s="1"/>
  <c r="Z48" i="147"/>
  <c r="C52" i="166"/>
  <c r="E52" i="166" s="1"/>
  <c r="B83" i="161"/>
  <c r="B84" i="161"/>
  <c r="B95" i="161" s="1"/>
  <c r="D46" i="161"/>
  <c r="D50" i="161"/>
  <c r="D44" i="161"/>
  <c r="D42" i="161"/>
  <c r="D40" i="161"/>
  <c r="D43" i="161"/>
  <c r="D41" i="161"/>
  <c r="D47" i="161"/>
  <c r="D49" i="161"/>
  <c r="D45" i="161"/>
  <c r="D48" i="161"/>
  <c r="D39" i="161"/>
  <c r="E51" i="166"/>
  <c r="D49" i="162"/>
  <c r="B83" i="162"/>
  <c r="D45" i="162"/>
  <c r="D46" i="162"/>
  <c r="D47" i="162"/>
  <c r="D44" i="162"/>
  <c r="D39" i="162"/>
  <c r="B84" i="162"/>
  <c r="B95" i="162" s="1"/>
  <c r="D42" i="162"/>
  <c r="D48" i="162"/>
  <c r="D50" i="162"/>
  <c r="D41" i="162"/>
  <c r="D40" i="162"/>
  <c r="D43" i="162"/>
  <c r="B51" i="161"/>
  <c r="H37" i="161"/>
  <c r="J37" i="161" s="1"/>
  <c r="K37" i="161" s="1"/>
  <c r="L37" i="161" s="1"/>
  <c r="F38" i="161"/>
  <c r="E51" i="163"/>
  <c r="T48" i="147"/>
  <c r="C52" i="163"/>
  <c r="B51" i="165"/>
  <c r="F80" i="163"/>
  <c r="F81" i="163"/>
  <c r="H38" i="163"/>
  <c r="B51" i="164"/>
  <c r="B83" i="167"/>
  <c r="D49" i="167"/>
  <c r="D50" i="167"/>
  <c r="D44" i="167"/>
  <c r="D39" i="167"/>
  <c r="D43" i="167"/>
  <c r="D48" i="167"/>
  <c r="D41" i="167"/>
  <c r="D46" i="167"/>
  <c r="D42" i="167"/>
  <c r="D40" i="167"/>
  <c r="D47" i="167"/>
  <c r="D45" i="167"/>
  <c r="B84" i="167"/>
  <c r="B95" i="167" s="1"/>
  <c r="E51" i="162"/>
  <c r="P48" i="147"/>
  <c r="C52" i="161"/>
  <c r="E52" i="161" s="1"/>
  <c r="B83" i="163"/>
  <c r="D42" i="163"/>
  <c r="D50" i="163"/>
  <c r="B84" i="163"/>
  <c r="B95" i="163" s="1"/>
  <c r="D45" i="163"/>
  <c r="D49" i="163"/>
  <c r="D44" i="163"/>
  <c r="D43" i="163"/>
  <c r="D40" i="163"/>
  <c r="D47" i="163"/>
  <c r="D48" i="163"/>
  <c r="D39" i="163"/>
  <c r="D46" i="163"/>
  <c r="D41" i="163"/>
  <c r="B51" i="167"/>
  <c r="X48" i="147"/>
  <c r="C52" i="165"/>
  <c r="V48" i="147"/>
  <c r="C52" i="164"/>
  <c r="F80" i="166"/>
  <c r="H38" i="166"/>
  <c r="F81" i="166"/>
  <c r="H37" i="164"/>
  <c r="J37" i="164" s="1"/>
  <c r="K37" i="164" s="1"/>
  <c r="L37" i="164" s="1"/>
  <c r="F38" i="164"/>
  <c r="G83" i="161"/>
  <c r="F38" i="158"/>
  <c r="H37" i="158"/>
  <c r="J37" i="158" s="1"/>
  <c r="K37" i="158" s="1"/>
  <c r="L37" i="158" s="1"/>
  <c r="H48" i="147"/>
  <c r="C52" i="156"/>
  <c r="E52" i="156" s="1"/>
  <c r="F80" i="154"/>
  <c r="F81" i="154"/>
  <c r="H38" i="154"/>
  <c r="B51" i="154"/>
  <c r="B51" i="158"/>
  <c r="B83" i="154"/>
  <c r="D48" i="154"/>
  <c r="D43" i="154"/>
  <c r="D42" i="154"/>
  <c r="D41" i="154"/>
  <c r="D46" i="154"/>
  <c r="B84" i="154"/>
  <c r="B95" i="154" s="1"/>
  <c r="D49" i="154"/>
  <c r="D39" i="154"/>
  <c r="D44" i="154"/>
  <c r="D45" i="154"/>
  <c r="D40" i="154"/>
  <c r="D50" i="154"/>
  <c r="D47" i="154"/>
  <c r="G50" i="158"/>
  <c r="E83" i="158"/>
  <c r="E105" i="158" s="1"/>
  <c r="G105" i="158" s="1"/>
  <c r="F48" i="147"/>
  <c r="C52" i="154"/>
  <c r="L48" i="147"/>
  <c r="C52" i="158"/>
  <c r="E52" i="158" s="1"/>
  <c r="B83" i="158"/>
  <c r="D41" i="158"/>
  <c r="D44" i="158"/>
  <c r="D50" i="158"/>
  <c r="B84" i="158"/>
  <c r="B95" i="158" s="1"/>
  <c r="D40" i="158"/>
  <c r="D47" i="158"/>
  <c r="D48" i="158"/>
  <c r="D42" i="158"/>
  <c r="D45" i="158"/>
  <c r="D43" i="158"/>
  <c r="D46" i="158"/>
  <c r="D39" i="158"/>
  <c r="D49" i="158"/>
  <c r="G50" i="156"/>
  <c r="E83" i="156"/>
  <c r="E105" i="156" s="1"/>
  <c r="G105" i="156" s="1"/>
  <c r="E51" i="154"/>
  <c r="B83" i="156"/>
  <c r="D44" i="156"/>
  <c r="B84" i="156"/>
  <c r="B95" i="156" s="1"/>
  <c r="D49" i="156"/>
  <c r="D42" i="156"/>
  <c r="D45" i="156"/>
  <c r="D39" i="156"/>
  <c r="D46" i="156"/>
  <c r="D48" i="156"/>
  <c r="D41" i="156"/>
  <c r="D43" i="156"/>
  <c r="D50" i="156"/>
  <c r="D47" i="156"/>
  <c r="D40" i="156"/>
  <c r="B51" i="156"/>
  <c r="G84" i="154"/>
  <c r="B51" i="144"/>
  <c r="I84" i="152"/>
  <c r="B83" i="144"/>
  <c r="D39" i="144"/>
  <c r="D43" i="144"/>
  <c r="D49" i="144"/>
  <c r="D48" i="144"/>
  <c r="D50" i="144"/>
  <c r="D47" i="144"/>
  <c r="D40" i="144"/>
  <c r="B84" i="144"/>
  <c r="B95" i="144" s="1"/>
  <c r="D44" i="144"/>
  <c r="D42" i="144"/>
  <c r="D41" i="144"/>
  <c r="D45" i="144"/>
  <c r="D46" i="144"/>
  <c r="D48" i="147"/>
  <c r="C52" i="144"/>
  <c r="B83" i="152"/>
  <c r="B84" i="152"/>
  <c r="B95" i="152" s="1"/>
  <c r="D43" i="152"/>
  <c r="D47" i="152"/>
  <c r="D42" i="152"/>
  <c r="D46" i="152"/>
  <c r="D44" i="152"/>
  <c r="D48" i="152"/>
  <c r="D40" i="152"/>
  <c r="D39" i="152"/>
  <c r="D41" i="152"/>
  <c r="D50" i="152"/>
  <c r="D49" i="152"/>
  <c r="D45" i="152"/>
  <c r="B83" i="149"/>
  <c r="D45" i="149"/>
  <c r="D40" i="149"/>
  <c r="D50" i="149"/>
  <c r="D49" i="149"/>
  <c r="D42" i="149"/>
  <c r="D46" i="149"/>
  <c r="D44" i="149"/>
  <c r="D39" i="149"/>
  <c r="D48" i="149"/>
  <c r="D47" i="149"/>
  <c r="D41" i="149"/>
  <c r="B84" i="149"/>
  <c r="B95" i="149" s="1"/>
  <c r="D43" i="149"/>
  <c r="H37" i="152"/>
  <c r="J37" i="152" s="1"/>
  <c r="K37" i="152" s="1"/>
  <c r="L37" i="152" s="1"/>
  <c r="F38" i="152"/>
  <c r="G83" i="152"/>
  <c r="G84" i="152"/>
  <c r="B51" i="152"/>
  <c r="H37" i="144"/>
  <c r="J37" i="144" s="1"/>
  <c r="K37" i="144" s="1"/>
  <c r="L37" i="144" s="1"/>
  <c r="F38" i="144"/>
  <c r="F80" i="149"/>
  <c r="F81" i="149"/>
  <c r="H38" i="149"/>
  <c r="B51" i="149"/>
  <c r="J48" i="147"/>
  <c r="C52" i="149"/>
  <c r="E52" i="149" s="1"/>
  <c r="E51" i="149"/>
  <c r="G50" i="144"/>
  <c r="G51" i="144" s="1"/>
  <c r="I51" i="144" s="1"/>
  <c r="E83" i="144"/>
  <c r="E105" i="144" s="1"/>
  <c r="G105" i="144" s="1"/>
  <c r="G50" i="149"/>
  <c r="E83" i="149"/>
  <c r="E105" i="149" s="1"/>
  <c r="G105" i="149" s="1"/>
  <c r="N48" i="147"/>
  <c r="C52" i="152"/>
  <c r="E52" i="152" s="1"/>
  <c r="G51" i="161" l="1"/>
  <c r="I51" i="161" s="1"/>
  <c r="G84" i="161"/>
  <c r="G84" i="163"/>
  <c r="G83" i="163"/>
  <c r="I84" i="163"/>
  <c r="G51" i="152"/>
  <c r="I51" i="152" s="1"/>
  <c r="I83" i="154"/>
  <c r="G83" i="154"/>
  <c r="H38" i="156"/>
  <c r="F80" i="156"/>
  <c r="F81" i="156"/>
  <c r="F80" i="164"/>
  <c r="F81" i="164"/>
  <c r="H38" i="164"/>
  <c r="B52" i="165"/>
  <c r="E52" i="165"/>
  <c r="B52" i="163"/>
  <c r="E52" i="163"/>
  <c r="H80" i="163"/>
  <c r="H81" i="163"/>
  <c r="J38" i="163"/>
  <c r="G83" i="165"/>
  <c r="G84" i="165"/>
  <c r="I50" i="165"/>
  <c r="D83" i="162"/>
  <c r="F39" i="162"/>
  <c r="H39" i="162" s="1"/>
  <c r="J39" i="162" s="1"/>
  <c r="K39" i="162" s="1"/>
  <c r="H80" i="167"/>
  <c r="H81" i="167"/>
  <c r="J38" i="167"/>
  <c r="H80" i="166"/>
  <c r="J38" i="166"/>
  <c r="H81" i="166"/>
  <c r="G52" i="167"/>
  <c r="I52" i="167" s="1"/>
  <c r="B52" i="161"/>
  <c r="G51" i="166"/>
  <c r="I51" i="166" s="1"/>
  <c r="B52" i="162"/>
  <c r="P49" i="147"/>
  <c r="C53" i="161"/>
  <c r="E53" i="161" s="1"/>
  <c r="D83" i="161"/>
  <c r="F39" i="161"/>
  <c r="H39" i="161" s="1"/>
  <c r="J39" i="161" s="1"/>
  <c r="K39" i="161" s="1"/>
  <c r="B52" i="166"/>
  <c r="R49" i="147"/>
  <c r="C53" i="162"/>
  <c r="F80" i="162"/>
  <c r="H38" i="162"/>
  <c r="F81" i="162"/>
  <c r="D83" i="167"/>
  <c r="F39" i="167"/>
  <c r="H39" i="167" s="1"/>
  <c r="J39" i="167" s="1"/>
  <c r="K39" i="167" s="1"/>
  <c r="G51" i="163"/>
  <c r="I51" i="163" s="1"/>
  <c r="Z49" i="147"/>
  <c r="C53" i="166"/>
  <c r="E53" i="166" s="1"/>
  <c r="H80" i="165"/>
  <c r="H81" i="165"/>
  <c r="J38" i="165"/>
  <c r="G83" i="167"/>
  <c r="G84" i="167"/>
  <c r="I50" i="167"/>
  <c r="X49" i="147"/>
  <c r="C53" i="165"/>
  <c r="T49" i="147"/>
  <c r="C53" i="163"/>
  <c r="E53" i="163" s="1"/>
  <c r="G51" i="162"/>
  <c r="I51" i="162" s="1"/>
  <c r="B52" i="164"/>
  <c r="D83" i="163"/>
  <c r="F39" i="163"/>
  <c r="H39" i="163" s="1"/>
  <c r="J39" i="163" s="1"/>
  <c r="K39" i="163" s="1"/>
  <c r="F80" i="161"/>
  <c r="H38" i="161"/>
  <c r="F81" i="161"/>
  <c r="D83" i="164"/>
  <c r="F39" i="164"/>
  <c r="H39" i="164" s="1"/>
  <c r="J39" i="164" s="1"/>
  <c r="K39" i="164" s="1"/>
  <c r="G83" i="164"/>
  <c r="G84" i="164"/>
  <c r="I50" i="164"/>
  <c r="B52" i="167"/>
  <c r="V49" i="147"/>
  <c r="C53" i="164"/>
  <c r="E52" i="164"/>
  <c r="G83" i="162"/>
  <c r="G84" i="162"/>
  <c r="I50" i="162"/>
  <c r="D83" i="165"/>
  <c r="F39" i="165"/>
  <c r="H39" i="165" s="1"/>
  <c r="J39" i="165" s="1"/>
  <c r="K39" i="165" s="1"/>
  <c r="D83" i="166"/>
  <c r="F39" i="166"/>
  <c r="H39" i="166" s="1"/>
  <c r="J39" i="166" s="1"/>
  <c r="K39" i="166" s="1"/>
  <c r="G83" i="166"/>
  <c r="G84" i="166"/>
  <c r="I50" i="166"/>
  <c r="G51" i="165"/>
  <c r="I51" i="165" s="1"/>
  <c r="AB49" i="147"/>
  <c r="C53" i="167"/>
  <c r="H38" i="158"/>
  <c r="F80" i="158"/>
  <c r="F81" i="158"/>
  <c r="G83" i="158"/>
  <c r="G84" i="158"/>
  <c r="I50" i="158"/>
  <c r="G83" i="156"/>
  <c r="G84" i="156"/>
  <c r="I50" i="156"/>
  <c r="H80" i="154"/>
  <c r="J38" i="154"/>
  <c r="H81" i="154"/>
  <c r="G51" i="158"/>
  <c r="I51" i="158" s="1"/>
  <c r="B52" i="158"/>
  <c r="D83" i="154"/>
  <c r="F39" i="154"/>
  <c r="H39" i="154" s="1"/>
  <c r="J39" i="154" s="1"/>
  <c r="K39" i="154" s="1"/>
  <c r="B52" i="156"/>
  <c r="D83" i="156"/>
  <c r="F39" i="156"/>
  <c r="H39" i="156" s="1"/>
  <c r="J39" i="156" s="1"/>
  <c r="K39" i="156" s="1"/>
  <c r="L49" i="147"/>
  <c r="C53" i="158"/>
  <c r="E53" i="158" s="1"/>
  <c r="H49" i="147"/>
  <c r="C53" i="156"/>
  <c r="G51" i="154"/>
  <c r="I51" i="154" s="1"/>
  <c r="D83" i="158"/>
  <c r="F39" i="158"/>
  <c r="H39" i="158" s="1"/>
  <c r="J39" i="158" s="1"/>
  <c r="K39" i="158" s="1"/>
  <c r="B52" i="154"/>
  <c r="E52" i="154"/>
  <c r="G51" i="156"/>
  <c r="I51" i="156" s="1"/>
  <c r="F49" i="147"/>
  <c r="C53" i="154"/>
  <c r="E53" i="154" s="1"/>
  <c r="J49" i="147"/>
  <c r="C53" i="149"/>
  <c r="E53" i="149" s="1"/>
  <c r="F80" i="152"/>
  <c r="F81" i="152"/>
  <c r="H38" i="152"/>
  <c r="D83" i="144"/>
  <c r="F39" i="144"/>
  <c r="H39" i="144" s="1"/>
  <c r="J39" i="144" s="1"/>
  <c r="K39" i="144" s="1"/>
  <c r="H80" i="149"/>
  <c r="J38" i="149"/>
  <c r="H81" i="149"/>
  <c r="D83" i="152"/>
  <c r="B52" i="144"/>
  <c r="D49" i="147"/>
  <c r="C53" i="144"/>
  <c r="F80" i="144"/>
  <c r="F81" i="144"/>
  <c r="H38" i="144"/>
  <c r="B52" i="152"/>
  <c r="D83" i="149"/>
  <c r="F39" i="149"/>
  <c r="H39" i="149" s="1"/>
  <c r="J39" i="149" s="1"/>
  <c r="K39" i="149" s="1"/>
  <c r="G83" i="144"/>
  <c r="G84" i="144"/>
  <c r="I50" i="144"/>
  <c r="E52" i="144"/>
  <c r="B52" i="149"/>
  <c r="F39" i="152"/>
  <c r="H39" i="152" s="1"/>
  <c r="J39" i="152" s="1"/>
  <c r="K39" i="152" s="1"/>
  <c r="N49" i="147"/>
  <c r="C53" i="152"/>
  <c r="E53" i="152" s="1"/>
  <c r="G83" i="149"/>
  <c r="G84" i="149"/>
  <c r="I50" i="149"/>
  <c r="G51" i="149"/>
  <c r="I51" i="149" s="1"/>
  <c r="G52" i="161" l="1"/>
  <c r="I52" i="161" s="1"/>
  <c r="G52" i="152"/>
  <c r="I52" i="152" s="1"/>
  <c r="F40" i="163"/>
  <c r="H40" i="163" s="1"/>
  <c r="J40" i="163" s="1"/>
  <c r="K40" i="163" s="1"/>
  <c r="L40" i="163" s="1"/>
  <c r="R25" i="163" s="1"/>
  <c r="V25" i="163" s="1"/>
  <c r="H80" i="156"/>
  <c r="J38" i="156"/>
  <c r="H81" i="156"/>
  <c r="F40" i="161"/>
  <c r="I83" i="164"/>
  <c r="I84" i="164"/>
  <c r="X50" i="147"/>
  <c r="C54" i="165"/>
  <c r="E54" i="165" s="1"/>
  <c r="R50" i="147"/>
  <c r="C54" i="162"/>
  <c r="F40" i="165"/>
  <c r="I83" i="165"/>
  <c r="I84" i="165"/>
  <c r="B53" i="165"/>
  <c r="B53" i="167"/>
  <c r="F40" i="166"/>
  <c r="H80" i="162"/>
  <c r="H81" i="162"/>
  <c r="J38" i="162"/>
  <c r="G52" i="166"/>
  <c r="I52" i="166" s="1"/>
  <c r="B53" i="162"/>
  <c r="AB50" i="147"/>
  <c r="C54" i="167"/>
  <c r="E54" i="167" s="1"/>
  <c r="B53" i="164"/>
  <c r="G52" i="162"/>
  <c r="I52" i="162" s="1"/>
  <c r="E53" i="162"/>
  <c r="J80" i="167"/>
  <c r="K38" i="167"/>
  <c r="J81" i="167"/>
  <c r="G52" i="165"/>
  <c r="I52" i="165" s="1"/>
  <c r="G52" i="164"/>
  <c r="I52" i="164" s="1"/>
  <c r="V50" i="147"/>
  <c r="C54" i="164"/>
  <c r="E54" i="164" s="1"/>
  <c r="H80" i="164"/>
  <c r="H81" i="164"/>
  <c r="J38" i="164"/>
  <c r="I83" i="166"/>
  <c r="I84" i="166"/>
  <c r="B53" i="163"/>
  <c r="B53" i="161"/>
  <c r="E53" i="165"/>
  <c r="E53" i="164"/>
  <c r="T50" i="147"/>
  <c r="C54" i="163"/>
  <c r="E54" i="163" s="1"/>
  <c r="B53" i="166"/>
  <c r="P50" i="147"/>
  <c r="C54" i="161"/>
  <c r="F40" i="167"/>
  <c r="J80" i="166"/>
  <c r="K38" i="166"/>
  <c r="J81" i="166"/>
  <c r="G52" i="163"/>
  <c r="I52" i="163" s="1"/>
  <c r="J80" i="165"/>
  <c r="K38" i="165"/>
  <c r="L39" i="165" s="1"/>
  <c r="J81" i="165"/>
  <c r="I83" i="167"/>
  <c r="I84" i="167"/>
  <c r="F40" i="162"/>
  <c r="I83" i="162"/>
  <c r="I84" i="162"/>
  <c r="E53" i="167"/>
  <c r="H80" i="161"/>
  <c r="J38" i="161"/>
  <c r="H81" i="161"/>
  <c r="Z50" i="147"/>
  <c r="C54" i="166"/>
  <c r="E54" i="166" s="1"/>
  <c r="F40" i="164"/>
  <c r="K38" i="163"/>
  <c r="L39" i="163" s="1"/>
  <c r="J80" i="163"/>
  <c r="J81" i="163"/>
  <c r="F40" i="156"/>
  <c r="H40" i="156" s="1"/>
  <c r="J40" i="156" s="1"/>
  <c r="K40" i="156" s="1"/>
  <c r="L40" i="156" s="1"/>
  <c r="R25" i="156" s="1"/>
  <c r="V25" i="156" s="1"/>
  <c r="H81" i="158"/>
  <c r="J38" i="158"/>
  <c r="H80" i="158"/>
  <c r="G52" i="156"/>
  <c r="I52" i="156" s="1"/>
  <c r="G52" i="154"/>
  <c r="I52" i="154" s="1"/>
  <c r="I83" i="156"/>
  <c r="I84" i="156"/>
  <c r="L50" i="147"/>
  <c r="C54" i="158"/>
  <c r="E54" i="158" s="1"/>
  <c r="F40" i="154"/>
  <c r="F50" i="147"/>
  <c r="C54" i="154"/>
  <c r="F40" i="158"/>
  <c r="B53" i="158"/>
  <c r="B53" i="156"/>
  <c r="E53" i="156"/>
  <c r="J80" i="154"/>
  <c r="K38" i="154"/>
  <c r="N38" i="154" s="1"/>
  <c r="J81" i="154"/>
  <c r="B53" i="154"/>
  <c r="H50" i="147"/>
  <c r="C54" i="156"/>
  <c r="I83" i="158"/>
  <c r="I84" i="158"/>
  <c r="G52" i="158"/>
  <c r="I52" i="158" s="1"/>
  <c r="F40" i="144"/>
  <c r="H40" i="144" s="1"/>
  <c r="J40" i="144" s="1"/>
  <c r="K40" i="144" s="1"/>
  <c r="L40" i="144" s="1"/>
  <c r="R25" i="144" s="1"/>
  <c r="V25" i="144" s="1"/>
  <c r="F40" i="149"/>
  <c r="B53" i="149"/>
  <c r="I83" i="149"/>
  <c r="I84" i="149"/>
  <c r="J80" i="149"/>
  <c r="K38" i="149"/>
  <c r="J81" i="149"/>
  <c r="C54" i="149"/>
  <c r="J50" i="147"/>
  <c r="I83" i="144"/>
  <c r="I84" i="144"/>
  <c r="B53" i="144"/>
  <c r="E53" i="144"/>
  <c r="F40" i="152"/>
  <c r="N50" i="147"/>
  <c r="C54" i="152"/>
  <c r="G52" i="144"/>
  <c r="I52" i="144" s="1"/>
  <c r="C54" i="144"/>
  <c r="E54" i="144" s="1"/>
  <c r="D50" i="147"/>
  <c r="G52" i="149"/>
  <c r="I52" i="149" s="1"/>
  <c r="H80" i="152"/>
  <c r="J38" i="152"/>
  <c r="H81" i="152"/>
  <c r="B53" i="152"/>
  <c r="H80" i="144"/>
  <c r="H81" i="144"/>
  <c r="J38" i="144"/>
  <c r="G53" i="161" l="1"/>
  <c r="I53" i="161" s="1"/>
  <c r="G53" i="152"/>
  <c r="I53" i="152" s="1"/>
  <c r="F41" i="163"/>
  <c r="H41" i="163" s="1"/>
  <c r="J41" i="163" s="1"/>
  <c r="K41" i="163" s="1"/>
  <c r="L41" i="163" s="1"/>
  <c r="R26" i="163" s="1"/>
  <c r="V26" i="163" s="1"/>
  <c r="K38" i="156"/>
  <c r="J80" i="156"/>
  <c r="J81" i="156"/>
  <c r="G53" i="164"/>
  <c r="I53" i="164" s="1"/>
  <c r="G53" i="165"/>
  <c r="I53" i="165" s="1"/>
  <c r="H40" i="161"/>
  <c r="J40" i="161" s="1"/>
  <c r="K40" i="161" s="1"/>
  <c r="L40" i="161" s="1"/>
  <c r="R25" i="161" s="1"/>
  <c r="V25" i="161" s="1"/>
  <c r="F41" i="161"/>
  <c r="R24" i="163"/>
  <c r="B54" i="164"/>
  <c r="K80" i="167"/>
  <c r="N38" i="167"/>
  <c r="S23" i="167"/>
  <c r="L38" i="167"/>
  <c r="K81" i="167"/>
  <c r="K38" i="162"/>
  <c r="J80" i="162"/>
  <c r="J81" i="162"/>
  <c r="H40" i="165"/>
  <c r="J40" i="165" s="1"/>
  <c r="K40" i="165" s="1"/>
  <c r="L40" i="165" s="1"/>
  <c r="R25" i="165" s="1"/>
  <c r="V25" i="165" s="1"/>
  <c r="F41" i="165"/>
  <c r="S23" i="149"/>
  <c r="W23" i="149" s="1"/>
  <c r="N38" i="149"/>
  <c r="Z51" i="147"/>
  <c r="C55" i="166"/>
  <c r="E55" i="166" s="1"/>
  <c r="P51" i="147"/>
  <c r="C55" i="161"/>
  <c r="E55" i="161" s="1"/>
  <c r="J80" i="161"/>
  <c r="K38" i="161"/>
  <c r="J81" i="161"/>
  <c r="V51" i="147"/>
  <c r="C55" i="164"/>
  <c r="E55" i="164" s="1"/>
  <c r="B54" i="167"/>
  <c r="B54" i="161"/>
  <c r="R24" i="165"/>
  <c r="AB51" i="147"/>
  <c r="C55" i="167"/>
  <c r="E55" i="167" s="1"/>
  <c r="B54" i="162"/>
  <c r="L39" i="166"/>
  <c r="K80" i="166"/>
  <c r="N38" i="166"/>
  <c r="S23" i="166"/>
  <c r="L38" i="166"/>
  <c r="K81" i="166"/>
  <c r="E54" i="161"/>
  <c r="R51" i="147"/>
  <c r="C55" i="162"/>
  <c r="E55" i="162" s="1"/>
  <c r="F41" i="156"/>
  <c r="F42" i="156" s="1"/>
  <c r="L39" i="167"/>
  <c r="G53" i="167"/>
  <c r="I53" i="167" s="1"/>
  <c r="B54" i="163"/>
  <c r="J80" i="164"/>
  <c r="K38" i="164"/>
  <c r="J81" i="164"/>
  <c r="H40" i="166"/>
  <c r="J40" i="166" s="1"/>
  <c r="K40" i="166" s="1"/>
  <c r="L40" i="166" s="1"/>
  <c r="R25" i="166" s="1"/>
  <c r="V25" i="166" s="1"/>
  <c r="F41" i="166"/>
  <c r="B54" i="165"/>
  <c r="S23" i="163"/>
  <c r="N38" i="163"/>
  <c r="L38" i="163"/>
  <c r="K80" i="163"/>
  <c r="K81" i="163"/>
  <c r="G53" i="166"/>
  <c r="I53" i="166" s="1"/>
  <c r="G53" i="162"/>
  <c r="I53" i="162" s="1"/>
  <c r="H40" i="164"/>
  <c r="J40" i="164" s="1"/>
  <c r="K40" i="164" s="1"/>
  <c r="L40" i="164" s="1"/>
  <c r="R25" i="164" s="1"/>
  <c r="V25" i="164" s="1"/>
  <c r="F41" i="164"/>
  <c r="H40" i="162"/>
  <c r="J40" i="162" s="1"/>
  <c r="K40" i="162" s="1"/>
  <c r="L40" i="162" s="1"/>
  <c r="R25" i="162" s="1"/>
  <c r="V25" i="162" s="1"/>
  <c r="F41" i="162"/>
  <c r="B54" i="166"/>
  <c r="N38" i="165"/>
  <c r="K80" i="165"/>
  <c r="S23" i="165"/>
  <c r="L38" i="165"/>
  <c r="K81" i="165"/>
  <c r="H40" i="167"/>
  <c r="J40" i="167" s="1"/>
  <c r="K40" i="167" s="1"/>
  <c r="L40" i="167" s="1"/>
  <c r="R25" i="167" s="1"/>
  <c r="V25" i="167" s="1"/>
  <c r="F41" i="167"/>
  <c r="T51" i="147"/>
  <c r="C55" i="163"/>
  <c r="E55" i="163" s="1"/>
  <c r="E54" i="162"/>
  <c r="X51" i="147"/>
  <c r="C55" i="165"/>
  <c r="G53" i="163"/>
  <c r="I53" i="163" s="1"/>
  <c r="K38" i="158"/>
  <c r="N38" i="158" s="1"/>
  <c r="J81" i="158"/>
  <c r="J80" i="158"/>
  <c r="G53" i="154"/>
  <c r="I53" i="154" s="1"/>
  <c r="H51" i="147"/>
  <c r="C55" i="156"/>
  <c r="E55" i="156" s="1"/>
  <c r="B54" i="154"/>
  <c r="S23" i="154"/>
  <c r="K80" i="154"/>
  <c r="L38" i="154"/>
  <c r="K81" i="154"/>
  <c r="G53" i="156"/>
  <c r="I53" i="156" s="1"/>
  <c r="H40" i="158"/>
  <c r="J40" i="158" s="1"/>
  <c r="K40" i="158" s="1"/>
  <c r="L40" i="158" s="1"/>
  <c r="F41" i="158"/>
  <c r="F51" i="147"/>
  <c r="C55" i="154"/>
  <c r="E55" i="154" s="1"/>
  <c r="H40" i="154"/>
  <c r="J40" i="154" s="1"/>
  <c r="K40" i="154" s="1"/>
  <c r="L40" i="154" s="1"/>
  <c r="R25" i="154" s="1"/>
  <c r="V25" i="154" s="1"/>
  <c r="F41" i="154"/>
  <c r="L39" i="154"/>
  <c r="E54" i="154"/>
  <c r="B54" i="158"/>
  <c r="B54" i="156"/>
  <c r="E54" i="156"/>
  <c r="L51" i="147"/>
  <c r="C55" i="158"/>
  <c r="E55" i="158" s="1"/>
  <c r="G53" i="158"/>
  <c r="I53" i="158" s="1"/>
  <c r="F41" i="144"/>
  <c r="F42" i="144" s="1"/>
  <c r="G53" i="149"/>
  <c r="I53" i="149" s="1"/>
  <c r="H40" i="149"/>
  <c r="J40" i="149" s="1"/>
  <c r="K40" i="149" s="1"/>
  <c r="L40" i="149" s="1"/>
  <c r="R25" i="149" s="1"/>
  <c r="V25" i="149" s="1"/>
  <c r="F41" i="149"/>
  <c r="B54" i="149"/>
  <c r="B54" i="152"/>
  <c r="E54" i="149"/>
  <c r="E54" i="152"/>
  <c r="N51" i="147"/>
  <c r="C55" i="152"/>
  <c r="E55" i="152" s="1"/>
  <c r="K80" i="149"/>
  <c r="L38" i="149"/>
  <c r="R23" i="149" s="1"/>
  <c r="K81" i="149"/>
  <c r="D51" i="147"/>
  <c r="C55" i="144"/>
  <c r="H40" i="152"/>
  <c r="J40" i="152" s="1"/>
  <c r="K40" i="152" s="1"/>
  <c r="L40" i="152" s="1"/>
  <c r="R25" i="152" s="1"/>
  <c r="V25" i="152" s="1"/>
  <c r="F41" i="152"/>
  <c r="L39" i="149"/>
  <c r="R24" i="149" s="1"/>
  <c r="S24" i="149" s="1"/>
  <c r="B54" i="144"/>
  <c r="G53" i="144"/>
  <c r="I53" i="144" s="1"/>
  <c r="K38" i="144"/>
  <c r="J80" i="144"/>
  <c r="J81" i="144"/>
  <c r="J80" i="152"/>
  <c r="K38" i="152"/>
  <c r="J81" i="152"/>
  <c r="J51" i="147"/>
  <c r="C55" i="149"/>
  <c r="F42" i="163" l="1"/>
  <c r="H42" i="163" s="1"/>
  <c r="J42" i="163" s="1"/>
  <c r="K42" i="163" s="1"/>
  <c r="L42" i="163" s="1"/>
  <c r="R27" i="163" s="1"/>
  <c r="V27" i="163" s="1"/>
  <c r="G54" i="165"/>
  <c r="I54" i="165" s="1"/>
  <c r="G54" i="164"/>
  <c r="I54" i="164" s="1"/>
  <c r="N38" i="156"/>
  <c r="S23" i="156"/>
  <c r="W23" i="156" s="1"/>
  <c r="L39" i="156"/>
  <c r="R24" i="156" s="1"/>
  <c r="V24" i="156" s="1"/>
  <c r="L38" i="156"/>
  <c r="K81" i="156"/>
  <c r="K80" i="156"/>
  <c r="G54" i="167"/>
  <c r="I54" i="167" s="1"/>
  <c r="S25" i="149"/>
  <c r="H41" i="161"/>
  <c r="J41" i="161" s="1"/>
  <c r="K41" i="161" s="1"/>
  <c r="L41" i="161" s="1"/>
  <c r="R26" i="161" s="1"/>
  <c r="V26" i="161" s="1"/>
  <c r="F42" i="161"/>
  <c r="G54" i="166"/>
  <c r="I54" i="166" s="1"/>
  <c r="H41" i="156"/>
  <c r="J41" i="156" s="1"/>
  <c r="K41" i="156" s="1"/>
  <c r="L41" i="156" s="1"/>
  <c r="R26" i="156" s="1"/>
  <c r="V26" i="156" s="1"/>
  <c r="T52" i="147"/>
  <c r="C56" i="163"/>
  <c r="H41" i="167"/>
  <c r="J41" i="167" s="1"/>
  <c r="K41" i="167" s="1"/>
  <c r="L41" i="167" s="1"/>
  <c r="R26" i="167" s="1"/>
  <c r="V26" i="167" s="1"/>
  <c r="F42" i="167"/>
  <c r="S24" i="163"/>
  <c r="S25" i="163" s="1"/>
  <c r="S26" i="163" s="1"/>
  <c r="W23" i="163"/>
  <c r="G54" i="161"/>
  <c r="I54" i="161" s="1"/>
  <c r="V24" i="165"/>
  <c r="B55" i="161"/>
  <c r="S23" i="152"/>
  <c r="W23" i="152" s="1"/>
  <c r="N38" i="152"/>
  <c r="R24" i="166"/>
  <c r="S24" i="166" s="1"/>
  <c r="S25" i="166" s="1"/>
  <c r="H41" i="165"/>
  <c r="J41" i="165" s="1"/>
  <c r="K41" i="165" s="1"/>
  <c r="L41" i="165" s="1"/>
  <c r="F42" i="165"/>
  <c r="B55" i="164"/>
  <c r="P52" i="147"/>
  <c r="C56" i="161"/>
  <c r="R23" i="167"/>
  <c r="L80" i="167"/>
  <c r="G54" i="163"/>
  <c r="I54" i="163" s="1"/>
  <c r="S23" i="164"/>
  <c r="K80" i="164"/>
  <c r="L38" i="164"/>
  <c r="N38" i="164"/>
  <c r="K81" i="164"/>
  <c r="L39" i="164"/>
  <c r="W23" i="167"/>
  <c r="R23" i="165"/>
  <c r="L80" i="165"/>
  <c r="R23" i="166"/>
  <c r="L80" i="166"/>
  <c r="B55" i="167"/>
  <c r="B55" i="166"/>
  <c r="G54" i="162"/>
  <c r="I54" i="162" s="1"/>
  <c r="W23" i="165"/>
  <c r="S24" i="165"/>
  <c r="S25" i="165" s="1"/>
  <c r="H41" i="166"/>
  <c r="J41" i="166" s="1"/>
  <c r="K41" i="166" s="1"/>
  <c r="L41" i="166" s="1"/>
  <c r="R26" i="166" s="1"/>
  <c r="V26" i="166" s="1"/>
  <c r="F42" i="166"/>
  <c r="B55" i="162"/>
  <c r="W23" i="166"/>
  <c r="AB52" i="147"/>
  <c r="C56" i="167"/>
  <c r="Z52" i="147"/>
  <c r="C56" i="166"/>
  <c r="L38" i="162"/>
  <c r="K80" i="162"/>
  <c r="N38" i="162"/>
  <c r="S23" i="162"/>
  <c r="K81" i="162"/>
  <c r="L39" i="162"/>
  <c r="V24" i="163"/>
  <c r="B55" i="165"/>
  <c r="E55" i="165"/>
  <c r="R24" i="167"/>
  <c r="V52" i="147"/>
  <c r="C56" i="164"/>
  <c r="E56" i="164" s="1"/>
  <c r="S23" i="144"/>
  <c r="W23" i="144" s="1"/>
  <c r="N38" i="144"/>
  <c r="X52" i="147"/>
  <c r="C56" i="165"/>
  <c r="H41" i="162"/>
  <c r="J41" i="162" s="1"/>
  <c r="K41" i="162" s="1"/>
  <c r="L41" i="162" s="1"/>
  <c r="R26" i="162" s="1"/>
  <c r="V26" i="162" s="1"/>
  <c r="F42" i="162"/>
  <c r="B55" i="163"/>
  <c r="H41" i="164"/>
  <c r="J41" i="164" s="1"/>
  <c r="K41" i="164" s="1"/>
  <c r="L41" i="164" s="1"/>
  <c r="R26" i="164" s="1"/>
  <c r="V26" i="164" s="1"/>
  <c r="F42" i="164"/>
  <c r="R23" i="163"/>
  <c r="L80" i="163"/>
  <c r="R52" i="147"/>
  <c r="C56" i="162"/>
  <c r="E56" i="162" s="1"/>
  <c r="K80" i="161"/>
  <c r="N38" i="161"/>
  <c r="L38" i="161"/>
  <c r="S23" i="161"/>
  <c r="K81" i="161"/>
  <c r="L39" i="161"/>
  <c r="L39" i="158"/>
  <c r="R24" i="158" s="1"/>
  <c r="V24" i="158" s="1"/>
  <c r="S23" i="158"/>
  <c r="K81" i="158"/>
  <c r="K80" i="158"/>
  <c r="L38" i="158"/>
  <c r="R25" i="158"/>
  <c r="W23" i="154"/>
  <c r="B55" i="156"/>
  <c r="R23" i="154"/>
  <c r="L80" i="154"/>
  <c r="R24" i="154"/>
  <c r="S24" i="154" s="1"/>
  <c r="S25" i="154" s="1"/>
  <c r="H42" i="156"/>
  <c r="J42" i="156" s="1"/>
  <c r="K42" i="156" s="1"/>
  <c r="F43" i="156"/>
  <c r="H41" i="144"/>
  <c r="J41" i="144" s="1"/>
  <c r="K41" i="144" s="1"/>
  <c r="L41" i="144" s="1"/>
  <c r="R26" i="144" s="1"/>
  <c r="V26" i="144" s="1"/>
  <c r="G54" i="154"/>
  <c r="I54" i="154" s="1"/>
  <c r="H41" i="154"/>
  <c r="J41" i="154" s="1"/>
  <c r="K41" i="154" s="1"/>
  <c r="L41" i="154" s="1"/>
  <c r="R26" i="154" s="1"/>
  <c r="V26" i="154" s="1"/>
  <c r="F42" i="154"/>
  <c r="L52" i="147"/>
  <c r="C56" i="158"/>
  <c r="E56" i="158" s="1"/>
  <c r="G54" i="156"/>
  <c r="I54" i="156" s="1"/>
  <c r="G54" i="158"/>
  <c r="I54" i="158" s="1"/>
  <c r="B55" i="154"/>
  <c r="H52" i="147"/>
  <c r="C56" i="156"/>
  <c r="H41" i="158"/>
  <c r="J41" i="158" s="1"/>
  <c r="K41" i="158" s="1"/>
  <c r="L41" i="158" s="1"/>
  <c r="R26" i="158" s="1"/>
  <c r="V26" i="158" s="1"/>
  <c r="F42" i="158"/>
  <c r="B55" i="158"/>
  <c r="F52" i="147"/>
  <c r="C56" i="154"/>
  <c r="E56" i="154" s="1"/>
  <c r="V24" i="149"/>
  <c r="W24" i="149" s="1"/>
  <c r="W25" i="149" s="1"/>
  <c r="H41" i="149"/>
  <c r="J41" i="149" s="1"/>
  <c r="K41" i="149" s="1"/>
  <c r="L41" i="149" s="1"/>
  <c r="R26" i="149" s="1"/>
  <c r="V26" i="149" s="1"/>
  <c r="F42" i="149"/>
  <c r="L39" i="152"/>
  <c r="R24" i="152" s="1"/>
  <c r="K80" i="152"/>
  <c r="L38" i="152"/>
  <c r="R23" i="152" s="1"/>
  <c r="K81" i="152"/>
  <c r="D52" i="147"/>
  <c r="C56" i="144"/>
  <c r="E56" i="144" s="1"/>
  <c r="L80" i="149"/>
  <c r="B55" i="144"/>
  <c r="B55" i="149"/>
  <c r="E55" i="144"/>
  <c r="B55" i="152"/>
  <c r="J52" i="147"/>
  <c r="C56" i="149"/>
  <c r="N52" i="147"/>
  <c r="C56" i="152"/>
  <c r="G54" i="144"/>
  <c r="L38" i="144"/>
  <c r="R23" i="144" s="1"/>
  <c r="K80" i="144"/>
  <c r="K81" i="144"/>
  <c r="L39" i="144"/>
  <c r="R24" i="144" s="1"/>
  <c r="H41" i="152"/>
  <c r="J41" i="152" s="1"/>
  <c r="K41" i="152" s="1"/>
  <c r="L41" i="152" s="1"/>
  <c r="R26" i="152" s="1"/>
  <c r="V26" i="152" s="1"/>
  <c r="F42" i="152"/>
  <c r="G54" i="152"/>
  <c r="I54" i="152" s="1"/>
  <c r="E55" i="149"/>
  <c r="H42" i="144"/>
  <c r="J42" i="144" s="1"/>
  <c r="K42" i="144" s="1"/>
  <c r="F43" i="144"/>
  <c r="G54" i="149"/>
  <c r="I54" i="149" s="1"/>
  <c r="F43" i="163" l="1"/>
  <c r="H43" i="163" s="1"/>
  <c r="J43" i="163" s="1"/>
  <c r="K43" i="163" s="1"/>
  <c r="L43" i="163" s="1"/>
  <c r="G55" i="164"/>
  <c r="I55" i="164" s="1"/>
  <c r="L42" i="156"/>
  <c r="R27" i="156" s="1"/>
  <c r="S27" i="163"/>
  <c r="G55" i="167"/>
  <c r="I55" i="167" s="1"/>
  <c r="R23" i="156"/>
  <c r="L80" i="156"/>
  <c r="S24" i="156"/>
  <c r="S25" i="156" s="1"/>
  <c r="S26" i="156" s="1"/>
  <c r="W24" i="156"/>
  <c r="W25" i="156" s="1"/>
  <c r="W26" i="156" s="1"/>
  <c r="H42" i="161"/>
  <c r="J42" i="161" s="1"/>
  <c r="K42" i="161" s="1"/>
  <c r="L42" i="161" s="1"/>
  <c r="R27" i="161" s="1"/>
  <c r="V27" i="161" s="1"/>
  <c r="F43" i="161"/>
  <c r="G55" i="161"/>
  <c r="I55" i="161" s="1"/>
  <c r="G55" i="166"/>
  <c r="I55" i="166" s="1"/>
  <c r="G55" i="163"/>
  <c r="I55" i="163" s="1"/>
  <c r="V53" i="147"/>
  <c r="C57" i="164"/>
  <c r="E57" i="164" s="1"/>
  <c r="R23" i="162"/>
  <c r="L80" i="162"/>
  <c r="R24" i="164"/>
  <c r="W23" i="161"/>
  <c r="H42" i="162"/>
  <c r="J42" i="162" s="1"/>
  <c r="K42" i="162" s="1"/>
  <c r="L42" i="162" s="1"/>
  <c r="R27" i="162" s="1"/>
  <c r="V27" i="162" s="1"/>
  <c r="F43" i="162"/>
  <c r="B56" i="166"/>
  <c r="R23" i="161"/>
  <c r="L80" i="161"/>
  <c r="H42" i="164"/>
  <c r="J42" i="164" s="1"/>
  <c r="K42" i="164" s="1"/>
  <c r="L42" i="164" s="1"/>
  <c r="R27" i="164" s="1"/>
  <c r="V27" i="164" s="1"/>
  <c r="F43" i="164"/>
  <c r="R24" i="162"/>
  <c r="S24" i="162" s="1"/>
  <c r="S25" i="162" s="1"/>
  <c r="S26" i="162" s="1"/>
  <c r="Z53" i="147"/>
  <c r="C57" i="166"/>
  <c r="B56" i="161"/>
  <c r="H42" i="165"/>
  <c r="J42" i="165" s="1"/>
  <c r="K42" i="165" s="1"/>
  <c r="L42" i="165" s="1"/>
  <c r="R27" i="165" s="1"/>
  <c r="V27" i="165" s="1"/>
  <c r="F43" i="165"/>
  <c r="E56" i="161"/>
  <c r="B56" i="165"/>
  <c r="V24" i="167"/>
  <c r="W24" i="167" s="1"/>
  <c r="W25" i="167" s="1"/>
  <c r="W26" i="167" s="1"/>
  <c r="P53" i="147"/>
  <c r="C57" i="161"/>
  <c r="E57" i="161" s="1"/>
  <c r="R26" i="165"/>
  <c r="S26" i="165" s="1"/>
  <c r="X53" i="147"/>
  <c r="C57" i="165"/>
  <c r="E57" i="165" s="1"/>
  <c r="H42" i="166"/>
  <c r="J42" i="166" s="1"/>
  <c r="K42" i="166" s="1"/>
  <c r="L42" i="166" s="1"/>
  <c r="R27" i="166" s="1"/>
  <c r="V27" i="166" s="1"/>
  <c r="F43" i="166"/>
  <c r="B56" i="163"/>
  <c r="E56" i="163"/>
  <c r="L42" i="144"/>
  <c r="R27" i="144" s="1"/>
  <c r="V27" i="144" s="1"/>
  <c r="R24" i="161"/>
  <c r="B56" i="162"/>
  <c r="E56" i="165"/>
  <c r="S24" i="167"/>
  <c r="S25" i="167" s="1"/>
  <c r="S26" i="167" s="1"/>
  <c r="W23" i="164"/>
  <c r="V24" i="166"/>
  <c r="H42" i="167"/>
  <c r="J42" i="167" s="1"/>
  <c r="K42" i="167" s="1"/>
  <c r="L42" i="167" s="1"/>
  <c r="F43" i="167"/>
  <c r="G55" i="165"/>
  <c r="I55" i="165" s="1"/>
  <c r="B56" i="167"/>
  <c r="R23" i="164"/>
  <c r="L80" i="164"/>
  <c r="W24" i="163"/>
  <c r="W25" i="163" s="1"/>
  <c r="W26" i="163" s="1"/>
  <c r="W27" i="163" s="1"/>
  <c r="W23" i="162"/>
  <c r="AB53" i="147"/>
  <c r="C57" i="167"/>
  <c r="E57" i="167" s="1"/>
  <c r="E56" i="166"/>
  <c r="W24" i="165"/>
  <c r="W25" i="165" s="1"/>
  <c r="T53" i="147"/>
  <c r="C57" i="163"/>
  <c r="E57" i="163" s="1"/>
  <c r="R53" i="147"/>
  <c r="C57" i="162"/>
  <c r="E57" i="162" s="1"/>
  <c r="B56" i="164"/>
  <c r="S26" i="166"/>
  <c r="E56" i="167"/>
  <c r="G55" i="162"/>
  <c r="I55" i="162" s="1"/>
  <c r="S24" i="158"/>
  <c r="S25" i="158" s="1"/>
  <c r="S26" i="158" s="1"/>
  <c r="W23" i="158"/>
  <c r="W24" i="158" s="1"/>
  <c r="R23" i="158"/>
  <c r="L80" i="158"/>
  <c r="G55" i="156"/>
  <c r="I55" i="156" s="1"/>
  <c r="S26" i="154"/>
  <c r="G55" i="154"/>
  <c r="I55" i="154" s="1"/>
  <c r="H43" i="156"/>
  <c r="J43" i="156" s="1"/>
  <c r="K43" i="156" s="1"/>
  <c r="L43" i="156" s="1"/>
  <c r="R28" i="156" s="1"/>
  <c r="V28" i="156" s="1"/>
  <c r="F44" i="156"/>
  <c r="G55" i="158"/>
  <c r="I55" i="158" s="1"/>
  <c r="B56" i="154"/>
  <c r="B56" i="158"/>
  <c r="V24" i="144"/>
  <c r="W24" i="144" s="1"/>
  <c r="W25" i="144" s="1"/>
  <c r="W26" i="144" s="1"/>
  <c r="B56" i="156"/>
  <c r="H53" i="147"/>
  <c r="C57" i="156"/>
  <c r="L53" i="147"/>
  <c r="C57" i="158"/>
  <c r="E57" i="158" s="1"/>
  <c r="V25" i="158"/>
  <c r="F53" i="147"/>
  <c r="C57" i="154"/>
  <c r="H42" i="158"/>
  <c r="J42" i="158" s="1"/>
  <c r="K42" i="158" s="1"/>
  <c r="L42" i="158" s="1"/>
  <c r="R27" i="158" s="1"/>
  <c r="V27" i="158" s="1"/>
  <c r="F43" i="158"/>
  <c r="H42" i="154"/>
  <c r="J42" i="154" s="1"/>
  <c r="K42" i="154" s="1"/>
  <c r="L42" i="154" s="1"/>
  <c r="R27" i="154" s="1"/>
  <c r="V27" i="154" s="1"/>
  <c r="F43" i="154"/>
  <c r="V24" i="154"/>
  <c r="W24" i="154" s="1"/>
  <c r="W25" i="154" s="1"/>
  <c r="W26" i="154" s="1"/>
  <c r="E56" i="156"/>
  <c r="S24" i="144"/>
  <c r="S25" i="144" s="1"/>
  <c r="S26" i="144" s="1"/>
  <c r="V24" i="152"/>
  <c r="W24" i="152" s="1"/>
  <c r="W25" i="152" s="1"/>
  <c r="W26" i="152" s="1"/>
  <c r="S24" i="152"/>
  <c r="S25" i="152" s="1"/>
  <c r="S26" i="152" s="1"/>
  <c r="W26" i="149"/>
  <c r="S26" i="149"/>
  <c r="H42" i="149"/>
  <c r="J42" i="149" s="1"/>
  <c r="K42" i="149" s="1"/>
  <c r="L42" i="149" s="1"/>
  <c r="R27" i="149" s="1"/>
  <c r="V27" i="149" s="1"/>
  <c r="F43" i="149"/>
  <c r="B56" i="149"/>
  <c r="H42" i="152"/>
  <c r="J42" i="152" s="1"/>
  <c r="K42" i="152" s="1"/>
  <c r="L42" i="152" s="1"/>
  <c r="R27" i="152" s="1"/>
  <c r="V27" i="152" s="1"/>
  <c r="F43" i="152"/>
  <c r="L80" i="144"/>
  <c r="G55" i="144"/>
  <c r="I55" i="144" s="1"/>
  <c r="I54" i="144"/>
  <c r="L80" i="152"/>
  <c r="B56" i="152"/>
  <c r="E56" i="152"/>
  <c r="H43" i="144"/>
  <c r="J43" i="144" s="1"/>
  <c r="K43" i="144" s="1"/>
  <c r="L43" i="144" s="1"/>
  <c r="R28" i="144" s="1"/>
  <c r="V28" i="144" s="1"/>
  <c r="F44" i="144"/>
  <c r="N53" i="147"/>
  <c r="C57" i="152"/>
  <c r="E57" i="152" s="1"/>
  <c r="G55" i="152"/>
  <c r="I55" i="152" s="1"/>
  <c r="J53" i="147"/>
  <c r="C57" i="149"/>
  <c r="E57" i="149" s="1"/>
  <c r="E56" i="149"/>
  <c r="B56" i="144"/>
  <c r="G55" i="149"/>
  <c r="I55" i="149" s="1"/>
  <c r="D53" i="147"/>
  <c r="C57" i="144"/>
  <c r="E57" i="144" s="1"/>
  <c r="F44" i="163" l="1"/>
  <c r="F45" i="163" s="1"/>
  <c r="G56" i="158"/>
  <c r="I56" i="158" s="1"/>
  <c r="G56" i="164"/>
  <c r="I56" i="164" s="1"/>
  <c r="G56" i="166"/>
  <c r="I56" i="166" s="1"/>
  <c r="S27" i="165"/>
  <c r="G56" i="161"/>
  <c r="I56" i="161" s="1"/>
  <c r="G56" i="154"/>
  <c r="I56" i="154" s="1"/>
  <c r="G56" i="165"/>
  <c r="I56" i="165" s="1"/>
  <c r="S27" i="162"/>
  <c r="H43" i="161"/>
  <c r="J43" i="161" s="1"/>
  <c r="K43" i="161" s="1"/>
  <c r="L43" i="161" s="1"/>
  <c r="R28" i="161" s="1"/>
  <c r="V28" i="161" s="1"/>
  <c r="F44" i="161"/>
  <c r="G56" i="162"/>
  <c r="I56" i="162" s="1"/>
  <c r="B57" i="162"/>
  <c r="R27" i="167"/>
  <c r="S27" i="167" s="1"/>
  <c r="B57" i="165"/>
  <c r="B57" i="166"/>
  <c r="G56" i="167"/>
  <c r="I56" i="167" s="1"/>
  <c r="R54" i="147"/>
  <c r="C58" i="162"/>
  <c r="E58" i="162" s="1"/>
  <c r="AB54" i="147"/>
  <c r="C58" i="167"/>
  <c r="E58" i="167" s="1"/>
  <c r="G56" i="163"/>
  <c r="I56" i="163" s="1"/>
  <c r="X54" i="147"/>
  <c r="C58" i="165"/>
  <c r="E58" i="165" s="1"/>
  <c r="H43" i="165"/>
  <c r="J43" i="165" s="1"/>
  <c r="K43" i="165" s="1"/>
  <c r="L43" i="165" s="1"/>
  <c r="F44" i="165"/>
  <c r="Z54" i="147"/>
  <c r="C58" i="166"/>
  <c r="E58" i="166" s="1"/>
  <c r="E57" i="166"/>
  <c r="H43" i="167"/>
  <c r="J43" i="167" s="1"/>
  <c r="K43" i="167" s="1"/>
  <c r="L43" i="167" s="1"/>
  <c r="R28" i="167" s="1"/>
  <c r="V28" i="167" s="1"/>
  <c r="F44" i="167"/>
  <c r="B57" i="167"/>
  <c r="V24" i="164"/>
  <c r="W24" i="164" s="1"/>
  <c r="W25" i="164" s="1"/>
  <c r="W26" i="164" s="1"/>
  <c r="W27" i="164" s="1"/>
  <c r="B57" i="163"/>
  <c r="W24" i="166"/>
  <c r="W25" i="166" s="1"/>
  <c r="W26" i="166" s="1"/>
  <c r="W27" i="166" s="1"/>
  <c r="S27" i="166"/>
  <c r="T54" i="147"/>
  <c r="C58" i="163"/>
  <c r="H43" i="164"/>
  <c r="J43" i="164" s="1"/>
  <c r="K43" i="164" s="1"/>
  <c r="L43" i="164" s="1"/>
  <c r="F44" i="164"/>
  <c r="W27" i="152"/>
  <c r="S24" i="164"/>
  <c r="S25" i="164" s="1"/>
  <c r="S26" i="164" s="1"/>
  <c r="S27" i="164" s="1"/>
  <c r="B57" i="161"/>
  <c r="B57" i="164"/>
  <c r="V24" i="162"/>
  <c r="H43" i="162"/>
  <c r="J43" i="162" s="1"/>
  <c r="K43" i="162" s="1"/>
  <c r="L43" i="162" s="1"/>
  <c r="R28" i="162" s="1"/>
  <c r="V28" i="162" s="1"/>
  <c r="F44" i="162"/>
  <c r="V26" i="165"/>
  <c r="W26" i="165" s="1"/>
  <c r="W27" i="165" s="1"/>
  <c r="S27" i="144"/>
  <c r="S28" i="144" s="1"/>
  <c r="W27" i="144"/>
  <c r="W28" i="144" s="1"/>
  <c r="S24" i="161"/>
  <c r="S25" i="161" s="1"/>
  <c r="S26" i="161" s="1"/>
  <c r="S27" i="161" s="1"/>
  <c r="V24" i="161"/>
  <c r="H43" i="166"/>
  <c r="J43" i="166" s="1"/>
  <c r="K43" i="166" s="1"/>
  <c r="L43" i="166" s="1"/>
  <c r="R28" i="166" s="1"/>
  <c r="V28" i="166" s="1"/>
  <c r="F44" i="166"/>
  <c r="P54" i="147"/>
  <c r="C58" i="161"/>
  <c r="E58" i="161" s="1"/>
  <c r="R28" i="163"/>
  <c r="V54" i="147"/>
  <c r="C58" i="164"/>
  <c r="E58" i="164" s="1"/>
  <c r="W27" i="154"/>
  <c r="B57" i="154"/>
  <c r="H43" i="158"/>
  <c r="J43" i="158" s="1"/>
  <c r="K43" i="158" s="1"/>
  <c r="L43" i="158" s="1"/>
  <c r="R28" i="158" s="1"/>
  <c r="V28" i="158" s="1"/>
  <c r="F44" i="158"/>
  <c r="H44" i="156"/>
  <c r="J44" i="156" s="1"/>
  <c r="K44" i="156" s="1"/>
  <c r="L44" i="156" s="1"/>
  <c r="R29" i="156" s="1"/>
  <c r="V29" i="156" s="1"/>
  <c r="F45" i="156"/>
  <c r="B57" i="158"/>
  <c r="S27" i="158"/>
  <c r="B57" i="156"/>
  <c r="H54" i="147"/>
  <c r="C58" i="156"/>
  <c r="E58" i="156" s="1"/>
  <c r="G56" i="156"/>
  <c r="I56" i="156" s="1"/>
  <c r="F54" i="147"/>
  <c r="C58" i="154"/>
  <c r="E58" i="154" s="1"/>
  <c r="S27" i="152"/>
  <c r="H43" i="154"/>
  <c r="J43" i="154" s="1"/>
  <c r="K43" i="154" s="1"/>
  <c r="L43" i="154" s="1"/>
  <c r="F44" i="154"/>
  <c r="W25" i="158"/>
  <c r="W26" i="158" s="1"/>
  <c r="W27" i="158" s="1"/>
  <c r="V27" i="156"/>
  <c r="S27" i="156"/>
  <c r="S28" i="156" s="1"/>
  <c r="E57" i="154"/>
  <c r="L54" i="147"/>
  <c r="C58" i="158"/>
  <c r="E58" i="158" s="1"/>
  <c r="E57" i="156"/>
  <c r="S27" i="154"/>
  <c r="S27" i="149"/>
  <c r="W27" i="149"/>
  <c r="G56" i="144"/>
  <c r="I56" i="144" s="1"/>
  <c r="H43" i="149"/>
  <c r="J43" i="149" s="1"/>
  <c r="K43" i="149" s="1"/>
  <c r="L43" i="149" s="1"/>
  <c r="R28" i="149" s="1"/>
  <c r="V28" i="149" s="1"/>
  <c r="F44" i="149"/>
  <c r="C58" i="149"/>
  <c r="E58" i="149" s="1"/>
  <c r="J54" i="147"/>
  <c r="G56" i="152"/>
  <c r="I56" i="152" s="1"/>
  <c r="H43" i="152"/>
  <c r="J43" i="152" s="1"/>
  <c r="K43" i="152" s="1"/>
  <c r="L43" i="152" s="1"/>
  <c r="R28" i="152" s="1"/>
  <c r="V28" i="152" s="1"/>
  <c r="F44" i="152"/>
  <c r="C58" i="144"/>
  <c r="E58" i="144" s="1"/>
  <c r="D54" i="147"/>
  <c r="B57" i="152"/>
  <c r="G56" i="149"/>
  <c r="I56" i="149" s="1"/>
  <c r="N54" i="147"/>
  <c r="C58" i="152"/>
  <c r="H44" i="144"/>
  <c r="J44" i="144" s="1"/>
  <c r="K44" i="144" s="1"/>
  <c r="L44" i="144" s="1"/>
  <c r="R29" i="144" s="1"/>
  <c r="V29" i="144" s="1"/>
  <c r="F45" i="144"/>
  <c r="B57" i="144"/>
  <c r="B57" i="149"/>
  <c r="G57" i="158" l="1"/>
  <c r="I57" i="158" s="1"/>
  <c r="H44" i="163"/>
  <c r="J44" i="163" s="1"/>
  <c r="K44" i="163" s="1"/>
  <c r="L44" i="163" s="1"/>
  <c r="R29" i="163" s="1"/>
  <c r="V29" i="163" s="1"/>
  <c r="G57" i="161"/>
  <c r="I57" i="161" s="1"/>
  <c r="G57" i="164"/>
  <c r="I57" i="164" s="1"/>
  <c r="G57" i="165"/>
  <c r="I57" i="165" s="1"/>
  <c r="G57" i="166"/>
  <c r="I57" i="166" s="1"/>
  <c r="G57" i="163"/>
  <c r="I57" i="163" s="1"/>
  <c r="S28" i="161"/>
  <c r="W28" i="152"/>
  <c r="G57" i="167"/>
  <c r="I57" i="167" s="1"/>
  <c r="H44" i="161"/>
  <c r="J44" i="161" s="1"/>
  <c r="K44" i="161" s="1"/>
  <c r="L44" i="161" s="1"/>
  <c r="R29" i="161" s="1"/>
  <c r="V29" i="161" s="1"/>
  <c r="F45" i="161"/>
  <c r="H44" i="166"/>
  <c r="J44" i="166" s="1"/>
  <c r="K44" i="166" s="1"/>
  <c r="L44" i="166" s="1"/>
  <c r="R29" i="166" s="1"/>
  <c r="F45" i="166"/>
  <c r="V55" i="147"/>
  <c r="C59" i="164"/>
  <c r="E59" i="164" s="1"/>
  <c r="G57" i="162"/>
  <c r="I57" i="162" s="1"/>
  <c r="R28" i="165"/>
  <c r="AB55" i="147"/>
  <c r="C59" i="167"/>
  <c r="E59" i="167" s="1"/>
  <c r="H44" i="165"/>
  <c r="J44" i="165" s="1"/>
  <c r="K44" i="165" s="1"/>
  <c r="L44" i="165" s="1"/>
  <c r="R29" i="165" s="1"/>
  <c r="V29" i="165" s="1"/>
  <c r="F45" i="165"/>
  <c r="W24" i="161"/>
  <c r="W25" i="161" s="1"/>
  <c r="W26" i="161" s="1"/>
  <c r="W27" i="161" s="1"/>
  <c r="W28" i="161" s="1"/>
  <c r="W24" i="162"/>
  <c r="W25" i="162" s="1"/>
  <c r="W26" i="162" s="1"/>
  <c r="W27" i="162" s="1"/>
  <c r="W28" i="162" s="1"/>
  <c r="B58" i="163"/>
  <c r="H44" i="167"/>
  <c r="J44" i="167" s="1"/>
  <c r="K44" i="167" s="1"/>
  <c r="L44" i="167" s="1"/>
  <c r="R29" i="167" s="1"/>
  <c r="V29" i="167" s="1"/>
  <c r="F45" i="167"/>
  <c r="B58" i="162"/>
  <c r="S28" i="167"/>
  <c r="B58" i="167"/>
  <c r="T55" i="147"/>
  <c r="C59" i="163"/>
  <c r="B58" i="165"/>
  <c r="R55" i="147"/>
  <c r="C59" i="162"/>
  <c r="H45" i="163"/>
  <c r="J45" i="163" s="1"/>
  <c r="K45" i="163" s="1"/>
  <c r="L45" i="163" s="1"/>
  <c r="R30" i="163" s="1"/>
  <c r="V30" i="163" s="1"/>
  <c r="F46" i="163"/>
  <c r="Z55" i="147"/>
  <c r="C59" i="166"/>
  <c r="E59" i="166" s="1"/>
  <c r="H44" i="164"/>
  <c r="J44" i="164" s="1"/>
  <c r="K44" i="164" s="1"/>
  <c r="L44" i="164" s="1"/>
  <c r="R29" i="164" s="1"/>
  <c r="V29" i="164" s="1"/>
  <c r="F45" i="164"/>
  <c r="V28" i="163"/>
  <c r="S28" i="163"/>
  <c r="S29" i="163" s="1"/>
  <c r="R28" i="164"/>
  <c r="S28" i="166"/>
  <c r="E58" i="163"/>
  <c r="X55" i="147"/>
  <c r="C59" i="165"/>
  <c r="E59" i="165" s="1"/>
  <c r="B58" i="161"/>
  <c r="W28" i="166"/>
  <c r="V27" i="167"/>
  <c r="B58" i="164"/>
  <c r="W29" i="144"/>
  <c r="P55" i="147"/>
  <c r="C59" i="161"/>
  <c r="E59" i="161" s="1"/>
  <c r="H44" i="162"/>
  <c r="J44" i="162" s="1"/>
  <c r="K44" i="162" s="1"/>
  <c r="L44" i="162" s="1"/>
  <c r="R29" i="162" s="1"/>
  <c r="V29" i="162" s="1"/>
  <c r="F45" i="162"/>
  <c r="B58" i="166"/>
  <c r="S28" i="162"/>
  <c r="S28" i="158"/>
  <c r="G58" i="158"/>
  <c r="I58" i="158" s="1"/>
  <c r="F55" i="147"/>
  <c r="C59" i="154"/>
  <c r="E59" i="154" s="1"/>
  <c r="H45" i="156"/>
  <c r="J45" i="156" s="1"/>
  <c r="K45" i="156" s="1"/>
  <c r="L45" i="156" s="1"/>
  <c r="R30" i="156" s="1"/>
  <c r="V30" i="156" s="1"/>
  <c r="F46" i="156"/>
  <c r="G57" i="154"/>
  <c r="I57" i="154" s="1"/>
  <c r="H44" i="158"/>
  <c r="J44" i="158" s="1"/>
  <c r="K44" i="158" s="1"/>
  <c r="L44" i="158" s="1"/>
  <c r="F45" i="158"/>
  <c r="L55" i="147"/>
  <c r="C59" i="158"/>
  <c r="E59" i="158" s="1"/>
  <c r="R28" i="154"/>
  <c r="H44" i="154"/>
  <c r="J44" i="154" s="1"/>
  <c r="K44" i="154" s="1"/>
  <c r="L44" i="154" s="1"/>
  <c r="R29" i="154" s="1"/>
  <c r="V29" i="154" s="1"/>
  <c r="F45" i="154"/>
  <c r="B58" i="156"/>
  <c r="G57" i="156"/>
  <c r="I57" i="156" s="1"/>
  <c r="S29" i="156"/>
  <c r="W27" i="156"/>
  <c r="W28" i="156" s="1"/>
  <c r="W29" i="156" s="1"/>
  <c r="W28" i="158"/>
  <c r="H55" i="147"/>
  <c r="C59" i="156"/>
  <c r="E59" i="156" s="1"/>
  <c r="B58" i="158"/>
  <c r="B58" i="154"/>
  <c r="S29" i="144"/>
  <c r="S28" i="152"/>
  <c r="W28" i="149"/>
  <c r="S28" i="149"/>
  <c r="G57" i="144"/>
  <c r="I57" i="144" s="1"/>
  <c r="G57" i="152"/>
  <c r="I57" i="152" s="1"/>
  <c r="H44" i="149"/>
  <c r="J44" i="149" s="1"/>
  <c r="K44" i="149" s="1"/>
  <c r="L44" i="149" s="1"/>
  <c r="R29" i="149" s="1"/>
  <c r="V29" i="149" s="1"/>
  <c r="F45" i="149"/>
  <c r="H44" i="152"/>
  <c r="J44" i="152" s="1"/>
  <c r="K44" i="152" s="1"/>
  <c r="L44" i="152" s="1"/>
  <c r="R29" i="152" s="1"/>
  <c r="V29" i="152" s="1"/>
  <c r="F45" i="152"/>
  <c r="B58" i="152"/>
  <c r="C59" i="149"/>
  <c r="E59" i="149" s="1"/>
  <c r="J55" i="147"/>
  <c r="H45" i="144"/>
  <c r="J45" i="144" s="1"/>
  <c r="K45" i="144" s="1"/>
  <c r="L45" i="144" s="1"/>
  <c r="R30" i="144" s="1"/>
  <c r="V30" i="144" s="1"/>
  <c r="F46" i="144"/>
  <c r="N55" i="147"/>
  <c r="C59" i="152"/>
  <c r="E58" i="152"/>
  <c r="D55" i="147"/>
  <c r="C59" i="144"/>
  <c r="E59" i="144" s="1"/>
  <c r="B58" i="149"/>
  <c r="B58" i="144"/>
  <c r="G57" i="149"/>
  <c r="I57" i="149" s="1"/>
  <c r="G58" i="161" l="1"/>
  <c r="I58" i="161" s="1"/>
  <c r="G58" i="162"/>
  <c r="I58" i="162" s="1"/>
  <c r="G58" i="166"/>
  <c r="I58" i="166" s="1"/>
  <c r="G58" i="163"/>
  <c r="I58" i="163" s="1"/>
  <c r="G59" i="158"/>
  <c r="I59" i="158" s="1"/>
  <c r="G58" i="164"/>
  <c r="I58" i="164" s="1"/>
  <c r="G58" i="165"/>
  <c r="I58" i="165" s="1"/>
  <c r="W29" i="152"/>
  <c r="G58" i="167"/>
  <c r="I58" i="167" s="1"/>
  <c r="S29" i="167"/>
  <c r="S29" i="162"/>
  <c r="S29" i="166"/>
  <c r="W29" i="162"/>
  <c r="F46" i="161"/>
  <c r="H45" i="161"/>
  <c r="J45" i="161" s="1"/>
  <c r="K45" i="161" s="1"/>
  <c r="L45" i="161" s="1"/>
  <c r="R30" i="161" s="1"/>
  <c r="V30" i="161" s="1"/>
  <c r="W29" i="161"/>
  <c r="S29" i="161"/>
  <c r="B59" i="163"/>
  <c r="W28" i="163"/>
  <c r="W29" i="163" s="1"/>
  <c r="W30" i="163" s="1"/>
  <c r="V28" i="165"/>
  <c r="S28" i="165"/>
  <c r="S29" i="165" s="1"/>
  <c r="H45" i="162"/>
  <c r="J45" i="162" s="1"/>
  <c r="K45" i="162" s="1"/>
  <c r="L45" i="162" s="1"/>
  <c r="R30" i="162" s="1"/>
  <c r="V30" i="162" s="1"/>
  <c r="F46" i="162"/>
  <c r="S28" i="164"/>
  <c r="S29" i="164" s="1"/>
  <c r="V28" i="164"/>
  <c r="H45" i="164"/>
  <c r="J45" i="164" s="1"/>
  <c r="K45" i="164" s="1"/>
  <c r="L45" i="164" s="1"/>
  <c r="F46" i="164"/>
  <c r="H45" i="166"/>
  <c r="J45" i="166" s="1"/>
  <c r="K45" i="166" s="1"/>
  <c r="L45" i="166" s="1"/>
  <c r="R30" i="166" s="1"/>
  <c r="V30" i="166" s="1"/>
  <c r="F46" i="166"/>
  <c r="W30" i="144"/>
  <c r="B59" i="162"/>
  <c r="E59" i="162"/>
  <c r="V29" i="166"/>
  <c r="W29" i="166" s="1"/>
  <c r="T56" i="147"/>
  <c r="C60" i="163"/>
  <c r="B59" i="161"/>
  <c r="R56" i="147"/>
  <c r="C60" i="162"/>
  <c r="H45" i="167"/>
  <c r="J45" i="167" s="1"/>
  <c r="K45" i="167" s="1"/>
  <c r="L45" i="167" s="1"/>
  <c r="F46" i="167"/>
  <c r="P56" i="147"/>
  <c r="C60" i="161"/>
  <c r="E60" i="161" s="1"/>
  <c r="W27" i="167"/>
  <c r="W28" i="167" s="1"/>
  <c r="W29" i="167" s="1"/>
  <c r="B59" i="166"/>
  <c r="X56" i="147"/>
  <c r="C60" i="165"/>
  <c r="E60" i="165" s="1"/>
  <c r="Z56" i="147"/>
  <c r="C60" i="166"/>
  <c r="E60" i="166" s="1"/>
  <c r="B59" i="167"/>
  <c r="H46" i="163"/>
  <c r="J46" i="163" s="1"/>
  <c r="K46" i="163" s="1"/>
  <c r="L46" i="163" s="1"/>
  <c r="R31" i="163" s="1"/>
  <c r="F47" i="163"/>
  <c r="V56" i="147"/>
  <c r="C60" i="164"/>
  <c r="E60" i="164" s="1"/>
  <c r="H45" i="165"/>
  <c r="J45" i="165" s="1"/>
  <c r="K45" i="165" s="1"/>
  <c r="L45" i="165" s="1"/>
  <c r="F46" i="165"/>
  <c r="B59" i="165"/>
  <c r="S29" i="152"/>
  <c r="S30" i="163"/>
  <c r="E59" i="163"/>
  <c r="AB56" i="147"/>
  <c r="C60" i="167"/>
  <c r="E60" i="167" s="1"/>
  <c r="B59" i="164"/>
  <c r="S30" i="156"/>
  <c r="S30" i="144"/>
  <c r="H56" i="147"/>
  <c r="C60" i="156"/>
  <c r="G58" i="156"/>
  <c r="I58" i="156" s="1"/>
  <c r="V28" i="154"/>
  <c r="W28" i="154" s="1"/>
  <c r="W29" i="154" s="1"/>
  <c r="B59" i="156"/>
  <c r="H46" i="156"/>
  <c r="J46" i="156" s="1"/>
  <c r="K46" i="156" s="1"/>
  <c r="L46" i="156" s="1"/>
  <c r="R31" i="156" s="1"/>
  <c r="F47" i="156"/>
  <c r="G58" i="154"/>
  <c r="I58" i="154" s="1"/>
  <c r="H45" i="154"/>
  <c r="J45" i="154" s="1"/>
  <c r="K45" i="154" s="1"/>
  <c r="L45" i="154" s="1"/>
  <c r="R30" i="154" s="1"/>
  <c r="V30" i="154" s="1"/>
  <c r="F46" i="154"/>
  <c r="H45" i="158"/>
  <c r="J45" i="158" s="1"/>
  <c r="K45" i="158" s="1"/>
  <c r="L45" i="158" s="1"/>
  <c r="R30" i="158" s="1"/>
  <c r="V30" i="158" s="1"/>
  <c r="F46" i="158"/>
  <c r="F56" i="147"/>
  <c r="C60" i="154"/>
  <c r="E60" i="154" s="1"/>
  <c r="S28" i="154"/>
  <c r="S29" i="154" s="1"/>
  <c r="R29" i="158"/>
  <c r="B59" i="158"/>
  <c r="L56" i="147"/>
  <c r="C60" i="158"/>
  <c r="B59" i="154"/>
  <c r="W30" i="156"/>
  <c r="W29" i="149"/>
  <c r="S29" i="149"/>
  <c r="G58" i="144"/>
  <c r="I58" i="144" s="1"/>
  <c r="F46" i="149"/>
  <c r="H45" i="149"/>
  <c r="J45" i="149" s="1"/>
  <c r="K45" i="149" s="1"/>
  <c r="L45" i="149" s="1"/>
  <c r="R30" i="149" s="1"/>
  <c r="V30" i="149" s="1"/>
  <c r="G58" i="152"/>
  <c r="I58" i="152" s="1"/>
  <c r="D56" i="147"/>
  <c r="C60" i="144"/>
  <c r="E60" i="144" s="1"/>
  <c r="B59" i="152"/>
  <c r="H45" i="152"/>
  <c r="J45" i="152" s="1"/>
  <c r="K45" i="152" s="1"/>
  <c r="L45" i="152" s="1"/>
  <c r="R30" i="152" s="1"/>
  <c r="V30" i="152" s="1"/>
  <c r="F46" i="152"/>
  <c r="N56" i="147"/>
  <c r="C60" i="152"/>
  <c r="E60" i="152" s="1"/>
  <c r="C60" i="149"/>
  <c r="J56" i="147"/>
  <c r="H46" i="144"/>
  <c r="J46" i="144" s="1"/>
  <c r="K46" i="144" s="1"/>
  <c r="L46" i="144" s="1"/>
  <c r="R31" i="144" s="1"/>
  <c r="V31" i="144" s="1"/>
  <c r="F47" i="144"/>
  <c r="E59" i="152"/>
  <c r="B59" i="149"/>
  <c r="B59" i="144"/>
  <c r="G58" i="149"/>
  <c r="I58" i="149" s="1"/>
  <c r="W30" i="152" l="1"/>
  <c r="G59" i="163"/>
  <c r="I59" i="163" s="1"/>
  <c r="G59" i="161"/>
  <c r="I59" i="161" s="1"/>
  <c r="G59" i="162"/>
  <c r="I59" i="162" s="1"/>
  <c r="G59" i="166"/>
  <c r="I59" i="166" s="1"/>
  <c r="G59" i="164"/>
  <c r="I59" i="164" s="1"/>
  <c r="G59" i="165"/>
  <c r="I59" i="165" s="1"/>
  <c r="G59" i="167"/>
  <c r="I59" i="167" s="1"/>
  <c r="S30" i="162"/>
  <c r="W30" i="161"/>
  <c r="S30" i="161"/>
  <c r="W30" i="162"/>
  <c r="S31" i="163"/>
  <c r="H46" i="161"/>
  <c r="J46" i="161" s="1"/>
  <c r="K46" i="161" s="1"/>
  <c r="L46" i="161" s="1"/>
  <c r="R31" i="161" s="1"/>
  <c r="V31" i="161" s="1"/>
  <c r="F47" i="161"/>
  <c r="W31" i="144"/>
  <c r="W30" i="166"/>
  <c r="H46" i="165"/>
  <c r="J46" i="165" s="1"/>
  <c r="K46" i="165" s="1"/>
  <c r="L46" i="165" s="1"/>
  <c r="R31" i="165" s="1"/>
  <c r="F47" i="165"/>
  <c r="B60" i="161"/>
  <c r="B60" i="164"/>
  <c r="P57" i="147"/>
  <c r="C61" i="161"/>
  <c r="E61" i="161" s="1"/>
  <c r="B60" i="163"/>
  <c r="H46" i="166"/>
  <c r="J46" i="166" s="1"/>
  <c r="K46" i="166" s="1"/>
  <c r="L46" i="166" s="1"/>
  <c r="R31" i="166" s="1"/>
  <c r="V31" i="166" s="1"/>
  <c r="F47" i="166"/>
  <c r="W28" i="164"/>
  <c r="W29" i="164" s="1"/>
  <c r="B60" i="167"/>
  <c r="V57" i="147"/>
  <c r="C61" i="164"/>
  <c r="E61" i="164" s="1"/>
  <c r="H46" i="167"/>
  <c r="J46" i="167" s="1"/>
  <c r="K46" i="167" s="1"/>
  <c r="L46" i="167" s="1"/>
  <c r="R31" i="167" s="1"/>
  <c r="V31" i="167" s="1"/>
  <c r="F47" i="167"/>
  <c r="T57" i="147"/>
  <c r="C61" i="163"/>
  <c r="E61" i="163" s="1"/>
  <c r="H46" i="162"/>
  <c r="J46" i="162" s="1"/>
  <c r="K46" i="162" s="1"/>
  <c r="L46" i="162" s="1"/>
  <c r="F47" i="162"/>
  <c r="R30" i="165"/>
  <c r="AB57" i="147"/>
  <c r="C61" i="167"/>
  <c r="E61" i="167" s="1"/>
  <c r="H47" i="163"/>
  <c r="J47" i="163" s="1"/>
  <c r="K47" i="163" s="1"/>
  <c r="L47" i="163" s="1"/>
  <c r="R32" i="163" s="1"/>
  <c r="V32" i="163" s="1"/>
  <c r="F48" i="163"/>
  <c r="E60" i="163"/>
  <c r="G60" i="163" s="1"/>
  <c r="I60" i="163" s="1"/>
  <c r="V31" i="163"/>
  <c r="W31" i="163" s="1"/>
  <c r="B60" i="166"/>
  <c r="B60" i="162"/>
  <c r="S30" i="166"/>
  <c r="E60" i="162"/>
  <c r="H46" i="164"/>
  <c r="J46" i="164" s="1"/>
  <c r="K46" i="164" s="1"/>
  <c r="L46" i="164" s="1"/>
  <c r="R31" i="164" s="1"/>
  <c r="F47" i="164"/>
  <c r="R30" i="167"/>
  <c r="Z57" i="147"/>
  <c r="C61" i="166"/>
  <c r="E61" i="166" s="1"/>
  <c r="R57" i="147"/>
  <c r="C61" i="162"/>
  <c r="E61" i="162" s="1"/>
  <c r="R30" i="164"/>
  <c r="X57" i="147"/>
  <c r="C61" i="165"/>
  <c r="E61" i="165" s="1"/>
  <c r="B60" i="165"/>
  <c r="W28" i="165"/>
  <c r="W29" i="165" s="1"/>
  <c r="G59" i="156"/>
  <c r="I59" i="156" s="1"/>
  <c r="W30" i="154"/>
  <c r="V29" i="158"/>
  <c r="W29" i="158" s="1"/>
  <c r="W30" i="158" s="1"/>
  <c r="S29" i="158"/>
  <c r="S30" i="158" s="1"/>
  <c r="S30" i="154"/>
  <c r="H47" i="156"/>
  <c r="J47" i="156" s="1"/>
  <c r="K47" i="156" s="1"/>
  <c r="L47" i="156" s="1"/>
  <c r="R32" i="156" s="1"/>
  <c r="V32" i="156" s="1"/>
  <c r="F48" i="156"/>
  <c r="B60" i="156"/>
  <c r="F57" i="147"/>
  <c r="C61" i="154"/>
  <c r="E61" i="154" s="1"/>
  <c r="H46" i="158"/>
  <c r="J46" i="158" s="1"/>
  <c r="K46" i="158" s="1"/>
  <c r="L46" i="158" s="1"/>
  <c r="R31" i="158" s="1"/>
  <c r="V31" i="158" s="1"/>
  <c r="F47" i="158"/>
  <c r="E60" i="156"/>
  <c r="S31" i="144"/>
  <c r="L57" i="147"/>
  <c r="C61" i="158"/>
  <c r="E61" i="158" s="1"/>
  <c r="V31" i="156"/>
  <c r="S31" i="156"/>
  <c r="B60" i="158"/>
  <c r="B60" i="154"/>
  <c r="E60" i="158"/>
  <c r="G60" i="158" s="1"/>
  <c r="I60" i="158" s="1"/>
  <c r="H57" i="147"/>
  <c r="C61" i="156"/>
  <c r="E61" i="156" s="1"/>
  <c r="H46" i="154"/>
  <c r="J46" i="154" s="1"/>
  <c r="K46" i="154" s="1"/>
  <c r="L46" i="154" s="1"/>
  <c r="R31" i="154" s="1"/>
  <c r="V31" i="154" s="1"/>
  <c r="F47" i="154"/>
  <c r="G59" i="154"/>
  <c r="I59" i="154" s="1"/>
  <c r="S30" i="152"/>
  <c r="S30" i="149"/>
  <c r="W30" i="149"/>
  <c r="G59" i="152"/>
  <c r="I59" i="152" s="1"/>
  <c r="G59" i="144"/>
  <c r="I59" i="144" s="1"/>
  <c r="H46" i="149"/>
  <c r="J46" i="149" s="1"/>
  <c r="K46" i="149" s="1"/>
  <c r="L46" i="149" s="1"/>
  <c r="R31" i="149" s="1"/>
  <c r="V31" i="149" s="1"/>
  <c r="F47" i="149"/>
  <c r="H46" i="152"/>
  <c r="J46" i="152" s="1"/>
  <c r="K46" i="152" s="1"/>
  <c r="L46" i="152" s="1"/>
  <c r="R31" i="152" s="1"/>
  <c r="V31" i="152" s="1"/>
  <c r="W31" i="152" s="1"/>
  <c r="F47" i="152"/>
  <c r="B60" i="144"/>
  <c r="D57" i="147"/>
  <c r="C61" i="144"/>
  <c r="E61" i="144" s="1"/>
  <c r="B60" i="149"/>
  <c r="N57" i="147"/>
  <c r="C61" i="152"/>
  <c r="E61" i="152" s="1"/>
  <c r="C61" i="149"/>
  <c r="E61" i="149" s="1"/>
  <c r="J57" i="147"/>
  <c r="E60" i="149"/>
  <c r="H47" i="144"/>
  <c r="J47" i="144" s="1"/>
  <c r="K47" i="144" s="1"/>
  <c r="L47" i="144" s="1"/>
  <c r="R32" i="144" s="1"/>
  <c r="V32" i="144" s="1"/>
  <c r="F48" i="144"/>
  <c r="B60" i="152"/>
  <c r="G59" i="149"/>
  <c r="I59" i="149" s="1"/>
  <c r="G60" i="161" l="1"/>
  <c r="I60" i="161" s="1"/>
  <c r="G60" i="162"/>
  <c r="I60" i="162" s="1"/>
  <c r="G60" i="166"/>
  <c r="I60" i="166" s="1"/>
  <c r="G60" i="164"/>
  <c r="I60" i="164" s="1"/>
  <c r="W32" i="163"/>
  <c r="G60" i="165"/>
  <c r="I60" i="165" s="1"/>
  <c r="G60" i="167"/>
  <c r="I60" i="167" s="1"/>
  <c r="S32" i="163"/>
  <c r="W31" i="161"/>
  <c r="W32" i="144"/>
  <c r="S31" i="166"/>
  <c r="G61" i="163"/>
  <c r="I61" i="163" s="1"/>
  <c r="H47" i="161"/>
  <c r="J47" i="161" s="1"/>
  <c r="K47" i="161" s="1"/>
  <c r="L47" i="161" s="1"/>
  <c r="R32" i="161" s="1"/>
  <c r="V32" i="161" s="1"/>
  <c r="F48" i="161"/>
  <c r="W31" i="166"/>
  <c r="S31" i="161"/>
  <c r="V31" i="164"/>
  <c r="H47" i="167"/>
  <c r="J47" i="167" s="1"/>
  <c r="K47" i="167" s="1"/>
  <c r="L47" i="167" s="1"/>
  <c r="F48" i="167"/>
  <c r="B61" i="162"/>
  <c r="B61" i="161"/>
  <c r="V30" i="164"/>
  <c r="W30" i="164" s="1"/>
  <c r="C62" i="167"/>
  <c r="E62" i="167" s="1"/>
  <c r="AB58" i="147"/>
  <c r="AB76" i="147"/>
  <c r="W31" i="154"/>
  <c r="S30" i="164"/>
  <c r="S31" i="164" s="1"/>
  <c r="R58" i="147"/>
  <c r="C62" i="162"/>
  <c r="E62" i="162" s="1"/>
  <c r="R76" i="147"/>
  <c r="V30" i="167"/>
  <c r="S30" i="167"/>
  <c r="S31" i="167" s="1"/>
  <c r="C62" i="161"/>
  <c r="E62" i="161" s="1"/>
  <c r="P58" i="147"/>
  <c r="P76" i="147"/>
  <c r="V30" i="165"/>
  <c r="W30" i="165" s="1"/>
  <c r="C62" i="165"/>
  <c r="X58" i="147"/>
  <c r="X76" i="147"/>
  <c r="H47" i="162"/>
  <c r="J47" i="162" s="1"/>
  <c r="K47" i="162" s="1"/>
  <c r="L47" i="162" s="1"/>
  <c r="R32" i="162" s="1"/>
  <c r="V32" i="162" s="1"/>
  <c r="F48" i="162"/>
  <c r="C62" i="164"/>
  <c r="E62" i="164" s="1"/>
  <c r="V58" i="147"/>
  <c r="V76" i="147"/>
  <c r="H47" i="166"/>
  <c r="J47" i="166" s="1"/>
  <c r="K47" i="166" s="1"/>
  <c r="L47" i="166" s="1"/>
  <c r="R32" i="166" s="1"/>
  <c r="F48" i="166"/>
  <c r="V31" i="165"/>
  <c r="B61" i="167"/>
  <c r="C62" i="163"/>
  <c r="E62" i="163" s="1"/>
  <c r="T58" i="147"/>
  <c r="T76" i="147"/>
  <c r="B61" i="165"/>
  <c r="H47" i="165"/>
  <c r="J47" i="165" s="1"/>
  <c r="K47" i="165" s="1"/>
  <c r="L47" i="165" s="1"/>
  <c r="R32" i="165" s="1"/>
  <c r="V32" i="165" s="1"/>
  <c r="F48" i="165"/>
  <c r="S30" i="165"/>
  <c r="S31" i="165" s="1"/>
  <c r="C62" i="166"/>
  <c r="E62" i="166" s="1"/>
  <c r="Z58" i="147"/>
  <c r="Z76" i="147"/>
  <c r="H48" i="163"/>
  <c r="J48" i="163" s="1"/>
  <c r="K48" i="163" s="1"/>
  <c r="L48" i="163" s="1"/>
  <c r="R33" i="163" s="1"/>
  <c r="F49" i="163"/>
  <c r="R31" i="162"/>
  <c r="B61" i="164"/>
  <c r="B61" i="166"/>
  <c r="G60" i="156"/>
  <c r="I60" i="156" s="1"/>
  <c r="H47" i="164"/>
  <c r="J47" i="164" s="1"/>
  <c r="K47" i="164" s="1"/>
  <c r="L47" i="164" s="1"/>
  <c r="R32" i="164" s="1"/>
  <c r="V32" i="164" s="1"/>
  <c r="F48" i="164"/>
  <c r="B61" i="163"/>
  <c r="G61" i="158"/>
  <c r="I61" i="158" s="1"/>
  <c r="S31" i="154"/>
  <c r="S32" i="156"/>
  <c r="H47" i="158"/>
  <c r="J47" i="158" s="1"/>
  <c r="K47" i="158" s="1"/>
  <c r="L47" i="158" s="1"/>
  <c r="R32" i="158" s="1"/>
  <c r="V32" i="158" s="1"/>
  <c r="F48" i="158"/>
  <c r="H47" i="154"/>
  <c r="J47" i="154" s="1"/>
  <c r="K47" i="154" s="1"/>
  <c r="L47" i="154" s="1"/>
  <c r="R32" i="154" s="1"/>
  <c r="F48" i="154"/>
  <c r="W31" i="156"/>
  <c r="W32" i="156" s="1"/>
  <c r="B61" i="154"/>
  <c r="C62" i="154"/>
  <c r="E62" i="154" s="1"/>
  <c r="F58" i="147"/>
  <c r="F76" i="147"/>
  <c r="H48" i="156"/>
  <c r="J48" i="156" s="1"/>
  <c r="K48" i="156" s="1"/>
  <c r="L48" i="156" s="1"/>
  <c r="R33" i="156" s="1"/>
  <c r="V33" i="156" s="1"/>
  <c r="F49" i="156"/>
  <c r="B61" i="158"/>
  <c r="S32" i="144"/>
  <c r="W31" i="158"/>
  <c r="C62" i="158"/>
  <c r="L58" i="147"/>
  <c r="L76" i="147"/>
  <c r="S31" i="158"/>
  <c r="B61" i="156"/>
  <c r="H58" i="147"/>
  <c r="C62" i="156"/>
  <c r="H76" i="147"/>
  <c r="G60" i="154"/>
  <c r="I60" i="154" s="1"/>
  <c r="S31" i="152"/>
  <c r="W31" i="149"/>
  <c r="S31" i="149"/>
  <c r="G60" i="152"/>
  <c r="I60" i="152" s="1"/>
  <c r="G60" i="144"/>
  <c r="I60" i="144" s="1"/>
  <c r="F48" i="149"/>
  <c r="H47" i="149"/>
  <c r="J47" i="149" s="1"/>
  <c r="K47" i="149" s="1"/>
  <c r="L47" i="149" s="1"/>
  <c r="R32" i="149" s="1"/>
  <c r="V32" i="149" s="1"/>
  <c r="H48" i="144"/>
  <c r="J48" i="144" s="1"/>
  <c r="K48" i="144" s="1"/>
  <c r="L48" i="144" s="1"/>
  <c r="R33" i="144" s="1"/>
  <c r="V33" i="144" s="1"/>
  <c r="F49" i="144"/>
  <c r="H47" i="152"/>
  <c r="J47" i="152" s="1"/>
  <c r="K47" i="152" s="1"/>
  <c r="L47" i="152" s="1"/>
  <c r="R32" i="152" s="1"/>
  <c r="V32" i="152" s="1"/>
  <c r="W32" i="152" s="1"/>
  <c r="F48" i="152"/>
  <c r="B61" i="149"/>
  <c r="G60" i="149"/>
  <c r="I60" i="149" s="1"/>
  <c r="B61" i="152"/>
  <c r="B61" i="144"/>
  <c r="C62" i="149"/>
  <c r="E62" i="149" s="1"/>
  <c r="J58" i="147"/>
  <c r="J76" i="147"/>
  <c r="N76" i="147"/>
  <c r="C62" i="152"/>
  <c r="E62" i="152" s="1"/>
  <c r="N58" i="147"/>
  <c r="C62" i="144"/>
  <c r="D58" i="147"/>
  <c r="AD57" i="147"/>
  <c r="D76" i="147"/>
  <c r="G61" i="161" l="1"/>
  <c r="I61" i="161" s="1"/>
  <c r="G61" i="162"/>
  <c r="I61" i="162" s="1"/>
  <c r="G61" i="164"/>
  <c r="I61" i="164" s="1"/>
  <c r="G61" i="166"/>
  <c r="I61" i="166" s="1"/>
  <c r="G61" i="165"/>
  <c r="I61" i="165" s="1"/>
  <c r="G61" i="167"/>
  <c r="I61" i="167" s="1"/>
  <c r="W32" i="161"/>
  <c r="W33" i="156"/>
  <c r="G61" i="156"/>
  <c r="I61" i="156" s="1"/>
  <c r="W33" i="144"/>
  <c r="S32" i="154"/>
  <c r="S32" i="161"/>
  <c r="S32" i="165"/>
  <c r="S32" i="166"/>
  <c r="W31" i="164"/>
  <c r="W32" i="164" s="1"/>
  <c r="S32" i="164"/>
  <c r="H48" i="161"/>
  <c r="J48" i="161" s="1"/>
  <c r="K48" i="161" s="1"/>
  <c r="L48" i="161" s="1"/>
  <c r="R33" i="161" s="1"/>
  <c r="V33" i="161" s="1"/>
  <c r="F49" i="161"/>
  <c r="E86" i="161"/>
  <c r="E106" i="161" s="1"/>
  <c r="G106" i="161" s="1"/>
  <c r="E86" i="166"/>
  <c r="E106" i="166" s="1"/>
  <c r="G106" i="166" s="1"/>
  <c r="E86" i="167"/>
  <c r="E106" i="167" s="1"/>
  <c r="G106" i="167" s="1"/>
  <c r="B62" i="165"/>
  <c r="C86" i="165"/>
  <c r="C87" i="165"/>
  <c r="E86" i="162"/>
  <c r="E106" i="162" s="1"/>
  <c r="G106" i="162" s="1"/>
  <c r="V33" i="163"/>
  <c r="W33" i="163" s="1"/>
  <c r="V59" i="147"/>
  <c r="C63" i="164"/>
  <c r="E63" i="164" s="1"/>
  <c r="C86" i="164"/>
  <c r="B62" i="164"/>
  <c r="C87" i="164"/>
  <c r="H48" i="167"/>
  <c r="J48" i="167" s="1"/>
  <c r="K48" i="167" s="1"/>
  <c r="L48" i="167" s="1"/>
  <c r="R33" i="167" s="1"/>
  <c r="V33" i="167" s="1"/>
  <c r="F49" i="167"/>
  <c r="H49" i="163"/>
  <c r="J49" i="163" s="1"/>
  <c r="K49" i="163" s="1"/>
  <c r="L49" i="163" s="1"/>
  <c r="R34" i="163" s="1"/>
  <c r="V34" i="163" s="1"/>
  <c r="F50" i="163"/>
  <c r="E86" i="164"/>
  <c r="E106" i="164" s="1"/>
  <c r="G106" i="164" s="1"/>
  <c r="Z59" i="147"/>
  <c r="C63" i="166"/>
  <c r="E62" i="165"/>
  <c r="H48" i="162"/>
  <c r="J48" i="162" s="1"/>
  <c r="K48" i="162" s="1"/>
  <c r="L48" i="162" s="1"/>
  <c r="R33" i="162" s="1"/>
  <c r="V33" i="162" s="1"/>
  <c r="F49" i="162"/>
  <c r="W30" i="167"/>
  <c r="W31" i="167" s="1"/>
  <c r="AB59" i="147"/>
  <c r="C63" i="167"/>
  <c r="E63" i="167" s="1"/>
  <c r="S33" i="163"/>
  <c r="R32" i="167"/>
  <c r="B62" i="167"/>
  <c r="C86" i="167"/>
  <c r="C87" i="167"/>
  <c r="T59" i="147"/>
  <c r="C63" i="163"/>
  <c r="E63" i="163" s="1"/>
  <c r="B62" i="161"/>
  <c r="C86" i="161"/>
  <c r="C87" i="161"/>
  <c r="C86" i="162"/>
  <c r="B62" i="162"/>
  <c r="C87" i="162"/>
  <c r="W31" i="165"/>
  <c r="W32" i="165" s="1"/>
  <c r="P59" i="147"/>
  <c r="C63" i="161"/>
  <c r="E63" i="161" s="1"/>
  <c r="G62" i="163"/>
  <c r="I62" i="163" s="1"/>
  <c r="E86" i="163"/>
  <c r="E106" i="163" s="1"/>
  <c r="G106" i="163" s="1"/>
  <c r="H48" i="165"/>
  <c r="J48" i="165" s="1"/>
  <c r="K48" i="165" s="1"/>
  <c r="L48" i="165" s="1"/>
  <c r="R33" i="165" s="1"/>
  <c r="F49" i="165"/>
  <c r="C86" i="163"/>
  <c r="B62" i="163"/>
  <c r="C87" i="163"/>
  <c r="H48" i="166"/>
  <c r="J48" i="166" s="1"/>
  <c r="K48" i="166" s="1"/>
  <c r="L48" i="166" s="1"/>
  <c r="R33" i="166" s="1"/>
  <c r="V33" i="166" s="1"/>
  <c r="F49" i="166"/>
  <c r="R59" i="147"/>
  <c r="C63" i="162"/>
  <c r="B62" i="166"/>
  <c r="C86" i="166"/>
  <c r="C87" i="166"/>
  <c r="H48" i="164"/>
  <c r="J48" i="164" s="1"/>
  <c r="K48" i="164" s="1"/>
  <c r="L48" i="164" s="1"/>
  <c r="R33" i="164" s="1"/>
  <c r="V33" i="164" s="1"/>
  <c r="F49" i="164"/>
  <c r="V31" i="162"/>
  <c r="W31" i="162" s="1"/>
  <c r="W32" i="162" s="1"/>
  <c r="S31" i="162"/>
  <c r="S32" i="162" s="1"/>
  <c r="V32" i="166"/>
  <c r="W32" i="166" s="1"/>
  <c r="X59" i="147"/>
  <c r="C63" i="165"/>
  <c r="G61" i="154"/>
  <c r="I61" i="154" s="1"/>
  <c r="S33" i="144"/>
  <c r="C86" i="158"/>
  <c r="B62" i="158"/>
  <c r="C87" i="158"/>
  <c r="S33" i="156"/>
  <c r="H48" i="154"/>
  <c r="J48" i="154" s="1"/>
  <c r="K48" i="154" s="1"/>
  <c r="L48" i="154" s="1"/>
  <c r="R33" i="154" s="1"/>
  <c r="V33" i="154" s="1"/>
  <c r="F49" i="154"/>
  <c r="C86" i="156"/>
  <c r="B62" i="156"/>
  <c r="C87" i="156"/>
  <c r="E86" i="154"/>
  <c r="E106" i="154" s="1"/>
  <c r="G106" i="154" s="1"/>
  <c r="H49" i="156"/>
  <c r="J49" i="156" s="1"/>
  <c r="K49" i="156" s="1"/>
  <c r="L49" i="156" s="1"/>
  <c r="R34" i="156" s="1"/>
  <c r="V34" i="156" s="1"/>
  <c r="F50" i="156"/>
  <c r="W32" i="158"/>
  <c r="E62" i="156"/>
  <c r="S32" i="158"/>
  <c r="E62" i="158"/>
  <c r="F59" i="147"/>
  <c r="C63" i="154"/>
  <c r="E63" i="154" s="1"/>
  <c r="V32" i="154"/>
  <c r="W32" i="154" s="1"/>
  <c r="H48" i="158"/>
  <c r="J48" i="158" s="1"/>
  <c r="K48" i="158" s="1"/>
  <c r="L48" i="158" s="1"/>
  <c r="R33" i="158" s="1"/>
  <c r="V33" i="158" s="1"/>
  <c r="F49" i="158"/>
  <c r="H59" i="147"/>
  <c r="C63" i="156"/>
  <c r="E63" i="156" s="1"/>
  <c r="B62" i="154"/>
  <c r="C86" i="154"/>
  <c r="C87" i="154"/>
  <c r="L59" i="147"/>
  <c r="C63" i="158"/>
  <c r="S32" i="152"/>
  <c r="W32" i="149"/>
  <c r="S32" i="149"/>
  <c r="G61" i="152"/>
  <c r="I61" i="152" s="1"/>
  <c r="G61" i="144"/>
  <c r="I61" i="144" s="1"/>
  <c r="H48" i="149"/>
  <c r="J48" i="149" s="1"/>
  <c r="K48" i="149" s="1"/>
  <c r="L48" i="149" s="1"/>
  <c r="R33" i="149" s="1"/>
  <c r="V33" i="149" s="1"/>
  <c r="F49" i="149"/>
  <c r="C86" i="144"/>
  <c r="B62" i="144"/>
  <c r="C87" i="144"/>
  <c r="E86" i="152"/>
  <c r="E106" i="152" s="1"/>
  <c r="G106" i="152" s="1"/>
  <c r="D59" i="147"/>
  <c r="C63" i="144"/>
  <c r="C63" i="149"/>
  <c r="E63" i="149" s="1"/>
  <c r="J59" i="147"/>
  <c r="H48" i="152"/>
  <c r="J48" i="152" s="1"/>
  <c r="K48" i="152" s="1"/>
  <c r="L48" i="152" s="1"/>
  <c r="R33" i="152" s="1"/>
  <c r="V33" i="152" s="1"/>
  <c r="W33" i="152" s="1"/>
  <c r="F49" i="152"/>
  <c r="H49" i="144"/>
  <c r="J49" i="144" s="1"/>
  <c r="K49" i="144" s="1"/>
  <c r="L49" i="144" s="1"/>
  <c r="R34" i="144" s="1"/>
  <c r="V34" i="144" s="1"/>
  <c r="F50" i="144"/>
  <c r="C86" i="149"/>
  <c r="B62" i="149"/>
  <c r="C87" i="149"/>
  <c r="E86" i="149"/>
  <c r="E106" i="149" s="1"/>
  <c r="G106" i="149" s="1"/>
  <c r="N59" i="147"/>
  <c r="C63" i="152"/>
  <c r="C86" i="152"/>
  <c r="B62" i="152"/>
  <c r="C87" i="152"/>
  <c r="AD76" i="147"/>
  <c r="AF76" i="147" s="1"/>
  <c r="E62" i="144"/>
  <c r="G61" i="149"/>
  <c r="I61" i="149" s="1"/>
  <c r="G62" i="162" l="1"/>
  <c r="I62" i="162" s="1"/>
  <c r="I86" i="162" s="1"/>
  <c r="W34" i="156"/>
  <c r="G62" i="161"/>
  <c r="G87" i="161" s="1"/>
  <c r="G62" i="167"/>
  <c r="G87" i="167" s="1"/>
  <c r="G62" i="164"/>
  <c r="I62" i="164" s="1"/>
  <c r="I86" i="164" s="1"/>
  <c r="G62" i="166"/>
  <c r="I62" i="166" s="1"/>
  <c r="I86" i="166" s="1"/>
  <c r="W33" i="161"/>
  <c r="W34" i="144"/>
  <c r="S33" i="161"/>
  <c r="S34" i="163"/>
  <c r="H49" i="161"/>
  <c r="J49" i="161" s="1"/>
  <c r="K49" i="161" s="1"/>
  <c r="L49" i="161" s="1"/>
  <c r="R34" i="161" s="1"/>
  <c r="V34" i="161" s="1"/>
  <c r="F50" i="161"/>
  <c r="G63" i="164"/>
  <c r="I63" i="164" s="1"/>
  <c r="G62" i="154"/>
  <c r="I62" i="154" s="1"/>
  <c r="I86" i="154" s="1"/>
  <c r="B63" i="162"/>
  <c r="B86" i="163"/>
  <c r="D57" i="163"/>
  <c r="D56" i="163"/>
  <c r="D59" i="163"/>
  <c r="D54" i="163"/>
  <c r="D58" i="163"/>
  <c r="D62" i="163"/>
  <c r="D52" i="163"/>
  <c r="B87" i="163"/>
  <c r="B96" i="163" s="1"/>
  <c r="D55" i="163"/>
  <c r="D61" i="163"/>
  <c r="D60" i="163"/>
  <c r="D53" i="163"/>
  <c r="D51" i="163"/>
  <c r="I87" i="162"/>
  <c r="B63" i="166"/>
  <c r="G86" i="167"/>
  <c r="R60" i="147"/>
  <c r="C64" i="162"/>
  <c r="G63" i="163"/>
  <c r="I63" i="163" s="1"/>
  <c r="B63" i="161"/>
  <c r="B86" i="162"/>
  <c r="D52" i="162"/>
  <c r="D56" i="162"/>
  <c r="B87" i="162"/>
  <c r="B96" i="162" s="1"/>
  <c r="D59" i="162"/>
  <c r="D57" i="162"/>
  <c r="D51" i="162"/>
  <c r="D53" i="162"/>
  <c r="D60" i="162"/>
  <c r="D61" i="162"/>
  <c r="D58" i="162"/>
  <c r="D55" i="162"/>
  <c r="D62" i="162"/>
  <c r="D54" i="162"/>
  <c r="B86" i="161"/>
  <c r="D57" i="161"/>
  <c r="D52" i="161"/>
  <c r="D54" i="161"/>
  <c r="D60" i="161"/>
  <c r="D62" i="161"/>
  <c r="D59" i="161"/>
  <c r="D53" i="161"/>
  <c r="D58" i="161"/>
  <c r="B87" i="161"/>
  <c r="B96" i="161" s="1"/>
  <c r="D56" i="161"/>
  <c r="D61" i="161"/>
  <c r="D55" i="161"/>
  <c r="D51" i="161"/>
  <c r="Z60" i="147"/>
  <c r="C64" i="166"/>
  <c r="E64" i="166" s="1"/>
  <c r="G62" i="165"/>
  <c r="E86" i="165"/>
  <c r="E106" i="165" s="1"/>
  <c r="G106" i="165" s="1"/>
  <c r="G86" i="163"/>
  <c r="G87" i="163"/>
  <c r="G63" i="161"/>
  <c r="I63" i="161" s="1"/>
  <c r="B86" i="167"/>
  <c r="D58" i="167"/>
  <c r="D53" i="167"/>
  <c r="D62" i="167"/>
  <c r="D55" i="167"/>
  <c r="B87" i="167"/>
  <c r="B96" i="167" s="1"/>
  <c r="D60" i="167"/>
  <c r="D51" i="167"/>
  <c r="D59" i="167"/>
  <c r="D56" i="167"/>
  <c r="D52" i="167"/>
  <c r="D61" i="167"/>
  <c r="D57" i="167"/>
  <c r="D54" i="167"/>
  <c r="G86" i="162"/>
  <c r="G87" i="162"/>
  <c r="S33" i="162"/>
  <c r="W33" i="164"/>
  <c r="P60" i="147"/>
  <c r="C64" i="161"/>
  <c r="E64" i="161" s="1"/>
  <c r="E63" i="162"/>
  <c r="B63" i="163"/>
  <c r="H49" i="162"/>
  <c r="J49" i="162" s="1"/>
  <c r="K49" i="162" s="1"/>
  <c r="L49" i="162" s="1"/>
  <c r="R34" i="162" s="1"/>
  <c r="V34" i="162" s="1"/>
  <c r="F50" i="162"/>
  <c r="T60" i="147"/>
  <c r="C64" i="163"/>
  <c r="E64" i="163" s="1"/>
  <c r="B86" i="164"/>
  <c r="D62" i="164"/>
  <c r="D60" i="164"/>
  <c r="D51" i="164"/>
  <c r="B87" i="164"/>
  <c r="B96" i="164" s="1"/>
  <c r="D58" i="164"/>
  <c r="D57" i="164"/>
  <c r="D54" i="164"/>
  <c r="D59" i="164"/>
  <c r="D61" i="164"/>
  <c r="D52" i="164"/>
  <c r="D53" i="164"/>
  <c r="D55" i="164"/>
  <c r="D56" i="164"/>
  <c r="E63" i="166"/>
  <c r="H49" i="166"/>
  <c r="J49" i="166" s="1"/>
  <c r="K49" i="166" s="1"/>
  <c r="L49" i="166" s="1"/>
  <c r="R34" i="166" s="1"/>
  <c r="V34" i="166" s="1"/>
  <c r="F50" i="166"/>
  <c r="H49" i="165"/>
  <c r="J49" i="165" s="1"/>
  <c r="K49" i="165" s="1"/>
  <c r="L49" i="165" s="1"/>
  <c r="R34" i="165" s="1"/>
  <c r="V34" i="165" s="1"/>
  <c r="F50" i="165"/>
  <c r="V60" i="147"/>
  <c r="C64" i="164"/>
  <c r="E64" i="164" s="1"/>
  <c r="G86" i="161"/>
  <c r="I86" i="163"/>
  <c r="I87" i="163"/>
  <c r="B86" i="166"/>
  <c r="D54" i="166"/>
  <c r="D61" i="166"/>
  <c r="D56" i="166"/>
  <c r="D57" i="166"/>
  <c r="D55" i="166"/>
  <c r="D62" i="166"/>
  <c r="D53" i="166"/>
  <c r="D60" i="166"/>
  <c r="D51" i="166"/>
  <c r="D52" i="166"/>
  <c r="D58" i="166"/>
  <c r="D59" i="166"/>
  <c r="B87" i="166"/>
  <c r="B96" i="166" s="1"/>
  <c r="V32" i="167"/>
  <c r="W32" i="167" s="1"/>
  <c r="W33" i="167" s="1"/>
  <c r="B63" i="165"/>
  <c r="H49" i="164"/>
  <c r="J49" i="164" s="1"/>
  <c r="K49" i="164" s="1"/>
  <c r="L49" i="164" s="1"/>
  <c r="R34" i="164" s="1"/>
  <c r="V34" i="164" s="1"/>
  <c r="F50" i="164"/>
  <c r="W33" i="166"/>
  <c r="V33" i="165"/>
  <c r="W33" i="165" s="1"/>
  <c r="S33" i="166"/>
  <c r="I62" i="167"/>
  <c r="B63" i="167"/>
  <c r="S32" i="167"/>
  <c r="S33" i="167" s="1"/>
  <c r="H49" i="167"/>
  <c r="J49" i="167" s="1"/>
  <c r="K49" i="167" s="1"/>
  <c r="L49" i="167" s="1"/>
  <c r="R34" i="167" s="1"/>
  <c r="V34" i="167" s="1"/>
  <c r="F50" i="167"/>
  <c r="E63" i="165"/>
  <c r="S33" i="164"/>
  <c r="W33" i="162"/>
  <c r="F83" i="163"/>
  <c r="H50" i="163"/>
  <c r="F84" i="163"/>
  <c r="B63" i="164"/>
  <c r="X60" i="147"/>
  <c r="C64" i="165"/>
  <c r="AB60" i="147"/>
  <c r="C64" i="167"/>
  <c r="E64" i="167" s="1"/>
  <c r="W34" i="163"/>
  <c r="B86" i="165"/>
  <c r="D62" i="165"/>
  <c r="D57" i="165"/>
  <c r="B87" i="165"/>
  <c r="B96" i="165" s="1"/>
  <c r="D60" i="165"/>
  <c r="D61" i="165"/>
  <c r="D52" i="165"/>
  <c r="D56" i="165"/>
  <c r="D54" i="165"/>
  <c r="D53" i="165"/>
  <c r="D58" i="165"/>
  <c r="D51" i="165"/>
  <c r="D55" i="165"/>
  <c r="D59" i="165"/>
  <c r="S33" i="165"/>
  <c r="S34" i="156"/>
  <c r="S33" i="154"/>
  <c r="G62" i="156"/>
  <c r="E86" i="156"/>
  <c r="E106" i="156" s="1"/>
  <c r="G106" i="156" s="1"/>
  <c r="W33" i="158"/>
  <c r="B86" i="154"/>
  <c r="B87" i="154"/>
  <c r="B96" i="154" s="1"/>
  <c r="D55" i="154"/>
  <c r="D59" i="154"/>
  <c r="D61" i="154"/>
  <c r="D56" i="154"/>
  <c r="D54" i="154"/>
  <c r="D58" i="154"/>
  <c r="D52" i="154"/>
  <c r="D60" i="154"/>
  <c r="D57" i="154"/>
  <c r="D53" i="154"/>
  <c r="D62" i="154"/>
  <c r="D51" i="154"/>
  <c r="B63" i="154"/>
  <c r="F83" i="156"/>
  <c r="F84" i="156"/>
  <c r="H50" i="156"/>
  <c r="B63" i="158"/>
  <c r="F60" i="147"/>
  <c r="C64" i="154"/>
  <c r="E64" i="154" s="1"/>
  <c r="L60" i="147"/>
  <c r="C64" i="158"/>
  <c r="E64" i="158" s="1"/>
  <c r="B63" i="156"/>
  <c r="G62" i="158"/>
  <c r="E86" i="158"/>
  <c r="E106" i="158" s="1"/>
  <c r="G106" i="158" s="1"/>
  <c r="B86" i="156"/>
  <c r="D62" i="156"/>
  <c r="D51" i="156"/>
  <c r="D55" i="156"/>
  <c r="D60" i="156"/>
  <c r="D61" i="156"/>
  <c r="D54" i="156"/>
  <c r="D58" i="156"/>
  <c r="D57" i="156"/>
  <c r="D53" i="156"/>
  <c r="D56" i="156"/>
  <c r="D52" i="156"/>
  <c r="D59" i="156"/>
  <c r="B87" i="156"/>
  <c r="B96" i="156" s="1"/>
  <c r="H60" i="147"/>
  <c r="C64" i="156"/>
  <c r="S33" i="158"/>
  <c r="H49" i="154"/>
  <c r="J49" i="154" s="1"/>
  <c r="K49" i="154" s="1"/>
  <c r="L49" i="154" s="1"/>
  <c r="R34" i="154" s="1"/>
  <c r="F50" i="154"/>
  <c r="B86" i="158"/>
  <c r="D52" i="158"/>
  <c r="D62" i="158"/>
  <c r="D54" i="158"/>
  <c r="D57" i="158"/>
  <c r="D56" i="158"/>
  <c r="D58" i="158"/>
  <c r="D55" i="158"/>
  <c r="D51" i="158"/>
  <c r="D60" i="158"/>
  <c r="D61" i="158"/>
  <c r="D53" i="158"/>
  <c r="D59" i="158"/>
  <c r="B87" i="158"/>
  <c r="B96" i="158" s="1"/>
  <c r="S34" i="144"/>
  <c r="E63" i="158"/>
  <c r="H49" i="158"/>
  <c r="J49" i="158" s="1"/>
  <c r="K49" i="158" s="1"/>
  <c r="L49" i="158" s="1"/>
  <c r="R34" i="158" s="1"/>
  <c r="V34" i="158" s="1"/>
  <c r="F50" i="158"/>
  <c r="W33" i="154"/>
  <c r="G62" i="152"/>
  <c r="I62" i="152" s="1"/>
  <c r="I87" i="152" s="1"/>
  <c r="S33" i="152"/>
  <c r="S33" i="149"/>
  <c r="W33" i="149"/>
  <c r="F50" i="149"/>
  <c r="H49" i="149"/>
  <c r="J49" i="149" s="1"/>
  <c r="K49" i="149" s="1"/>
  <c r="L49" i="149" s="1"/>
  <c r="R34" i="149" s="1"/>
  <c r="V34" i="149" s="1"/>
  <c r="B86" i="149"/>
  <c r="D53" i="149"/>
  <c r="D62" i="149"/>
  <c r="D60" i="149"/>
  <c r="D59" i="149"/>
  <c r="D54" i="149"/>
  <c r="D52" i="149"/>
  <c r="D58" i="149"/>
  <c r="D61" i="149"/>
  <c r="D55" i="149"/>
  <c r="D56" i="149"/>
  <c r="B87" i="149"/>
  <c r="B96" i="149" s="1"/>
  <c r="D51" i="149"/>
  <c r="D57" i="149"/>
  <c r="B63" i="149"/>
  <c r="B63" i="152"/>
  <c r="G62" i="149"/>
  <c r="G63" i="149" s="1"/>
  <c r="I63" i="149" s="1"/>
  <c r="B63" i="144"/>
  <c r="E63" i="144"/>
  <c r="N60" i="147"/>
  <c r="C64" i="152"/>
  <c r="E64" i="152" s="1"/>
  <c r="D60" i="147"/>
  <c r="C64" i="144"/>
  <c r="E64" i="144" s="1"/>
  <c r="B86" i="144"/>
  <c r="B87" i="144"/>
  <c r="B96" i="144" s="1"/>
  <c r="D54" i="144"/>
  <c r="D52" i="144"/>
  <c r="D59" i="144"/>
  <c r="D61" i="144"/>
  <c r="D55" i="144"/>
  <c r="D56" i="144"/>
  <c r="D62" i="144"/>
  <c r="D57" i="144"/>
  <c r="D51" i="144"/>
  <c r="D53" i="144"/>
  <c r="D60" i="144"/>
  <c r="D58" i="144"/>
  <c r="G62" i="144"/>
  <c r="E86" i="144"/>
  <c r="E106" i="144" s="1"/>
  <c r="G106" i="144" s="1"/>
  <c r="E63" i="152"/>
  <c r="F83" i="144"/>
  <c r="H50" i="144"/>
  <c r="F84" i="144"/>
  <c r="B86" i="152"/>
  <c r="D61" i="152"/>
  <c r="D51" i="152"/>
  <c r="D53" i="152"/>
  <c r="D56" i="152"/>
  <c r="D59" i="152"/>
  <c r="D52" i="152"/>
  <c r="D55" i="152"/>
  <c r="D57" i="152"/>
  <c r="D58" i="152"/>
  <c r="D60" i="152"/>
  <c r="D62" i="152"/>
  <c r="B87" i="152"/>
  <c r="B96" i="152" s="1"/>
  <c r="D54" i="152"/>
  <c r="J60" i="147"/>
  <c r="C64" i="149"/>
  <c r="E64" i="149" s="1"/>
  <c r="H49" i="152"/>
  <c r="J49" i="152" s="1"/>
  <c r="K49" i="152" s="1"/>
  <c r="L49" i="152" s="1"/>
  <c r="R34" i="152" s="1"/>
  <c r="V34" i="152" s="1"/>
  <c r="W34" i="152" s="1"/>
  <c r="F50" i="152"/>
  <c r="G63" i="167" l="1"/>
  <c r="I63" i="167" s="1"/>
  <c r="I87" i="166"/>
  <c r="I62" i="161"/>
  <c r="I87" i="161" s="1"/>
  <c r="G86" i="166"/>
  <c r="G87" i="166"/>
  <c r="G87" i="164"/>
  <c r="G86" i="164"/>
  <c r="I87" i="164"/>
  <c r="W34" i="161"/>
  <c r="G64" i="164"/>
  <c r="I64" i="164" s="1"/>
  <c r="S34" i="165"/>
  <c r="W34" i="164"/>
  <c r="G64" i="161"/>
  <c r="I64" i="161" s="1"/>
  <c r="G86" i="154"/>
  <c r="W34" i="162"/>
  <c r="G64" i="163"/>
  <c r="I64" i="163" s="1"/>
  <c r="W34" i="165"/>
  <c r="S34" i="161"/>
  <c r="W34" i="167"/>
  <c r="S34" i="166"/>
  <c r="F83" i="161"/>
  <c r="H50" i="161"/>
  <c r="F84" i="161"/>
  <c r="G64" i="167"/>
  <c r="I64" i="167" s="1"/>
  <c r="AB61" i="147"/>
  <c r="C65" i="167"/>
  <c r="E65" i="167" s="1"/>
  <c r="F83" i="167"/>
  <c r="F84" i="167"/>
  <c r="H50" i="167"/>
  <c r="I87" i="154"/>
  <c r="G63" i="154"/>
  <c r="I63" i="154" s="1"/>
  <c r="S34" i="167"/>
  <c r="D86" i="164"/>
  <c r="F51" i="164"/>
  <c r="H51" i="164" s="1"/>
  <c r="J51" i="164" s="1"/>
  <c r="K51" i="164" s="1"/>
  <c r="B64" i="161"/>
  <c r="D86" i="163"/>
  <c r="F51" i="163"/>
  <c r="H51" i="163" s="1"/>
  <c r="J51" i="163" s="1"/>
  <c r="K51" i="163" s="1"/>
  <c r="D86" i="161"/>
  <c r="F51" i="161"/>
  <c r="H51" i="161" s="1"/>
  <c r="J51" i="161" s="1"/>
  <c r="K51" i="161" s="1"/>
  <c r="G63" i="162"/>
  <c r="I63" i="162" s="1"/>
  <c r="B64" i="165"/>
  <c r="F83" i="164"/>
  <c r="H50" i="164"/>
  <c r="F84" i="164"/>
  <c r="F83" i="166"/>
  <c r="H50" i="166"/>
  <c r="F84" i="166"/>
  <c r="P61" i="147"/>
  <c r="C65" i="161"/>
  <c r="G86" i="165"/>
  <c r="G87" i="165"/>
  <c r="I62" i="165"/>
  <c r="H83" i="163"/>
  <c r="J50" i="163"/>
  <c r="H84" i="163"/>
  <c r="F83" i="165"/>
  <c r="F84" i="165"/>
  <c r="H50" i="165"/>
  <c r="X61" i="147"/>
  <c r="C65" i="165"/>
  <c r="W34" i="166"/>
  <c r="F83" i="162"/>
  <c r="H50" i="162"/>
  <c r="F84" i="162"/>
  <c r="D86" i="167"/>
  <c r="F51" i="167"/>
  <c r="H51" i="167" s="1"/>
  <c r="J51" i="167" s="1"/>
  <c r="K51" i="167" s="1"/>
  <c r="B64" i="166"/>
  <c r="B64" i="167"/>
  <c r="S34" i="164"/>
  <c r="D86" i="166"/>
  <c r="F51" i="166"/>
  <c r="H51" i="166" s="1"/>
  <c r="J51" i="166" s="1"/>
  <c r="K51" i="166" s="1"/>
  <c r="B64" i="164"/>
  <c r="G63" i="166"/>
  <c r="I63" i="166" s="1"/>
  <c r="B64" i="163"/>
  <c r="S34" i="162"/>
  <c r="Z61" i="147"/>
  <c r="C65" i="166"/>
  <c r="E65" i="166" s="1"/>
  <c r="B64" i="162"/>
  <c r="D86" i="162"/>
  <c r="F51" i="162"/>
  <c r="H51" i="162" s="1"/>
  <c r="J51" i="162" s="1"/>
  <c r="K51" i="162" s="1"/>
  <c r="G87" i="154"/>
  <c r="D86" i="165"/>
  <c r="F51" i="165"/>
  <c r="H51" i="165" s="1"/>
  <c r="J51" i="165" s="1"/>
  <c r="K51" i="165" s="1"/>
  <c r="G63" i="165"/>
  <c r="I63" i="165" s="1"/>
  <c r="I86" i="167"/>
  <c r="I87" i="167"/>
  <c r="E64" i="165"/>
  <c r="V61" i="147"/>
  <c r="C65" i="164"/>
  <c r="E65" i="164" s="1"/>
  <c r="T61" i="147"/>
  <c r="C65" i="163"/>
  <c r="E65" i="163" s="1"/>
  <c r="R61" i="147"/>
  <c r="C65" i="162"/>
  <c r="E65" i="162" s="1"/>
  <c r="E64" i="162"/>
  <c r="I86" i="152"/>
  <c r="G87" i="152"/>
  <c r="G86" i="152"/>
  <c r="G63" i="158"/>
  <c r="I63" i="158" s="1"/>
  <c r="F61" i="147"/>
  <c r="C65" i="154"/>
  <c r="E65" i="154" s="1"/>
  <c r="H61" i="147"/>
  <c r="C65" i="156"/>
  <c r="G86" i="158"/>
  <c r="G87" i="158"/>
  <c r="I62" i="158"/>
  <c r="B64" i="156"/>
  <c r="F83" i="158"/>
  <c r="F84" i="158"/>
  <c r="H50" i="158"/>
  <c r="W34" i="158"/>
  <c r="E64" i="156"/>
  <c r="D86" i="158"/>
  <c r="F51" i="158"/>
  <c r="H51" i="158" s="1"/>
  <c r="J51" i="158" s="1"/>
  <c r="K51" i="158" s="1"/>
  <c r="G86" i="156"/>
  <c r="G87" i="156"/>
  <c r="I62" i="156"/>
  <c r="F83" i="154"/>
  <c r="F84" i="154"/>
  <c r="H50" i="154"/>
  <c r="B64" i="158"/>
  <c r="H83" i="156"/>
  <c r="H84" i="156"/>
  <c r="J50" i="156"/>
  <c r="V34" i="154"/>
  <c r="W34" i="154" s="1"/>
  <c r="D86" i="156"/>
  <c r="F51" i="156"/>
  <c r="H51" i="156" s="1"/>
  <c r="J51" i="156" s="1"/>
  <c r="K51" i="156" s="1"/>
  <c r="L61" i="147"/>
  <c r="C65" i="158"/>
  <c r="E65" i="158" s="1"/>
  <c r="D86" i="154"/>
  <c r="F51" i="154"/>
  <c r="H51" i="154" s="1"/>
  <c r="J51" i="154" s="1"/>
  <c r="K51" i="154" s="1"/>
  <c r="G63" i="156"/>
  <c r="I63" i="156" s="1"/>
  <c r="S34" i="158"/>
  <c r="S34" i="154"/>
  <c r="B64" i="154"/>
  <c r="S34" i="152"/>
  <c r="W34" i="149"/>
  <c r="S34" i="149"/>
  <c r="F83" i="149"/>
  <c r="F84" i="149"/>
  <c r="H50" i="149"/>
  <c r="G64" i="149"/>
  <c r="I64" i="149" s="1"/>
  <c r="G63" i="144"/>
  <c r="I63" i="144" s="1"/>
  <c r="N61" i="147"/>
  <c r="C65" i="152"/>
  <c r="E65" i="152" s="1"/>
  <c r="B64" i="144"/>
  <c r="H83" i="144"/>
  <c r="H84" i="144"/>
  <c r="J50" i="144"/>
  <c r="G86" i="144"/>
  <c r="G87" i="144"/>
  <c r="I62" i="144"/>
  <c r="F83" i="152"/>
  <c r="H50" i="152"/>
  <c r="F84" i="152"/>
  <c r="D86" i="144"/>
  <c r="F51" i="144"/>
  <c r="H51" i="144" s="1"/>
  <c r="J51" i="144" s="1"/>
  <c r="K51" i="144" s="1"/>
  <c r="D61" i="147"/>
  <c r="C65" i="144"/>
  <c r="E65" i="144" s="1"/>
  <c r="G86" i="149"/>
  <c r="G87" i="149"/>
  <c r="I62" i="149"/>
  <c r="J61" i="147"/>
  <c r="C65" i="149"/>
  <c r="E65" i="149" s="1"/>
  <c r="G63" i="152"/>
  <c r="I63" i="152" s="1"/>
  <c r="B64" i="149"/>
  <c r="D86" i="152"/>
  <c r="F51" i="152"/>
  <c r="H51" i="152" s="1"/>
  <c r="J51" i="152" s="1"/>
  <c r="K51" i="152" s="1"/>
  <c r="B64" i="152"/>
  <c r="D86" i="149"/>
  <c r="F51" i="149"/>
  <c r="H51" i="149" s="1"/>
  <c r="J51" i="149" s="1"/>
  <c r="K51" i="149" s="1"/>
  <c r="I86" i="161" l="1"/>
  <c r="F52" i="154"/>
  <c r="H52" i="154" s="1"/>
  <c r="J52" i="154" s="1"/>
  <c r="K52" i="154" s="1"/>
  <c r="L52" i="154" s="1"/>
  <c r="R51" i="154" s="1"/>
  <c r="V51" i="154" s="1"/>
  <c r="G65" i="163"/>
  <c r="I65" i="163" s="1"/>
  <c r="F52" i="166"/>
  <c r="H52" i="166" s="1"/>
  <c r="J52" i="166" s="1"/>
  <c r="K52" i="166" s="1"/>
  <c r="L52" i="166" s="1"/>
  <c r="R51" i="166" s="1"/>
  <c r="V51" i="166" s="1"/>
  <c r="F52" i="164"/>
  <c r="H52" i="164" s="1"/>
  <c r="J52" i="164" s="1"/>
  <c r="K52" i="164" s="1"/>
  <c r="L52" i="164" s="1"/>
  <c r="R51" i="164" s="1"/>
  <c r="V51" i="164" s="1"/>
  <c r="F52" i="161"/>
  <c r="F52" i="163"/>
  <c r="H52" i="163" s="1"/>
  <c r="J52" i="163" s="1"/>
  <c r="K52" i="163" s="1"/>
  <c r="L52" i="163" s="1"/>
  <c r="R51" i="163" s="1"/>
  <c r="V51" i="163" s="1"/>
  <c r="G65" i="167"/>
  <c r="I65" i="167" s="1"/>
  <c r="H83" i="161"/>
  <c r="J50" i="161"/>
  <c r="H84" i="161"/>
  <c r="F52" i="165"/>
  <c r="G65" i="164"/>
  <c r="I65" i="164" s="1"/>
  <c r="AB62" i="147"/>
  <c r="C66" i="167"/>
  <c r="E66" i="167" s="1"/>
  <c r="F52" i="162"/>
  <c r="V62" i="147"/>
  <c r="C66" i="164"/>
  <c r="E66" i="164" s="1"/>
  <c r="H83" i="165"/>
  <c r="H84" i="165"/>
  <c r="J50" i="165"/>
  <c r="B65" i="161"/>
  <c r="H83" i="164"/>
  <c r="H84" i="164"/>
  <c r="J50" i="164"/>
  <c r="H83" i="167"/>
  <c r="H84" i="167"/>
  <c r="J50" i="167"/>
  <c r="Z62" i="147"/>
  <c r="C66" i="166"/>
  <c r="E66" i="166" s="1"/>
  <c r="I86" i="165"/>
  <c r="I87" i="165"/>
  <c r="P62" i="147"/>
  <c r="C66" i="161"/>
  <c r="T62" i="147"/>
  <c r="C66" i="163"/>
  <c r="E66" i="163" s="1"/>
  <c r="J83" i="163"/>
  <c r="K50" i="163"/>
  <c r="J84" i="163"/>
  <c r="H83" i="162"/>
  <c r="H84" i="162"/>
  <c r="J50" i="162"/>
  <c r="G64" i="154"/>
  <c r="I64" i="154" s="1"/>
  <c r="G64" i="165"/>
  <c r="I64" i="165" s="1"/>
  <c r="B65" i="165"/>
  <c r="G64" i="166"/>
  <c r="I64" i="166" s="1"/>
  <c r="R62" i="147"/>
  <c r="C66" i="162"/>
  <c r="E66" i="162" s="1"/>
  <c r="B65" i="166"/>
  <c r="G64" i="158"/>
  <c r="I64" i="158" s="1"/>
  <c r="F52" i="167"/>
  <c r="X62" i="147"/>
  <c r="C66" i="165"/>
  <c r="H83" i="166"/>
  <c r="H84" i="166"/>
  <c r="J50" i="166"/>
  <c r="B65" i="162"/>
  <c r="B65" i="164"/>
  <c r="G64" i="162"/>
  <c r="I64" i="162" s="1"/>
  <c r="B65" i="163"/>
  <c r="E65" i="165"/>
  <c r="E65" i="161"/>
  <c r="B65" i="167"/>
  <c r="G65" i="149"/>
  <c r="I65" i="149" s="1"/>
  <c r="B65" i="156"/>
  <c r="H83" i="158"/>
  <c r="H84" i="158"/>
  <c r="J50" i="158"/>
  <c r="H62" i="147"/>
  <c r="C66" i="156"/>
  <c r="I86" i="156"/>
  <c r="I87" i="156"/>
  <c r="I86" i="158"/>
  <c r="I87" i="158"/>
  <c r="B65" i="154"/>
  <c r="F52" i="156"/>
  <c r="L62" i="147"/>
  <c r="C66" i="158"/>
  <c r="J83" i="156"/>
  <c r="K50" i="156"/>
  <c r="L51" i="156" s="1"/>
  <c r="J84" i="156"/>
  <c r="H83" i="154"/>
  <c r="J50" i="154"/>
  <c r="H84" i="154"/>
  <c r="F62" i="147"/>
  <c r="C66" i="154"/>
  <c r="E66" i="154" s="1"/>
  <c r="B65" i="158"/>
  <c r="G64" i="156"/>
  <c r="I64" i="156" s="1"/>
  <c r="E65" i="156"/>
  <c r="F52" i="158"/>
  <c r="H83" i="149"/>
  <c r="H84" i="149"/>
  <c r="J50" i="149"/>
  <c r="G64" i="144"/>
  <c r="I64" i="144" s="1"/>
  <c r="F52" i="149"/>
  <c r="I86" i="149"/>
  <c r="I87" i="149"/>
  <c r="I86" i="144"/>
  <c r="I87" i="144"/>
  <c r="B65" i="152"/>
  <c r="N62" i="147"/>
  <c r="C66" i="152"/>
  <c r="E66" i="152" s="1"/>
  <c r="G64" i="152"/>
  <c r="I64" i="152" s="1"/>
  <c r="F52" i="152"/>
  <c r="B65" i="149"/>
  <c r="B65" i="144"/>
  <c r="H83" i="152"/>
  <c r="J50" i="152"/>
  <c r="H84" i="152"/>
  <c r="K50" i="144"/>
  <c r="J83" i="144"/>
  <c r="J84" i="144"/>
  <c r="J62" i="147"/>
  <c r="C66" i="149"/>
  <c r="E66" i="149" s="1"/>
  <c r="D62" i="147"/>
  <c r="C66" i="144"/>
  <c r="F52" i="144"/>
  <c r="F53" i="154" l="1"/>
  <c r="H53" i="154" s="1"/>
  <c r="J53" i="154" s="1"/>
  <c r="K53" i="154" s="1"/>
  <c r="L53" i="154" s="1"/>
  <c r="R52" i="154" s="1"/>
  <c r="V52" i="154" s="1"/>
  <c r="F53" i="166"/>
  <c r="H53" i="166" s="1"/>
  <c r="J53" i="166" s="1"/>
  <c r="K53" i="166" s="1"/>
  <c r="L53" i="166" s="1"/>
  <c r="R52" i="166" s="1"/>
  <c r="V52" i="166" s="1"/>
  <c r="G65" i="158"/>
  <c r="I65" i="158" s="1"/>
  <c r="F53" i="164"/>
  <c r="H53" i="164" s="1"/>
  <c r="J53" i="164" s="1"/>
  <c r="K53" i="164" s="1"/>
  <c r="L53" i="164" s="1"/>
  <c r="R52" i="164" s="1"/>
  <c r="V52" i="164" s="1"/>
  <c r="G66" i="167"/>
  <c r="I66" i="167" s="1"/>
  <c r="G65" i="166"/>
  <c r="I65" i="166" s="1"/>
  <c r="H52" i="161"/>
  <c r="J52" i="161" s="1"/>
  <c r="K52" i="161" s="1"/>
  <c r="L52" i="161" s="1"/>
  <c r="R51" i="161" s="1"/>
  <c r="V51" i="161" s="1"/>
  <c r="F53" i="161"/>
  <c r="F53" i="163"/>
  <c r="H53" i="163" s="1"/>
  <c r="J53" i="163" s="1"/>
  <c r="K53" i="163" s="1"/>
  <c r="L53" i="163" s="1"/>
  <c r="R52" i="163" s="1"/>
  <c r="V52" i="163" s="1"/>
  <c r="H52" i="165"/>
  <c r="J52" i="165" s="1"/>
  <c r="K52" i="165" s="1"/>
  <c r="L52" i="165" s="1"/>
  <c r="R51" i="165" s="1"/>
  <c r="V51" i="165" s="1"/>
  <c r="F53" i="165"/>
  <c r="K50" i="161"/>
  <c r="J83" i="161"/>
  <c r="J84" i="161"/>
  <c r="G66" i="164"/>
  <c r="I66" i="164" s="1"/>
  <c r="B66" i="167"/>
  <c r="AB63" i="147"/>
  <c r="C67" i="167"/>
  <c r="E67" i="167" s="1"/>
  <c r="G65" i="154"/>
  <c r="I65" i="154" s="1"/>
  <c r="G65" i="165"/>
  <c r="I65" i="165" s="1"/>
  <c r="B66" i="163"/>
  <c r="B66" i="166"/>
  <c r="B66" i="162"/>
  <c r="G66" i="163"/>
  <c r="I66" i="163" s="1"/>
  <c r="H52" i="162"/>
  <c r="J52" i="162" s="1"/>
  <c r="K52" i="162" s="1"/>
  <c r="L52" i="162" s="1"/>
  <c r="R51" i="162" s="1"/>
  <c r="V51" i="162" s="1"/>
  <c r="F53" i="162"/>
  <c r="B66" i="165"/>
  <c r="G65" i="161"/>
  <c r="I65" i="161" s="1"/>
  <c r="X63" i="147"/>
  <c r="C67" i="165"/>
  <c r="Z63" i="147"/>
  <c r="C67" i="166"/>
  <c r="K50" i="166"/>
  <c r="J83" i="166"/>
  <c r="J84" i="166"/>
  <c r="H52" i="167"/>
  <c r="J52" i="167" s="1"/>
  <c r="K52" i="167" s="1"/>
  <c r="L52" i="167" s="1"/>
  <c r="R51" i="167" s="1"/>
  <c r="V51" i="167" s="1"/>
  <c r="F53" i="167"/>
  <c r="R63" i="147"/>
  <c r="C67" i="162"/>
  <c r="L51" i="163"/>
  <c r="L50" i="163"/>
  <c r="K83" i="163"/>
  <c r="S49" i="163"/>
  <c r="K84" i="163"/>
  <c r="B66" i="161"/>
  <c r="J83" i="167"/>
  <c r="K50" i="167"/>
  <c r="J84" i="167"/>
  <c r="B66" i="164"/>
  <c r="G65" i="162"/>
  <c r="I65" i="162" s="1"/>
  <c r="K50" i="162"/>
  <c r="J83" i="162"/>
  <c r="J84" i="162"/>
  <c r="K50" i="165"/>
  <c r="J83" i="165"/>
  <c r="J84" i="165"/>
  <c r="E66" i="165"/>
  <c r="J83" i="164"/>
  <c r="K50" i="164"/>
  <c r="J84" i="164"/>
  <c r="T63" i="147"/>
  <c r="C67" i="163"/>
  <c r="E67" i="163" s="1"/>
  <c r="G65" i="156"/>
  <c r="I65" i="156" s="1"/>
  <c r="P63" i="147"/>
  <c r="C67" i="161"/>
  <c r="E66" i="161"/>
  <c r="V63" i="147"/>
  <c r="C67" i="164"/>
  <c r="E67" i="164" s="1"/>
  <c r="B66" i="158"/>
  <c r="J83" i="154"/>
  <c r="K50" i="154"/>
  <c r="J84" i="154"/>
  <c r="S49" i="144"/>
  <c r="H63" i="147"/>
  <c r="C67" i="156"/>
  <c r="E67" i="156" s="1"/>
  <c r="J83" i="158"/>
  <c r="K50" i="158"/>
  <c r="J84" i="158"/>
  <c r="L63" i="147"/>
  <c r="C67" i="158"/>
  <c r="B66" i="156"/>
  <c r="E66" i="158"/>
  <c r="H52" i="158"/>
  <c r="J52" i="158" s="1"/>
  <c r="K52" i="158" s="1"/>
  <c r="L52" i="158" s="1"/>
  <c r="R51" i="158" s="1"/>
  <c r="V51" i="158" s="1"/>
  <c r="F53" i="158"/>
  <c r="H52" i="156"/>
  <c r="J52" i="156" s="1"/>
  <c r="K52" i="156" s="1"/>
  <c r="L52" i="156" s="1"/>
  <c r="R51" i="156" s="1"/>
  <c r="V51" i="156" s="1"/>
  <c r="F53" i="156"/>
  <c r="B66" i="154"/>
  <c r="L50" i="156"/>
  <c r="K83" i="156"/>
  <c r="S49" i="156"/>
  <c r="K84" i="156"/>
  <c r="R50" i="156"/>
  <c r="E66" i="156"/>
  <c r="F63" i="147"/>
  <c r="C67" i="154"/>
  <c r="G65" i="144"/>
  <c r="I65" i="144" s="1"/>
  <c r="H52" i="149"/>
  <c r="J52" i="149" s="1"/>
  <c r="K52" i="149" s="1"/>
  <c r="L52" i="149" s="1"/>
  <c r="R51" i="149" s="1"/>
  <c r="V51" i="149" s="1"/>
  <c r="F53" i="149"/>
  <c r="J84" i="149"/>
  <c r="K50" i="149"/>
  <c r="J83" i="149"/>
  <c r="G66" i="149"/>
  <c r="I66" i="149" s="1"/>
  <c r="N63" i="147"/>
  <c r="C67" i="152"/>
  <c r="E67" i="152" s="1"/>
  <c r="J83" i="152"/>
  <c r="K50" i="152"/>
  <c r="J84" i="152"/>
  <c r="L51" i="144"/>
  <c r="R50" i="144" s="1"/>
  <c r="L50" i="144"/>
  <c r="K83" i="144"/>
  <c r="K84" i="144"/>
  <c r="B66" i="144"/>
  <c r="H52" i="152"/>
  <c r="J52" i="152" s="1"/>
  <c r="K52" i="152" s="1"/>
  <c r="L52" i="152" s="1"/>
  <c r="R51" i="152" s="1"/>
  <c r="V51" i="152" s="1"/>
  <c r="F53" i="152"/>
  <c r="H52" i="144"/>
  <c r="J52" i="144" s="1"/>
  <c r="K52" i="144" s="1"/>
  <c r="L52" i="144" s="1"/>
  <c r="R51" i="144" s="1"/>
  <c r="V51" i="144" s="1"/>
  <c r="F53" i="144"/>
  <c r="C67" i="144"/>
  <c r="E67" i="144" s="1"/>
  <c r="D63" i="147"/>
  <c r="C67" i="149"/>
  <c r="B67" i="149" s="1"/>
  <c r="J63" i="147"/>
  <c r="E66" i="144"/>
  <c r="B66" i="149"/>
  <c r="G65" i="152"/>
  <c r="I65" i="152" s="1"/>
  <c r="B66" i="152"/>
  <c r="G66" i="156" l="1"/>
  <c r="I66" i="156" s="1"/>
  <c r="F54" i="154"/>
  <c r="H54" i="154" s="1"/>
  <c r="J54" i="154" s="1"/>
  <c r="K54" i="154" s="1"/>
  <c r="L54" i="154" s="1"/>
  <c r="R53" i="154" s="1"/>
  <c r="V53" i="154" s="1"/>
  <c r="F54" i="166"/>
  <c r="H54" i="166" s="1"/>
  <c r="J54" i="166" s="1"/>
  <c r="K54" i="166" s="1"/>
  <c r="L54" i="166" s="1"/>
  <c r="R53" i="166" s="1"/>
  <c r="V53" i="166" s="1"/>
  <c r="F54" i="164"/>
  <c r="F55" i="164" s="1"/>
  <c r="G67" i="163"/>
  <c r="I67" i="163" s="1"/>
  <c r="H53" i="161"/>
  <c r="J53" i="161" s="1"/>
  <c r="K53" i="161" s="1"/>
  <c r="L53" i="161" s="1"/>
  <c r="R52" i="161" s="1"/>
  <c r="V52" i="161" s="1"/>
  <c r="F54" i="161"/>
  <c r="G67" i="164"/>
  <c r="I67" i="164" s="1"/>
  <c r="F54" i="163"/>
  <c r="F55" i="163" s="1"/>
  <c r="G66" i="166"/>
  <c r="I66" i="166" s="1"/>
  <c r="H53" i="165"/>
  <c r="J53" i="165" s="1"/>
  <c r="K53" i="165" s="1"/>
  <c r="L53" i="165" s="1"/>
  <c r="R52" i="165" s="1"/>
  <c r="V52" i="165" s="1"/>
  <c r="F54" i="165"/>
  <c r="G66" i="154"/>
  <c r="I66" i="154" s="1"/>
  <c r="S49" i="161"/>
  <c r="W49" i="161" s="1"/>
  <c r="L50" i="161"/>
  <c r="K83" i="161"/>
  <c r="K84" i="161"/>
  <c r="L51" i="161"/>
  <c r="R50" i="161" s="1"/>
  <c r="V50" i="161" s="1"/>
  <c r="G66" i="161"/>
  <c r="I66" i="161" s="1"/>
  <c r="G67" i="167"/>
  <c r="I67" i="167" s="1"/>
  <c r="V64" i="147"/>
  <c r="C68" i="164"/>
  <c r="E68" i="164" s="1"/>
  <c r="T64" i="147"/>
  <c r="C68" i="163"/>
  <c r="E68" i="163" s="1"/>
  <c r="G68" i="163" s="1"/>
  <c r="B67" i="162"/>
  <c r="AB64" i="147"/>
  <c r="C68" i="167"/>
  <c r="E68" i="167" s="1"/>
  <c r="W49" i="163"/>
  <c r="S49" i="165"/>
  <c r="K83" i="165"/>
  <c r="L50" i="165"/>
  <c r="K84" i="165"/>
  <c r="L51" i="165"/>
  <c r="H53" i="167"/>
  <c r="J53" i="167" s="1"/>
  <c r="K53" i="167" s="1"/>
  <c r="L53" i="167" s="1"/>
  <c r="R52" i="167" s="1"/>
  <c r="V52" i="167" s="1"/>
  <c r="F54" i="167"/>
  <c r="Z64" i="147"/>
  <c r="C68" i="166"/>
  <c r="E68" i="166" s="1"/>
  <c r="R35" i="163"/>
  <c r="R49" i="163"/>
  <c r="L83" i="163"/>
  <c r="B67" i="166"/>
  <c r="K83" i="164"/>
  <c r="L50" i="164"/>
  <c r="S49" i="164"/>
  <c r="K84" i="164"/>
  <c r="L51" i="164"/>
  <c r="B67" i="165"/>
  <c r="G66" i="162"/>
  <c r="I66" i="162" s="1"/>
  <c r="B67" i="161"/>
  <c r="E67" i="161"/>
  <c r="R64" i="147"/>
  <c r="C68" i="162"/>
  <c r="P64" i="147"/>
  <c r="C68" i="161"/>
  <c r="R50" i="163"/>
  <c r="S50" i="163" s="1"/>
  <c r="S51" i="163" s="1"/>
  <c r="S52" i="163" s="1"/>
  <c r="E67" i="166"/>
  <c r="E67" i="165"/>
  <c r="B67" i="164"/>
  <c r="B67" i="163"/>
  <c r="G66" i="165"/>
  <c r="I66" i="165" s="1"/>
  <c r="L51" i="162"/>
  <c r="S49" i="162"/>
  <c r="K83" i="162"/>
  <c r="L50" i="162"/>
  <c r="K84" i="162"/>
  <c r="K83" i="167"/>
  <c r="S49" i="167"/>
  <c r="L50" i="167"/>
  <c r="K84" i="167"/>
  <c r="L51" i="167"/>
  <c r="X64" i="147"/>
  <c r="C68" i="165"/>
  <c r="E67" i="162"/>
  <c r="L51" i="166"/>
  <c r="K83" i="166"/>
  <c r="S49" i="166"/>
  <c r="L50" i="166"/>
  <c r="K84" i="166"/>
  <c r="H53" i="162"/>
  <c r="J53" i="162" s="1"/>
  <c r="K53" i="162" s="1"/>
  <c r="L53" i="162" s="1"/>
  <c r="R52" i="162" s="1"/>
  <c r="V52" i="162" s="1"/>
  <c r="F54" i="162"/>
  <c r="B67" i="167"/>
  <c r="B67" i="154"/>
  <c r="W49" i="156"/>
  <c r="S50" i="156"/>
  <c r="S51" i="156" s="1"/>
  <c r="H53" i="158"/>
  <c r="J53" i="158" s="1"/>
  <c r="K53" i="158" s="1"/>
  <c r="L53" i="158" s="1"/>
  <c r="R52" i="158" s="1"/>
  <c r="V52" i="158" s="1"/>
  <c r="F54" i="158"/>
  <c r="S49" i="154"/>
  <c r="L50" i="154"/>
  <c r="K83" i="154"/>
  <c r="K84" i="154"/>
  <c r="L51" i="154"/>
  <c r="L50" i="158"/>
  <c r="S49" i="158"/>
  <c r="K83" i="158"/>
  <c r="K84" i="158"/>
  <c r="L51" i="158"/>
  <c r="F64" i="147"/>
  <c r="C68" i="154"/>
  <c r="E68" i="154" s="1"/>
  <c r="H53" i="156"/>
  <c r="J53" i="156" s="1"/>
  <c r="K53" i="156" s="1"/>
  <c r="L53" i="156" s="1"/>
  <c r="R52" i="156" s="1"/>
  <c r="V52" i="156" s="1"/>
  <c r="F54" i="156"/>
  <c r="R49" i="144"/>
  <c r="R35" i="144"/>
  <c r="B67" i="156"/>
  <c r="R49" i="156"/>
  <c r="R35" i="156"/>
  <c r="L83" i="156"/>
  <c r="B67" i="158"/>
  <c r="V50" i="144"/>
  <c r="H64" i="147"/>
  <c r="C68" i="156"/>
  <c r="G66" i="158"/>
  <c r="I66" i="158" s="1"/>
  <c r="L64" i="147"/>
  <c r="C68" i="158"/>
  <c r="E68" i="158" s="1"/>
  <c r="V50" i="156"/>
  <c r="E67" i="154"/>
  <c r="E67" i="158"/>
  <c r="W49" i="144"/>
  <c r="S50" i="144"/>
  <c r="S51" i="144" s="1"/>
  <c r="S49" i="152"/>
  <c r="S49" i="149"/>
  <c r="K84" i="149"/>
  <c r="L51" i="149"/>
  <c r="R50" i="149" s="1"/>
  <c r="L50" i="149"/>
  <c r="K83" i="149"/>
  <c r="H53" i="149"/>
  <c r="J53" i="149" s="1"/>
  <c r="K53" i="149" s="1"/>
  <c r="L53" i="149" s="1"/>
  <c r="R52" i="149" s="1"/>
  <c r="V52" i="149" s="1"/>
  <c r="F54" i="149"/>
  <c r="K83" i="152"/>
  <c r="L50" i="152"/>
  <c r="K84" i="152"/>
  <c r="L51" i="152"/>
  <c r="R50" i="152" s="1"/>
  <c r="H53" i="144"/>
  <c r="J53" i="144" s="1"/>
  <c r="K53" i="144" s="1"/>
  <c r="L53" i="144" s="1"/>
  <c r="R52" i="144" s="1"/>
  <c r="V52" i="144" s="1"/>
  <c r="F54" i="144"/>
  <c r="B67" i="152"/>
  <c r="L83" i="144"/>
  <c r="N64" i="147"/>
  <c r="C68" i="152"/>
  <c r="G66" i="144"/>
  <c r="B67" i="144"/>
  <c r="E67" i="149"/>
  <c r="J64" i="147"/>
  <c r="C68" i="149"/>
  <c r="H53" i="152"/>
  <c r="J53" i="152" s="1"/>
  <c r="K53" i="152" s="1"/>
  <c r="L53" i="152" s="1"/>
  <c r="R52" i="152" s="1"/>
  <c r="V52" i="152" s="1"/>
  <c r="F54" i="152"/>
  <c r="C68" i="144"/>
  <c r="E68" i="144" s="1"/>
  <c r="D64" i="147"/>
  <c r="G66" i="152"/>
  <c r="I66" i="152" s="1"/>
  <c r="F55" i="154" l="1"/>
  <c r="H55" i="154" s="1"/>
  <c r="J55" i="154" s="1"/>
  <c r="K55" i="154" s="1"/>
  <c r="L55" i="154" s="1"/>
  <c r="R54" i="154" s="1"/>
  <c r="V54" i="154" s="1"/>
  <c r="G67" i="156"/>
  <c r="I67" i="156" s="1"/>
  <c r="H54" i="164"/>
  <c r="J54" i="164" s="1"/>
  <c r="K54" i="164" s="1"/>
  <c r="L54" i="164" s="1"/>
  <c r="R53" i="164" s="1"/>
  <c r="V53" i="164" s="1"/>
  <c r="F55" i="166"/>
  <c r="H54" i="163"/>
  <c r="J54" i="163" s="1"/>
  <c r="K54" i="163" s="1"/>
  <c r="L54" i="163" s="1"/>
  <c r="R53" i="163" s="1"/>
  <c r="V53" i="163" s="1"/>
  <c r="G68" i="167"/>
  <c r="I68" i="167" s="1"/>
  <c r="G68" i="164"/>
  <c r="I68" i="164" s="1"/>
  <c r="G67" i="154"/>
  <c r="I67" i="154" s="1"/>
  <c r="F55" i="161"/>
  <c r="H54" i="161"/>
  <c r="J54" i="161" s="1"/>
  <c r="K54" i="161" s="1"/>
  <c r="L54" i="161" s="1"/>
  <c r="R53" i="161" s="1"/>
  <c r="V53" i="161" s="1"/>
  <c r="F55" i="165"/>
  <c r="H54" i="165"/>
  <c r="J54" i="165" s="1"/>
  <c r="K54" i="165" s="1"/>
  <c r="L54" i="165" s="1"/>
  <c r="R53" i="165" s="1"/>
  <c r="V53" i="165" s="1"/>
  <c r="S50" i="161"/>
  <c r="S51" i="161" s="1"/>
  <c r="S52" i="161" s="1"/>
  <c r="L83" i="161"/>
  <c r="R35" i="161"/>
  <c r="R49" i="161"/>
  <c r="G67" i="162"/>
  <c r="I67" i="162" s="1"/>
  <c r="H54" i="162"/>
  <c r="J54" i="162" s="1"/>
  <c r="K54" i="162" s="1"/>
  <c r="L54" i="162" s="1"/>
  <c r="R53" i="162" s="1"/>
  <c r="V53" i="162" s="1"/>
  <c r="F55" i="162"/>
  <c r="R35" i="164"/>
  <c r="R49" i="164"/>
  <c r="L83" i="164"/>
  <c r="R49" i="162"/>
  <c r="R35" i="162"/>
  <c r="L83" i="162"/>
  <c r="P65" i="147"/>
  <c r="C69" i="161"/>
  <c r="W50" i="161"/>
  <c r="W51" i="161" s="1"/>
  <c r="W52" i="161" s="1"/>
  <c r="R50" i="165"/>
  <c r="B68" i="163"/>
  <c r="I68" i="163"/>
  <c r="B68" i="165"/>
  <c r="R49" i="167"/>
  <c r="R35" i="167"/>
  <c r="L83" i="167"/>
  <c r="W49" i="162"/>
  <c r="B68" i="162"/>
  <c r="R50" i="164"/>
  <c r="S50" i="164" s="1"/>
  <c r="S51" i="164" s="1"/>
  <c r="S52" i="164" s="1"/>
  <c r="S53" i="164" s="1"/>
  <c r="V35" i="163"/>
  <c r="S35" i="163"/>
  <c r="R36" i="163"/>
  <c r="B68" i="167"/>
  <c r="T65" i="147"/>
  <c r="C69" i="163"/>
  <c r="R50" i="166"/>
  <c r="S50" i="166" s="1"/>
  <c r="S51" i="166" s="1"/>
  <c r="S52" i="166" s="1"/>
  <c r="S53" i="166" s="1"/>
  <c r="X65" i="147"/>
  <c r="C69" i="165"/>
  <c r="B68" i="161"/>
  <c r="G67" i="165"/>
  <c r="I67" i="165" s="1"/>
  <c r="B68" i="166"/>
  <c r="AB65" i="147"/>
  <c r="C69" i="167"/>
  <c r="E69" i="167" s="1"/>
  <c r="R49" i="166"/>
  <c r="R35" i="166"/>
  <c r="L83" i="166"/>
  <c r="H55" i="164"/>
  <c r="J55" i="164" s="1"/>
  <c r="K55" i="164" s="1"/>
  <c r="L55" i="164" s="1"/>
  <c r="R54" i="164" s="1"/>
  <c r="V54" i="164" s="1"/>
  <c r="F56" i="164"/>
  <c r="G67" i="166"/>
  <c r="I67" i="166" s="1"/>
  <c r="G67" i="161"/>
  <c r="I67" i="161" s="1"/>
  <c r="H55" i="166"/>
  <c r="J55" i="166" s="1"/>
  <c r="K55" i="166" s="1"/>
  <c r="L55" i="166" s="1"/>
  <c r="R54" i="166" s="1"/>
  <c r="V54" i="166" s="1"/>
  <c r="F56" i="166"/>
  <c r="Z65" i="147"/>
  <c r="C69" i="166"/>
  <c r="E69" i="166" s="1"/>
  <c r="R49" i="165"/>
  <c r="R35" i="165"/>
  <c r="L83" i="165"/>
  <c r="V65" i="147"/>
  <c r="C69" i="164"/>
  <c r="W49" i="166"/>
  <c r="E68" i="165"/>
  <c r="H54" i="167"/>
  <c r="J54" i="167" s="1"/>
  <c r="K54" i="167" s="1"/>
  <c r="L54" i="167" s="1"/>
  <c r="R53" i="167" s="1"/>
  <c r="V53" i="167" s="1"/>
  <c r="F55" i="167"/>
  <c r="E68" i="162"/>
  <c r="G68" i="162" s="1"/>
  <c r="I68" i="162" s="1"/>
  <c r="S52" i="156"/>
  <c r="W49" i="167"/>
  <c r="R50" i="162"/>
  <c r="R65" i="147"/>
  <c r="C69" i="162"/>
  <c r="E69" i="162" s="1"/>
  <c r="B68" i="164"/>
  <c r="E69" i="164"/>
  <c r="G69" i="164" s="1"/>
  <c r="R50" i="167"/>
  <c r="S50" i="167" s="1"/>
  <c r="S51" i="167" s="1"/>
  <c r="S52" i="167" s="1"/>
  <c r="V50" i="163"/>
  <c r="W50" i="163" s="1"/>
  <c r="W51" i="163" s="1"/>
  <c r="W52" i="163" s="1"/>
  <c r="E68" i="161"/>
  <c r="W49" i="164"/>
  <c r="H55" i="163"/>
  <c r="J55" i="163" s="1"/>
  <c r="K55" i="163" s="1"/>
  <c r="F56" i="163"/>
  <c r="W49" i="165"/>
  <c r="W50" i="156"/>
  <c r="W51" i="156" s="1"/>
  <c r="W52" i="156" s="1"/>
  <c r="G67" i="158"/>
  <c r="I67" i="158" s="1"/>
  <c r="S52" i="144"/>
  <c r="W50" i="144"/>
  <c r="W51" i="144" s="1"/>
  <c r="W52" i="144" s="1"/>
  <c r="F56" i="154"/>
  <c r="V35" i="144"/>
  <c r="R36" i="144"/>
  <c r="S35" i="144"/>
  <c r="H54" i="156"/>
  <c r="J54" i="156" s="1"/>
  <c r="K54" i="156" s="1"/>
  <c r="L54" i="156" s="1"/>
  <c r="F55" i="156"/>
  <c r="R35" i="154"/>
  <c r="R49" i="154"/>
  <c r="L83" i="154"/>
  <c r="L65" i="147"/>
  <c r="C69" i="158"/>
  <c r="B68" i="156"/>
  <c r="V35" i="156"/>
  <c r="R36" i="156"/>
  <c r="S35" i="156"/>
  <c r="H65" i="147"/>
  <c r="C69" i="156"/>
  <c r="E69" i="156" s="1"/>
  <c r="W49" i="154"/>
  <c r="B68" i="154"/>
  <c r="R49" i="158"/>
  <c r="R35" i="158"/>
  <c r="L83" i="158"/>
  <c r="H54" i="158"/>
  <c r="J54" i="158" s="1"/>
  <c r="K54" i="158" s="1"/>
  <c r="L54" i="158" s="1"/>
  <c r="R53" i="158" s="1"/>
  <c r="V53" i="158" s="1"/>
  <c r="F55" i="158"/>
  <c r="R50" i="158"/>
  <c r="S50" i="158" s="1"/>
  <c r="S51" i="158" s="1"/>
  <c r="S52" i="158" s="1"/>
  <c r="W49" i="158"/>
  <c r="B68" i="158"/>
  <c r="E68" i="156"/>
  <c r="F65" i="147"/>
  <c r="C69" i="154"/>
  <c r="R50" i="154"/>
  <c r="S50" i="154" s="1"/>
  <c r="S51" i="154" s="1"/>
  <c r="S52" i="154" s="1"/>
  <c r="S53" i="154" s="1"/>
  <c r="W49" i="152"/>
  <c r="S50" i="152"/>
  <c r="S51" i="152" s="1"/>
  <c r="S52" i="152" s="1"/>
  <c r="V50" i="152"/>
  <c r="R35" i="152"/>
  <c r="R49" i="152"/>
  <c r="V50" i="149"/>
  <c r="R35" i="149"/>
  <c r="R49" i="149"/>
  <c r="W49" i="149"/>
  <c r="S50" i="149"/>
  <c r="S51" i="149" s="1"/>
  <c r="S52" i="149" s="1"/>
  <c r="F55" i="149"/>
  <c r="H54" i="149"/>
  <c r="J54" i="149" s="1"/>
  <c r="K54" i="149" s="1"/>
  <c r="L54" i="149" s="1"/>
  <c r="R53" i="149" s="1"/>
  <c r="V53" i="149" s="1"/>
  <c r="G67" i="152"/>
  <c r="I67" i="152" s="1"/>
  <c r="L83" i="149"/>
  <c r="G67" i="149"/>
  <c r="I67" i="149" s="1"/>
  <c r="G67" i="144"/>
  <c r="I67" i="144" s="1"/>
  <c r="I66" i="144"/>
  <c r="B68" i="152"/>
  <c r="E68" i="152"/>
  <c r="N65" i="147"/>
  <c r="C69" i="152"/>
  <c r="E69" i="152" s="1"/>
  <c r="H54" i="152"/>
  <c r="J54" i="152" s="1"/>
  <c r="K54" i="152" s="1"/>
  <c r="L54" i="152" s="1"/>
  <c r="R53" i="152" s="1"/>
  <c r="V53" i="152" s="1"/>
  <c r="F55" i="152"/>
  <c r="H54" i="144"/>
  <c r="J54" i="144" s="1"/>
  <c r="K54" i="144" s="1"/>
  <c r="L54" i="144" s="1"/>
  <c r="R53" i="144" s="1"/>
  <c r="V53" i="144" s="1"/>
  <c r="F55" i="144"/>
  <c r="D65" i="147"/>
  <c r="C69" i="144"/>
  <c r="L83" i="152"/>
  <c r="B68" i="144"/>
  <c r="J65" i="147"/>
  <c r="C69" i="149"/>
  <c r="E68" i="149"/>
  <c r="B68" i="149"/>
  <c r="W53" i="163" l="1"/>
  <c r="G68" i="154"/>
  <c r="I68" i="154" s="1"/>
  <c r="S53" i="163"/>
  <c r="L55" i="163"/>
  <c r="R54" i="163" s="1"/>
  <c r="V54" i="163" s="1"/>
  <c r="W53" i="161"/>
  <c r="S53" i="161"/>
  <c r="G68" i="158"/>
  <c r="I68" i="158" s="1"/>
  <c r="G69" i="167"/>
  <c r="I69" i="167" s="1"/>
  <c r="S54" i="166"/>
  <c r="S54" i="164"/>
  <c r="H55" i="161"/>
  <c r="J55" i="161" s="1"/>
  <c r="K55" i="161" s="1"/>
  <c r="L55" i="161" s="1"/>
  <c r="R54" i="161" s="1"/>
  <c r="V54" i="161" s="1"/>
  <c r="F56" i="161"/>
  <c r="V35" i="161"/>
  <c r="R36" i="161"/>
  <c r="S35" i="161"/>
  <c r="S53" i="167"/>
  <c r="G68" i="165"/>
  <c r="I68" i="165" s="1"/>
  <c r="H55" i="165"/>
  <c r="J55" i="165" s="1"/>
  <c r="K55" i="165" s="1"/>
  <c r="L55" i="165" s="1"/>
  <c r="R54" i="165" s="1"/>
  <c r="V54" i="165" s="1"/>
  <c r="F56" i="165"/>
  <c r="B69" i="166"/>
  <c r="B69" i="165"/>
  <c r="B69" i="161"/>
  <c r="H55" i="167"/>
  <c r="J55" i="167" s="1"/>
  <c r="K55" i="167" s="1"/>
  <c r="L55" i="167" s="1"/>
  <c r="F56" i="167"/>
  <c r="H56" i="166"/>
  <c r="J56" i="166" s="1"/>
  <c r="K56" i="166" s="1"/>
  <c r="L56" i="166" s="1"/>
  <c r="R55" i="166" s="1"/>
  <c r="V55" i="166" s="1"/>
  <c r="F57" i="166"/>
  <c r="G69" i="162"/>
  <c r="I69" i="162" s="1"/>
  <c r="B69" i="164"/>
  <c r="I69" i="164"/>
  <c r="V35" i="166"/>
  <c r="R36" i="166"/>
  <c r="S35" i="166"/>
  <c r="S50" i="165"/>
  <c r="S51" i="165" s="1"/>
  <c r="S52" i="165" s="1"/>
  <c r="S53" i="165" s="1"/>
  <c r="V50" i="165"/>
  <c r="V35" i="162"/>
  <c r="R36" i="162"/>
  <c r="S35" i="162"/>
  <c r="V50" i="162"/>
  <c r="V66" i="147"/>
  <c r="C70" i="164"/>
  <c r="E70" i="164" s="1"/>
  <c r="G70" i="164" s="1"/>
  <c r="V50" i="166"/>
  <c r="W50" i="166" s="1"/>
  <c r="W51" i="166" s="1"/>
  <c r="W52" i="166" s="1"/>
  <c r="W53" i="166" s="1"/>
  <c r="W54" i="166" s="1"/>
  <c r="V35" i="167"/>
  <c r="R36" i="167"/>
  <c r="S35" i="167"/>
  <c r="V50" i="167"/>
  <c r="E69" i="165"/>
  <c r="V50" i="164"/>
  <c r="H55" i="162"/>
  <c r="J55" i="162" s="1"/>
  <c r="K55" i="162" s="1"/>
  <c r="L55" i="162" s="1"/>
  <c r="F56" i="162"/>
  <c r="B69" i="167"/>
  <c r="E69" i="161"/>
  <c r="B69" i="163"/>
  <c r="S38" i="163"/>
  <c r="S36" i="163"/>
  <c r="G68" i="161"/>
  <c r="I68" i="161" s="1"/>
  <c r="B69" i="162"/>
  <c r="V35" i="165"/>
  <c r="R36" i="165"/>
  <c r="S35" i="165"/>
  <c r="AB66" i="147"/>
  <c r="C70" i="167"/>
  <c r="E70" i="167" s="1"/>
  <c r="T66" i="147"/>
  <c r="C70" i="163"/>
  <c r="V36" i="163"/>
  <c r="W35" i="163"/>
  <c r="W38" i="163" s="1"/>
  <c r="Y38" i="163" s="1"/>
  <c r="S50" i="162"/>
  <c r="S51" i="162" s="1"/>
  <c r="S52" i="162" s="1"/>
  <c r="S53" i="162" s="1"/>
  <c r="H56" i="163"/>
  <c r="J56" i="163" s="1"/>
  <c r="K56" i="163" s="1"/>
  <c r="L56" i="163" s="1"/>
  <c r="R55" i="163" s="1"/>
  <c r="V55" i="163" s="1"/>
  <c r="F57" i="163"/>
  <c r="H56" i="164"/>
  <c r="J56" i="164" s="1"/>
  <c r="K56" i="164" s="1"/>
  <c r="L56" i="164" s="1"/>
  <c r="R55" i="164" s="1"/>
  <c r="V55" i="164" s="1"/>
  <c r="F57" i="164"/>
  <c r="Z66" i="147"/>
  <c r="C70" i="166"/>
  <c r="X66" i="147"/>
  <c r="C70" i="165"/>
  <c r="E70" i="165" s="1"/>
  <c r="P66" i="147"/>
  <c r="C70" i="161"/>
  <c r="E70" i="161" s="1"/>
  <c r="W53" i="144"/>
  <c r="R66" i="147"/>
  <c r="C70" i="162"/>
  <c r="E70" i="162" s="1"/>
  <c r="E69" i="163"/>
  <c r="V35" i="164"/>
  <c r="R36" i="164"/>
  <c r="S35" i="164"/>
  <c r="G68" i="166"/>
  <c r="I68" i="166" s="1"/>
  <c r="S54" i="154"/>
  <c r="L66" i="147"/>
  <c r="C70" i="158"/>
  <c r="V36" i="156"/>
  <c r="W35" i="156"/>
  <c r="W38" i="156" s="1"/>
  <c r="Y38" i="156" s="1"/>
  <c r="G68" i="156"/>
  <c r="I68" i="156" s="1"/>
  <c r="H66" i="147"/>
  <c r="C70" i="156"/>
  <c r="V35" i="154"/>
  <c r="R36" i="154"/>
  <c r="S35" i="154"/>
  <c r="V36" i="144"/>
  <c r="W35" i="144"/>
  <c r="W38" i="144" s="1"/>
  <c r="Y38" i="144" s="1"/>
  <c r="H55" i="158"/>
  <c r="J55" i="158" s="1"/>
  <c r="K55" i="158" s="1"/>
  <c r="L55" i="158" s="1"/>
  <c r="R54" i="158" s="1"/>
  <c r="V54" i="158" s="1"/>
  <c r="F56" i="158"/>
  <c r="B69" i="154"/>
  <c r="S38" i="144"/>
  <c r="S36" i="144"/>
  <c r="B69" i="156"/>
  <c r="S53" i="152"/>
  <c r="S53" i="144"/>
  <c r="H55" i="156"/>
  <c r="J55" i="156" s="1"/>
  <c r="K55" i="156" s="1"/>
  <c r="L55" i="156" s="1"/>
  <c r="R54" i="156" s="1"/>
  <c r="V54" i="156" s="1"/>
  <c r="F56" i="156"/>
  <c r="H56" i="154"/>
  <c r="J56" i="154" s="1"/>
  <c r="K56" i="154" s="1"/>
  <c r="L56" i="154" s="1"/>
  <c r="R55" i="154" s="1"/>
  <c r="V55" i="154" s="1"/>
  <c r="F57" i="154"/>
  <c r="B69" i="158"/>
  <c r="F66" i="147"/>
  <c r="C70" i="154"/>
  <c r="S53" i="158"/>
  <c r="W50" i="149"/>
  <c r="W51" i="149" s="1"/>
  <c r="W52" i="149" s="1"/>
  <c r="W53" i="149" s="1"/>
  <c r="E69" i="154"/>
  <c r="R53" i="156"/>
  <c r="V50" i="154"/>
  <c r="W50" i="154" s="1"/>
  <c r="W51" i="154" s="1"/>
  <c r="W52" i="154" s="1"/>
  <c r="W53" i="154" s="1"/>
  <c r="W54" i="154" s="1"/>
  <c r="V35" i="158"/>
  <c r="R36" i="158"/>
  <c r="S35" i="158"/>
  <c r="E69" i="158"/>
  <c r="V50" i="158"/>
  <c r="W50" i="158" s="1"/>
  <c r="W51" i="158" s="1"/>
  <c r="W52" i="158" s="1"/>
  <c r="W53" i="158" s="1"/>
  <c r="S38" i="156"/>
  <c r="S36" i="156"/>
  <c r="W50" i="152"/>
  <c r="W51" i="152" s="1"/>
  <c r="W52" i="152" s="1"/>
  <c r="W53" i="152" s="1"/>
  <c r="V35" i="152"/>
  <c r="R36" i="152"/>
  <c r="S35" i="152"/>
  <c r="S53" i="149"/>
  <c r="V35" i="149"/>
  <c r="R36" i="149"/>
  <c r="S35" i="149"/>
  <c r="G68" i="149"/>
  <c r="I68" i="149" s="1"/>
  <c r="G68" i="144"/>
  <c r="I68" i="144" s="1"/>
  <c r="F56" i="149"/>
  <c r="H55" i="149"/>
  <c r="J55" i="149" s="1"/>
  <c r="K55" i="149" s="1"/>
  <c r="L55" i="149" s="1"/>
  <c r="R54" i="149" s="1"/>
  <c r="V54" i="149" s="1"/>
  <c r="B69" i="144"/>
  <c r="B69" i="149"/>
  <c r="C70" i="149"/>
  <c r="J66" i="147"/>
  <c r="E69" i="144"/>
  <c r="H55" i="144"/>
  <c r="J55" i="144" s="1"/>
  <c r="K55" i="144" s="1"/>
  <c r="L55" i="144" s="1"/>
  <c r="R54" i="144" s="1"/>
  <c r="F56" i="144"/>
  <c r="N66" i="147"/>
  <c r="C70" i="152"/>
  <c r="E70" i="152" s="1"/>
  <c r="C70" i="144"/>
  <c r="E70" i="144" s="1"/>
  <c r="D66" i="147"/>
  <c r="B69" i="152"/>
  <c r="H55" i="152"/>
  <c r="J55" i="152" s="1"/>
  <c r="K55" i="152" s="1"/>
  <c r="L55" i="152" s="1"/>
  <c r="R54" i="152" s="1"/>
  <c r="F56" i="152"/>
  <c r="G68" i="152"/>
  <c r="I68" i="152" s="1"/>
  <c r="E69" i="149"/>
  <c r="W54" i="163" l="1"/>
  <c r="W55" i="163" s="1"/>
  <c r="G69" i="154"/>
  <c r="I69" i="154" s="1"/>
  <c r="S54" i="163"/>
  <c r="S55" i="163" s="1"/>
  <c r="W54" i="161"/>
  <c r="G70" i="167"/>
  <c r="W55" i="166"/>
  <c r="S54" i="161"/>
  <c r="H56" i="161"/>
  <c r="J56" i="161" s="1"/>
  <c r="K56" i="161" s="1"/>
  <c r="L56" i="161" s="1"/>
  <c r="R55" i="161" s="1"/>
  <c r="V55" i="161" s="1"/>
  <c r="W55" i="161" s="1"/>
  <c r="F57" i="161"/>
  <c r="G70" i="162"/>
  <c r="I70" i="162" s="1"/>
  <c r="S55" i="166"/>
  <c r="S54" i="165"/>
  <c r="H56" i="165"/>
  <c r="J56" i="165" s="1"/>
  <c r="K56" i="165" s="1"/>
  <c r="L56" i="165" s="1"/>
  <c r="R55" i="165" s="1"/>
  <c r="V55" i="165" s="1"/>
  <c r="F57" i="165"/>
  <c r="S38" i="161"/>
  <c r="S36" i="161"/>
  <c r="V36" i="161"/>
  <c r="W35" i="161"/>
  <c r="W38" i="161" s="1"/>
  <c r="Y38" i="161" s="1"/>
  <c r="B70" i="165"/>
  <c r="R67" i="147"/>
  <c r="C71" i="162"/>
  <c r="E71" i="162" s="1"/>
  <c r="S38" i="165"/>
  <c r="S36" i="165"/>
  <c r="V67" i="147"/>
  <c r="C71" i="164"/>
  <c r="B70" i="166"/>
  <c r="V36" i="164"/>
  <c r="W35" i="164"/>
  <c r="W38" i="164" s="1"/>
  <c r="Y38" i="164" s="1"/>
  <c r="Z67" i="147"/>
  <c r="C71" i="166"/>
  <c r="E71" i="166" s="1"/>
  <c r="V36" i="165"/>
  <c r="W35" i="165"/>
  <c r="W38" i="165" s="1"/>
  <c r="Y38" i="165" s="1"/>
  <c r="R54" i="167"/>
  <c r="E70" i="166"/>
  <c r="W50" i="164"/>
  <c r="W51" i="164" s="1"/>
  <c r="W52" i="164" s="1"/>
  <c r="W53" i="164" s="1"/>
  <c r="W54" i="164" s="1"/>
  <c r="W55" i="164" s="1"/>
  <c r="G69" i="166"/>
  <c r="I69" i="166" s="1"/>
  <c r="B70" i="162"/>
  <c r="AB67" i="147"/>
  <c r="C71" i="167"/>
  <c r="E71" i="167" s="1"/>
  <c r="G71" i="167" s="1"/>
  <c r="W35" i="167"/>
  <c r="W38" i="167" s="1"/>
  <c r="Y38" i="167" s="1"/>
  <c r="V36" i="167"/>
  <c r="H56" i="167"/>
  <c r="J56" i="167" s="1"/>
  <c r="K56" i="167" s="1"/>
  <c r="L56" i="167" s="1"/>
  <c r="R55" i="167" s="1"/>
  <c r="V55" i="167" s="1"/>
  <c r="F57" i="167"/>
  <c r="G69" i="163"/>
  <c r="I69" i="163" s="1"/>
  <c r="H57" i="164"/>
  <c r="J57" i="164" s="1"/>
  <c r="K57" i="164" s="1"/>
  <c r="L57" i="164" s="1"/>
  <c r="R56" i="164" s="1"/>
  <c r="F58" i="164"/>
  <c r="T67" i="147"/>
  <c r="C71" i="163"/>
  <c r="E71" i="163" s="1"/>
  <c r="H56" i="162"/>
  <c r="J56" i="162" s="1"/>
  <c r="K56" i="162" s="1"/>
  <c r="L56" i="162" s="1"/>
  <c r="R55" i="162" s="1"/>
  <c r="V55" i="162" s="1"/>
  <c r="F57" i="162"/>
  <c r="S38" i="162"/>
  <c r="S36" i="162"/>
  <c r="S38" i="166"/>
  <c r="S36" i="166"/>
  <c r="G69" i="161"/>
  <c r="I69" i="161" s="1"/>
  <c r="X67" i="147"/>
  <c r="C71" i="165"/>
  <c r="B70" i="163"/>
  <c r="W50" i="162"/>
  <c r="W51" i="162" s="1"/>
  <c r="W52" i="162" s="1"/>
  <c r="W53" i="162" s="1"/>
  <c r="B70" i="161"/>
  <c r="E70" i="163"/>
  <c r="R54" i="162"/>
  <c r="S54" i="162" s="1"/>
  <c r="W50" i="167"/>
  <c r="W51" i="167" s="1"/>
  <c r="W52" i="167" s="1"/>
  <c r="W53" i="167" s="1"/>
  <c r="H57" i="166"/>
  <c r="J57" i="166" s="1"/>
  <c r="K57" i="166" s="1"/>
  <c r="L57" i="166" s="1"/>
  <c r="F58" i="166"/>
  <c r="S55" i="164"/>
  <c r="B70" i="164"/>
  <c r="I70" i="164"/>
  <c r="S38" i="164"/>
  <c r="S36" i="164"/>
  <c r="W50" i="165"/>
  <c r="W51" i="165" s="1"/>
  <c r="W52" i="165" s="1"/>
  <c r="W53" i="165" s="1"/>
  <c r="W54" i="165" s="1"/>
  <c r="G69" i="165"/>
  <c r="I69" i="165" s="1"/>
  <c r="P67" i="147"/>
  <c r="C71" i="161"/>
  <c r="E71" i="161" s="1"/>
  <c r="H57" i="163"/>
  <c r="J57" i="163" s="1"/>
  <c r="K57" i="163" s="1"/>
  <c r="L57" i="163" s="1"/>
  <c r="R56" i="163" s="1"/>
  <c r="V56" i="163" s="1"/>
  <c r="F58" i="163"/>
  <c r="B70" i="167"/>
  <c r="I70" i="167"/>
  <c r="S38" i="167"/>
  <c r="S36" i="167"/>
  <c r="V36" i="162"/>
  <c r="W35" i="162"/>
  <c r="W38" i="162" s="1"/>
  <c r="Y38" i="162" s="1"/>
  <c r="V36" i="166"/>
  <c r="W35" i="166"/>
  <c r="W38" i="166" s="1"/>
  <c r="Y38" i="166" s="1"/>
  <c r="S54" i="158"/>
  <c r="G69" i="156"/>
  <c r="I69" i="156" s="1"/>
  <c r="W54" i="158"/>
  <c r="S38" i="154"/>
  <c r="S36" i="154"/>
  <c r="V54" i="144"/>
  <c r="W54" i="144" s="1"/>
  <c r="H56" i="156"/>
  <c r="J56" i="156" s="1"/>
  <c r="K56" i="156" s="1"/>
  <c r="L56" i="156" s="1"/>
  <c r="R55" i="156" s="1"/>
  <c r="V55" i="156" s="1"/>
  <c r="F57" i="156"/>
  <c r="G69" i="158"/>
  <c r="I69" i="158" s="1"/>
  <c r="B70" i="158"/>
  <c r="S54" i="144"/>
  <c r="S38" i="158"/>
  <c r="S36" i="158"/>
  <c r="V53" i="156"/>
  <c r="S53" i="156"/>
  <c r="S54" i="156" s="1"/>
  <c r="E70" i="158"/>
  <c r="H56" i="158"/>
  <c r="J56" i="158" s="1"/>
  <c r="K56" i="158" s="1"/>
  <c r="L56" i="158" s="1"/>
  <c r="F57" i="158"/>
  <c r="B70" i="156"/>
  <c r="L67" i="147"/>
  <c r="C71" i="158"/>
  <c r="B70" i="154"/>
  <c r="F67" i="147"/>
  <c r="C71" i="154"/>
  <c r="E71" i="154" s="1"/>
  <c r="E70" i="156"/>
  <c r="H67" i="147"/>
  <c r="C71" i="156"/>
  <c r="E70" i="154"/>
  <c r="G70" i="154" s="1"/>
  <c r="I70" i="154" s="1"/>
  <c r="G69" i="149"/>
  <c r="I69" i="149" s="1"/>
  <c r="W54" i="149"/>
  <c r="V36" i="158"/>
  <c r="W35" i="158"/>
  <c r="W38" i="158" s="1"/>
  <c r="Y38" i="158" s="1"/>
  <c r="H57" i="154"/>
  <c r="J57" i="154" s="1"/>
  <c r="K57" i="154" s="1"/>
  <c r="L57" i="154" s="1"/>
  <c r="F58" i="154"/>
  <c r="V36" i="154"/>
  <c r="W35" i="154"/>
  <c r="W38" i="154" s="1"/>
  <c r="Y38" i="154" s="1"/>
  <c r="W55" i="154"/>
  <c r="S55" i="154"/>
  <c r="S38" i="152"/>
  <c r="S36" i="152"/>
  <c r="V54" i="152"/>
  <c r="W54" i="152" s="1"/>
  <c r="S54" i="152"/>
  <c r="V36" i="152"/>
  <c r="W35" i="152"/>
  <c r="W38" i="152" s="1"/>
  <c r="Y38" i="152" s="1"/>
  <c r="V36" i="149"/>
  <c r="W35" i="149"/>
  <c r="W38" i="149" s="1"/>
  <c r="Y38" i="149" s="1"/>
  <c r="S38" i="149"/>
  <c r="S36" i="149"/>
  <c r="S54" i="149"/>
  <c r="G69" i="152"/>
  <c r="I69" i="152" s="1"/>
  <c r="H56" i="149"/>
  <c r="J56" i="149" s="1"/>
  <c r="K56" i="149" s="1"/>
  <c r="L56" i="149" s="1"/>
  <c r="R55" i="149" s="1"/>
  <c r="F57" i="149"/>
  <c r="C71" i="149"/>
  <c r="E71" i="149" s="1"/>
  <c r="J67" i="147"/>
  <c r="B70" i="149"/>
  <c r="G69" i="144"/>
  <c r="I69" i="144" s="1"/>
  <c r="C71" i="144"/>
  <c r="E71" i="144" s="1"/>
  <c r="D67" i="147"/>
  <c r="B70" i="152"/>
  <c r="B70" i="144"/>
  <c r="N67" i="147"/>
  <c r="C71" i="152"/>
  <c r="H56" i="152"/>
  <c r="J56" i="152" s="1"/>
  <c r="K56" i="152" s="1"/>
  <c r="L56" i="152" s="1"/>
  <c r="R55" i="152" s="1"/>
  <c r="V55" i="152" s="1"/>
  <c r="F57" i="152"/>
  <c r="H56" i="144"/>
  <c r="J56" i="144" s="1"/>
  <c r="K56" i="144" s="1"/>
  <c r="L56" i="144" s="1"/>
  <c r="R55" i="144" s="1"/>
  <c r="V55" i="144" s="1"/>
  <c r="F57" i="144"/>
  <c r="E70" i="149"/>
  <c r="S56" i="163" l="1"/>
  <c r="G71" i="162"/>
  <c r="I71" i="162" s="1"/>
  <c r="H57" i="161"/>
  <c r="J57" i="161" s="1"/>
  <c r="K57" i="161" s="1"/>
  <c r="L57" i="161" s="1"/>
  <c r="R56" i="161" s="1"/>
  <c r="V56" i="161" s="1"/>
  <c r="W56" i="161" s="1"/>
  <c r="F58" i="161"/>
  <c r="G70" i="165"/>
  <c r="I70" i="165" s="1"/>
  <c r="G70" i="166"/>
  <c r="I70" i="166" s="1"/>
  <c r="S55" i="161"/>
  <c r="S56" i="161" s="1"/>
  <c r="H57" i="165"/>
  <c r="J57" i="165" s="1"/>
  <c r="K57" i="165" s="1"/>
  <c r="L57" i="165" s="1"/>
  <c r="R56" i="165" s="1"/>
  <c r="V56" i="165" s="1"/>
  <c r="W56" i="165" s="1"/>
  <c r="F58" i="165"/>
  <c r="S56" i="164"/>
  <c r="W55" i="165"/>
  <c r="W56" i="163"/>
  <c r="G70" i="163"/>
  <c r="I70" i="163" s="1"/>
  <c r="S55" i="165"/>
  <c r="G70" i="156"/>
  <c r="I70" i="156" s="1"/>
  <c r="V56" i="164"/>
  <c r="W56" i="164" s="1"/>
  <c r="R68" i="147"/>
  <c r="C72" i="162"/>
  <c r="R56" i="166"/>
  <c r="B71" i="165"/>
  <c r="H57" i="162"/>
  <c r="J57" i="162" s="1"/>
  <c r="K57" i="162" s="1"/>
  <c r="L57" i="162" s="1"/>
  <c r="R56" i="162" s="1"/>
  <c r="V56" i="162" s="1"/>
  <c r="F58" i="162"/>
  <c r="S55" i="162"/>
  <c r="E71" i="165"/>
  <c r="T68" i="147"/>
  <c r="C72" i="163"/>
  <c r="E72" i="163" s="1"/>
  <c r="P68" i="147"/>
  <c r="C72" i="161"/>
  <c r="E72" i="161" s="1"/>
  <c r="X68" i="147"/>
  <c r="C72" i="165"/>
  <c r="E72" i="165" s="1"/>
  <c r="B71" i="166"/>
  <c r="B71" i="164"/>
  <c r="H58" i="163"/>
  <c r="J58" i="163" s="1"/>
  <c r="K58" i="163" s="1"/>
  <c r="L58" i="163" s="1"/>
  <c r="R57" i="163" s="1"/>
  <c r="F59" i="163"/>
  <c r="E71" i="164"/>
  <c r="G71" i="164" s="1"/>
  <c r="I71" i="164" s="1"/>
  <c r="B71" i="167"/>
  <c r="I71" i="167"/>
  <c r="Z68" i="147"/>
  <c r="C72" i="166"/>
  <c r="V68" i="147"/>
  <c r="C72" i="164"/>
  <c r="G70" i="161"/>
  <c r="I70" i="161" s="1"/>
  <c r="B71" i="161"/>
  <c r="H58" i="164"/>
  <c r="J58" i="164" s="1"/>
  <c r="K58" i="164" s="1"/>
  <c r="L58" i="164" s="1"/>
  <c r="F59" i="164"/>
  <c r="B71" i="162"/>
  <c r="H58" i="166"/>
  <c r="J58" i="166" s="1"/>
  <c r="K58" i="166" s="1"/>
  <c r="L58" i="166" s="1"/>
  <c r="R57" i="166" s="1"/>
  <c r="V57" i="166" s="1"/>
  <c r="F59" i="166"/>
  <c r="V54" i="167"/>
  <c r="W54" i="167" s="1"/>
  <c r="W55" i="167" s="1"/>
  <c r="S54" i="167"/>
  <c r="S55" i="167" s="1"/>
  <c r="V54" i="162"/>
  <c r="W54" i="162" s="1"/>
  <c r="W55" i="162" s="1"/>
  <c r="B71" i="163"/>
  <c r="H57" i="167"/>
  <c r="J57" i="167" s="1"/>
  <c r="K57" i="167" s="1"/>
  <c r="L57" i="167" s="1"/>
  <c r="R56" i="167" s="1"/>
  <c r="V56" i="167" s="1"/>
  <c r="F58" i="167"/>
  <c r="AB68" i="147"/>
  <c r="C72" i="167"/>
  <c r="H57" i="156"/>
  <c r="J57" i="156" s="1"/>
  <c r="K57" i="156" s="1"/>
  <c r="L57" i="156" s="1"/>
  <c r="F58" i="156"/>
  <c r="G70" i="158"/>
  <c r="I70" i="158" s="1"/>
  <c r="H57" i="158"/>
  <c r="J57" i="158" s="1"/>
  <c r="K57" i="158" s="1"/>
  <c r="L57" i="158" s="1"/>
  <c r="R56" i="158" s="1"/>
  <c r="V56" i="158" s="1"/>
  <c r="F58" i="158"/>
  <c r="G71" i="154"/>
  <c r="I71" i="154" s="1"/>
  <c r="S55" i="144"/>
  <c r="H58" i="154"/>
  <c r="J58" i="154" s="1"/>
  <c r="K58" i="154" s="1"/>
  <c r="L58" i="154" s="1"/>
  <c r="R57" i="154" s="1"/>
  <c r="V57" i="154" s="1"/>
  <c r="F59" i="154"/>
  <c r="R56" i="154"/>
  <c r="S56" i="154" s="1"/>
  <c r="H68" i="147"/>
  <c r="C72" i="156"/>
  <c r="E72" i="156" s="1"/>
  <c r="B71" i="158"/>
  <c r="S55" i="156"/>
  <c r="E71" i="158"/>
  <c r="W55" i="144"/>
  <c r="R55" i="158"/>
  <c r="L68" i="147"/>
  <c r="C72" i="158"/>
  <c r="E72" i="158" s="1"/>
  <c r="W53" i="156"/>
  <c r="W54" i="156" s="1"/>
  <c r="W55" i="156" s="1"/>
  <c r="F68" i="147"/>
  <c r="C72" i="154"/>
  <c r="B71" i="156"/>
  <c r="G70" i="149"/>
  <c r="I70" i="149" s="1"/>
  <c r="B71" i="154"/>
  <c r="E71" i="156"/>
  <c r="S55" i="152"/>
  <c r="W55" i="152"/>
  <c r="G70" i="152"/>
  <c r="I70" i="152" s="1"/>
  <c r="V55" i="149"/>
  <c r="S55" i="149"/>
  <c r="H57" i="149"/>
  <c r="J57" i="149" s="1"/>
  <c r="K57" i="149" s="1"/>
  <c r="L57" i="149" s="1"/>
  <c r="R56" i="149" s="1"/>
  <c r="V56" i="149" s="1"/>
  <c r="F58" i="149"/>
  <c r="J68" i="147"/>
  <c r="C72" i="149"/>
  <c r="B71" i="149"/>
  <c r="B71" i="152"/>
  <c r="E71" i="152"/>
  <c r="N68" i="147"/>
  <c r="C72" i="152"/>
  <c r="E72" i="152" s="1"/>
  <c r="G70" i="144"/>
  <c r="I70" i="144" s="1"/>
  <c r="H57" i="152"/>
  <c r="J57" i="152" s="1"/>
  <c r="K57" i="152" s="1"/>
  <c r="L57" i="152" s="1"/>
  <c r="R56" i="152" s="1"/>
  <c r="V56" i="152" s="1"/>
  <c r="F58" i="152"/>
  <c r="H57" i="144"/>
  <c r="J57" i="144" s="1"/>
  <c r="K57" i="144" s="1"/>
  <c r="L57" i="144" s="1"/>
  <c r="R56" i="144" s="1"/>
  <c r="V56" i="144" s="1"/>
  <c r="F58" i="144"/>
  <c r="D68" i="147"/>
  <c r="C72" i="144"/>
  <c r="B71" i="144"/>
  <c r="S56" i="162" l="1"/>
  <c r="G71" i="163"/>
  <c r="I71" i="163" s="1"/>
  <c r="S57" i="163"/>
  <c r="W56" i="162"/>
  <c r="G71" i="158"/>
  <c r="I71" i="158" s="1"/>
  <c r="S56" i="165"/>
  <c r="G71" i="149"/>
  <c r="I71" i="149" s="1"/>
  <c r="G71" i="156"/>
  <c r="I71" i="156" s="1"/>
  <c r="G71" i="166"/>
  <c r="I71" i="166" s="1"/>
  <c r="H58" i="161"/>
  <c r="J58" i="161" s="1"/>
  <c r="K58" i="161" s="1"/>
  <c r="L58" i="161" s="1"/>
  <c r="R57" i="161" s="1"/>
  <c r="F59" i="161"/>
  <c r="W56" i="144"/>
  <c r="H58" i="165"/>
  <c r="J58" i="165" s="1"/>
  <c r="K58" i="165" s="1"/>
  <c r="L58" i="165" s="1"/>
  <c r="R57" i="165" s="1"/>
  <c r="V57" i="165" s="1"/>
  <c r="W57" i="165" s="1"/>
  <c r="F59" i="165"/>
  <c r="B72" i="164"/>
  <c r="H59" i="164"/>
  <c r="J59" i="164" s="1"/>
  <c r="K59" i="164" s="1"/>
  <c r="L59" i="164" s="1"/>
  <c r="R58" i="164" s="1"/>
  <c r="F60" i="164"/>
  <c r="E72" i="164"/>
  <c r="G72" i="164" s="1"/>
  <c r="I72" i="164" s="1"/>
  <c r="B72" i="166"/>
  <c r="H59" i="166"/>
  <c r="J59" i="166" s="1"/>
  <c r="K59" i="166" s="1"/>
  <c r="L59" i="166" s="1"/>
  <c r="R58" i="166" s="1"/>
  <c r="V58" i="166" s="1"/>
  <c r="F60" i="166"/>
  <c r="Z69" i="147"/>
  <c r="C73" i="166"/>
  <c r="E73" i="166" s="1"/>
  <c r="W56" i="167"/>
  <c r="G71" i="165"/>
  <c r="I71" i="165" s="1"/>
  <c r="B72" i="162"/>
  <c r="E72" i="166"/>
  <c r="B72" i="167"/>
  <c r="T69" i="147"/>
  <c r="C73" i="163"/>
  <c r="E73" i="163" s="1"/>
  <c r="AB69" i="147"/>
  <c r="C73" i="167"/>
  <c r="E73" i="167" s="1"/>
  <c r="H58" i="167"/>
  <c r="J58" i="167" s="1"/>
  <c r="K58" i="167" s="1"/>
  <c r="L58" i="167" s="1"/>
  <c r="R57" i="167" s="1"/>
  <c r="V57" i="167" s="1"/>
  <c r="F59" i="167"/>
  <c r="X69" i="147"/>
  <c r="C73" i="165"/>
  <c r="E73" i="165" s="1"/>
  <c r="S56" i="167"/>
  <c r="E72" i="162"/>
  <c r="G72" i="162" s="1"/>
  <c r="I72" i="162" s="1"/>
  <c r="H59" i="163"/>
  <c r="J59" i="163" s="1"/>
  <c r="K59" i="163" s="1"/>
  <c r="L59" i="163" s="1"/>
  <c r="R58" i="163" s="1"/>
  <c r="V58" i="163" s="1"/>
  <c r="F60" i="163"/>
  <c r="P69" i="147"/>
  <c r="C73" i="161"/>
  <c r="H58" i="162"/>
  <c r="J58" i="162" s="1"/>
  <c r="K58" i="162" s="1"/>
  <c r="L58" i="162" s="1"/>
  <c r="F59" i="162"/>
  <c r="G71" i="161"/>
  <c r="I71" i="161" s="1"/>
  <c r="V69" i="147"/>
  <c r="C73" i="164"/>
  <c r="E73" i="164" s="1"/>
  <c r="B72" i="165"/>
  <c r="R69" i="147"/>
  <c r="C73" i="162"/>
  <c r="E73" i="162" s="1"/>
  <c r="R57" i="164"/>
  <c r="B72" i="161"/>
  <c r="E72" i="167"/>
  <c r="G72" i="167" s="1"/>
  <c r="I72" i="167" s="1"/>
  <c r="V57" i="163"/>
  <c r="B72" i="163"/>
  <c r="V56" i="166"/>
  <c r="S56" i="166"/>
  <c r="S57" i="166" s="1"/>
  <c r="S56" i="144"/>
  <c r="G71" i="152"/>
  <c r="I71" i="152" s="1"/>
  <c r="S57" i="154"/>
  <c r="F69" i="147"/>
  <c r="C73" i="154"/>
  <c r="E73" i="154" s="1"/>
  <c r="B72" i="154"/>
  <c r="E72" i="154"/>
  <c r="G72" i="154" s="1"/>
  <c r="I72" i="154" s="1"/>
  <c r="L69" i="147"/>
  <c r="C73" i="158"/>
  <c r="E73" i="158" s="1"/>
  <c r="V56" i="154"/>
  <c r="W56" i="154" s="1"/>
  <c r="W57" i="154" s="1"/>
  <c r="B72" i="156"/>
  <c r="V55" i="158"/>
  <c r="S55" i="158"/>
  <c r="S56" i="158" s="1"/>
  <c r="H69" i="147"/>
  <c r="C73" i="156"/>
  <c r="H59" i="154"/>
  <c r="J59" i="154" s="1"/>
  <c r="K59" i="154" s="1"/>
  <c r="L59" i="154" s="1"/>
  <c r="F60" i="154"/>
  <c r="H58" i="156"/>
  <c r="J58" i="156" s="1"/>
  <c r="K58" i="156" s="1"/>
  <c r="L58" i="156" s="1"/>
  <c r="R57" i="156" s="1"/>
  <c r="V57" i="156" s="1"/>
  <c r="F59" i="156"/>
  <c r="B72" i="158"/>
  <c r="H58" i="158"/>
  <c r="J58" i="158" s="1"/>
  <c r="K58" i="158" s="1"/>
  <c r="L58" i="158" s="1"/>
  <c r="F59" i="158"/>
  <c r="R56" i="156"/>
  <c r="W56" i="152"/>
  <c r="S56" i="152"/>
  <c r="S56" i="149"/>
  <c r="W55" i="149"/>
  <c r="W56" i="149" s="1"/>
  <c r="H58" i="149"/>
  <c r="J58" i="149" s="1"/>
  <c r="K58" i="149" s="1"/>
  <c r="L58" i="149" s="1"/>
  <c r="R57" i="149" s="1"/>
  <c r="V57" i="149" s="1"/>
  <c r="F59" i="149"/>
  <c r="G71" i="144"/>
  <c r="I71" i="144" s="1"/>
  <c r="H58" i="152"/>
  <c r="J58" i="152" s="1"/>
  <c r="K58" i="152" s="1"/>
  <c r="L58" i="152" s="1"/>
  <c r="R57" i="152" s="1"/>
  <c r="F59" i="152"/>
  <c r="B72" i="149"/>
  <c r="J69" i="147"/>
  <c r="C73" i="149"/>
  <c r="E73" i="149" s="1"/>
  <c r="H58" i="144"/>
  <c r="J58" i="144" s="1"/>
  <c r="K58" i="144" s="1"/>
  <c r="L58" i="144" s="1"/>
  <c r="R57" i="144" s="1"/>
  <c r="V57" i="144" s="1"/>
  <c r="F59" i="144"/>
  <c r="B72" i="144"/>
  <c r="D69" i="147"/>
  <c r="C73" i="144"/>
  <c r="B72" i="152"/>
  <c r="E72" i="144"/>
  <c r="N69" i="147"/>
  <c r="C73" i="152"/>
  <c r="E73" i="152" s="1"/>
  <c r="E72" i="149"/>
  <c r="G72" i="149" l="1"/>
  <c r="I72" i="149" s="1"/>
  <c r="G72" i="158"/>
  <c r="I72" i="158" s="1"/>
  <c r="G72" i="163"/>
  <c r="I72" i="163" s="1"/>
  <c r="G72" i="156"/>
  <c r="I72" i="156" s="1"/>
  <c r="W57" i="144"/>
  <c r="S58" i="166"/>
  <c r="G72" i="166"/>
  <c r="I72" i="166" s="1"/>
  <c r="G72" i="152"/>
  <c r="I72" i="152" s="1"/>
  <c r="G73" i="164"/>
  <c r="I73" i="164" s="1"/>
  <c r="H59" i="161"/>
  <c r="J59" i="161" s="1"/>
  <c r="K59" i="161" s="1"/>
  <c r="L59" i="161" s="1"/>
  <c r="R58" i="161" s="1"/>
  <c r="V58" i="161" s="1"/>
  <c r="F60" i="161"/>
  <c r="S57" i="161"/>
  <c r="V57" i="161"/>
  <c r="W57" i="161" s="1"/>
  <c r="G73" i="162"/>
  <c r="I73" i="162" s="1"/>
  <c r="H59" i="165"/>
  <c r="J59" i="165" s="1"/>
  <c r="K59" i="165" s="1"/>
  <c r="L59" i="165" s="1"/>
  <c r="R58" i="165" s="1"/>
  <c r="V58" i="165" s="1"/>
  <c r="F60" i="165"/>
  <c r="G73" i="167"/>
  <c r="I73" i="167" s="1"/>
  <c r="S57" i="165"/>
  <c r="H60" i="164"/>
  <c r="J60" i="164" s="1"/>
  <c r="K60" i="164" s="1"/>
  <c r="L60" i="164" s="1"/>
  <c r="R59" i="164" s="1"/>
  <c r="V59" i="164" s="1"/>
  <c r="F61" i="164"/>
  <c r="R57" i="162"/>
  <c r="B73" i="161"/>
  <c r="V58" i="164"/>
  <c r="W56" i="166"/>
  <c r="W57" i="166" s="1"/>
  <c r="W58" i="166" s="1"/>
  <c r="R77" i="147"/>
  <c r="C74" i="162"/>
  <c r="E74" i="162" s="1"/>
  <c r="P77" i="147"/>
  <c r="C74" i="161"/>
  <c r="S57" i="167"/>
  <c r="AB77" i="147"/>
  <c r="C74" i="167"/>
  <c r="S58" i="163"/>
  <c r="H60" i="163"/>
  <c r="J60" i="163" s="1"/>
  <c r="K60" i="163" s="1"/>
  <c r="L60" i="163" s="1"/>
  <c r="R59" i="163" s="1"/>
  <c r="V59" i="163" s="1"/>
  <c r="F61" i="163"/>
  <c r="B73" i="163"/>
  <c r="W57" i="167"/>
  <c r="W57" i="163"/>
  <c r="W58" i="163" s="1"/>
  <c r="B73" i="165"/>
  <c r="Z77" i="147"/>
  <c r="C74" i="166"/>
  <c r="E73" i="161"/>
  <c r="B73" i="164"/>
  <c r="X77" i="147"/>
  <c r="C74" i="165"/>
  <c r="E74" i="165" s="1"/>
  <c r="G72" i="165"/>
  <c r="I72" i="165" s="1"/>
  <c r="B73" i="162"/>
  <c r="B73" i="167"/>
  <c r="T77" i="147"/>
  <c r="C74" i="163"/>
  <c r="B73" i="166"/>
  <c r="G72" i="161"/>
  <c r="I72" i="161" s="1"/>
  <c r="V57" i="164"/>
  <c r="S57" i="164"/>
  <c r="S58" i="164" s="1"/>
  <c r="V77" i="147"/>
  <c r="C74" i="164"/>
  <c r="E74" i="164" s="1"/>
  <c r="H59" i="162"/>
  <c r="J59" i="162" s="1"/>
  <c r="K59" i="162" s="1"/>
  <c r="L59" i="162" s="1"/>
  <c r="R58" i="162" s="1"/>
  <c r="V58" i="162" s="1"/>
  <c r="F60" i="162"/>
  <c r="H59" i="167"/>
  <c r="J59" i="167" s="1"/>
  <c r="K59" i="167" s="1"/>
  <c r="L59" i="167" s="1"/>
  <c r="R58" i="167" s="1"/>
  <c r="V58" i="167" s="1"/>
  <c r="F60" i="167"/>
  <c r="H60" i="166"/>
  <c r="J60" i="166" s="1"/>
  <c r="K60" i="166" s="1"/>
  <c r="L60" i="166" s="1"/>
  <c r="R59" i="166" s="1"/>
  <c r="V59" i="166" s="1"/>
  <c r="F61" i="166"/>
  <c r="S57" i="144"/>
  <c r="H59" i="156"/>
  <c r="J59" i="156" s="1"/>
  <c r="K59" i="156" s="1"/>
  <c r="L59" i="156" s="1"/>
  <c r="R58" i="156" s="1"/>
  <c r="V58" i="156" s="1"/>
  <c r="F60" i="156"/>
  <c r="B73" i="158"/>
  <c r="B73" i="156"/>
  <c r="V56" i="156"/>
  <c r="H60" i="154"/>
  <c r="J60" i="154" s="1"/>
  <c r="K60" i="154" s="1"/>
  <c r="L60" i="154" s="1"/>
  <c r="R59" i="154" s="1"/>
  <c r="V59" i="154" s="1"/>
  <c r="F61" i="154"/>
  <c r="L77" i="147"/>
  <c r="C74" i="158"/>
  <c r="E74" i="158" s="1"/>
  <c r="H77" i="147"/>
  <c r="C74" i="156"/>
  <c r="H59" i="158"/>
  <c r="J59" i="158" s="1"/>
  <c r="K59" i="158" s="1"/>
  <c r="L59" i="158" s="1"/>
  <c r="R58" i="158" s="1"/>
  <c r="V58" i="158" s="1"/>
  <c r="F60" i="158"/>
  <c r="G73" i="154"/>
  <c r="I73" i="154" s="1"/>
  <c r="R57" i="158"/>
  <c r="S57" i="158" s="1"/>
  <c r="S56" i="156"/>
  <c r="S57" i="156" s="1"/>
  <c r="B73" i="154"/>
  <c r="R58" i="154"/>
  <c r="W55" i="158"/>
  <c r="W56" i="158" s="1"/>
  <c r="E73" i="156"/>
  <c r="F77" i="147"/>
  <c r="C74" i="154"/>
  <c r="V57" i="152"/>
  <c r="W57" i="152" s="1"/>
  <c r="S57" i="152"/>
  <c r="S57" i="149"/>
  <c r="W57" i="149"/>
  <c r="G73" i="149"/>
  <c r="I73" i="149" s="1"/>
  <c r="H59" i="149"/>
  <c r="J59" i="149" s="1"/>
  <c r="K59" i="149" s="1"/>
  <c r="L59" i="149" s="1"/>
  <c r="R58" i="149" s="1"/>
  <c r="V58" i="149" s="1"/>
  <c r="F60" i="149"/>
  <c r="H59" i="144"/>
  <c r="J59" i="144" s="1"/>
  <c r="K59" i="144" s="1"/>
  <c r="L59" i="144" s="1"/>
  <c r="R58" i="144" s="1"/>
  <c r="V58" i="144" s="1"/>
  <c r="F60" i="144"/>
  <c r="N77" i="147"/>
  <c r="C74" i="152"/>
  <c r="E74" i="152" s="1"/>
  <c r="B73" i="144"/>
  <c r="E73" i="144"/>
  <c r="H59" i="152"/>
  <c r="J59" i="152" s="1"/>
  <c r="K59" i="152" s="1"/>
  <c r="L59" i="152" s="1"/>
  <c r="R58" i="152" s="1"/>
  <c r="V58" i="152" s="1"/>
  <c r="F60" i="152"/>
  <c r="G72" i="144"/>
  <c r="I72" i="144" s="1"/>
  <c r="C74" i="144"/>
  <c r="E74" i="144" s="1"/>
  <c r="AD69" i="147"/>
  <c r="D77" i="147"/>
  <c r="B73" i="149"/>
  <c r="C74" i="149"/>
  <c r="E74" i="149" s="1"/>
  <c r="J77" i="147"/>
  <c r="B73" i="152"/>
  <c r="G73" i="158" l="1"/>
  <c r="I73" i="158" s="1"/>
  <c r="G73" i="163"/>
  <c r="I73" i="163" s="1"/>
  <c r="S58" i="161"/>
  <c r="G73" i="152"/>
  <c r="I73" i="152" s="1"/>
  <c r="G73" i="156"/>
  <c r="I73" i="156" s="1"/>
  <c r="W58" i="144"/>
  <c r="G73" i="166"/>
  <c r="I73" i="166" s="1"/>
  <c r="W58" i="161"/>
  <c r="S58" i="165"/>
  <c r="F61" i="161"/>
  <c r="H60" i="161"/>
  <c r="J60" i="161" s="1"/>
  <c r="K60" i="161" s="1"/>
  <c r="L60" i="161" s="1"/>
  <c r="R59" i="161" s="1"/>
  <c r="V59" i="161" s="1"/>
  <c r="S59" i="164"/>
  <c r="S58" i="152"/>
  <c r="F61" i="165"/>
  <c r="H60" i="165"/>
  <c r="J60" i="165" s="1"/>
  <c r="K60" i="165" s="1"/>
  <c r="L60" i="165" s="1"/>
  <c r="R59" i="165" s="1"/>
  <c r="V59" i="165" s="1"/>
  <c r="G73" i="165"/>
  <c r="I73" i="165" s="1"/>
  <c r="G74" i="164"/>
  <c r="I74" i="164" s="1"/>
  <c r="E89" i="164"/>
  <c r="W57" i="164"/>
  <c r="W58" i="164" s="1"/>
  <c r="W59" i="164" s="1"/>
  <c r="H61" i="164"/>
  <c r="J61" i="164" s="1"/>
  <c r="K61" i="164" s="1"/>
  <c r="L61" i="164" s="1"/>
  <c r="R60" i="164" s="1"/>
  <c r="V60" i="164" s="1"/>
  <c r="F62" i="164"/>
  <c r="H60" i="167"/>
  <c r="J60" i="167" s="1"/>
  <c r="K60" i="167" s="1"/>
  <c r="L60" i="167" s="1"/>
  <c r="R59" i="167" s="1"/>
  <c r="V59" i="167" s="1"/>
  <c r="F61" i="167"/>
  <c r="V57" i="162"/>
  <c r="S57" i="162"/>
  <c r="S58" i="162" s="1"/>
  <c r="E89" i="165"/>
  <c r="W58" i="167"/>
  <c r="H61" i="163"/>
  <c r="J61" i="163" s="1"/>
  <c r="K61" i="163" s="1"/>
  <c r="L61" i="163" s="1"/>
  <c r="R60" i="163" s="1"/>
  <c r="V60" i="163" s="1"/>
  <c r="F62" i="163"/>
  <c r="C90" i="161"/>
  <c r="B74" i="161"/>
  <c r="C89" i="161"/>
  <c r="C92" i="161" s="1"/>
  <c r="C89" i="163"/>
  <c r="C92" i="163" s="1"/>
  <c r="B74" i="163"/>
  <c r="C90" i="163"/>
  <c r="H60" i="162"/>
  <c r="J60" i="162" s="1"/>
  <c r="K60" i="162" s="1"/>
  <c r="L60" i="162" s="1"/>
  <c r="R59" i="162" s="1"/>
  <c r="V59" i="162" s="1"/>
  <c r="F61" i="162"/>
  <c r="S59" i="166"/>
  <c r="W58" i="165"/>
  <c r="S59" i="163"/>
  <c r="C89" i="162"/>
  <c r="C92" i="162" s="1"/>
  <c r="B74" i="162"/>
  <c r="C90" i="162"/>
  <c r="E74" i="161"/>
  <c r="B74" i="166"/>
  <c r="C89" i="166"/>
  <c r="C92" i="166" s="1"/>
  <c r="C90" i="166"/>
  <c r="B74" i="167"/>
  <c r="C89" i="167"/>
  <c r="C92" i="167" s="1"/>
  <c r="C90" i="167"/>
  <c r="G74" i="162"/>
  <c r="I74" i="162" s="1"/>
  <c r="E89" i="162"/>
  <c r="S58" i="167"/>
  <c r="C89" i="164"/>
  <c r="C92" i="164" s="1"/>
  <c r="B74" i="164"/>
  <c r="C90" i="164"/>
  <c r="E74" i="166"/>
  <c r="G73" i="161"/>
  <c r="I73" i="161" s="1"/>
  <c r="W59" i="166"/>
  <c r="H61" i="166"/>
  <c r="J61" i="166" s="1"/>
  <c r="K61" i="166" s="1"/>
  <c r="L61" i="166" s="1"/>
  <c r="R60" i="166" s="1"/>
  <c r="F62" i="166"/>
  <c r="E74" i="167"/>
  <c r="B74" i="165"/>
  <c r="C89" i="165"/>
  <c r="C92" i="165" s="1"/>
  <c r="C90" i="165"/>
  <c r="W59" i="163"/>
  <c r="E74" i="163"/>
  <c r="S58" i="156"/>
  <c r="S58" i="158"/>
  <c r="W58" i="152"/>
  <c r="S58" i="144"/>
  <c r="B74" i="154"/>
  <c r="C89" i="154"/>
  <c r="C92" i="154" s="1"/>
  <c r="C90" i="154"/>
  <c r="E74" i="154"/>
  <c r="B74" i="156"/>
  <c r="C89" i="156"/>
  <c r="C92" i="156" s="1"/>
  <c r="C90" i="156"/>
  <c r="W56" i="156"/>
  <c r="W57" i="156" s="1"/>
  <c r="W58" i="156" s="1"/>
  <c r="E89" i="158"/>
  <c r="E74" i="156"/>
  <c r="H61" i="154"/>
  <c r="J61" i="154" s="1"/>
  <c r="K61" i="154" s="1"/>
  <c r="L61" i="154" s="1"/>
  <c r="F62" i="154"/>
  <c r="H60" i="158"/>
  <c r="J60" i="158" s="1"/>
  <c r="K60" i="158" s="1"/>
  <c r="L60" i="158" s="1"/>
  <c r="R59" i="158" s="1"/>
  <c r="V59" i="158" s="1"/>
  <c r="F61" i="158"/>
  <c r="H60" i="156"/>
  <c r="J60" i="156" s="1"/>
  <c r="K60" i="156" s="1"/>
  <c r="L60" i="156" s="1"/>
  <c r="R59" i="156" s="1"/>
  <c r="F61" i="156"/>
  <c r="V58" i="154"/>
  <c r="W58" i="154" s="1"/>
  <c r="W59" i="154" s="1"/>
  <c r="S58" i="154"/>
  <c r="S59" i="154" s="1"/>
  <c r="C89" i="158"/>
  <c r="C92" i="158" s="1"/>
  <c r="B74" i="158"/>
  <c r="C90" i="158"/>
  <c r="V57" i="158"/>
  <c r="W58" i="149"/>
  <c r="S58" i="149"/>
  <c r="H60" i="149"/>
  <c r="J60" i="149" s="1"/>
  <c r="K60" i="149" s="1"/>
  <c r="L60" i="149" s="1"/>
  <c r="R59" i="149" s="1"/>
  <c r="V59" i="149" s="1"/>
  <c r="F61" i="149"/>
  <c r="E89" i="144"/>
  <c r="E89" i="152"/>
  <c r="B74" i="152"/>
  <c r="C89" i="152"/>
  <c r="C92" i="152" s="1"/>
  <c r="C90" i="152"/>
  <c r="H60" i="144"/>
  <c r="J60" i="144" s="1"/>
  <c r="K60" i="144" s="1"/>
  <c r="L60" i="144" s="1"/>
  <c r="R59" i="144" s="1"/>
  <c r="V59" i="144" s="1"/>
  <c r="F61" i="144"/>
  <c r="C89" i="144"/>
  <c r="C92" i="144" s="1"/>
  <c r="B74" i="144"/>
  <c r="C90" i="144"/>
  <c r="G74" i="149"/>
  <c r="I74" i="149" s="1"/>
  <c r="E89" i="149"/>
  <c r="H60" i="152"/>
  <c r="J60" i="152" s="1"/>
  <c r="K60" i="152" s="1"/>
  <c r="L60" i="152" s="1"/>
  <c r="R59" i="152" s="1"/>
  <c r="F61" i="152"/>
  <c r="C89" i="149"/>
  <c r="C92" i="149" s="1"/>
  <c r="B74" i="149"/>
  <c r="C90" i="149"/>
  <c r="AD77" i="147"/>
  <c r="AF77" i="147" s="1"/>
  <c r="G73" i="144"/>
  <c r="I73" i="144" s="1"/>
  <c r="G74" i="158" l="1"/>
  <c r="E92" i="164"/>
  <c r="E107" i="164"/>
  <c r="G107" i="164" s="1"/>
  <c r="G108" i="164" s="1"/>
  <c r="E92" i="158"/>
  <c r="E107" i="158"/>
  <c r="G107" i="158" s="1"/>
  <c r="G108" i="158" s="1"/>
  <c r="E92" i="165"/>
  <c r="E107" i="165"/>
  <c r="G107" i="165" s="1"/>
  <c r="G108" i="165" s="1"/>
  <c r="E92" i="149"/>
  <c r="E107" i="149"/>
  <c r="G107" i="149" s="1"/>
  <c r="G108" i="149" s="1"/>
  <c r="E92" i="152"/>
  <c r="E107" i="152"/>
  <c r="G107" i="152" s="1"/>
  <c r="G108" i="152" s="1"/>
  <c r="E92" i="162"/>
  <c r="E107" i="162"/>
  <c r="G107" i="162" s="1"/>
  <c r="G108" i="162" s="1"/>
  <c r="E92" i="144"/>
  <c r="E107" i="144"/>
  <c r="G107" i="144" s="1"/>
  <c r="G108" i="144" s="1"/>
  <c r="W59" i="161"/>
  <c r="W59" i="167"/>
  <c r="G74" i="152"/>
  <c r="G90" i="152" s="1"/>
  <c r="W59" i="144"/>
  <c r="W59" i="165"/>
  <c r="H61" i="161"/>
  <c r="J61" i="161" s="1"/>
  <c r="K61" i="161" s="1"/>
  <c r="L61" i="161" s="1"/>
  <c r="R60" i="161" s="1"/>
  <c r="V60" i="161" s="1"/>
  <c r="F62" i="161"/>
  <c r="S59" i="167"/>
  <c r="S59" i="161"/>
  <c r="S60" i="166"/>
  <c r="G74" i="165"/>
  <c r="E75" i="165" s="1"/>
  <c r="H61" i="165"/>
  <c r="J61" i="165" s="1"/>
  <c r="K61" i="165" s="1"/>
  <c r="L61" i="165" s="1"/>
  <c r="R60" i="165" s="1"/>
  <c r="V60" i="165" s="1"/>
  <c r="F62" i="165"/>
  <c r="S59" i="162"/>
  <c r="S59" i="165"/>
  <c r="G74" i="161"/>
  <c r="E89" i="161"/>
  <c r="F86" i="163"/>
  <c r="H62" i="163"/>
  <c r="F87" i="163"/>
  <c r="I89" i="164"/>
  <c r="I92" i="164" s="1"/>
  <c r="I90" i="164"/>
  <c r="W60" i="164"/>
  <c r="B89" i="164"/>
  <c r="B92" i="164" s="1"/>
  <c r="D74" i="164"/>
  <c r="D65" i="164"/>
  <c r="D64" i="164"/>
  <c r="D70" i="164"/>
  <c r="D67" i="164"/>
  <c r="D66" i="164"/>
  <c r="D63" i="164"/>
  <c r="D73" i="164"/>
  <c r="D72" i="164"/>
  <c r="D71" i="164"/>
  <c r="D68" i="164"/>
  <c r="B90" i="164"/>
  <c r="B97" i="164" s="1"/>
  <c r="D69" i="164"/>
  <c r="B89" i="167"/>
  <c r="B92" i="167" s="1"/>
  <c r="D74" i="167"/>
  <c r="D72" i="167"/>
  <c r="D69" i="167"/>
  <c r="D67" i="167"/>
  <c r="D71" i="167"/>
  <c r="D64" i="167"/>
  <c r="B90" i="167"/>
  <c r="B97" i="167" s="1"/>
  <c r="D73" i="167"/>
  <c r="D66" i="167"/>
  <c r="D63" i="167"/>
  <c r="D68" i="167"/>
  <c r="D70" i="167"/>
  <c r="D65" i="167"/>
  <c r="I89" i="162"/>
  <c r="I92" i="162" s="1"/>
  <c r="I90" i="162"/>
  <c r="H61" i="162"/>
  <c r="J61" i="162" s="1"/>
  <c r="K61" i="162" s="1"/>
  <c r="L61" i="162" s="1"/>
  <c r="R60" i="162" s="1"/>
  <c r="F62" i="162"/>
  <c r="W57" i="162"/>
  <c r="W58" i="162" s="1"/>
  <c r="W59" i="162" s="1"/>
  <c r="G74" i="166"/>
  <c r="E89" i="166"/>
  <c r="B89" i="162"/>
  <c r="B92" i="162" s="1"/>
  <c r="D70" i="162"/>
  <c r="D74" i="162"/>
  <c r="D63" i="162"/>
  <c r="D68" i="162"/>
  <c r="D65" i="162"/>
  <c r="D69" i="162"/>
  <c r="D73" i="162"/>
  <c r="D67" i="162"/>
  <c r="D64" i="162"/>
  <c r="B90" i="162"/>
  <c r="B97" i="162" s="1"/>
  <c r="D66" i="162"/>
  <c r="D72" i="162"/>
  <c r="D71" i="162"/>
  <c r="W60" i="163"/>
  <c r="F86" i="166"/>
  <c r="H62" i="166"/>
  <c r="F87" i="166"/>
  <c r="H61" i="167"/>
  <c r="J61" i="167" s="1"/>
  <c r="K61" i="167" s="1"/>
  <c r="L61" i="167" s="1"/>
  <c r="R60" i="167" s="1"/>
  <c r="V60" i="167" s="1"/>
  <c r="F62" i="167"/>
  <c r="S60" i="164"/>
  <c r="S60" i="163"/>
  <c r="B89" i="165"/>
  <c r="B92" i="165" s="1"/>
  <c r="D67" i="165"/>
  <c r="D69" i="165"/>
  <c r="D65" i="165"/>
  <c r="D71" i="165"/>
  <c r="D66" i="165"/>
  <c r="D72" i="165"/>
  <c r="B90" i="165"/>
  <c r="B97" i="165" s="1"/>
  <c r="D73" i="165"/>
  <c r="D68" i="165"/>
  <c r="D63" i="165"/>
  <c r="D70" i="165"/>
  <c r="D74" i="165"/>
  <c r="D64" i="165"/>
  <c r="G74" i="167"/>
  <c r="E89" i="167"/>
  <c r="G74" i="163"/>
  <c r="E89" i="163"/>
  <c r="V60" i="166"/>
  <c r="W60" i="166" s="1"/>
  <c r="G89" i="162"/>
  <c r="G92" i="162" s="1"/>
  <c r="E75" i="162"/>
  <c r="G90" i="162"/>
  <c r="B89" i="166"/>
  <c r="B92" i="166" s="1"/>
  <c r="D74" i="166"/>
  <c r="D66" i="166"/>
  <c r="D73" i="166"/>
  <c r="D63" i="166"/>
  <c r="B90" i="166"/>
  <c r="B97" i="166" s="1"/>
  <c r="D72" i="166"/>
  <c r="D69" i="166"/>
  <c r="D67" i="166"/>
  <c r="D71" i="166"/>
  <c r="D64" i="166"/>
  <c r="D65" i="166"/>
  <c r="D68" i="166"/>
  <c r="D70" i="166"/>
  <c r="B89" i="163"/>
  <c r="B92" i="163" s="1"/>
  <c r="D72" i="163"/>
  <c r="D65" i="163"/>
  <c r="D74" i="163"/>
  <c r="D66" i="163"/>
  <c r="D69" i="163"/>
  <c r="D67" i="163"/>
  <c r="B90" i="163"/>
  <c r="B97" i="163" s="1"/>
  <c r="D71" i="163"/>
  <c r="D73" i="163"/>
  <c r="D63" i="163"/>
  <c r="D70" i="163"/>
  <c r="D68" i="163"/>
  <c r="D64" i="163"/>
  <c r="B89" i="161"/>
  <c r="B92" i="161" s="1"/>
  <c r="D63" i="161"/>
  <c r="D70" i="161"/>
  <c r="D69" i="161"/>
  <c r="D64" i="161"/>
  <c r="D71" i="161"/>
  <c r="D68" i="161"/>
  <c r="D66" i="161"/>
  <c r="D74" i="161"/>
  <c r="B90" i="161"/>
  <c r="B97" i="161" s="1"/>
  <c r="D67" i="161"/>
  <c r="D73" i="161"/>
  <c r="D72" i="161"/>
  <c r="D65" i="161"/>
  <c r="F86" i="164"/>
  <c r="H62" i="164"/>
  <c r="F87" i="164"/>
  <c r="G89" i="164"/>
  <c r="G92" i="164" s="1"/>
  <c r="E75" i="164"/>
  <c r="G90" i="164"/>
  <c r="R60" i="154"/>
  <c r="S60" i="154" s="1"/>
  <c r="H61" i="156"/>
  <c r="J61" i="156" s="1"/>
  <c r="K61" i="156" s="1"/>
  <c r="L61" i="156" s="1"/>
  <c r="R60" i="156" s="1"/>
  <c r="V60" i="156" s="1"/>
  <c r="F62" i="156"/>
  <c r="B89" i="156"/>
  <c r="B92" i="156" s="1"/>
  <c r="D74" i="156"/>
  <c r="D72" i="156"/>
  <c r="D64" i="156"/>
  <c r="D65" i="156"/>
  <c r="D68" i="156"/>
  <c r="B90" i="156"/>
  <c r="B97" i="156" s="1"/>
  <c r="D71" i="156"/>
  <c r="D66" i="156"/>
  <c r="D63" i="156"/>
  <c r="D70" i="156"/>
  <c r="D67" i="156"/>
  <c r="D73" i="156"/>
  <c r="D69" i="156"/>
  <c r="E75" i="158"/>
  <c r="G89" i="158"/>
  <c r="G92" i="158" s="1"/>
  <c r="G90" i="158"/>
  <c r="F86" i="154"/>
  <c r="H62" i="154"/>
  <c r="F87" i="154"/>
  <c r="I74" i="158"/>
  <c r="V59" i="156"/>
  <c r="G74" i="156"/>
  <c r="E89" i="156"/>
  <c r="B89" i="154"/>
  <c r="B92" i="154" s="1"/>
  <c r="D70" i="154"/>
  <c r="B90" i="154"/>
  <c r="B97" i="154" s="1"/>
  <c r="D69" i="154"/>
  <c r="D66" i="154"/>
  <c r="D64" i="154"/>
  <c r="D72" i="154"/>
  <c r="D67" i="154"/>
  <c r="D71" i="154"/>
  <c r="D65" i="154"/>
  <c r="D74" i="154"/>
  <c r="D73" i="154"/>
  <c r="D63" i="154"/>
  <c r="D68" i="154"/>
  <c r="G74" i="154"/>
  <c r="E89" i="154"/>
  <c r="B89" i="158"/>
  <c r="B92" i="158" s="1"/>
  <c r="D74" i="158"/>
  <c r="D71" i="158"/>
  <c r="D72" i="158"/>
  <c r="D63" i="158"/>
  <c r="D69" i="158"/>
  <c r="D64" i="158"/>
  <c r="D68" i="158"/>
  <c r="D65" i="158"/>
  <c r="D66" i="158"/>
  <c r="D67" i="158"/>
  <c r="D70" i="158"/>
  <c r="D73" i="158"/>
  <c r="B90" i="158"/>
  <c r="B97" i="158" s="1"/>
  <c r="S59" i="156"/>
  <c r="S59" i="144"/>
  <c r="H61" i="158"/>
  <c r="J61" i="158" s="1"/>
  <c r="K61" i="158" s="1"/>
  <c r="L61" i="158" s="1"/>
  <c r="R60" i="158" s="1"/>
  <c r="V60" i="158" s="1"/>
  <c r="F62" i="158"/>
  <c r="W57" i="158"/>
  <c r="W58" i="158" s="1"/>
  <c r="W59" i="158" s="1"/>
  <c r="S59" i="158"/>
  <c r="V59" i="152"/>
  <c r="W59" i="152" s="1"/>
  <c r="S59" i="152"/>
  <c r="W59" i="149"/>
  <c r="S59" i="149"/>
  <c r="H61" i="149"/>
  <c r="J61" i="149" s="1"/>
  <c r="K61" i="149" s="1"/>
  <c r="L61" i="149" s="1"/>
  <c r="R60" i="149" s="1"/>
  <c r="V60" i="149" s="1"/>
  <c r="F62" i="149"/>
  <c r="B89" i="144"/>
  <c r="B92" i="144" s="1"/>
  <c r="D64" i="144"/>
  <c r="D66" i="144"/>
  <c r="D72" i="144"/>
  <c r="D69" i="144"/>
  <c r="D65" i="144"/>
  <c r="D71" i="144"/>
  <c r="B90" i="144"/>
  <c r="B97" i="144" s="1"/>
  <c r="D67" i="144"/>
  <c r="D74" i="144"/>
  <c r="D68" i="144"/>
  <c r="D63" i="144"/>
  <c r="D70" i="144"/>
  <c r="D73" i="144"/>
  <c r="B89" i="152"/>
  <c r="B92" i="152" s="1"/>
  <c r="D71" i="152"/>
  <c r="D63" i="152"/>
  <c r="D64" i="152"/>
  <c r="D66" i="152"/>
  <c r="D68" i="152"/>
  <c r="D72" i="152"/>
  <c r="D70" i="152"/>
  <c r="B90" i="152"/>
  <c r="B97" i="152" s="1"/>
  <c r="D74" i="152"/>
  <c r="D65" i="152"/>
  <c r="D69" i="152"/>
  <c r="D73" i="152"/>
  <c r="D67" i="152"/>
  <c r="B89" i="149"/>
  <c r="B92" i="149" s="1"/>
  <c r="D74" i="149"/>
  <c r="D73" i="149"/>
  <c r="D67" i="149"/>
  <c r="D70" i="149"/>
  <c r="D65" i="149"/>
  <c r="D72" i="149"/>
  <c r="D69" i="149"/>
  <c r="D71" i="149"/>
  <c r="D63" i="149"/>
  <c r="D66" i="149"/>
  <c r="D64" i="149"/>
  <c r="D68" i="149"/>
  <c r="B90" i="149"/>
  <c r="B97" i="149" s="1"/>
  <c r="H61" i="152"/>
  <c r="J61" i="152" s="1"/>
  <c r="K61" i="152" s="1"/>
  <c r="L61" i="152" s="1"/>
  <c r="R60" i="152" s="1"/>
  <c r="V60" i="152" s="1"/>
  <c r="F62" i="152"/>
  <c r="H61" i="144"/>
  <c r="J61" i="144" s="1"/>
  <c r="K61" i="144" s="1"/>
  <c r="L61" i="144" s="1"/>
  <c r="R60" i="144" s="1"/>
  <c r="V60" i="144" s="1"/>
  <c r="F62" i="144"/>
  <c r="I89" i="149"/>
  <c r="I92" i="149" s="1"/>
  <c r="I90" i="149"/>
  <c r="G89" i="149"/>
  <c r="G92" i="149" s="1"/>
  <c r="E75" i="149"/>
  <c r="G90" i="149"/>
  <c r="G74" i="144"/>
  <c r="W60" i="167" l="1"/>
  <c r="E92" i="156"/>
  <c r="E107" i="156"/>
  <c r="G107" i="156" s="1"/>
  <c r="G108" i="156" s="1"/>
  <c r="E92" i="163"/>
  <c r="E107" i="163"/>
  <c r="G107" i="163" s="1"/>
  <c r="G108" i="163" s="1"/>
  <c r="E92" i="166"/>
  <c r="E107" i="166"/>
  <c r="G107" i="166" s="1"/>
  <c r="G108" i="166" s="1"/>
  <c r="E92" i="154"/>
  <c r="E107" i="154"/>
  <c r="G107" i="154" s="1"/>
  <c r="G108" i="154" s="1"/>
  <c r="E92" i="167"/>
  <c r="E107" i="167"/>
  <c r="G107" i="167" s="1"/>
  <c r="G108" i="167" s="1"/>
  <c r="E92" i="161"/>
  <c r="E107" i="161"/>
  <c r="G107" i="161" s="1"/>
  <c r="G108" i="161" s="1"/>
  <c r="W60" i="161"/>
  <c r="E75" i="152"/>
  <c r="G89" i="152"/>
  <c r="G92" i="152" s="1"/>
  <c r="I74" i="152"/>
  <c r="I89" i="152" s="1"/>
  <c r="I92" i="152" s="1"/>
  <c r="W60" i="149"/>
  <c r="W60" i="165"/>
  <c r="W60" i="144"/>
  <c r="S60" i="161"/>
  <c r="I74" i="165"/>
  <c r="I90" i="165" s="1"/>
  <c r="G89" i="165"/>
  <c r="G92" i="165" s="1"/>
  <c r="G90" i="165"/>
  <c r="F87" i="161"/>
  <c r="H62" i="161"/>
  <c r="F86" i="161"/>
  <c r="F86" i="165"/>
  <c r="H62" i="165"/>
  <c r="F87" i="165"/>
  <c r="S60" i="165"/>
  <c r="S60" i="167"/>
  <c r="D89" i="166"/>
  <c r="D92" i="166" s="1"/>
  <c r="F63" i="166"/>
  <c r="H63" i="166" s="1"/>
  <c r="J63" i="166" s="1"/>
  <c r="K63" i="166" s="1"/>
  <c r="F86" i="167"/>
  <c r="H62" i="167"/>
  <c r="F87" i="167"/>
  <c r="H86" i="166"/>
  <c r="J62" i="166"/>
  <c r="H87" i="166"/>
  <c r="E75" i="167"/>
  <c r="G89" i="167"/>
  <c r="G92" i="167" s="1"/>
  <c r="G90" i="167"/>
  <c r="I74" i="167"/>
  <c r="H86" i="163"/>
  <c r="J62" i="163"/>
  <c r="H87" i="163"/>
  <c r="D89" i="163"/>
  <c r="D92" i="163" s="1"/>
  <c r="F63" i="163"/>
  <c r="H63" i="163" s="1"/>
  <c r="J63" i="163" s="1"/>
  <c r="K63" i="163" s="1"/>
  <c r="D89" i="165"/>
  <c r="D92" i="165" s="1"/>
  <c r="F63" i="165"/>
  <c r="H63" i="165" s="1"/>
  <c r="J63" i="165" s="1"/>
  <c r="K63" i="165" s="1"/>
  <c r="G89" i="166"/>
  <c r="G92" i="166" s="1"/>
  <c r="E75" i="166"/>
  <c r="G90" i="166"/>
  <c r="I74" i="166"/>
  <c r="F86" i="162"/>
  <c r="H62" i="162"/>
  <c r="F87" i="162"/>
  <c r="D89" i="167"/>
  <c r="D92" i="167" s="1"/>
  <c r="F63" i="167"/>
  <c r="H63" i="167" s="1"/>
  <c r="J63" i="167" s="1"/>
  <c r="K63" i="167" s="1"/>
  <c r="G89" i="161"/>
  <c r="G92" i="161" s="1"/>
  <c r="E75" i="161"/>
  <c r="G90" i="161"/>
  <c r="I74" i="161"/>
  <c r="H86" i="164"/>
  <c r="J62" i="164"/>
  <c r="H87" i="164"/>
  <c r="D89" i="161"/>
  <c r="D92" i="161" s="1"/>
  <c r="F63" i="161"/>
  <c r="H63" i="161" s="1"/>
  <c r="J63" i="161" s="1"/>
  <c r="K63" i="161" s="1"/>
  <c r="G89" i="163"/>
  <c r="G92" i="163" s="1"/>
  <c r="E75" i="163"/>
  <c r="G90" i="163"/>
  <c r="I74" i="163"/>
  <c r="V60" i="162"/>
  <c r="W60" i="162" s="1"/>
  <c r="S60" i="162"/>
  <c r="S60" i="156"/>
  <c r="D89" i="162"/>
  <c r="D92" i="162" s="1"/>
  <c r="F63" i="162"/>
  <c r="H63" i="162" s="1"/>
  <c r="J63" i="162" s="1"/>
  <c r="K63" i="162" s="1"/>
  <c r="D89" i="164"/>
  <c r="D92" i="164" s="1"/>
  <c r="F63" i="164"/>
  <c r="H63" i="164" s="1"/>
  <c r="J63" i="164" s="1"/>
  <c r="K63" i="164" s="1"/>
  <c r="S60" i="144"/>
  <c r="E75" i="156"/>
  <c r="G89" i="156"/>
  <c r="G92" i="156" s="1"/>
  <c r="G90" i="156"/>
  <c r="I74" i="156"/>
  <c r="D89" i="156"/>
  <c r="D92" i="156" s="1"/>
  <c r="F63" i="156"/>
  <c r="H63" i="156" s="1"/>
  <c r="J63" i="156" s="1"/>
  <c r="K63" i="156" s="1"/>
  <c r="D89" i="154"/>
  <c r="D92" i="154" s="1"/>
  <c r="F63" i="154"/>
  <c r="H63" i="154" s="1"/>
  <c r="J63" i="154" s="1"/>
  <c r="K63" i="154" s="1"/>
  <c r="F86" i="156"/>
  <c r="F87" i="156"/>
  <c r="H62" i="156"/>
  <c r="W60" i="158"/>
  <c r="S60" i="152"/>
  <c r="H86" i="154"/>
  <c r="J62" i="154"/>
  <c r="H87" i="154"/>
  <c r="W59" i="156"/>
  <c r="W60" i="156" s="1"/>
  <c r="D89" i="158"/>
  <c r="D92" i="158" s="1"/>
  <c r="F63" i="158"/>
  <c r="H63" i="158" s="1"/>
  <c r="J63" i="158" s="1"/>
  <c r="K63" i="158" s="1"/>
  <c r="G89" i="154"/>
  <c r="G92" i="154" s="1"/>
  <c r="E75" i="154"/>
  <c r="G90" i="154"/>
  <c r="I74" i="154"/>
  <c r="F86" i="158"/>
  <c r="H62" i="158"/>
  <c r="F87" i="158"/>
  <c r="I89" i="158"/>
  <c r="I92" i="158" s="1"/>
  <c r="I90" i="158"/>
  <c r="S60" i="158"/>
  <c r="V60" i="154"/>
  <c r="W60" i="154" s="1"/>
  <c r="W60" i="152"/>
  <c r="S60" i="149"/>
  <c r="F87" i="149"/>
  <c r="F86" i="149"/>
  <c r="H62" i="149"/>
  <c r="G89" i="144"/>
  <c r="G92" i="144" s="1"/>
  <c r="E75" i="144"/>
  <c r="G90" i="144"/>
  <c r="I74" i="144"/>
  <c r="D89" i="149"/>
  <c r="D92" i="149" s="1"/>
  <c r="F63" i="149"/>
  <c r="H63" i="149" s="1"/>
  <c r="J63" i="149" s="1"/>
  <c r="K63" i="149" s="1"/>
  <c r="F86" i="152"/>
  <c r="H62" i="152"/>
  <c r="F87" i="152"/>
  <c r="F86" i="144"/>
  <c r="H62" i="144"/>
  <c r="F87" i="144"/>
  <c r="D89" i="152"/>
  <c r="D92" i="152" s="1"/>
  <c r="F63" i="152"/>
  <c r="H63" i="152" s="1"/>
  <c r="J63" i="152" s="1"/>
  <c r="K63" i="152" s="1"/>
  <c r="D89" i="144"/>
  <c r="D92" i="144" s="1"/>
  <c r="F63" i="144"/>
  <c r="H63" i="144" s="1"/>
  <c r="J63" i="144" s="1"/>
  <c r="K63" i="144" s="1"/>
  <c r="I90" i="152" l="1"/>
  <c r="I89" i="165"/>
  <c r="I92" i="165" s="1"/>
  <c r="F64" i="167"/>
  <c r="F64" i="164"/>
  <c r="H64" i="164" s="1"/>
  <c r="J64" i="164" s="1"/>
  <c r="K64" i="164" s="1"/>
  <c r="L64" i="164" s="1"/>
  <c r="R77" i="164" s="1"/>
  <c r="V77" i="164" s="1"/>
  <c r="H86" i="161"/>
  <c r="H87" i="161"/>
  <c r="J62" i="161"/>
  <c r="H86" i="165"/>
  <c r="J62" i="165"/>
  <c r="H87" i="165"/>
  <c r="F64" i="165"/>
  <c r="H86" i="167"/>
  <c r="J62" i="167"/>
  <c r="H87" i="167"/>
  <c r="F64" i="166"/>
  <c r="I89" i="167"/>
  <c r="I92" i="167" s="1"/>
  <c r="I90" i="167"/>
  <c r="J86" i="164"/>
  <c r="K62" i="164"/>
  <c r="J87" i="164"/>
  <c r="H86" i="162"/>
  <c r="J62" i="162"/>
  <c r="H87" i="162"/>
  <c r="I89" i="166"/>
  <c r="I92" i="166" s="1"/>
  <c r="I90" i="166"/>
  <c r="J86" i="163"/>
  <c r="K62" i="163"/>
  <c r="J87" i="163"/>
  <c r="F64" i="162"/>
  <c r="F64" i="163"/>
  <c r="F64" i="161"/>
  <c r="K62" i="166"/>
  <c r="J86" i="166"/>
  <c r="J87" i="166"/>
  <c r="I89" i="163"/>
  <c r="I92" i="163" s="1"/>
  <c r="I90" i="163"/>
  <c r="I89" i="161"/>
  <c r="I92" i="161" s="1"/>
  <c r="I90" i="161"/>
  <c r="F64" i="156"/>
  <c r="H64" i="156" s="1"/>
  <c r="J64" i="156" s="1"/>
  <c r="K64" i="156" s="1"/>
  <c r="L64" i="156" s="1"/>
  <c r="R77" i="156" s="1"/>
  <c r="V77" i="156" s="1"/>
  <c r="J86" i="154"/>
  <c r="K62" i="154"/>
  <c r="J87" i="154"/>
  <c r="I89" i="156"/>
  <c r="I92" i="156" s="1"/>
  <c r="I90" i="156"/>
  <c r="H86" i="156"/>
  <c r="H87" i="156"/>
  <c r="J62" i="156"/>
  <c r="F64" i="154"/>
  <c r="I89" i="154"/>
  <c r="I92" i="154" s="1"/>
  <c r="I90" i="154"/>
  <c r="H86" i="158"/>
  <c r="H87" i="158"/>
  <c r="J62" i="158"/>
  <c r="F64" i="158"/>
  <c r="H86" i="149"/>
  <c r="H87" i="149"/>
  <c r="J62" i="149"/>
  <c r="F64" i="149"/>
  <c r="F64" i="152"/>
  <c r="F64" i="144"/>
  <c r="H86" i="144"/>
  <c r="H87" i="144"/>
  <c r="J62" i="144"/>
  <c r="H86" i="152"/>
  <c r="J62" i="152"/>
  <c r="H87" i="152"/>
  <c r="I89" i="144"/>
  <c r="I92" i="144" s="1"/>
  <c r="I90" i="144"/>
  <c r="F65" i="164" l="1"/>
  <c r="F66" i="164" s="1"/>
  <c r="J87" i="161"/>
  <c r="J86" i="161"/>
  <c r="K62" i="161"/>
  <c r="H64" i="167"/>
  <c r="J64" i="167" s="1"/>
  <c r="K64" i="167" s="1"/>
  <c r="L64" i="167" s="1"/>
  <c r="R77" i="167" s="1"/>
  <c r="V77" i="167" s="1"/>
  <c r="F65" i="167"/>
  <c r="H64" i="165"/>
  <c r="J64" i="165" s="1"/>
  <c r="K64" i="165" s="1"/>
  <c r="L64" i="165" s="1"/>
  <c r="R77" i="165" s="1"/>
  <c r="V77" i="165" s="1"/>
  <c r="F65" i="165"/>
  <c r="J86" i="165"/>
  <c r="K62" i="165"/>
  <c r="J87" i="165"/>
  <c r="F65" i="156"/>
  <c r="F66" i="156" s="1"/>
  <c r="H64" i="163"/>
  <c r="J64" i="163" s="1"/>
  <c r="K64" i="163" s="1"/>
  <c r="L64" i="163" s="1"/>
  <c r="R77" i="163" s="1"/>
  <c r="V77" i="163" s="1"/>
  <c r="F65" i="163"/>
  <c r="H64" i="162"/>
  <c r="J64" i="162" s="1"/>
  <c r="K64" i="162" s="1"/>
  <c r="L64" i="162" s="1"/>
  <c r="R77" i="162" s="1"/>
  <c r="V77" i="162" s="1"/>
  <c r="F65" i="162"/>
  <c r="L63" i="166"/>
  <c r="L62" i="166"/>
  <c r="K86" i="166"/>
  <c r="S75" i="166"/>
  <c r="K87" i="166"/>
  <c r="H64" i="161"/>
  <c r="J64" i="161" s="1"/>
  <c r="K64" i="161" s="1"/>
  <c r="L64" i="161" s="1"/>
  <c r="F65" i="161"/>
  <c r="H64" i="166"/>
  <c r="J64" i="166" s="1"/>
  <c r="K64" i="166" s="1"/>
  <c r="L64" i="166" s="1"/>
  <c r="R77" i="166" s="1"/>
  <c r="V77" i="166" s="1"/>
  <c r="F65" i="166"/>
  <c r="L63" i="164"/>
  <c r="K86" i="164"/>
  <c r="L62" i="164"/>
  <c r="S75" i="164"/>
  <c r="K87" i="164"/>
  <c r="L62" i="163"/>
  <c r="K86" i="163"/>
  <c r="S75" i="163"/>
  <c r="K87" i="163"/>
  <c r="J86" i="162"/>
  <c r="K62" i="162"/>
  <c r="J87" i="162"/>
  <c r="J86" i="167"/>
  <c r="K62" i="167"/>
  <c r="J87" i="167"/>
  <c r="H65" i="164"/>
  <c r="J65" i="164" s="1"/>
  <c r="K65" i="164" s="1"/>
  <c r="L65" i="164" s="1"/>
  <c r="R78" i="164" s="1"/>
  <c r="V78" i="164" s="1"/>
  <c r="L63" i="163"/>
  <c r="H64" i="158"/>
  <c r="J64" i="158" s="1"/>
  <c r="K64" i="158" s="1"/>
  <c r="L64" i="158" s="1"/>
  <c r="R77" i="158" s="1"/>
  <c r="V77" i="158" s="1"/>
  <c r="F65" i="158"/>
  <c r="J86" i="158"/>
  <c r="K62" i="158"/>
  <c r="J87" i="158"/>
  <c r="K62" i="156"/>
  <c r="J86" i="156"/>
  <c r="J87" i="156"/>
  <c r="L63" i="154"/>
  <c r="S75" i="154"/>
  <c r="L62" i="154"/>
  <c r="K86" i="154"/>
  <c r="K87" i="154"/>
  <c r="H64" i="154"/>
  <c r="J64" i="154" s="1"/>
  <c r="K64" i="154" s="1"/>
  <c r="L64" i="154" s="1"/>
  <c r="R77" i="154" s="1"/>
  <c r="V77" i="154" s="1"/>
  <c r="F65" i="154"/>
  <c r="H64" i="152"/>
  <c r="J64" i="152" s="1"/>
  <c r="K64" i="152" s="1"/>
  <c r="L64" i="152" s="1"/>
  <c r="R77" i="152" s="1"/>
  <c r="V77" i="152" s="1"/>
  <c r="F65" i="152"/>
  <c r="H64" i="149"/>
  <c r="J64" i="149" s="1"/>
  <c r="K64" i="149" s="1"/>
  <c r="L64" i="149" s="1"/>
  <c r="R77" i="149" s="1"/>
  <c r="V77" i="149" s="1"/>
  <c r="F65" i="149"/>
  <c r="J87" i="149"/>
  <c r="K62" i="149"/>
  <c r="J86" i="149"/>
  <c r="K62" i="144"/>
  <c r="J86" i="144"/>
  <c r="J87" i="144"/>
  <c r="J86" i="152"/>
  <c r="K62" i="152"/>
  <c r="J87" i="152"/>
  <c r="H64" i="144"/>
  <c r="J64" i="144" s="1"/>
  <c r="K64" i="144" s="1"/>
  <c r="L64" i="144" s="1"/>
  <c r="R77" i="144" s="1"/>
  <c r="V77" i="144" s="1"/>
  <c r="F65" i="144"/>
  <c r="K86" i="161" l="1"/>
  <c r="S75" i="161"/>
  <c r="K87" i="161"/>
  <c r="L62" i="161"/>
  <c r="L63" i="161"/>
  <c r="R76" i="161" s="1"/>
  <c r="V76" i="161" s="1"/>
  <c r="H65" i="156"/>
  <c r="J65" i="156" s="1"/>
  <c r="K65" i="156" s="1"/>
  <c r="L65" i="156" s="1"/>
  <c r="R78" i="156" s="1"/>
  <c r="V78" i="156" s="1"/>
  <c r="H65" i="167"/>
  <c r="J65" i="167" s="1"/>
  <c r="K65" i="167" s="1"/>
  <c r="L65" i="167" s="1"/>
  <c r="R78" i="167" s="1"/>
  <c r="V78" i="167" s="1"/>
  <c r="F66" i="167"/>
  <c r="L63" i="165"/>
  <c r="R76" i="165" s="1"/>
  <c r="V76" i="165" s="1"/>
  <c r="S75" i="165"/>
  <c r="K87" i="165"/>
  <c r="L62" i="165"/>
  <c r="K86" i="165"/>
  <c r="H65" i="165"/>
  <c r="J65" i="165" s="1"/>
  <c r="K65" i="165" s="1"/>
  <c r="L65" i="165" s="1"/>
  <c r="R78" i="165" s="1"/>
  <c r="V78" i="165" s="1"/>
  <c r="F66" i="165"/>
  <c r="R77" i="161"/>
  <c r="R75" i="166"/>
  <c r="R61" i="166"/>
  <c r="L86" i="166"/>
  <c r="L63" i="162"/>
  <c r="K86" i="162"/>
  <c r="S75" i="162"/>
  <c r="L62" i="162"/>
  <c r="K87" i="162"/>
  <c r="H65" i="161"/>
  <c r="J65" i="161" s="1"/>
  <c r="K65" i="161" s="1"/>
  <c r="L65" i="161" s="1"/>
  <c r="R78" i="161" s="1"/>
  <c r="V78" i="161" s="1"/>
  <c r="F66" i="161"/>
  <c r="R76" i="166"/>
  <c r="R75" i="163"/>
  <c r="R61" i="163"/>
  <c r="L86" i="163"/>
  <c r="W75" i="166"/>
  <c r="R76" i="163"/>
  <c r="S76" i="163" s="1"/>
  <c r="S77" i="163" s="1"/>
  <c r="W75" i="163"/>
  <c r="H65" i="163"/>
  <c r="J65" i="163" s="1"/>
  <c r="K65" i="163" s="1"/>
  <c r="L65" i="163" s="1"/>
  <c r="R78" i="163" s="1"/>
  <c r="V78" i="163" s="1"/>
  <c r="F66" i="163"/>
  <c r="H65" i="166"/>
  <c r="J65" i="166" s="1"/>
  <c r="K65" i="166" s="1"/>
  <c r="L65" i="166" s="1"/>
  <c r="R78" i="166" s="1"/>
  <c r="V78" i="166" s="1"/>
  <c r="F66" i="166"/>
  <c r="W75" i="164"/>
  <c r="H65" i="162"/>
  <c r="J65" i="162" s="1"/>
  <c r="K65" i="162" s="1"/>
  <c r="L65" i="162" s="1"/>
  <c r="R78" i="162" s="1"/>
  <c r="V78" i="162" s="1"/>
  <c r="F66" i="162"/>
  <c r="K86" i="167"/>
  <c r="S75" i="167"/>
  <c r="L62" i="167"/>
  <c r="K87" i="167"/>
  <c r="L63" i="167"/>
  <c r="R61" i="164"/>
  <c r="R75" i="164"/>
  <c r="L86" i="164"/>
  <c r="H66" i="164"/>
  <c r="J66" i="164" s="1"/>
  <c r="K66" i="164" s="1"/>
  <c r="L66" i="164" s="1"/>
  <c r="R79" i="164" s="1"/>
  <c r="V79" i="164" s="1"/>
  <c r="F67" i="164"/>
  <c r="R76" i="164"/>
  <c r="S76" i="164" s="1"/>
  <c r="S77" i="164" s="1"/>
  <c r="S78" i="164" s="1"/>
  <c r="W75" i="154"/>
  <c r="H65" i="154"/>
  <c r="J65" i="154" s="1"/>
  <c r="K65" i="154" s="1"/>
  <c r="L65" i="154" s="1"/>
  <c r="R78" i="154" s="1"/>
  <c r="V78" i="154" s="1"/>
  <c r="F66" i="154"/>
  <c r="R61" i="154"/>
  <c r="R75" i="154"/>
  <c r="L86" i="154"/>
  <c r="L62" i="158"/>
  <c r="K86" i="158"/>
  <c r="S75" i="158"/>
  <c r="K87" i="158"/>
  <c r="L63" i="158"/>
  <c r="H65" i="158"/>
  <c r="J65" i="158" s="1"/>
  <c r="K65" i="158" s="1"/>
  <c r="L65" i="158" s="1"/>
  <c r="R78" i="158" s="1"/>
  <c r="V78" i="158" s="1"/>
  <c r="F66" i="158"/>
  <c r="S75" i="144"/>
  <c r="R76" i="154"/>
  <c r="V76" i="154" s="1"/>
  <c r="H66" i="156"/>
  <c r="J66" i="156" s="1"/>
  <c r="K66" i="156" s="1"/>
  <c r="F67" i="156"/>
  <c r="S75" i="156"/>
  <c r="K86" i="156"/>
  <c r="L62" i="156"/>
  <c r="K87" i="156"/>
  <c r="L63" i="156"/>
  <c r="S75" i="152"/>
  <c r="S75" i="149"/>
  <c r="L62" i="149"/>
  <c r="K87" i="149"/>
  <c r="L63" i="149"/>
  <c r="R76" i="149" s="1"/>
  <c r="K86" i="149"/>
  <c r="H65" i="149"/>
  <c r="J65" i="149" s="1"/>
  <c r="K65" i="149" s="1"/>
  <c r="L65" i="149" s="1"/>
  <c r="R78" i="149" s="1"/>
  <c r="V78" i="149" s="1"/>
  <c r="F66" i="149"/>
  <c r="H65" i="152"/>
  <c r="J65" i="152" s="1"/>
  <c r="K65" i="152" s="1"/>
  <c r="L65" i="152" s="1"/>
  <c r="R78" i="152" s="1"/>
  <c r="V78" i="152" s="1"/>
  <c r="F66" i="152"/>
  <c r="K86" i="152"/>
  <c r="L62" i="152"/>
  <c r="K87" i="152"/>
  <c r="L63" i="152"/>
  <c r="R76" i="152" s="1"/>
  <c r="H65" i="144"/>
  <c r="J65" i="144" s="1"/>
  <c r="K65" i="144" s="1"/>
  <c r="L65" i="144" s="1"/>
  <c r="R78" i="144" s="1"/>
  <c r="V78" i="144" s="1"/>
  <c r="F66" i="144"/>
  <c r="L63" i="144"/>
  <c r="R76" i="144" s="1"/>
  <c r="V76" i="144" s="1"/>
  <c r="K86" i="144"/>
  <c r="L62" i="144"/>
  <c r="K87" i="144"/>
  <c r="H66" i="167" l="1"/>
  <c r="J66" i="167" s="1"/>
  <c r="K66" i="167" s="1"/>
  <c r="L66" i="167" s="1"/>
  <c r="R79" i="167" s="1"/>
  <c r="V79" i="167" s="1"/>
  <c r="F67" i="167"/>
  <c r="R75" i="161"/>
  <c r="L86" i="161"/>
  <c r="R61" i="161"/>
  <c r="L66" i="156"/>
  <c r="R79" i="156" s="1"/>
  <c r="V79" i="156" s="1"/>
  <c r="W75" i="161"/>
  <c r="W76" i="161" s="1"/>
  <c r="S76" i="161"/>
  <c r="S77" i="161" s="1"/>
  <c r="S78" i="161" s="1"/>
  <c r="R61" i="165"/>
  <c r="R75" i="165"/>
  <c r="L86" i="165"/>
  <c r="S79" i="164"/>
  <c r="H66" i="165"/>
  <c r="J66" i="165" s="1"/>
  <c r="K66" i="165" s="1"/>
  <c r="L66" i="165" s="1"/>
  <c r="R79" i="165" s="1"/>
  <c r="V79" i="165" s="1"/>
  <c r="F67" i="165"/>
  <c r="W75" i="165"/>
  <c r="W76" i="165" s="1"/>
  <c r="W77" i="165" s="1"/>
  <c r="W78" i="165" s="1"/>
  <c r="S76" i="165"/>
  <c r="S77" i="165" s="1"/>
  <c r="S78" i="165" s="1"/>
  <c r="V61" i="166"/>
  <c r="S61" i="166"/>
  <c r="R62" i="166"/>
  <c r="W75" i="162"/>
  <c r="R61" i="162"/>
  <c r="R75" i="162"/>
  <c r="L86" i="162"/>
  <c r="W75" i="167"/>
  <c r="V76" i="164"/>
  <c r="W76" i="164" s="1"/>
  <c r="W77" i="164" s="1"/>
  <c r="W78" i="164" s="1"/>
  <c r="W79" i="164" s="1"/>
  <c r="H66" i="161"/>
  <c r="J66" i="161" s="1"/>
  <c r="K66" i="161" s="1"/>
  <c r="L66" i="161" s="1"/>
  <c r="F67" i="161"/>
  <c r="V61" i="164"/>
  <c r="R62" i="164"/>
  <c r="S61" i="164"/>
  <c r="R61" i="167"/>
  <c r="R75" i="167"/>
  <c r="L86" i="167"/>
  <c r="S78" i="163"/>
  <c r="R76" i="162"/>
  <c r="S76" i="162" s="1"/>
  <c r="S77" i="162" s="1"/>
  <c r="S78" i="162" s="1"/>
  <c r="R76" i="167"/>
  <c r="S76" i="167" s="1"/>
  <c r="S77" i="167" s="1"/>
  <c r="S78" i="167" s="1"/>
  <c r="H66" i="162"/>
  <c r="J66" i="162" s="1"/>
  <c r="K66" i="162" s="1"/>
  <c r="L66" i="162" s="1"/>
  <c r="R79" i="162" s="1"/>
  <c r="V79" i="162" s="1"/>
  <c r="F67" i="162"/>
  <c r="V61" i="163"/>
  <c r="R62" i="163"/>
  <c r="S61" i="163"/>
  <c r="H67" i="164"/>
  <c r="J67" i="164" s="1"/>
  <c r="K67" i="164" s="1"/>
  <c r="L67" i="164" s="1"/>
  <c r="R80" i="164" s="1"/>
  <c r="F68" i="164"/>
  <c r="H66" i="163"/>
  <c r="J66" i="163" s="1"/>
  <c r="K66" i="163" s="1"/>
  <c r="L66" i="163" s="1"/>
  <c r="R79" i="163" s="1"/>
  <c r="V79" i="163" s="1"/>
  <c r="F67" i="163"/>
  <c r="V76" i="166"/>
  <c r="S76" i="166"/>
  <c r="S77" i="166" s="1"/>
  <c r="S78" i="166" s="1"/>
  <c r="V77" i="161"/>
  <c r="H66" i="166"/>
  <c r="J66" i="166" s="1"/>
  <c r="K66" i="166" s="1"/>
  <c r="L66" i="166" s="1"/>
  <c r="R79" i="166" s="1"/>
  <c r="V79" i="166" s="1"/>
  <c r="F67" i="166"/>
  <c r="V76" i="163"/>
  <c r="H67" i="156"/>
  <c r="J67" i="156" s="1"/>
  <c r="K67" i="156" s="1"/>
  <c r="L67" i="156" s="1"/>
  <c r="R80" i="156" s="1"/>
  <c r="V80" i="156" s="1"/>
  <c r="F68" i="156"/>
  <c r="H66" i="154"/>
  <c r="J66" i="154" s="1"/>
  <c r="K66" i="154" s="1"/>
  <c r="L66" i="154" s="1"/>
  <c r="F67" i="154"/>
  <c r="R76" i="158"/>
  <c r="S76" i="158" s="1"/>
  <c r="S77" i="158" s="1"/>
  <c r="S78" i="158" s="1"/>
  <c r="R76" i="156"/>
  <c r="V61" i="154"/>
  <c r="R62" i="154"/>
  <c r="S61" i="154"/>
  <c r="S76" i="144"/>
  <c r="S77" i="144" s="1"/>
  <c r="S78" i="144" s="1"/>
  <c r="W75" i="144"/>
  <c r="W76" i="144" s="1"/>
  <c r="W77" i="144" s="1"/>
  <c r="W78" i="144" s="1"/>
  <c r="W75" i="158"/>
  <c r="R75" i="156"/>
  <c r="R61" i="156"/>
  <c r="L86" i="156"/>
  <c r="R61" i="144"/>
  <c r="R75" i="144"/>
  <c r="H66" i="158"/>
  <c r="J66" i="158" s="1"/>
  <c r="K66" i="158" s="1"/>
  <c r="L66" i="158" s="1"/>
  <c r="R79" i="158" s="1"/>
  <c r="V79" i="158" s="1"/>
  <c r="F67" i="158"/>
  <c r="R61" i="158"/>
  <c r="R75" i="158"/>
  <c r="L86" i="158"/>
  <c r="S76" i="154"/>
  <c r="S77" i="154" s="1"/>
  <c r="S78" i="154" s="1"/>
  <c r="W75" i="156"/>
  <c r="W76" i="154"/>
  <c r="W77" i="154" s="1"/>
  <c r="W78" i="154" s="1"/>
  <c r="R61" i="152"/>
  <c r="R75" i="152"/>
  <c r="V76" i="152"/>
  <c r="S76" i="152"/>
  <c r="S77" i="152" s="1"/>
  <c r="S78" i="152" s="1"/>
  <c r="W75" i="152"/>
  <c r="R61" i="149"/>
  <c r="R75" i="149"/>
  <c r="V76" i="149"/>
  <c r="W75" i="149"/>
  <c r="S76" i="149"/>
  <c r="S77" i="149" s="1"/>
  <c r="S78" i="149" s="1"/>
  <c r="H66" i="149"/>
  <c r="J66" i="149" s="1"/>
  <c r="K66" i="149" s="1"/>
  <c r="L66" i="149" s="1"/>
  <c r="R79" i="149" s="1"/>
  <c r="V79" i="149" s="1"/>
  <c r="F67" i="149"/>
  <c r="F67" i="152"/>
  <c r="H66" i="152"/>
  <c r="J66" i="152" s="1"/>
  <c r="K66" i="152" s="1"/>
  <c r="L66" i="152" s="1"/>
  <c r="R79" i="152" s="1"/>
  <c r="V79" i="152" s="1"/>
  <c r="L86" i="149"/>
  <c r="L86" i="144"/>
  <c r="L86" i="152"/>
  <c r="H66" i="144"/>
  <c r="J66" i="144" s="1"/>
  <c r="K66" i="144" s="1"/>
  <c r="F67" i="144"/>
  <c r="S79" i="165" l="1"/>
  <c r="S79" i="167"/>
  <c r="V61" i="161"/>
  <c r="S61" i="161"/>
  <c r="R62" i="161"/>
  <c r="F68" i="167"/>
  <c r="H67" i="167"/>
  <c r="J67" i="167" s="1"/>
  <c r="K67" i="167" s="1"/>
  <c r="L67" i="167" s="1"/>
  <c r="R80" i="167" s="1"/>
  <c r="V80" i="167" s="1"/>
  <c r="W76" i="152"/>
  <c r="W77" i="152" s="1"/>
  <c r="W78" i="152" s="1"/>
  <c r="W79" i="152" s="1"/>
  <c r="S79" i="166"/>
  <c r="V61" i="165"/>
  <c r="R62" i="165"/>
  <c r="S61" i="165"/>
  <c r="S79" i="162"/>
  <c r="S79" i="158"/>
  <c r="H67" i="165"/>
  <c r="J67" i="165" s="1"/>
  <c r="K67" i="165" s="1"/>
  <c r="L67" i="165" s="1"/>
  <c r="R80" i="165" s="1"/>
  <c r="F68" i="165"/>
  <c r="S64" i="164"/>
  <c r="S62" i="164"/>
  <c r="V61" i="167"/>
  <c r="R62" i="167"/>
  <c r="S61" i="167"/>
  <c r="V62" i="164"/>
  <c r="W61" i="164"/>
  <c r="W64" i="164" s="1"/>
  <c r="Y64" i="164" s="1"/>
  <c r="W76" i="166"/>
  <c r="W77" i="166" s="1"/>
  <c r="W78" i="166" s="1"/>
  <c r="W79" i="166" s="1"/>
  <c r="H67" i="166"/>
  <c r="J67" i="166" s="1"/>
  <c r="K67" i="166" s="1"/>
  <c r="L67" i="166" s="1"/>
  <c r="R80" i="166" s="1"/>
  <c r="F68" i="166"/>
  <c r="H67" i="163"/>
  <c r="J67" i="163" s="1"/>
  <c r="K67" i="163" s="1"/>
  <c r="L67" i="163" s="1"/>
  <c r="R80" i="163" s="1"/>
  <c r="F68" i="163"/>
  <c r="S64" i="163"/>
  <c r="S62" i="163"/>
  <c r="V76" i="167"/>
  <c r="W76" i="167" s="1"/>
  <c r="W77" i="167" s="1"/>
  <c r="W78" i="167" s="1"/>
  <c r="W79" i="167" s="1"/>
  <c r="H67" i="161"/>
  <c r="J67" i="161" s="1"/>
  <c r="K67" i="161" s="1"/>
  <c r="L67" i="161" s="1"/>
  <c r="R80" i="161" s="1"/>
  <c r="V80" i="161" s="1"/>
  <c r="F68" i="161"/>
  <c r="V61" i="162"/>
  <c r="R62" i="162"/>
  <c r="S61" i="162"/>
  <c r="R79" i="161"/>
  <c r="S79" i="161" s="1"/>
  <c r="V76" i="162"/>
  <c r="H68" i="164"/>
  <c r="J68" i="164" s="1"/>
  <c r="K68" i="164" s="1"/>
  <c r="L68" i="164" s="1"/>
  <c r="F69" i="164"/>
  <c r="V62" i="163"/>
  <c r="W61" i="163"/>
  <c r="W64" i="163" s="1"/>
  <c r="Y64" i="163" s="1"/>
  <c r="S80" i="164"/>
  <c r="V80" i="164"/>
  <c r="W80" i="164" s="1"/>
  <c r="S79" i="163"/>
  <c r="W76" i="163"/>
  <c r="W77" i="163" s="1"/>
  <c r="W78" i="163" s="1"/>
  <c r="W79" i="163" s="1"/>
  <c r="S64" i="166"/>
  <c r="S62" i="166"/>
  <c r="H67" i="162"/>
  <c r="J67" i="162" s="1"/>
  <c r="K67" i="162" s="1"/>
  <c r="L67" i="162" s="1"/>
  <c r="R80" i="162" s="1"/>
  <c r="F68" i="162"/>
  <c r="W77" i="161"/>
  <c r="W78" i="161" s="1"/>
  <c r="W79" i="165"/>
  <c r="V62" i="166"/>
  <c r="W61" i="166"/>
  <c r="W64" i="166" s="1"/>
  <c r="Y64" i="166" s="1"/>
  <c r="H67" i="158"/>
  <c r="J67" i="158" s="1"/>
  <c r="K67" i="158" s="1"/>
  <c r="L67" i="158" s="1"/>
  <c r="R80" i="158" s="1"/>
  <c r="V80" i="158" s="1"/>
  <c r="F68" i="158"/>
  <c r="V76" i="156"/>
  <c r="W76" i="156" s="1"/>
  <c r="W77" i="156" s="1"/>
  <c r="W78" i="156" s="1"/>
  <c r="W79" i="156" s="1"/>
  <c r="W80" i="156" s="1"/>
  <c r="S76" i="156"/>
  <c r="S77" i="156" s="1"/>
  <c r="S78" i="156" s="1"/>
  <c r="S79" i="156" s="1"/>
  <c r="S80" i="156" s="1"/>
  <c r="V61" i="144"/>
  <c r="R62" i="144"/>
  <c r="S61" i="144"/>
  <c r="H67" i="154"/>
  <c r="J67" i="154" s="1"/>
  <c r="K67" i="154" s="1"/>
  <c r="L67" i="154" s="1"/>
  <c r="R80" i="154" s="1"/>
  <c r="V80" i="154" s="1"/>
  <c r="F68" i="154"/>
  <c r="S64" i="154"/>
  <c r="S62" i="154"/>
  <c r="H68" i="156"/>
  <c r="J68" i="156" s="1"/>
  <c r="K68" i="156" s="1"/>
  <c r="L68" i="156" s="1"/>
  <c r="F69" i="156"/>
  <c r="V76" i="158"/>
  <c r="V61" i="156"/>
  <c r="R62" i="156"/>
  <c r="S61" i="156"/>
  <c r="R79" i="154"/>
  <c r="V79" i="154" s="1"/>
  <c r="W79" i="154" s="1"/>
  <c r="W76" i="149"/>
  <c r="W77" i="149" s="1"/>
  <c r="W78" i="149" s="1"/>
  <c r="W79" i="149" s="1"/>
  <c r="V61" i="158"/>
  <c r="R62" i="158"/>
  <c r="S61" i="158"/>
  <c r="V62" i="154"/>
  <c r="W61" i="154"/>
  <c r="W64" i="154" s="1"/>
  <c r="Y64" i="154" s="1"/>
  <c r="S79" i="152"/>
  <c r="V61" i="152"/>
  <c r="R62" i="152"/>
  <c r="S61" i="152"/>
  <c r="S79" i="149"/>
  <c r="V61" i="149"/>
  <c r="R62" i="149"/>
  <c r="S61" i="149"/>
  <c r="H67" i="152"/>
  <c r="J67" i="152" s="1"/>
  <c r="K67" i="152" s="1"/>
  <c r="L67" i="152" s="1"/>
  <c r="R80" i="152" s="1"/>
  <c r="V80" i="152" s="1"/>
  <c r="F68" i="152"/>
  <c r="H67" i="149"/>
  <c r="J67" i="149" s="1"/>
  <c r="K67" i="149" s="1"/>
  <c r="L67" i="149" s="1"/>
  <c r="R80" i="149" s="1"/>
  <c r="V80" i="149" s="1"/>
  <c r="F68" i="149"/>
  <c r="H67" i="144"/>
  <c r="J67" i="144" s="1"/>
  <c r="K67" i="144" s="1"/>
  <c r="L67" i="144" s="1"/>
  <c r="R80" i="144" s="1"/>
  <c r="V80" i="144" s="1"/>
  <c r="F68" i="144"/>
  <c r="L66" i="144"/>
  <c r="R79" i="144" s="1"/>
  <c r="V79" i="144" s="1"/>
  <c r="W79" i="144" s="1"/>
  <c r="S80" i="167" l="1"/>
  <c r="W80" i="167"/>
  <c r="S79" i="154"/>
  <c r="S80" i="154" s="1"/>
  <c r="H68" i="167"/>
  <c r="J68" i="167" s="1"/>
  <c r="K68" i="167" s="1"/>
  <c r="L68" i="167" s="1"/>
  <c r="R81" i="167" s="1"/>
  <c r="V81" i="167" s="1"/>
  <c r="F69" i="167"/>
  <c r="S62" i="161"/>
  <c r="S64" i="161"/>
  <c r="W61" i="161"/>
  <c r="W64" i="161" s="1"/>
  <c r="Y64" i="161" s="1"/>
  <c r="V62" i="161"/>
  <c r="S64" i="165"/>
  <c r="S62" i="165"/>
  <c r="V80" i="165"/>
  <c r="W80" i="165" s="1"/>
  <c r="S80" i="165"/>
  <c r="W61" i="165"/>
  <c r="W64" i="165" s="1"/>
  <c r="Y64" i="165" s="1"/>
  <c r="V62" i="165"/>
  <c r="F69" i="165"/>
  <c r="H68" i="165"/>
  <c r="J68" i="165" s="1"/>
  <c r="K68" i="165" s="1"/>
  <c r="L68" i="165" s="1"/>
  <c r="R81" i="165" s="1"/>
  <c r="V81" i="165" s="1"/>
  <c r="S80" i="163"/>
  <c r="S64" i="162"/>
  <c r="S62" i="162"/>
  <c r="R81" i="164"/>
  <c r="V62" i="162"/>
  <c r="W61" i="162"/>
  <c r="W64" i="162" s="1"/>
  <c r="Y64" i="162" s="1"/>
  <c r="S64" i="167"/>
  <c r="S62" i="167"/>
  <c r="H69" i="164"/>
  <c r="J69" i="164" s="1"/>
  <c r="K69" i="164" s="1"/>
  <c r="L69" i="164" s="1"/>
  <c r="R82" i="164" s="1"/>
  <c r="V82" i="164" s="1"/>
  <c r="F70" i="164"/>
  <c r="H68" i="162"/>
  <c r="J68" i="162" s="1"/>
  <c r="K68" i="162" s="1"/>
  <c r="L68" i="162" s="1"/>
  <c r="R81" i="162" s="1"/>
  <c r="V81" i="162" s="1"/>
  <c r="F69" i="162"/>
  <c r="H68" i="161"/>
  <c r="J68" i="161" s="1"/>
  <c r="K68" i="161" s="1"/>
  <c r="L68" i="161" s="1"/>
  <c r="R81" i="161" s="1"/>
  <c r="V81" i="161" s="1"/>
  <c r="F69" i="161"/>
  <c r="H68" i="163"/>
  <c r="J68" i="163" s="1"/>
  <c r="K68" i="163" s="1"/>
  <c r="L68" i="163" s="1"/>
  <c r="R81" i="163" s="1"/>
  <c r="V81" i="163" s="1"/>
  <c r="F69" i="163"/>
  <c r="V80" i="163"/>
  <c r="H68" i="166"/>
  <c r="J68" i="166" s="1"/>
  <c r="K68" i="166" s="1"/>
  <c r="L68" i="166" s="1"/>
  <c r="F69" i="166"/>
  <c r="S80" i="162"/>
  <c r="V80" i="162"/>
  <c r="V62" i="167"/>
  <c r="W61" i="167"/>
  <c r="W64" i="167" s="1"/>
  <c r="Y64" i="167" s="1"/>
  <c r="S80" i="161"/>
  <c r="V80" i="166"/>
  <c r="W80" i="166" s="1"/>
  <c r="V79" i="161"/>
  <c r="W79" i="161" s="1"/>
  <c r="W80" i="161" s="1"/>
  <c r="W76" i="162"/>
  <c r="W77" i="162" s="1"/>
  <c r="W78" i="162" s="1"/>
  <c r="W79" i="162" s="1"/>
  <c r="S80" i="166"/>
  <c r="W80" i="154"/>
  <c r="W80" i="144"/>
  <c r="H68" i="154"/>
  <c r="J68" i="154" s="1"/>
  <c r="K68" i="154" s="1"/>
  <c r="L68" i="154" s="1"/>
  <c r="F69" i="154"/>
  <c r="S79" i="144"/>
  <c r="S80" i="144" s="1"/>
  <c r="V62" i="158"/>
  <c r="W61" i="158"/>
  <c r="W64" i="158" s="1"/>
  <c r="Y64" i="158" s="1"/>
  <c r="W76" i="158"/>
  <c r="W77" i="158" s="1"/>
  <c r="W78" i="158" s="1"/>
  <c r="W79" i="158" s="1"/>
  <c r="W80" i="158" s="1"/>
  <c r="S64" i="156"/>
  <c r="S62" i="156"/>
  <c r="S64" i="144"/>
  <c r="S62" i="144"/>
  <c r="H68" i="158"/>
  <c r="J68" i="158" s="1"/>
  <c r="K68" i="158" s="1"/>
  <c r="L68" i="158" s="1"/>
  <c r="F69" i="158"/>
  <c r="H69" i="156"/>
  <c r="J69" i="156" s="1"/>
  <c r="K69" i="156" s="1"/>
  <c r="L69" i="156" s="1"/>
  <c r="R82" i="156" s="1"/>
  <c r="V82" i="156" s="1"/>
  <c r="F70" i="156"/>
  <c r="S64" i="158"/>
  <c r="S62" i="158"/>
  <c r="V62" i="156"/>
  <c r="W61" i="156"/>
  <c r="W64" i="156" s="1"/>
  <c r="Y64" i="156" s="1"/>
  <c r="R81" i="156"/>
  <c r="S81" i="156" s="1"/>
  <c r="V62" i="144"/>
  <c r="W61" i="144"/>
  <c r="W64" i="144" s="1"/>
  <c r="Y64" i="144" s="1"/>
  <c r="S80" i="158"/>
  <c r="S64" i="152"/>
  <c r="S62" i="152"/>
  <c r="V62" i="152"/>
  <c r="W61" i="152"/>
  <c r="W64" i="152" s="1"/>
  <c r="Y64" i="152" s="1"/>
  <c r="W80" i="152"/>
  <c r="S80" i="152"/>
  <c r="S64" i="149"/>
  <c r="S62" i="149"/>
  <c r="W80" i="149"/>
  <c r="V62" i="149"/>
  <c r="W61" i="149"/>
  <c r="W64" i="149" s="1"/>
  <c r="Y64" i="149" s="1"/>
  <c r="S80" i="149"/>
  <c r="F69" i="149"/>
  <c r="H68" i="149"/>
  <c r="J68" i="149" s="1"/>
  <c r="K68" i="149" s="1"/>
  <c r="L68" i="149" s="1"/>
  <c r="R81" i="149" s="1"/>
  <c r="H68" i="152"/>
  <c r="J68" i="152" s="1"/>
  <c r="K68" i="152" s="1"/>
  <c r="L68" i="152" s="1"/>
  <c r="R81" i="152" s="1"/>
  <c r="V81" i="152" s="1"/>
  <c r="F69" i="152"/>
  <c r="H68" i="144"/>
  <c r="J68" i="144" s="1"/>
  <c r="K68" i="144" s="1"/>
  <c r="L68" i="144" s="1"/>
  <c r="R81" i="144" s="1"/>
  <c r="F69" i="144"/>
  <c r="W81" i="167" l="1"/>
  <c r="W80" i="162"/>
  <c r="W81" i="162" s="1"/>
  <c r="S81" i="165"/>
  <c r="H69" i="167"/>
  <c r="J69" i="167" s="1"/>
  <c r="K69" i="167" s="1"/>
  <c r="L69" i="167" s="1"/>
  <c r="R82" i="167" s="1"/>
  <c r="V82" i="167" s="1"/>
  <c r="F70" i="167"/>
  <c r="S81" i="167"/>
  <c r="S82" i="167" s="1"/>
  <c r="F70" i="165"/>
  <c r="H69" i="165"/>
  <c r="J69" i="165" s="1"/>
  <c r="K69" i="165" s="1"/>
  <c r="L69" i="165" s="1"/>
  <c r="R82" i="165" s="1"/>
  <c r="V82" i="165" s="1"/>
  <c r="W81" i="165"/>
  <c r="S81" i="161"/>
  <c r="S81" i="162"/>
  <c r="H69" i="163"/>
  <c r="J69" i="163" s="1"/>
  <c r="K69" i="163" s="1"/>
  <c r="L69" i="163" s="1"/>
  <c r="R82" i="163" s="1"/>
  <c r="V82" i="163" s="1"/>
  <c r="F70" i="163"/>
  <c r="H69" i="161"/>
  <c r="J69" i="161" s="1"/>
  <c r="K69" i="161" s="1"/>
  <c r="L69" i="161" s="1"/>
  <c r="R82" i="161" s="1"/>
  <c r="F70" i="161"/>
  <c r="W81" i="161"/>
  <c r="S81" i="163"/>
  <c r="V81" i="164"/>
  <c r="H69" i="162"/>
  <c r="J69" i="162" s="1"/>
  <c r="K69" i="162" s="1"/>
  <c r="L69" i="162" s="1"/>
  <c r="R82" i="162" s="1"/>
  <c r="V82" i="162" s="1"/>
  <c r="F70" i="162"/>
  <c r="H69" i="166"/>
  <c r="J69" i="166" s="1"/>
  <c r="K69" i="166" s="1"/>
  <c r="L69" i="166" s="1"/>
  <c r="R82" i="166" s="1"/>
  <c r="V82" i="166" s="1"/>
  <c r="F70" i="166"/>
  <c r="S81" i="164"/>
  <c r="S82" i="164" s="1"/>
  <c r="W80" i="163"/>
  <c r="W81" i="163" s="1"/>
  <c r="R81" i="166"/>
  <c r="H70" i="164"/>
  <c r="J70" i="164" s="1"/>
  <c r="K70" i="164" s="1"/>
  <c r="L70" i="164" s="1"/>
  <c r="R83" i="164" s="1"/>
  <c r="V83" i="164" s="1"/>
  <c r="F71" i="164"/>
  <c r="S82" i="156"/>
  <c r="V81" i="144"/>
  <c r="W81" i="144" s="1"/>
  <c r="H70" i="156"/>
  <c r="J70" i="156" s="1"/>
  <c r="K70" i="156" s="1"/>
  <c r="L70" i="156" s="1"/>
  <c r="R83" i="156" s="1"/>
  <c r="V83" i="156" s="1"/>
  <c r="F71" i="156"/>
  <c r="H69" i="158"/>
  <c r="J69" i="158" s="1"/>
  <c r="K69" i="158" s="1"/>
  <c r="L69" i="158" s="1"/>
  <c r="R82" i="158" s="1"/>
  <c r="V82" i="158" s="1"/>
  <c r="F70" i="158"/>
  <c r="S81" i="144"/>
  <c r="H69" i="154"/>
  <c r="J69" i="154" s="1"/>
  <c r="K69" i="154" s="1"/>
  <c r="L69" i="154" s="1"/>
  <c r="R82" i="154" s="1"/>
  <c r="V82" i="154" s="1"/>
  <c r="F70" i="154"/>
  <c r="S81" i="152"/>
  <c r="R81" i="154"/>
  <c r="S81" i="149"/>
  <c r="V81" i="156"/>
  <c r="R81" i="158"/>
  <c r="W81" i="152"/>
  <c r="V81" i="149"/>
  <c r="H69" i="152"/>
  <c r="J69" i="152" s="1"/>
  <c r="K69" i="152" s="1"/>
  <c r="L69" i="152" s="1"/>
  <c r="R82" i="152" s="1"/>
  <c r="F70" i="152"/>
  <c r="H69" i="149"/>
  <c r="J69" i="149" s="1"/>
  <c r="K69" i="149" s="1"/>
  <c r="L69" i="149" s="1"/>
  <c r="R82" i="149" s="1"/>
  <c r="V82" i="149" s="1"/>
  <c r="F70" i="149"/>
  <c r="H69" i="144"/>
  <c r="J69" i="144" s="1"/>
  <c r="K69" i="144" s="1"/>
  <c r="L69" i="144" s="1"/>
  <c r="R82" i="144" s="1"/>
  <c r="V82" i="144" s="1"/>
  <c r="F70" i="144"/>
  <c r="S82" i="161" l="1"/>
  <c r="W82" i="167"/>
  <c r="F71" i="167"/>
  <c r="H70" i="167"/>
  <c r="J70" i="167" s="1"/>
  <c r="K70" i="167" s="1"/>
  <c r="L70" i="167" s="1"/>
  <c r="R83" i="167" s="1"/>
  <c r="V83" i="167" s="1"/>
  <c r="W82" i="165"/>
  <c r="H70" i="165"/>
  <c r="J70" i="165" s="1"/>
  <c r="K70" i="165" s="1"/>
  <c r="L70" i="165" s="1"/>
  <c r="R83" i="165" s="1"/>
  <c r="V83" i="165" s="1"/>
  <c r="F71" i="165"/>
  <c r="W82" i="144"/>
  <c r="S82" i="165"/>
  <c r="W82" i="162"/>
  <c r="V81" i="166"/>
  <c r="H70" i="166"/>
  <c r="J70" i="166" s="1"/>
  <c r="K70" i="166" s="1"/>
  <c r="L70" i="166" s="1"/>
  <c r="F71" i="166"/>
  <c r="S81" i="166"/>
  <c r="S82" i="166" s="1"/>
  <c r="W81" i="164"/>
  <c r="W82" i="164" s="1"/>
  <c r="W83" i="164" s="1"/>
  <c r="H70" i="163"/>
  <c r="J70" i="163" s="1"/>
  <c r="K70" i="163" s="1"/>
  <c r="L70" i="163" s="1"/>
  <c r="R83" i="163" s="1"/>
  <c r="F71" i="163"/>
  <c r="W82" i="163"/>
  <c r="H70" i="162"/>
  <c r="J70" i="162" s="1"/>
  <c r="K70" i="162" s="1"/>
  <c r="L70" i="162" s="1"/>
  <c r="R83" i="162" s="1"/>
  <c r="V83" i="162" s="1"/>
  <c r="F71" i="162"/>
  <c r="S83" i="164"/>
  <c r="H70" i="161"/>
  <c r="J70" i="161" s="1"/>
  <c r="K70" i="161" s="1"/>
  <c r="L70" i="161" s="1"/>
  <c r="R83" i="161" s="1"/>
  <c r="V83" i="161" s="1"/>
  <c r="F71" i="161"/>
  <c r="H71" i="164"/>
  <c r="J71" i="164" s="1"/>
  <c r="K71" i="164" s="1"/>
  <c r="L71" i="164" s="1"/>
  <c r="R84" i="164" s="1"/>
  <c r="V84" i="164" s="1"/>
  <c r="F72" i="164"/>
  <c r="S82" i="162"/>
  <c r="S82" i="163"/>
  <c r="V82" i="161"/>
  <c r="W82" i="161" s="1"/>
  <c r="S82" i="144"/>
  <c r="H70" i="158"/>
  <c r="J70" i="158" s="1"/>
  <c r="K70" i="158" s="1"/>
  <c r="L70" i="158" s="1"/>
  <c r="R83" i="158" s="1"/>
  <c r="V83" i="158" s="1"/>
  <c r="F71" i="158"/>
  <c r="H70" i="154"/>
  <c r="J70" i="154" s="1"/>
  <c r="K70" i="154" s="1"/>
  <c r="L70" i="154" s="1"/>
  <c r="F71" i="154"/>
  <c r="V81" i="158"/>
  <c r="H71" i="156"/>
  <c r="J71" i="156" s="1"/>
  <c r="K71" i="156" s="1"/>
  <c r="L71" i="156" s="1"/>
  <c r="F72" i="156"/>
  <c r="S83" i="156"/>
  <c r="V81" i="154"/>
  <c r="W81" i="154" s="1"/>
  <c r="W82" i="154" s="1"/>
  <c r="S81" i="154"/>
  <c r="S82" i="154" s="1"/>
  <c r="W81" i="156"/>
  <c r="W82" i="156" s="1"/>
  <c r="W83" i="156" s="1"/>
  <c r="S81" i="158"/>
  <c r="S82" i="158" s="1"/>
  <c r="V82" i="152"/>
  <c r="W82" i="152" s="1"/>
  <c r="S82" i="152"/>
  <c r="S82" i="149"/>
  <c r="W81" i="149"/>
  <c r="W82" i="149" s="1"/>
  <c r="F71" i="149"/>
  <c r="H70" i="149"/>
  <c r="J70" i="149" s="1"/>
  <c r="K70" i="149" s="1"/>
  <c r="L70" i="149" s="1"/>
  <c r="R83" i="149" s="1"/>
  <c r="H70" i="152"/>
  <c r="J70" i="152" s="1"/>
  <c r="K70" i="152" s="1"/>
  <c r="L70" i="152" s="1"/>
  <c r="R83" i="152" s="1"/>
  <c r="V83" i="152" s="1"/>
  <c r="F71" i="152"/>
  <c r="H70" i="144"/>
  <c r="J70" i="144" s="1"/>
  <c r="K70" i="144" s="1"/>
  <c r="L70" i="144" s="1"/>
  <c r="R83" i="144" s="1"/>
  <c r="V83" i="144" s="1"/>
  <c r="F71" i="144"/>
  <c r="S83" i="167" l="1"/>
  <c r="W83" i="165"/>
  <c r="W83" i="162"/>
  <c r="S83" i="162"/>
  <c r="S83" i="165"/>
  <c r="S84" i="164"/>
  <c r="W83" i="144"/>
  <c r="W83" i="161"/>
  <c r="H71" i="167"/>
  <c r="J71" i="167" s="1"/>
  <c r="K71" i="167" s="1"/>
  <c r="L71" i="167" s="1"/>
  <c r="R84" i="167" s="1"/>
  <c r="V84" i="167" s="1"/>
  <c r="F72" i="167"/>
  <c r="S83" i="163"/>
  <c r="H71" i="165"/>
  <c r="J71" i="165" s="1"/>
  <c r="K71" i="165" s="1"/>
  <c r="L71" i="165" s="1"/>
  <c r="R84" i="165" s="1"/>
  <c r="F72" i="165"/>
  <c r="H72" i="164"/>
  <c r="J72" i="164" s="1"/>
  <c r="K72" i="164" s="1"/>
  <c r="L72" i="164" s="1"/>
  <c r="R85" i="164" s="1"/>
  <c r="V85" i="164" s="1"/>
  <c r="F73" i="164"/>
  <c r="W81" i="166"/>
  <c r="W82" i="166" s="1"/>
  <c r="H71" i="166"/>
  <c r="J71" i="166" s="1"/>
  <c r="K71" i="166" s="1"/>
  <c r="L71" i="166" s="1"/>
  <c r="R84" i="166" s="1"/>
  <c r="V84" i="166" s="1"/>
  <c r="F72" i="166"/>
  <c r="H71" i="161"/>
  <c r="J71" i="161" s="1"/>
  <c r="K71" i="161" s="1"/>
  <c r="L71" i="161" s="1"/>
  <c r="R84" i="161" s="1"/>
  <c r="F72" i="161"/>
  <c r="V83" i="163"/>
  <c r="W83" i="163" s="1"/>
  <c r="H71" i="162"/>
  <c r="J71" i="162" s="1"/>
  <c r="K71" i="162" s="1"/>
  <c r="L71" i="162" s="1"/>
  <c r="R84" i="162" s="1"/>
  <c r="F72" i="162"/>
  <c r="R83" i="166"/>
  <c r="S83" i="166" s="1"/>
  <c r="H71" i="163"/>
  <c r="J71" i="163" s="1"/>
  <c r="K71" i="163" s="1"/>
  <c r="L71" i="163" s="1"/>
  <c r="R84" i="163" s="1"/>
  <c r="V84" i="163" s="1"/>
  <c r="F72" i="163"/>
  <c r="W83" i="167"/>
  <c r="S83" i="161"/>
  <c r="W84" i="164"/>
  <c r="S83" i="144"/>
  <c r="R84" i="156"/>
  <c r="S84" i="156" s="1"/>
  <c r="R83" i="154"/>
  <c r="H71" i="154"/>
  <c r="J71" i="154" s="1"/>
  <c r="K71" i="154" s="1"/>
  <c r="L71" i="154" s="1"/>
  <c r="R84" i="154" s="1"/>
  <c r="V84" i="154" s="1"/>
  <c r="F72" i="154"/>
  <c r="S83" i="158"/>
  <c r="H71" i="158"/>
  <c r="J71" i="158" s="1"/>
  <c r="K71" i="158" s="1"/>
  <c r="L71" i="158" s="1"/>
  <c r="F72" i="158"/>
  <c r="W81" i="158"/>
  <c r="W82" i="158" s="1"/>
  <c r="W83" i="158" s="1"/>
  <c r="H72" i="156"/>
  <c r="J72" i="156" s="1"/>
  <c r="K72" i="156" s="1"/>
  <c r="L72" i="156" s="1"/>
  <c r="R85" i="156" s="1"/>
  <c r="V85" i="156" s="1"/>
  <c r="F73" i="156"/>
  <c r="W83" i="152"/>
  <c r="S83" i="152"/>
  <c r="V83" i="149"/>
  <c r="W83" i="149" s="1"/>
  <c r="S83" i="149"/>
  <c r="H71" i="152"/>
  <c r="J71" i="152" s="1"/>
  <c r="K71" i="152" s="1"/>
  <c r="L71" i="152" s="1"/>
  <c r="R84" i="152" s="1"/>
  <c r="V84" i="152" s="1"/>
  <c r="F72" i="152"/>
  <c r="F72" i="149"/>
  <c r="H71" i="149"/>
  <c r="J71" i="149" s="1"/>
  <c r="K71" i="149" s="1"/>
  <c r="L71" i="149" s="1"/>
  <c r="R84" i="149" s="1"/>
  <c r="V84" i="149" s="1"/>
  <c r="H71" i="144"/>
  <c r="J71" i="144" s="1"/>
  <c r="K71" i="144" s="1"/>
  <c r="L71" i="144" s="1"/>
  <c r="R84" i="144" s="1"/>
  <c r="V84" i="144" s="1"/>
  <c r="F72" i="144"/>
  <c r="W84" i="144" l="1"/>
  <c r="S84" i="165"/>
  <c r="V84" i="165"/>
  <c r="W84" i="165" s="1"/>
  <c r="W84" i="163"/>
  <c r="H72" i="167"/>
  <c r="J72" i="167" s="1"/>
  <c r="K72" i="167" s="1"/>
  <c r="L72" i="167" s="1"/>
  <c r="R85" i="167" s="1"/>
  <c r="V85" i="167" s="1"/>
  <c r="F73" i="167"/>
  <c r="W84" i="167"/>
  <c r="S84" i="167"/>
  <c r="S85" i="167" s="1"/>
  <c r="F73" i="165"/>
  <c r="H72" i="165"/>
  <c r="J72" i="165" s="1"/>
  <c r="K72" i="165" s="1"/>
  <c r="L72" i="165" s="1"/>
  <c r="R85" i="165" s="1"/>
  <c r="V85" i="165" s="1"/>
  <c r="S85" i="156"/>
  <c r="W85" i="164"/>
  <c r="V84" i="162"/>
  <c r="W84" i="162" s="1"/>
  <c r="H72" i="163"/>
  <c r="J72" i="163" s="1"/>
  <c r="K72" i="163" s="1"/>
  <c r="L72" i="163" s="1"/>
  <c r="R85" i="163" s="1"/>
  <c r="V85" i="163" s="1"/>
  <c r="W85" i="163" s="1"/>
  <c r="F73" i="163"/>
  <c r="H72" i="161"/>
  <c r="J72" i="161" s="1"/>
  <c r="K72" i="161" s="1"/>
  <c r="L72" i="161" s="1"/>
  <c r="R85" i="161" s="1"/>
  <c r="V85" i="161" s="1"/>
  <c r="F73" i="161"/>
  <c r="H73" i="164"/>
  <c r="J73" i="164" s="1"/>
  <c r="K73" i="164" s="1"/>
  <c r="L73" i="164" s="1"/>
  <c r="R86" i="164" s="1"/>
  <c r="V86" i="164" s="1"/>
  <c r="F74" i="164"/>
  <c r="V83" i="166"/>
  <c r="W83" i="166" s="1"/>
  <c r="W84" i="166" s="1"/>
  <c r="S84" i="161"/>
  <c r="V84" i="161"/>
  <c r="W84" i="161" s="1"/>
  <c r="H72" i="162"/>
  <c r="J72" i="162" s="1"/>
  <c r="K72" i="162" s="1"/>
  <c r="L72" i="162" s="1"/>
  <c r="R85" i="162" s="1"/>
  <c r="F73" i="162"/>
  <c r="H72" i="166"/>
  <c r="J72" i="166" s="1"/>
  <c r="K72" i="166" s="1"/>
  <c r="L72" i="166" s="1"/>
  <c r="R85" i="166" s="1"/>
  <c r="V85" i="166" s="1"/>
  <c r="F73" i="166"/>
  <c r="S84" i="162"/>
  <c r="S84" i="166"/>
  <c r="S84" i="163"/>
  <c r="S85" i="164"/>
  <c r="H72" i="158"/>
  <c r="J72" i="158" s="1"/>
  <c r="K72" i="158" s="1"/>
  <c r="L72" i="158" s="1"/>
  <c r="R85" i="158" s="1"/>
  <c r="V85" i="158" s="1"/>
  <c r="F73" i="158"/>
  <c r="R84" i="158"/>
  <c r="S84" i="158" s="1"/>
  <c r="V84" i="156"/>
  <c r="V83" i="154"/>
  <c r="W83" i="154" s="1"/>
  <c r="W84" i="154" s="1"/>
  <c r="S84" i="144"/>
  <c r="H73" i="156"/>
  <c r="J73" i="156" s="1"/>
  <c r="K73" i="156" s="1"/>
  <c r="L73" i="156" s="1"/>
  <c r="F74" i="156"/>
  <c r="S83" i="154"/>
  <c r="S84" i="154" s="1"/>
  <c r="H72" i="154"/>
  <c r="J72" i="154" s="1"/>
  <c r="K72" i="154" s="1"/>
  <c r="L72" i="154" s="1"/>
  <c r="R85" i="154" s="1"/>
  <c r="V85" i="154" s="1"/>
  <c r="F73" i="154"/>
  <c r="S84" i="152"/>
  <c r="W84" i="152"/>
  <c r="S84" i="149"/>
  <c r="W84" i="149"/>
  <c r="F73" i="149"/>
  <c r="H72" i="149"/>
  <c r="J72" i="149" s="1"/>
  <c r="K72" i="149" s="1"/>
  <c r="L72" i="149" s="1"/>
  <c r="R85" i="149" s="1"/>
  <c r="H72" i="152"/>
  <c r="J72" i="152" s="1"/>
  <c r="K72" i="152" s="1"/>
  <c r="L72" i="152" s="1"/>
  <c r="R85" i="152" s="1"/>
  <c r="V85" i="152" s="1"/>
  <c r="F73" i="152"/>
  <c r="H72" i="144"/>
  <c r="J72" i="144" s="1"/>
  <c r="K72" i="144" s="1"/>
  <c r="F73" i="144"/>
  <c r="S85" i="158" l="1"/>
  <c r="W85" i="167"/>
  <c r="W85" i="165"/>
  <c r="S85" i="163"/>
  <c r="F74" i="167"/>
  <c r="H73" i="167"/>
  <c r="J73" i="167" s="1"/>
  <c r="K73" i="167" s="1"/>
  <c r="L73" i="167" s="1"/>
  <c r="R86" i="167" s="1"/>
  <c r="V86" i="167" s="1"/>
  <c r="S86" i="164"/>
  <c r="W86" i="164"/>
  <c r="H73" i="165"/>
  <c r="J73" i="165" s="1"/>
  <c r="K73" i="165" s="1"/>
  <c r="L73" i="165" s="1"/>
  <c r="R86" i="165" s="1"/>
  <c r="V86" i="165" s="1"/>
  <c r="F74" i="165"/>
  <c r="S85" i="165"/>
  <c r="W85" i="161"/>
  <c r="S85" i="166"/>
  <c r="S85" i="161"/>
  <c r="H73" i="162"/>
  <c r="J73" i="162" s="1"/>
  <c r="K73" i="162" s="1"/>
  <c r="L73" i="162" s="1"/>
  <c r="R86" i="162" s="1"/>
  <c r="V86" i="162" s="1"/>
  <c r="F74" i="162"/>
  <c r="S85" i="162"/>
  <c r="V85" i="162"/>
  <c r="W85" i="162" s="1"/>
  <c r="H73" i="161"/>
  <c r="J73" i="161" s="1"/>
  <c r="K73" i="161" s="1"/>
  <c r="L73" i="161" s="1"/>
  <c r="R86" i="161" s="1"/>
  <c r="V86" i="161" s="1"/>
  <c r="F74" i="161"/>
  <c r="H73" i="163"/>
  <c r="J73" i="163" s="1"/>
  <c r="K73" i="163" s="1"/>
  <c r="L73" i="163" s="1"/>
  <c r="R86" i="163" s="1"/>
  <c r="V86" i="163" s="1"/>
  <c r="W86" i="163" s="1"/>
  <c r="F74" i="163"/>
  <c r="W85" i="166"/>
  <c r="D75" i="164"/>
  <c r="F89" i="164"/>
  <c r="F92" i="164" s="1"/>
  <c r="F90" i="164"/>
  <c r="H74" i="164"/>
  <c r="H73" i="166"/>
  <c r="J73" i="166" s="1"/>
  <c r="K73" i="166" s="1"/>
  <c r="L73" i="166" s="1"/>
  <c r="R86" i="166" s="1"/>
  <c r="V86" i="166" s="1"/>
  <c r="F74" i="166"/>
  <c r="W84" i="156"/>
  <c r="W85" i="156" s="1"/>
  <c r="H73" i="154"/>
  <c r="J73" i="154" s="1"/>
  <c r="K73" i="154" s="1"/>
  <c r="L73" i="154" s="1"/>
  <c r="R86" i="154" s="1"/>
  <c r="F74" i="154"/>
  <c r="V84" i="158"/>
  <c r="R86" i="156"/>
  <c r="S85" i="154"/>
  <c r="W85" i="154"/>
  <c r="H73" i="158"/>
  <c r="J73" i="158" s="1"/>
  <c r="K73" i="158" s="1"/>
  <c r="L73" i="158" s="1"/>
  <c r="R86" i="158" s="1"/>
  <c r="V86" i="158" s="1"/>
  <c r="F74" i="158"/>
  <c r="D75" i="156"/>
  <c r="F89" i="156"/>
  <c r="F92" i="156" s="1"/>
  <c r="H74" i="156"/>
  <c r="F90" i="156"/>
  <c r="W85" i="152"/>
  <c r="S85" i="152"/>
  <c r="V85" i="149"/>
  <c r="W85" i="149" s="1"/>
  <c r="S85" i="149"/>
  <c r="F74" i="152"/>
  <c r="H73" i="152"/>
  <c r="J73" i="152" s="1"/>
  <c r="K73" i="152" s="1"/>
  <c r="L73" i="152" s="1"/>
  <c r="R86" i="152" s="1"/>
  <c r="V86" i="152" s="1"/>
  <c r="H73" i="149"/>
  <c r="J73" i="149" s="1"/>
  <c r="K73" i="149" s="1"/>
  <c r="L73" i="149" s="1"/>
  <c r="R86" i="149" s="1"/>
  <c r="V86" i="149" s="1"/>
  <c r="F74" i="149"/>
  <c r="L72" i="144"/>
  <c r="R85" i="144" s="1"/>
  <c r="H73" i="144"/>
  <c r="J73" i="144" s="1"/>
  <c r="K73" i="144" s="1"/>
  <c r="F74" i="144"/>
  <c r="W86" i="165" l="1"/>
  <c r="W86" i="167"/>
  <c r="D75" i="167"/>
  <c r="F89" i="167"/>
  <c r="F92" i="167" s="1"/>
  <c r="F90" i="167"/>
  <c r="H74" i="167"/>
  <c r="S86" i="165"/>
  <c r="S86" i="167"/>
  <c r="W86" i="166"/>
  <c r="W86" i="161"/>
  <c r="F90" i="165"/>
  <c r="F89" i="165"/>
  <c r="F92" i="165" s="1"/>
  <c r="D75" i="165"/>
  <c r="H74" i="165"/>
  <c r="S86" i="163"/>
  <c r="D75" i="162"/>
  <c r="F89" i="162"/>
  <c r="F92" i="162" s="1"/>
  <c r="H74" i="162"/>
  <c r="F90" i="162"/>
  <c r="H89" i="164"/>
  <c r="H92" i="164" s="1"/>
  <c r="J74" i="164"/>
  <c r="H90" i="164"/>
  <c r="D75" i="166"/>
  <c r="F89" i="166"/>
  <c r="F92" i="166" s="1"/>
  <c r="H74" i="166"/>
  <c r="F90" i="166"/>
  <c r="D75" i="161"/>
  <c r="F89" i="161"/>
  <c r="F92" i="161" s="1"/>
  <c r="F90" i="161"/>
  <c r="H74" i="161"/>
  <c r="W86" i="162"/>
  <c r="S86" i="161"/>
  <c r="D75" i="163"/>
  <c r="F89" i="163"/>
  <c r="F92" i="163" s="1"/>
  <c r="H74" i="163"/>
  <c r="F90" i="163"/>
  <c r="S86" i="162"/>
  <c r="S86" i="166"/>
  <c r="F89" i="154"/>
  <c r="F92" i="154" s="1"/>
  <c r="D75" i="154"/>
  <c r="F90" i="154"/>
  <c r="H74" i="154"/>
  <c r="S86" i="154"/>
  <c r="V86" i="156"/>
  <c r="S86" i="156"/>
  <c r="W84" i="158"/>
  <c r="W85" i="158" s="1"/>
  <c r="W86" i="158" s="1"/>
  <c r="V85" i="144"/>
  <c r="W85" i="144" s="1"/>
  <c r="S86" i="158"/>
  <c r="D75" i="158"/>
  <c r="F89" i="158"/>
  <c r="F92" i="158" s="1"/>
  <c r="H74" i="158"/>
  <c r="F90" i="158"/>
  <c r="V86" i="154"/>
  <c r="W86" i="154" s="1"/>
  <c r="S85" i="144"/>
  <c r="H89" i="156"/>
  <c r="H92" i="156" s="1"/>
  <c r="H90" i="156"/>
  <c r="J74" i="156"/>
  <c r="S86" i="152"/>
  <c r="W86" i="152"/>
  <c r="S86" i="149"/>
  <c r="W86" i="149"/>
  <c r="D75" i="149"/>
  <c r="H74" i="149"/>
  <c r="F90" i="149"/>
  <c r="F89" i="149"/>
  <c r="F92" i="149" s="1"/>
  <c r="D75" i="152"/>
  <c r="H74" i="152"/>
  <c r="F90" i="152"/>
  <c r="F89" i="152"/>
  <c r="F92" i="152" s="1"/>
  <c r="D75" i="144"/>
  <c r="F89" i="144"/>
  <c r="F92" i="144" s="1"/>
  <c r="H74" i="144"/>
  <c r="F90" i="144"/>
  <c r="L73" i="144"/>
  <c r="R86" i="144" s="1"/>
  <c r="V86" i="144" s="1"/>
  <c r="J74" i="167" l="1"/>
  <c r="H89" i="167"/>
  <c r="H92" i="167" s="1"/>
  <c r="H90" i="167"/>
  <c r="H89" i="165"/>
  <c r="H92" i="165" s="1"/>
  <c r="H90" i="165"/>
  <c r="J74" i="165"/>
  <c r="H89" i="166"/>
  <c r="H92" i="166" s="1"/>
  <c r="H90" i="166"/>
  <c r="J74" i="166"/>
  <c r="H89" i="162"/>
  <c r="H92" i="162" s="1"/>
  <c r="J74" i="162"/>
  <c r="H90" i="162"/>
  <c r="H89" i="163"/>
  <c r="H92" i="163" s="1"/>
  <c r="H90" i="163"/>
  <c r="J74" i="163"/>
  <c r="H89" i="161"/>
  <c r="H92" i="161" s="1"/>
  <c r="H90" i="161"/>
  <c r="J74" i="161"/>
  <c r="K74" i="164"/>
  <c r="J89" i="164"/>
  <c r="J92" i="164" s="1"/>
  <c r="J90" i="164"/>
  <c r="W86" i="144"/>
  <c r="S86" i="144"/>
  <c r="H89" i="154"/>
  <c r="H92" i="154" s="1"/>
  <c r="H90" i="154"/>
  <c r="J74" i="154"/>
  <c r="H89" i="158"/>
  <c r="H92" i="158" s="1"/>
  <c r="J74" i="158"/>
  <c r="H90" i="158"/>
  <c r="J89" i="156"/>
  <c r="J92" i="156" s="1"/>
  <c r="K74" i="156"/>
  <c r="J90" i="156"/>
  <c r="W86" i="156"/>
  <c r="H89" i="152"/>
  <c r="H92" i="152" s="1"/>
  <c r="J74" i="152"/>
  <c r="H90" i="152"/>
  <c r="H90" i="149"/>
  <c r="J74" i="149"/>
  <c r="H89" i="149"/>
  <c r="H92" i="149" s="1"/>
  <c r="H89" i="144"/>
  <c r="H92" i="144" s="1"/>
  <c r="J74" i="144"/>
  <c r="H90" i="144"/>
  <c r="J89" i="167" l="1"/>
  <c r="J92" i="167" s="1"/>
  <c r="K74" i="167"/>
  <c r="J90" i="167"/>
  <c r="J90" i="165"/>
  <c r="J89" i="165"/>
  <c r="J92" i="165" s="1"/>
  <c r="K74" i="165"/>
  <c r="K74" i="162"/>
  <c r="J89" i="162"/>
  <c r="J92" i="162" s="1"/>
  <c r="J90" i="162"/>
  <c r="K74" i="163"/>
  <c r="J89" i="163"/>
  <c r="J92" i="163" s="1"/>
  <c r="J90" i="163"/>
  <c r="K74" i="166"/>
  <c r="J89" i="166"/>
  <c r="J92" i="166" s="1"/>
  <c r="J90" i="166"/>
  <c r="K89" i="164"/>
  <c r="K92" i="164" s="1"/>
  <c r="L74" i="164"/>
  <c r="K90" i="164"/>
  <c r="J89" i="161"/>
  <c r="J92" i="161" s="1"/>
  <c r="K74" i="161"/>
  <c r="J90" i="161"/>
  <c r="L74" i="156"/>
  <c r="K89" i="156"/>
  <c r="K92" i="156" s="1"/>
  <c r="K90" i="156"/>
  <c r="K74" i="154"/>
  <c r="J89" i="154"/>
  <c r="J92" i="154" s="1"/>
  <c r="J90" i="154"/>
  <c r="K74" i="158"/>
  <c r="J89" i="158"/>
  <c r="J92" i="158" s="1"/>
  <c r="J90" i="158"/>
  <c r="J90" i="149"/>
  <c r="J89" i="149"/>
  <c r="J92" i="149" s="1"/>
  <c r="K74" i="149"/>
  <c r="J89" i="152"/>
  <c r="J92" i="152" s="1"/>
  <c r="J90" i="152"/>
  <c r="K74" i="152"/>
  <c r="J89" i="144"/>
  <c r="J92" i="144" s="1"/>
  <c r="K74" i="144"/>
  <c r="J90" i="144"/>
  <c r="K90" i="167" l="1"/>
  <c r="L74" i="167"/>
  <c r="K89" i="167"/>
  <c r="K92" i="167" s="1"/>
  <c r="L74" i="165"/>
  <c r="K89" i="165"/>
  <c r="K92" i="165" s="1"/>
  <c r="K90" i="165"/>
  <c r="R87" i="164"/>
  <c r="L89" i="164"/>
  <c r="L92" i="164" s="1"/>
  <c r="K89" i="163"/>
  <c r="K92" i="163" s="1"/>
  <c r="L74" i="163"/>
  <c r="K90" i="163"/>
  <c r="K89" i="161"/>
  <c r="K92" i="161" s="1"/>
  <c r="L74" i="161"/>
  <c r="K90" i="161"/>
  <c r="K89" i="166"/>
  <c r="K92" i="166" s="1"/>
  <c r="L74" i="166"/>
  <c r="K90" i="166"/>
  <c r="L74" i="162"/>
  <c r="K89" i="162"/>
  <c r="K92" i="162" s="1"/>
  <c r="K90" i="162"/>
  <c r="K89" i="154"/>
  <c r="K92" i="154" s="1"/>
  <c r="L74" i="154"/>
  <c r="K90" i="154"/>
  <c r="K89" i="158"/>
  <c r="K92" i="158" s="1"/>
  <c r="L74" i="158"/>
  <c r="K90" i="158"/>
  <c r="R87" i="156"/>
  <c r="L89" i="156"/>
  <c r="L92" i="156" s="1"/>
  <c r="K89" i="149"/>
  <c r="K92" i="149" s="1"/>
  <c r="K90" i="149"/>
  <c r="L74" i="149"/>
  <c r="R87" i="149" s="1"/>
  <c r="K89" i="152"/>
  <c r="K92" i="152" s="1"/>
  <c r="L74" i="152"/>
  <c r="R87" i="152" s="1"/>
  <c r="K90" i="152"/>
  <c r="L74" i="144"/>
  <c r="R87" i="144" s="1"/>
  <c r="K89" i="144"/>
  <c r="K92" i="144" s="1"/>
  <c r="K90" i="144"/>
  <c r="L89" i="167" l="1"/>
  <c r="L92" i="167" s="1"/>
  <c r="R87" i="167"/>
  <c r="L89" i="165"/>
  <c r="L92" i="165" s="1"/>
  <c r="R87" i="165"/>
  <c r="R87" i="163"/>
  <c r="L89" i="163"/>
  <c r="L92" i="163" s="1"/>
  <c r="R87" i="161"/>
  <c r="L89" i="161"/>
  <c r="L92" i="161" s="1"/>
  <c r="R87" i="162"/>
  <c r="L89" i="162"/>
  <c r="L92" i="162" s="1"/>
  <c r="R87" i="166"/>
  <c r="L89" i="166"/>
  <c r="L92" i="166" s="1"/>
  <c r="V87" i="164"/>
  <c r="R88" i="164"/>
  <c r="S87" i="164"/>
  <c r="R87" i="158"/>
  <c r="L89" i="158"/>
  <c r="L92" i="158" s="1"/>
  <c r="R87" i="154"/>
  <c r="L89" i="154"/>
  <c r="L92" i="154" s="1"/>
  <c r="V87" i="144"/>
  <c r="R88" i="144"/>
  <c r="S87" i="144"/>
  <c r="V87" i="156"/>
  <c r="R88" i="156"/>
  <c r="S87" i="156"/>
  <c r="V87" i="152"/>
  <c r="R88" i="152"/>
  <c r="S87" i="152"/>
  <c r="V87" i="149"/>
  <c r="R88" i="149"/>
  <c r="S87" i="149"/>
  <c r="L89" i="149"/>
  <c r="L92" i="149" s="1"/>
  <c r="L89" i="152"/>
  <c r="L92" i="152" s="1"/>
  <c r="L89" i="144"/>
  <c r="L92" i="144" s="1"/>
  <c r="V87" i="167" l="1"/>
  <c r="S87" i="167"/>
  <c r="R88" i="167"/>
  <c r="V87" i="165"/>
  <c r="R88" i="165"/>
  <c r="S87" i="165"/>
  <c r="V87" i="162"/>
  <c r="R88" i="162"/>
  <c r="S87" i="162"/>
  <c r="V87" i="161"/>
  <c r="R88" i="161"/>
  <c r="S87" i="161"/>
  <c r="V87" i="166"/>
  <c r="R88" i="166"/>
  <c r="S87" i="166"/>
  <c r="S90" i="164"/>
  <c r="S88" i="164"/>
  <c r="V88" i="164"/>
  <c r="W87" i="164"/>
  <c r="W90" i="164" s="1"/>
  <c r="Y90" i="164" s="1"/>
  <c r="V87" i="163"/>
  <c r="R88" i="163"/>
  <c r="S87" i="163"/>
  <c r="V88" i="144"/>
  <c r="W87" i="144"/>
  <c r="W90" i="144" s="1"/>
  <c r="Y90" i="144" s="1"/>
  <c r="V88" i="156"/>
  <c r="W87" i="156"/>
  <c r="W90" i="156" s="1"/>
  <c r="Y90" i="156" s="1"/>
  <c r="S90" i="144"/>
  <c r="S88" i="144"/>
  <c r="V87" i="154"/>
  <c r="R88" i="154"/>
  <c r="S87" i="154"/>
  <c r="S90" i="156"/>
  <c r="S88" i="156"/>
  <c r="V87" i="158"/>
  <c r="R88" i="158"/>
  <c r="S87" i="158"/>
  <c r="S90" i="152"/>
  <c r="S88" i="152"/>
  <c r="V88" i="152"/>
  <c r="W87" i="152"/>
  <c r="W90" i="152" s="1"/>
  <c r="Y90" i="152" s="1"/>
  <c r="S90" i="149"/>
  <c r="S88" i="149"/>
  <c r="V88" i="149"/>
  <c r="W87" i="149"/>
  <c r="W90" i="149" s="1"/>
  <c r="Y90" i="149" s="1"/>
  <c r="S90" i="167" l="1"/>
  <c r="S88" i="167"/>
  <c r="V88" i="167"/>
  <c r="W87" i="167"/>
  <c r="W90" i="167" s="1"/>
  <c r="Y90" i="167" s="1"/>
  <c r="S90" i="165"/>
  <c r="S88" i="165"/>
  <c r="V88" i="165"/>
  <c r="W87" i="165"/>
  <c r="W90" i="165" s="1"/>
  <c r="Y90" i="165" s="1"/>
  <c r="V88" i="163"/>
  <c r="W87" i="163"/>
  <c r="W90" i="163" s="1"/>
  <c r="Y90" i="163" s="1"/>
  <c r="S90" i="161"/>
  <c r="S88" i="161"/>
  <c r="V88" i="166"/>
  <c r="W87" i="166"/>
  <c r="W90" i="166" s="1"/>
  <c r="Y90" i="166" s="1"/>
  <c r="V88" i="161"/>
  <c r="W87" i="161"/>
  <c r="W90" i="161" s="1"/>
  <c r="Y90" i="161" s="1"/>
  <c r="S90" i="162"/>
  <c r="S88" i="162"/>
  <c r="S90" i="163"/>
  <c r="S88" i="163"/>
  <c r="S90" i="166"/>
  <c r="S88" i="166"/>
  <c r="V88" i="162"/>
  <c r="W87" i="162"/>
  <c r="W90" i="162" s="1"/>
  <c r="Y90" i="162" s="1"/>
  <c r="V88" i="154"/>
  <c r="W87" i="154"/>
  <c r="W90" i="154" s="1"/>
  <c r="Y90" i="154" s="1"/>
  <c r="S90" i="158"/>
  <c r="S88" i="158"/>
  <c r="V88" i="158"/>
  <c r="W87" i="158"/>
  <c r="W90" i="158" s="1"/>
  <c r="Y90" i="158" s="1"/>
  <c r="S90" i="154"/>
  <c r="S88" i="154"/>
</calcChain>
</file>

<file path=xl/sharedStrings.xml><?xml version="1.0" encoding="utf-8"?>
<sst xmlns="http://schemas.openxmlformats.org/spreadsheetml/2006/main" count="27917" uniqueCount="3060">
  <si>
    <t>Net Book Value</t>
  </si>
  <si>
    <t>Year</t>
  </si>
  <si>
    <t>Total</t>
  </si>
  <si>
    <t>Taxes</t>
  </si>
  <si>
    <t>Date</t>
  </si>
  <si>
    <t>Depreciable Plant Balance</t>
  </si>
  <si>
    <t>Depreciation Expense</t>
  </si>
  <si>
    <t>Accumulated Depreciation</t>
  </si>
  <si>
    <t>NBV Diff</t>
  </si>
  <si>
    <t>ADFIT</t>
  </si>
  <si>
    <t>DFIT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</si>
  <si>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</si>
  <si>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</si>
  <si>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</si>
  <si>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</si>
  <si>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</si>
  <si>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</si>
  <si>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</si>
  <si>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</si>
  <si>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</si>
  <si>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</si>
  <si>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</si>
  <si>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</si>
  <si>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</si>
  <si>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</si>
  <si>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</si>
  <si>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</si>
  <si>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</si>
  <si>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</si>
  <si>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</si>
  <si>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</si>
  <si>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</si>
  <si>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</si>
  <si>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</si>
  <si>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5-Years</t>
  </si>
  <si>
    <t>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</si>
  <si>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</si>
  <si>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</si>
  <si>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</si>
  <si>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</si>
  <si>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</si>
  <si>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</si>
  <si>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</si>
  <si>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</si>
  <si>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</si>
  <si>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</si>
  <si>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</si>
  <si>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</si>
  <si>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</si>
  <si>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</si>
  <si>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</si>
  <si>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</si>
  <si>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</si>
  <si>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</si>
  <si>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</si>
  <si>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</si>
  <si>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</si>
  <si>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</si>
  <si>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</si>
  <si>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t>h = prior</t>
  </si>
  <si>
    <t>month - col c</t>
  </si>
  <si>
    <t>f - sum a +1</t>
  </si>
  <si>
    <t>month - col g</t>
  </si>
  <si>
    <t>Average of the Monthly Averages</t>
  </si>
  <si>
    <t>Current</t>
  </si>
  <si>
    <t>New</t>
  </si>
  <si>
    <t xml:space="preserve"> 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</si>
  <si>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</si>
  <si>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</si>
  <si>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</si>
  <si>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</si>
  <si>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</si>
  <si>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</si>
  <si>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</si>
  <si>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</si>
  <si>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</si>
  <si>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</si>
  <si>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</si>
  <si>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</si>
  <si>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</si>
  <si>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</si>
  <si>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</si>
  <si>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TAX DEPRECIATION</t>
  </si>
  <si>
    <t>CAPITAL RECOVERY</t>
  </si>
  <si>
    <t>TAX DEPRECIATION RATES</t>
  </si>
  <si>
    <r>
      <t xml:space="preserve">g = e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Arial"/>
        <family val="2"/>
      </rPr>
      <t xml:space="preserve"> f x c</t>
    </r>
  </si>
  <si>
    <t>Depreciation Rate</t>
  </si>
  <si>
    <t>check</t>
  </si>
  <si>
    <t>AMA - 12ME DEC 22</t>
  </si>
  <si>
    <t>EOP - 12ME DEC 22</t>
  </si>
  <si>
    <t>EOP - 12ME DEC 23</t>
  </si>
  <si>
    <t>AMA - 12ME DEC 23</t>
  </si>
  <si>
    <t>EOP - 12ME DEC 24</t>
  </si>
  <si>
    <t>AMA - 12ME DEC 24</t>
  </si>
  <si>
    <t>EOP - 12ME DEC 25</t>
  </si>
  <si>
    <t>AMA - 12ME DEC 25</t>
  </si>
  <si>
    <t>Proforma</t>
  </si>
  <si>
    <t>GAP YEAR - 2022</t>
  </si>
  <si>
    <t>Rate Year 1 - 2023</t>
  </si>
  <si>
    <t>Rate Year 2 - 2024</t>
  </si>
  <si>
    <t>Rate Year 3 - 2025</t>
  </si>
  <si>
    <t>TEST YEAR - PROFORMA</t>
  </si>
  <si>
    <t>EOP - 6ME DEC 21</t>
  </si>
  <si>
    <t>AMA - 6ME DEC 21</t>
  </si>
  <si>
    <t>IRS Proration</t>
  </si>
  <si>
    <t>E316 STM Misc, Colstrip 1-4 Com</t>
  </si>
  <si>
    <t>E310 STM Land, Colstrip 3-4 Com</t>
  </si>
  <si>
    <t>E311 STM Str/Impv, Colstrip 3-4 Com</t>
  </si>
  <si>
    <t>E312 STM Boiler, Colstrip 3-4 Com</t>
  </si>
  <si>
    <t>E314 STM Turbogen, Colstrip 3-4-RET</t>
  </si>
  <si>
    <t>E315 STM Accessory, Colstrip 3-4 Cm</t>
  </si>
  <si>
    <t>E316 STM Misc, Colstrip 3-4 Com</t>
  </si>
  <si>
    <t>E311 STM Str/Impv, Colstrip 3</t>
  </si>
  <si>
    <t>E312 STM Boiler, Colstrip 3</t>
  </si>
  <si>
    <t>E314 STM Turbogen, Colstrip 3</t>
  </si>
  <si>
    <t>E315 STM Accessory, Colstrip 3</t>
  </si>
  <si>
    <t>E316 STM Misc, Colstrip 3</t>
  </si>
  <si>
    <t>E310 STM Land, Colstrip 4</t>
  </si>
  <si>
    <t>E311 STM Str/Impv, Colstrip 4</t>
  </si>
  <si>
    <t>E312 STM Boiler, Colstrip 4</t>
  </si>
  <si>
    <t>E314 STM Turbogen, Colstrip 4</t>
  </si>
  <si>
    <t>E315 STM Accessory, Colstrip 4</t>
  </si>
  <si>
    <t>E316 STM Misc, Colstrip 4</t>
  </si>
  <si>
    <t>E353 TSM Sta Eq, Colstrip 3-4</t>
  </si>
  <si>
    <t>E3539 (GIF) Sta Eq, Colstrip 3-4</t>
  </si>
  <si>
    <t>E3549 (GIF) Twr/Fixt, Colstrip 3-4</t>
  </si>
  <si>
    <t>E3559 (GIF) Poles, Colstrip 3-4</t>
  </si>
  <si>
    <t>E3569 (GIF) O/H Cond, Colstrip 3-4</t>
  </si>
  <si>
    <t>E311 STM Str/Impv, ColstripCMM-RET</t>
  </si>
  <si>
    <t>E392 GEN Trans Equip, Colstrip 4</t>
  </si>
  <si>
    <t>E3940 GEN Tools, Colstrip 4</t>
  </si>
  <si>
    <t>E396 GEN Power-Op Equip, Colstrip 4</t>
  </si>
  <si>
    <t>E310 STM Land, Colstrip 3</t>
  </si>
  <si>
    <t>E392 GEN Trans Equip, Colstrip 3</t>
  </si>
  <si>
    <t>E3940 GEN Tools, Colstrip 3</t>
  </si>
  <si>
    <t>E396 GEN Power-Op Equip, Colstrip 3</t>
  </si>
  <si>
    <t>E3900 GEN Str/Impv, Colstrip 3-4</t>
  </si>
  <si>
    <t>Program</t>
  </si>
  <si>
    <t>DeprGroup</t>
  </si>
  <si>
    <t>2021 EOP</t>
  </si>
  <si>
    <t>2022 EOP</t>
  </si>
  <si>
    <t>2023 AMA</t>
  </si>
  <si>
    <t>2024 AMA</t>
  </si>
  <si>
    <t>2025 AMA</t>
  </si>
  <si>
    <t>AMI Meters and Modules Deployment - Common</t>
  </si>
  <si>
    <t>C3970 CMN Comm Equip, new</t>
  </si>
  <si>
    <t>C3974 CMN Comm Equip, AMI Network</t>
  </si>
  <si>
    <t>AMI Meters and Modules Deployment - Electric</t>
  </si>
  <si>
    <t>E3640 DST Poles/Towers/Fixtures</t>
  </si>
  <si>
    <t>E3650 DST O/H Conductor/Devices</t>
  </si>
  <si>
    <t>E368 DST Line Transformers</t>
  </si>
  <si>
    <t>E3701 DST Meters AMI</t>
  </si>
  <si>
    <t>E373 DST Street Lighting &amp; Signal</t>
  </si>
  <si>
    <t>AMI Meters and Modules Deployment - Gas</t>
  </si>
  <si>
    <t>G3750 DST Structures &amp; Improvements</t>
  </si>
  <si>
    <t>G3812 DST Modules, AMI</t>
  </si>
  <si>
    <t>G3820 DST Meter Installations (AMR)</t>
  </si>
  <si>
    <t>G3822 DST Module Installations, AMI</t>
  </si>
  <si>
    <t>G3911 GEN Office Furn &amp; Eq, new</t>
  </si>
  <si>
    <t>G3912 GEN Computer Eq, new</t>
  </si>
  <si>
    <t>CIAC - Electric</t>
  </si>
  <si>
    <t>E3556 TSM Poles</t>
  </si>
  <si>
    <t>E3660 DST U/G Conduit</t>
  </si>
  <si>
    <t>E3670 DST U/G Conductor/Devices</t>
  </si>
  <si>
    <t>CIAC - Gas</t>
  </si>
  <si>
    <t>G3762 DST Mains, Plastic</t>
  </si>
  <si>
    <t>G3764 DST Mains, Wrapped Steel</t>
  </si>
  <si>
    <t>G3780 DST Measuring &amp; Reg Station</t>
  </si>
  <si>
    <t>G3802 DST Services, Plastic</t>
  </si>
  <si>
    <t>G385 DST Industrial M&amp;R Sta Eq</t>
  </si>
  <si>
    <t>Capacity Electric</t>
  </si>
  <si>
    <t>E355 TSM Poles &amp; Fixtures</t>
  </si>
  <si>
    <t>E3557 TSM Poles</t>
  </si>
  <si>
    <t>E3566 TSM O/H Conductor/Devices</t>
  </si>
  <si>
    <t>E3567 TSM O/H Conductor/Devices</t>
  </si>
  <si>
    <t>E3620 DST Substation Equipment</t>
  </si>
  <si>
    <t>E369 DST Services</t>
  </si>
  <si>
    <t>E3970 GEN Comm Equip, new</t>
  </si>
  <si>
    <t>Capacity Gas</t>
  </si>
  <si>
    <t>G3765 DST Mains, Cathodic Protectio</t>
  </si>
  <si>
    <t>G3803 DST Services, Steel Wrapped</t>
  </si>
  <si>
    <t>Colstrip 3&amp;4</t>
  </si>
  <si>
    <t>E392 GEN Trans Equip, new</t>
  </si>
  <si>
    <t>E3940 GEN Tools/Garage/Shop, new</t>
  </si>
  <si>
    <t>E396 GEN Power-Op Equip, new</t>
  </si>
  <si>
    <t>Control Center</t>
  </si>
  <si>
    <t>C303.10 INT Misc Intangible Plant</t>
  </si>
  <si>
    <t>Customer Construction Electric</t>
  </si>
  <si>
    <t>Customer Construction Gas</t>
  </si>
  <si>
    <t>G3742 DST Easements</t>
  </si>
  <si>
    <t>G3801 DST Services, Cathodic Protec</t>
  </si>
  <si>
    <t>G3810 DST Meters (AMR)</t>
  </si>
  <si>
    <t>G383 DST House Regulators</t>
  </si>
  <si>
    <t>G384 DST House Regulator Installs</t>
  </si>
  <si>
    <t>DER</t>
  </si>
  <si>
    <t>C303.5 INT Misc Intangible Plant</t>
  </si>
  <si>
    <t>Data Center Hardware Refresh</t>
  </si>
  <si>
    <t>C3912 CMN Computer Eq, new</t>
  </si>
  <si>
    <t>EMS Upgrade</t>
  </si>
  <si>
    <t>E303.10 INT Misc Intangible Plant</t>
  </si>
  <si>
    <t>EV Circuit</t>
  </si>
  <si>
    <t>E3711 DST EV Charger Cust Premises</t>
  </si>
  <si>
    <t>Emergent Electric</t>
  </si>
  <si>
    <t>E35010 TSM Easement</t>
  </si>
  <si>
    <t>E353 TSM Sta Eq, Wind Ridge-NonProj</t>
  </si>
  <si>
    <t>E353 TSM Station Equipment</t>
  </si>
  <si>
    <t>E3536 TSM Substation Equipment</t>
  </si>
  <si>
    <t>E3539 (GIF) Sta Eq, Fredonia 1&amp;2</t>
  </si>
  <si>
    <t>E355 TSM Poles, Wild Horse-WindRidg</t>
  </si>
  <si>
    <t>E356 TSM O/H Conductor &amp; Devices</t>
  </si>
  <si>
    <t>E3912 GEN Computer Eq, new</t>
  </si>
  <si>
    <t>Emergent Gas</t>
  </si>
  <si>
    <t>GTZ</t>
  </si>
  <si>
    <t>Gas Modernization</t>
  </si>
  <si>
    <t>G303.5 INT Misc Intangible Plant</t>
  </si>
  <si>
    <t>G387 DST Other Equipment</t>
  </si>
  <si>
    <t>G3970 GEN Comm Equip, new</t>
  </si>
  <si>
    <t>Goldendale MM</t>
  </si>
  <si>
    <t>E34420 PRD Gen, Goldendale</t>
  </si>
  <si>
    <t>Grid Modernization</t>
  </si>
  <si>
    <t>E303.3 INT Misc Intangible Plant</t>
  </si>
  <si>
    <t>E303.5 INT Misc Intangible Plant</t>
  </si>
  <si>
    <t>E3537 TSM Substation Equipment</t>
  </si>
  <si>
    <t>E3539 (GIF) Sta Eq, Poison Spring</t>
  </si>
  <si>
    <t>E3600 DST Land &amp; Land Rights</t>
  </si>
  <si>
    <t>E36010 DST Easements</t>
  </si>
  <si>
    <t>IT Operational Program - Common</t>
  </si>
  <si>
    <t>C303.3 INT Misc Intangible Plant</t>
  </si>
  <si>
    <t>C3900 CMN Structure &amp; Improvement</t>
  </si>
  <si>
    <t>IT Operational Program - Electric</t>
  </si>
  <si>
    <t>IT Operational Program - Gas</t>
  </si>
  <si>
    <t>G3912 GEN Computer Eq, 5 yr new</t>
  </si>
  <si>
    <t>LNG</t>
  </si>
  <si>
    <t>E332 HYD Res/Dam/Wwy, LB FSC</t>
  </si>
  <si>
    <t>E332 HYD Res/Dam/Wwy, Lower Baker</t>
  </si>
  <si>
    <t>Lower Baker Dam Grouting Program</t>
  </si>
  <si>
    <t>E332 HYD Res/Dam/Wwy, Upper Baker</t>
  </si>
  <si>
    <t>Major Projects Electric</t>
  </si>
  <si>
    <t>E302.10 INT Franchises</t>
  </si>
  <si>
    <t>E35016 TSM Easements</t>
  </si>
  <si>
    <t>E352 TSM Structures &amp; Improvement</t>
  </si>
  <si>
    <t>E3630 DST Battery Storage Equipment</t>
  </si>
  <si>
    <t>E3900 GEN Structures &amp; Improvement</t>
  </si>
  <si>
    <t>Major Projects Gas</t>
  </si>
  <si>
    <t>G362 OSP Gas Holders</t>
  </si>
  <si>
    <t>Mint Farm MM</t>
  </si>
  <si>
    <t>E34420 PRD Gen, Mint Farm</t>
  </si>
  <si>
    <t>PI Electric</t>
  </si>
  <si>
    <t>PI Gas</t>
  </si>
  <si>
    <t>Pipe Replacement</t>
  </si>
  <si>
    <t>Projected - Common</t>
  </si>
  <si>
    <t>C302.10 INT Franchises &amp; Consents</t>
  </si>
  <si>
    <t>C303.7 INT Misc Intangible Plant</t>
  </si>
  <si>
    <t>C303.8 INT Misc Intangible Plant</t>
  </si>
  <si>
    <t>C389 CMN Land &amp; Land Rights</t>
  </si>
  <si>
    <t>C3900 CMN Str/Impv, S King Complex</t>
  </si>
  <si>
    <t>C3901 CMN LH, Bothell Access Center</t>
  </si>
  <si>
    <t>C3901 CMN LH, PSE East Building</t>
  </si>
  <si>
    <t>C3901 CMN LH, Redmond West/Willow</t>
  </si>
  <si>
    <t>C3911 CMN Office Furn &amp; Eq, new</t>
  </si>
  <si>
    <t>C3920 GEN Trans Equip, new</t>
  </si>
  <si>
    <t>C396 GEN Power Op Equip, new</t>
  </si>
  <si>
    <t>Projected - Electric</t>
  </si>
  <si>
    <t>E302.10 INT Franchises, Baker Project</t>
  </si>
  <si>
    <t>E303.4 INT Misc Intangible Plant</t>
  </si>
  <si>
    <t>E311 STM Str/Imprv, Mint Farm</t>
  </si>
  <si>
    <t>E311 STM Str/Imprv, Sumas</t>
  </si>
  <si>
    <t>E311 STM Str/Impv, Ferndale</t>
  </si>
  <si>
    <t>E312 STM Boiler, Encogen</t>
  </si>
  <si>
    <t>E312 STM Boiler, Ferndale</t>
  </si>
  <si>
    <t>E312 STM Boiler, Mint Farm</t>
  </si>
  <si>
    <t>E312 STM Boiler, Sumas</t>
  </si>
  <si>
    <t>E314 STM Turbogen, Encogen</t>
  </si>
  <si>
    <t>E314 STM Turbogen, Fred 1/APC</t>
  </si>
  <si>
    <t>E314 STM Turbogen, Mint Farm</t>
  </si>
  <si>
    <t>E314 STM Turbogen, Sumas</t>
  </si>
  <si>
    <t>E315 STM Accessory, Sumas</t>
  </si>
  <si>
    <t>E316 STM Misc, Mint Farm</t>
  </si>
  <si>
    <t>E3300 HYD Land, Lower Baker</t>
  </si>
  <si>
    <t>E331 HYD S/I, UB FishHatchery2010</t>
  </si>
  <si>
    <t>E331 HYD Str/Impv, Upper Baker</t>
  </si>
  <si>
    <t>E332 HYD R/D/W, Snoq 2 - 2013</t>
  </si>
  <si>
    <t>E332 HYD R/D/W,LBAdultFishTr2010</t>
  </si>
  <si>
    <t>E332 HYD Res/Dam/Wwy, UB FSC</t>
  </si>
  <si>
    <t>E333 HYD Wtrwhl/Trbn, Lower Baker</t>
  </si>
  <si>
    <t>E333 HYD Wtrwhl/Trbn, Snoqualmie 1</t>
  </si>
  <si>
    <t>E333 HYD Wtrwhl/Trbn, Snoqualmie 2</t>
  </si>
  <si>
    <t>E335 HYD Misc, Lower Baker</t>
  </si>
  <si>
    <t>E335 HYD Misc, Snoq Park</t>
  </si>
  <si>
    <t>E335 HYD Misc, UB Hatchery</t>
  </si>
  <si>
    <t>E335 HYD Misc, Upper Baker</t>
  </si>
  <si>
    <t>E3351 HYD S/M/Tools, Snoq 1-2013</t>
  </si>
  <si>
    <t>E3351 HYD Sta Main Tool, Upper Bker</t>
  </si>
  <si>
    <t>E3351 HYD Sta Main Tools, LB-2013</t>
  </si>
  <si>
    <t>E3351 HYD Sta Main Tools, Lwer Bker</t>
  </si>
  <si>
    <t>E3410 PRD Str/Impv, Crystal Mtn</t>
  </si>
  <si>
    <t>E3410 PRD Str/Impv, Encogen</t>
  </si>
  <si>
    <t>E3410 PRD Str/Impv, Ferndale</t>
  </si>
  <si>
    <t>E3410 PRD Str/Impv, Frederickson</t>
  </si>
  <si>
    <t>E3410 PRD Str/Impv, Fredonia</t>
  </si>
  <si>
    <t>E3410 PRD Str/Impv, Mint Farm</t>
  </si>
  <si>
    <t>E3410 PRD Str/Impv, Whitehorn 2-3Cm</t>
  </si>
  <si>
    <t>E34101 PRD Str/Impv, LSR</t>
  </si>
  <si>
    <t>E342 PRD Fuel Holder, Encogen</t>
  </si>
  <si>
    <t>E342 PRD Fuel Holder, Ferndale</t>
  </si>
  <si>
    <t>E342 PRD Fuel Holder, Mint Farm</t>
  </si>
  <si>
    <t>E3440 PRD Gen, Crystal Mtn</t>
  </si>
  <si>
    <t>E3440 PRD Gen, Frederickson</t>
  </si>
  <si>
    <t>E3440 PRD Gen, Fredonia</t>
  </si>
  <si>
    <t>E3440 PRD Gen, Fredonia 3&amp;4 OP</t>
  </si>
  <si>
    <t>E3440 PRD Gen, Whitehorn 2-3 Com</t>
  </si>
  <si>
    <t>E34401 PRD Gen, Hopkins Expansion</t>
  </si>
  <si>
    <t>E34401 PRD Gen, Hopkins Ridge</t>
  </si>
  <si>
    <t>E34401 PRD Gen, LSR</t>
  </si>
  <si>
    <t>E34401 PRD Gen, Wild Horse Wind</t>
  </si>
  <si>
    <t>E34401 PRD Gen,Wild Horse Expansion</t>
  </si>
  <si>
    <t>E34402 PRD Gen, Com Solar</t>
  </si>
  <si>
    <t>E34420 PRD Gen, Encogen</t>
  </si>
  <si>
    <t>E34420 PRD Gen, Ferndale</t>
  </si>
  <si>
    <t>E34420 PRD Gen, Fred 1/APC</t>
  </si>
  <si>
    <t>E34420 PRD Gen, Sumas</t>
  </si>
  <si>
    <t>E345 PRD Accessory, Cystal Mtn</t>
  </si>
  <si>
    <t>E345 PRD Accessory, Encogen</t>
  </si>
  <si>
    <t>E345 PRD Accessory, Ferndale</t>
  </si>
  <si>
    <t>E345 PRD Accessory, Frederickson</t>
  </si>
  <si>
    <t>E345 PRD Accessory, Fredonia</t>
  </si>
  <si>
    <t>E345 PRD Accessory, Fredonia 3&amp;4 OP</t>
  </si>
  <si>
    <t>E345 PRD Accessory, Mint Farm</t>
  </si>
  <si>
    <t>E345 PRD Accessory, Sumas</t>
  </si>
  <si>
    <t>E345 PRD Accessory, Whitehorn 2-3 C</t>
  </si>
  <si>
    <t>E34501 PRD Accessory, Hopkins Ridge</t>
  </si>
  <si>
    <t>E34501 PRD Accessory, LSR</t>
  </si>
  <si>
    <t>E34501 PRD Accessory,Wild Horse Exp</t>
  </si>
  <si>
    <t>E34501 PRD Accessory,Wild HorseWind</t>
  </si>
  <si>
    <t>E346 PRD Other, Mint Farm</t>
  </si>
  <si>
    <t>E346 PRD Other, Sumas</t>
  </si>
  <si>
    <t>E34601 PRD Other, LSR</t>
  </si>
  <si>
    <t>E34601 PRD Other, Wild Horse</t>
  </si>
  <si>
    <t>E3461 PRD Sta Main Tools, Encogen</t>
  </si>
  <si>
    <t>E3461 PRD Sta Main Tools, Ferndale</t>
  </si>
  <si>
    <t>E3461 PRD Sta Main Tools, Fredonia</t>
  </si>
  <si>
    <t>E3461 PRD Sta Main Tools, Mint Farm</t>
  </si>
  <si>
    <t>E3461 PRD Sta Main Tools, Sumas</t>
  </si>
  <si>
    <t>E3461 PRD Sta Main Tools,Goldendale</t>
  </si>
  <si>
    <t>E3461 PRD Sta MainTools, Whitehorn</t>
  </si>
  <si>
    <t>E3461 PRD Sta MainTools,Fred1/Epcor</t>
  </si>
  <si>
    <t>E3461 PRD Sta MainTools,Frederickso</t>
  </si>
  <si>
    <t>E34611 PRD Sta Main Tools, Hopkins</t>
  </si>
  <si>
    <t>E34611 PRD Sta Main Tools, LSR</t>
  </si>
  <si>
    <t>E34611 PRD Sta Main Tools,WildHorse</t>
  </si>
  <si>
    <t>E3500 TSM Land, 3rd AC</t>
  </si>
  <si>
    <t>E3529 (GIF) Struc/Improv, LSR</t>
  </si>
  <si>
    <t>E353 TSM Sta Eq, 3rd AC Line</t>
  </si>
  <si>
    <t>E3539 (GIF) Sta Eq, HPK sub@plant</t>
  </si>
  <si>
    <t>E3539 (GIF) Sta Eq, Hopkins Ridge</t>
  </si>
  <si>
    <t>E3539 (GIF) Sta Eq, LSR</t>
  </si>
  <si>
    <t>E3559 (GIF) TSM Poles, LSR</t>
  </si>
  <si>
    <t>E356 TSM O/H Cond, 3rd AC Line</t>
  </si>
  <si>
    <t>E3569 (GIF) O/H Cond, TLN-HPK@plant</t>
  </si>
  <si>
    <t>E3569 (GIF) O/H Conductor, LSR</t>
  </si>
  <si>
    <t>E3589 (GIF) UG Conductor, LSR</t>
  </si>
  <si>
    <t>E3590 TSM Roads, 3rd AC Line</t>
  </si>
  <si>
    <t>E3610 DST Structures &amp; Improvement</t>
  </si>
  <si>
    <t>E3650 DST O/H Cond, Wild Horse</t>
  </si>
  <si>
    <t>E370 DST Meters AMR</t>
  </si>
  <si>
    <t>E3911 GEN Off Furn &amp; Eq, LSR</t>
  </si>
  <si>
    <t>E3912 GEN Computer Eq, Mint Farm</t>
  </si>
  <si>
    <t>E3930 GEN Stores Equip, new</t>
  </si>
  <si>
    <t>E3940 GEN Tools LSR</t>
  </si>
  <si>
    <t>E3950 GEN Laboratory Equip, new</t>
  </si>
  <si>
    <t>E3970 GEN CommEq, 3rd AC new</t>
  </si>
  <si>
    <t>E3970 GEN CommEq, Colstrip 1-4 new</t>
  </si>
  <si>
    <t>E3970 GEN CommEq, LSR</t>
  </si>
  <si>
    <t>E3980 GEN Misc Equip, Encogen</t>
  </si>
  <si>
    <t>E3980 GEN Misc Equipment, new</t>
  </si>
  <si>
    <t>Projected - Gas</t>
  </si>
  <si>
    <t>G302.10 INT Franchises &amp; Consents</t>
  </si>
  <si>
    <t>G303.10 INT Misc Intangible Plant</t>
  </si>
  <si>
    <t>G3511 UGS Well Structures</t>
  </si>
  <si>
    <t>G3512 UGS Compressor Sta Structures</t>
  </si>
  <si>
    <t>G3514 UGS Other Structures</t>
  </si>
  <si>
    <t>G3520 UGS Wells</t>
  </si>
  <si>
    <t>G353 UGS Lines</t>
  </si>
  <si>
    <t>G354 UGS Compressor Station</t>
  </si>
  <si>
    <t>G355 UGS Regulating Station</t>
  </si>
  <si>
    <t>G356 UGS Purification Equipment</t>
  </si>
  <si>
    <t>G357 UGS Other Equipment</t>
  </si>
  <si>
    <t>G3766 DST Mains, Frm Trans, St Wrap</t>
  </si>
  <si>
    <t>G3781 DST Measuring &amp; Reg Sta, Tran</t>
  </si>
  <si>
    <t>G390 GEN Structures &amp; Improvements</t>
  </si>
  <si>
    <t>G392 GEN Trans Equip, new</t>
  </si>
  <si>
    <t>G3940 GEN Tools/Garage/Shop, new</t>
  </si>
  <si>
    <t>G3950 GEN Laboratory Equip, new</t>
  </si>
  <si>
    <t>G396 GEN Power Op Equip, new</t>
  </si>
  <si>
    <t>RNG</t>
  </si>
  <si>
    <t>GRNG New RNG Gas Assets</t>
  </si>
  <si>
    <t>Resilience Enhancement</t>
  </si>
  <si>
    <t>Rooftop Solar</t>
  </si>
  <si>
    <t>E3577 TSM U/G Conduit</t>
  </si>
  <si>
    <t>E3587 TSM U/G Conductor/Devices</t>
  </si>
  <si>
    <t>TEP</t>
  </si>
  <si>
    <t>Transport Network Modernization</t>
  </si>
  <si>
    <t>UG Feeders</t>
  </si>
  <si>
    <t>Monthly</t>
  </si>
  <si>
    <t>2023 IRS</t>
  </si>
  <si>
    <t>2024 IRS</t>
  </si>
  <si>
    <t>2025 IRS</t>
  </si>
  <si>
    <t>ST - Item</t>
  </si>
  <si>
    <t>PB - WBS Level 3</t>
  </si>
  <si>
    <t>BPC: User Field 05 of PB - WBS Level 3</t>
  </si>
  <si>
    <t>Cost Center</t>
  </si>
  <si>
    <t>Cost Center Manager</t>
  </si>
  <si>
    <t>Director</t>
  </si>
  <si>
    <t>VP</t>
  </si>
  <si>
    <t>a-Jan - 2021</t>
  </si>
  <si>
    <t>a-Feb - 2021</t>
  </si>
  <si>
    <t>a-Mar - 2021</t>
  </si>
  <si>
    <t>a-Apr - 2021</t>
  </si>
  <si>
    <t>a-May - 2021</t>
  </si>
  <si>
    <t>Oct - 2021</t>
  </si>
  <si>
    <t>Nov - 2021</t>
  </si>
  <si>
    <t>Dec - 2021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</si>
  <si>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</si>
  <si>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</si>
  <si>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</si>
  <si>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</si>
  <si>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</si>
  <si>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</si>
  <si>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</si>
  <si>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</si>
  <si>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</si>
  <si>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</si>
  <si>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</si>
  <si>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</si>
  <si>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</si>
  <si>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</si>
  <si>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</si>
  <si>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</si>
  <si>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</si>
  <si>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</si>
  <si>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</si>
  <si>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</si>
  <si>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</si>
  <si>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</si>
  <si>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</si>
  <si>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</si>
  <si>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Jan - 2024</t>
  </si>
  <si>
    <t>Feb - 2024</t>
  </si>
  <si>
    <t>Mar - 2024</t>
  </si>
  <si>
    <t>Apr - 2024</t>
  </si>
  <si>
    <t>May - 2024</t>
  </si>
  <si>
    <t>Jun - 2024</t>
  </si>
  <si>
    <t>Jul - 2024</t>
  </si>
  <si>
    <t>Aug - 2024</t>
  </si>
  <si>
    <t>Sep - 2024</t>
  </si>
  <si>
    <t>Oct - 2024</t>
  </si>
  <si>
    <t>Nov - 2024</t>
  </si>
  <si>
    <t>Dec - 2024</t>
  </si>
  <si>
    <t>Jan - 2025</t>
  </si>
  <si>
    <t>Feb - 2025</t>
  </si>
  <si>
    <t>Mar - 2025</t>
  </si>
  <si>
    <t>Apr - 2025</t>
  </si>
  <si>
    <t>May - 2025</t>
  </si>
  <si>
    <t>Jun - 2025</t>
  </si>
  <si>
    <t>Jul - 2025</t>
  </si>
  <si>
    <t>Aug - 2025</t>
  </si>
  <si>
    <t>Sep - 2025</t>
  </si>
  <si>
    <t>Oct - 2025</t>
  </si>
  <si>
    <t>Nov - 2025</t>
  </si>
  <si>
    <t>Dec - 2025</t>
  </si>
  <si>
    <t>Jan - 2026</t>
  </si>
  <si>
    <t>Feb - 2026</t>
  </si>
  <si>
    <t>Mar - 2026</t>
  </si>
  <si>
    <t>Apr - 2026</t>
  </si>
  <si>
    <t>May - 2026</t>
  </si>
  <si>
    <t>Jun - 2026</t>
  </si>
  <si>
    <t>Jul - 2026</t>
  </si>
  <si>
    <t>Aug - 2026</t>
  </si>
  <si>
    <t>Sep - 2026</t>
  </si>
  <si>
    <t>Oct - 2026</t>
  </si>
  <si>
    <t>Nov - 2026</t>
  </si>
  <si>
    <t>Dec - 2026</t>
  </si>
  <si>
    <t>Gap</t>
  </si>
  <si>
    <t>RY 1</t>
  </si>
  <si>
    <t>RY 2</t>
  </si>
  <si>
    <t>RY 3</t>
  </si>
  <si>
    <t>Ronald Roberts</t>
  </si>
  <si>
    <t>MACRS 15 YEAR</t>
  </si>
  <si>
    <t>Commercial Real Estate</t>
  </si>
  <si>
    <t>Plant additions/Balance</t>
  </si>
  <si>
    <t>2023 weighting from AMA amounts</t>
  </si>
  <si>
    <t>2024 weighting from AMA amounts</t>
  </si>
  <si>
    <t>2025 weighting from AMA amounts</t>
  </si>
  <si>
    <t>Check</t>
  </si>
  <si>
    <t>AMA 2021</t>
  </si>
  <si>
    <t>AMA 2022</t>
  </si>
  <si>
    <t>AMA 2023</t>
  </si>
  <si>
    <t>AMA 2024</t>
  </si>
  <si>
    <t>AMA 2025</t>
  </si>
  <si>
    <t>Total AMA here</t>
  </si>
  <si>
    <t>Check to Detail</t>
  </si>
  <si>
    <t>n/a</t>
  </si>
  <si>
    <t>CWIP closings</t>
  </si>
  <si>
    <t>MACRS</t>
  </si>
  <si>
    <t>Mid Year 39 MACRS</t>
  </si>
  <si>
    <t>20 Year MACRS</t>
  </si>
  <si>
    <t>DFIT arising from Depreciation Expense Rate Plan Year 1 - 2023</t>
  </si>
  <si>
    <t>DFIT arising from Depreciation Expense Rate Plan Year 2 - 2024</t>
  </si>
  <si>
    <t>DFIT arising from Depreciation Expense Rate Plan Year 3 - 2025</t>
  </si>
  <si>
    <t>check to summary 2021</t>
  </si>
  <si>
    <t>check to summary 2022</t>
  </si>
  <si>
    <t>check to summary 2023</t>
  </si>
  <si>
    <t>check to summary 2024</t>
  </si>
  <si>
    <t>check to summary 2025</t>
  </si>
  <si>
    <t xml:space="preserve">Grand Tot Colstrip </t>
  </si>
  <si>
    <t>EOP 2021&amp;2022</t>
  </si>
  <si>
    <t>s/b zero</t>
  </si>
  <si>
    <t>C303.30 INT Misc Intangible Plant</t>
  </si>
  <si>
    <t>G303.3 INT Misc Intangible Plant</t>
  </si>
  <si>
    <t>No</t>
  </si>
  <si>
    <t>Non-Depreciable - Other than land</t>
  </si>
  <si>
    <t>Tax only - WR Reg Asset</t>
  </si>
  <si>
    <t>Tax only - WR Prelim Survey</t>
  </si>
  <si>
    <t>Tax only - Milwaukee Acq Adj</t>
  </si>
  <si>
    <t>Tax only - Dupont Acq Adj</t>
  </si>
  <si>
    <t>SLE</t>
  </si>
  <si>
    <t>Lease - Puget Sound Energy</t>
  </si>
  <si>
    <t>PSE-None, Non-Utility</t>
  </si>
  <si>
    <t>PSE-None, Gas</t>
  </si>
  <si>
    <t>PSE-None, Electric</t>
  </si>
  <si>
    <t>PSE-None, Common</t>
  </si>
  <si>
    <t>None, Non-Utility</t>
  </si>
  <si>
    <t>None, Gas</t>
  </si>
  <si>
    <t>None, Electric</t>
  </si>
  <si>
    <t>None, Common</t>
  </si>
  <si>
    <t>N397 NUA Communications Equipment</t>
  </si>
  <si>
    <t>N390 NUA Structures &amp; Improvements</t>
  </si>
  <si>
    <t>N3891 NUA Easements</t>
  </si>
  <si>
    <t>Non-Depreciable - Land</t>
  </si>
  <si>
    <t>N3890 NUA Land and Land Rights</t>
  </si>
  <si>
    <t>N346 NUA Misc Equipment</t>
  </si>
  <si>
    <t>N300 NUA Non Utility Land</t>
  </si>
  <si>
    <t>LS-PSE-OP-N9999 - LS - Lease Defaul</t>
  </si>
  <si>
    <t>LS-PSE-OP-N397 NUA Communication Eq</t>
  </si>
  <si>
    <t>LS-PSE-OP-N390 NUA Structures &amp; Imp</t>
  </si>
  <si>
    <t>LS-PSE-OP-N3891 NUA Easements - Lea</t>
  </si>
  <si>
    <t>LS-PSE-OP-N3890 NUA Land &amp; Land Rig</t>
  </si>
  <si>
    <t>LS-PSE-OP-N3644 LNG Transportation</t>
  </si>
  <si>
    <t>LS-PSE-OP-N363 OSP Purification Equ</t>
  </si>
  <si>
    <t>LS-PSE-OP-N362 OSP Gas Holders - Le</t>
  </si>
  <si>
    <t>LS-PSE-OP-N361 OSP Structures &amp; Imp</t>
  </si>
  <si>
    <t>LS-PSE-OP-N346 NUA Misc Equipment -</t>
  </si>
  <si>
    <t>LS-PSE-OP-N300 NUA Non Utility - Le</t>
  </si>
  <si>
    <t>LS-PSE-OP-G9999 - LS - Lease Defaul</t>
  </si>
  <si>
    <t>LS-PSE-OP-G399 GEN Other Tangible P</t>
  </si>
  <si>
    <t>LS-PSE-OP-G3980 GEN Misc Equipment</t>
  </si>
  <si>
    <t>LS-PSE-OP-G3970 GEN Communication E</t>
  </si>
  <si>
    <t>LS-PSE-OP-G396 GEN Power Operated E</t>
  </si>
  <si>
    <t>LS-PSE-OP-G3950 GEN Laboratory Equi</t>
  </si>
  <si>
    <t>LS-PSE-OP-G3940 GEN Tools/Shop/Gara</t>
  </si>
  <si>
    <t>LS-PSE-OP-G3930 GEN Stores Equipmen</t>
  </si>
  <si>
    <t>LS-PSE-OP-G392 GEN Transportation E</t>
  </si>
  <si>
    <t>LS-PSE-OP-G3913 GEN Printers, new -</t>
  </si>
  <si>
    <t>LS-PSE-OP-G3912 GEN Computer Equipm</t>
  </si>
  <si>
    <t>LS-PSE-OP-G3911 GEN Office Furni &amp;</t>
  </si>
  <si>
    <t>LS-PSE-OP-G3901 GEN Stru/Impv, Leas</t>
  </si>
  <si>
    <t>LS-PSE-OP-G3900 GEN Structures &amp; Im</t>
  </si>
  <si>
    <t>LS-PSE-OP-G389 GEN Land &amp; Land Righ</t>
  </si>
  <si>
    <t>LS-PSE-OP-G388 DST ARO Distribution</t>
  </si>
  <si>
    <t>LS-PSE-OP-G387 DST Other Equipment</t>
  </si>
  <si>
    <t>LS-PSE-OP-G3868 RET- Res Water Htr,</t>
  </si>
  <si>
    <t>LS-PSE-OP-G3867 RET-Com Conv Burner</t>
  </si>
  <si>
    <t>LS-PSE-OP-G3866 RET-Res Conv Burner</t>
  </si>
  <si>
    <t>LS-PSE-OP-G3865 DST Com Conv Burner</t>
  </si>
  <si>
    <t>LS-PSE-OP-G3864 RET- Com Water Htr,</t>
  </si>
  <si>
    <t>LS-PSE-OP-G3863 DST Res Conv Burner</t>
  </si>
  <si>
    <t>LS-PSE-OP-G3862 DST Res Water Heate</t>
  </si>
  <si>
    <t>LS-PSE-OP-G3861 DST Com Water Heate</t>
  </si>
  <si>
    <t>LS-PSE-OP-G38601 DST CNG - Lease</t>
  </si>
  <si>
    <t>LS-PSE-OP-G3860 DST Property-Custom</t>
  </si>
  <si>
    <t>LS-PSE-OP-G385 DST Industrial Msa -</t>
  </si>
  <si>
    <t>LS-PSE-OP-G384 DST House Regulator</t>
  </si>
  <si>
    <t>LS-PSE-OP-G383 DST House Regulators</t>
  </si>
  <si>
    <t>LS-PSE-OP-G3823 DST Module Installa</t>
  </si>
  <si>
    <t>LS-PSE-OP-G3822 DST Module Installa</t>
  </si>
  <si>
    <t>LS-PSE-OP-G3821 DST Meter Installat</t>
  </si>
  <si>
    <t>LS-PSE-OP-G3820 DST Meter Installat</t>
  </si>
  <si>
    <t>LS-PSE-OP-G3813 DST Modules (AMR) -</t>
  </si>
  <si>
    <t>LS-PSE-OP-G3812 DST Modules (AMI) -</t>
  </si>
  <si>
    <t>LS-PSE-OP-G3811 DST Meters (AMI) -</t>
  </si>
  <si>
    <t>LS-PSE-OP-G3810 DST Meters (AMR) -</t>
  </si>
  <si>
    <t>LS-PSE-OP-G3804 RET -DST Services,</t>
  </si>
  <si>
    <t>LS-PSE-OP-G3803 DST Services, Steel</t>
  </si>
  <si>
    <t>LS-PSE-OP-G3802 DST Services, Plast</t>
  </si>
  <si>
    <t>LS-PSE-OP-G3801 DST Services, Catho</t>
  </si>
  <si>
    <t>LS-PSE-OP-G3781 DST Measuring &amp; Reg</t>
  </si>
  <si>
    <t>LS-PSE-OP-G3780 DST Measuring &amp; Reg</t>
  </si>
  <si>
    <t>LS-PSE-OP-G3767 DST Mains, Frm Tran</t>
  </si>
  <si>
    <t>LS-PSE-OP-G3766 DST Mains, Frm Tran</t>
  </si>
  <si>
    <t>LS-PSE-OP-G3765 DST Mains, Cathodic</t>
  </si>
  <si>
    <t>LS-PSE-OP-G3764 DST Mains, Wrapped</t>
  </si>
  <si>
    <t>LS-PSE-OP-G3762 DST Mains, Plastic</t>
  </si>
  <si>
    <t>LS-PSE-OP-G3751 DST Structures &amp; Im</t>
  </si>
  <si>
    <t>LS-PSE-OP-G3750 DST Structures &amp; Im</t>
  </si>
  <si>
    <t>LS-PSE-OP-G3743 DST Easements, From</t>
  </si>
  <si>
    <t>LS-PSE-OP-G3742 DST Easements - Lea</t>
  </si>
  <si>
    <t>LS-PSE-OP-G3741 DST Land &amp; Land Rig</t>
  </si>
  <si>
    <t>LS-PSE-OP-G3740 DST Land &amp; Land Rig</t>
  </si>
  <si>
    <t>LS-PSE-OP-G369 TSM Regulating Stati</t>
  </si>
  <si>
    <t>LS-PSE-OP-G367 TSM Mains - Lease</t>
  </si>
  <si>
    <t>LS-PSE-OP-G366 TSM Structures &amp; Imp</t>
  </si>
  <si>
    <t>LS-PSE-OP-G3651 TSM Easements - Lea</t>
  </si>
  <si>
    <t>LS-PSE-OP-G3650 TSM Land &amp; Land Rig</t>
  </si>
  <si>
    <t>LS-PSE-OP-G3649 PRD ARO LNG - Lease</t>
  </si>
  <si>
    <t>LS-PSE-OP-G3644 LNG Transportation</t>
  </si>
  <si>
    <t>LS-PSE-OP-G363 OSP Purification Equ</t>
  </si>
  <si>
    <t>LS-PSE-OP-G362 OSP Gas Holders - Le</t>
  </si>
  <si>
    <t>LS-PSE-OP-G361 OSP Structures &amp; Imp</t>
  </si>
  <si>
    <t>LS-PSE-OP-G360 OSP Land &amp; Land Righ</t>
  </si>
  <si>
    <t>LS-PSE-OP-G357 UGS Other Equipment</t>
  </si>
  <si>
    <t>LS-PSE-OP-G356 UGS Purification Equ</t>
  </si>
  <si>
    <t>LS-PSE-OP-G355 UGS Regulating Stati</t>
  </si>
  <si>
    <t>LS-PSE-OP-G354 UGS Compressor Stati</t>
  </si>
  <si>
    <t>LS-PSE-OP-G353 UGS Lines - Lease</t>
  </si>
  <si>
    <t>LS-PSE-OP-G3523 UGS Cushion Gas - L</t>
  </si>
  <si>
    <t>LS-PSE-OP-G3522 UGS Reservoirs - Le</t>
  </si>
  <si>
    <t>LS-PSE-OP-G3520 UGS Wells - Lease</t>
  </si>
  <si>
    <t>LS-PSE-OP-G3514 UGS Other Structure</t>
  </si>
  <si>
    <t>LS-PSE-OP-G3513 UGS Regulator Sta S</t>
  </si>
  <si>
    <t>LS-PSE-OP-G3512 UGS Compressor Sta</t>
  </si>
  <si>
    <t>LS-PSE-OP-G3511 UGS Well Structures</t>
  </si>
  <si>
    <t>LS-PSE-OP-G3504 UGS Easement - Leas</t>
  </si>
  <si>
    <t>LS-PSE-OP-G3502 UGS Right of Way -</t>
  </si>
  <si>
    <t>LS-PSE-OP-G350 UGS Land &amp; Land Righ</t>
  </si>
  <si>
    <t>LS-PSE-OP-G338 PRD ARO Production -</t>
  </si>
  <si>
    <t>LS-PSE-OP-G320 PRD Other Equipment</t>
  </si>
  <si>
    <t>LS-PSE-OP-G311 PRD Liquified Gas Eq</t>
  </si>
  <si>
    <t>LS-PSE-OP-G305 PRD Structures &amp; Imp</t>
  </si>
  <si>
    <t>LS-PSE-OP-G304 PRD Land &amp; Land Righ</t>
  </si>
  <si>
    <t>LS-PSE-OP-G303 INT Misc Intangible</t>
  </si>
  <si>
    <t>LS-PSE-OP-G302 INT Franchises &amp; Con</t>
  </si>
  <si>
    <t>LS-PSE-OP-G301 INT Organization - L</t>
  </si>
  <si>
    <t>LS-PSE-OP-E9999 - LS - Lease Defaul</t>
  </si>
  <si>
    <t>LS-PSE-OP-E399 GEN Other Tangible P</t>
  </si>
  <si>
    <t>LS-PSE-OP-E3980 GEN Miscellaneous E</t>
  </si>
  <si>
    <t>LS-PSE-OP-E3970 GEN Communication E</t>
  </si>
  <si>
    <t>LS-PSE-OP-E396 GEN Power Operated E</t>
  </si>
  <si>
    <t>LS-PSE-OP-E3950 GEN Laboratory Equi</t>
  </si>
  <si>
    <t>LS-PSE-OP-E3940 GEN Tools/Shop/Gara</t>
  </si>
  <si>
    <t>LS-PSE-OP-E3930 GEN Stores Equip  -</t>
  </si>
  <si>
    <t>LS-PSE-OP-E392 GEN Transportation E</t>
  </si>
  <si>
    <t>LS-PSE-OP-E3913 GEN Printers, new -</t>
  </si>
  <si>
    <t>LS-PSE-OP-E3912 GEN Computer Equipm</t>
  </si>
  <si>
    <t>LS-PSE-OP-E3911 GEN Office Furn &amp; E</t>
  </si>
  <si>
    <t>LS-PSE-OP-E3901 GEN Stru/Impv, Leas</t>
  </si>
  <si>
    <t>LS-PSE-OP-E3900 GEN Structures &amp; Im</t>
  </si>
  <si>
    <t>LS-PSE-OP-E389 GEN Land &amp; Land Righ</t>
  </si>
  <si>
    <t>LS-PSE-OP-E374 DST ARO Distribution</t>
  </si>
  <si>
    <t>LS-PSE-OP-E373 DST Street Lighting</t>
  </si>
  <si>
    <t>LS-PSE-OP-E3722 DST Water Heaters,</t>
  </si>
  <si>
    <t>LS-PSE-OP-E3721 DST Water Heaters,</t>
  </si>
  <si>
    <t>LS-PSE-OP-E3720 DST Leased On Cust</t>
  </si>
  <si>
    <t>LS-PSE-OP-E371 DST Install On Cust</t>
  </si>
  <si>
    <t>LS-PSE-OP-E3701 DST Meters (AMI) -</t>
  </si>
  <si>
    <t>LS-PSE-OP-E370 DST Meters (AMR) - L</t>
  </si>
  <si>
    <t>LS-PSE-OP-E369 DST Services - Lease</t>
  </si>
  <si>
    <t>LS-PSE-OP-E368 DST Line Transformer</t>
  </si>
  <si>
    <t>LS-PSE-OP-E3670 DST U/G Conductor/D</t>
  </si>
  <si>
    <t>LS-PSE-OP-E3660 DST U/G Conduit - L</t>
  </si>
  <si>
    <t>LS-PSE-OP-E3650 DST O/H Conductor &amp;</t>
  </si>
  <si>
    <t>LS-PSE-OP-E3640 DST Poles/Towers Fi</t>
  </si>
  <si>
    <t>LS-PSE-OP-E3630 DST Battery Storage</t>
  </si>
  <si>
    <t>LS-PSE-OP-E3620 DST Substation Equi</t>
  </si>
  <si>
    <t>LS-PSE-OP-E3610 DST Structures &amp; Im</t>
  </si>
  <si>
    <t>LS-PSE-OP-E3601 DST Easements - Lea</t>
  </si>
  <si>
    <t>LS-PSE-OP-E3600 DST Land &amp; Land Rig</t>
  </si>
  <si>
    <t>LS-PSE-OP-E35999 (GIF) Roads &amp; Trai</t>
  </si>
  <si>
    <t>LS-PSE-OP-E3599 TSM ARO Transmissio</t>
  </si>
  <si>
    <t>LS-PSE-OP-E3598 (LIF) Roads &amp; Trail</t>
  </si>
  <si>
    <t>LS-PSE-OP-E3597 TSM Roads &amp; Trails</t>
  </si>
  <si>
    <t>LS-PSE-OP-E3596 TSM Roads &amp; Trails</t>
  </si>
  <si>
    <t>LS-PSE-OP-E3590 TSM Roads &amp; Trails</t>
  </si>
  <si>
    <t>LS-PSE-OP-E3589 (GIF) U/G Conductor</t>
  </si>
  <si>
    <t>LS-PSE-OP-E3588 (LIF) U/G Conductor</t>
  </si>
  <si>
    <t>LS-PSE-OP-E3587 TSM U/G Conductor/D</t>
  </si>
  <si>
    <t>LS-PSE-OP-E3586 TSM U/G Conductor/D</t>
  </si>
  <si>
    <t>LS-PSE-OP-E358 TSM U/G Conductor &amp;</t>
  </si>
  <si>
    <t>LS-PSE-OP-E3579 (GIF) U/G Conduit -</t>
  </si>
  <si>
    <t>LS-PSE-OP-E3578 (LIF) U/G Conduit -</t>
  </si>
  <si>
    <t>LS-PSE-OP-E3577 TSM U/G Conduit - L</t>
  </si>
  <si>
    <t>LS-PSE-OP-E3576 TSM U/G Conduit - L</t>
  </si>
  <si>
    <t>LS-PSE-OP-E357 TSM U/G Conduit - Le</t>
  </si>
  <si>
    <t>LS-PSE-OP-E3569 (GIF) O/H Conductor</t>
  </si>
  <si>
    <t>LS-PSE-OP-E3568 (LIF) O/H Conductor</t>
  </si>
  <si>
    <t>LS-PSE-OP-E3567 TSM O/H Conductor/D</t>
  </si>
  <si>
    <t>LS-PSE-OP-E3566 TSM O/H Conductor/D</t>
  </si>
  <si>
    <t>LS-PSE-OP-E356 TSM O/H Conductor &amp;</t>
  </si>
  <si>
    <t>LS-PSE-OP-E3559 (GIF) Poles and Fix</t>
  </si>
  <si>
    <t>LS-PSE-OP-E3558 (LIF) Poles and Fix</t>
  </si>
  <si>
    <t>LS-PSE-OP-E3557 TSM Poles - Lease</t>
  </si>
  <si>
    <t>LS-PSE-OP-E3556 TSM Poles - Lease</t>
  </si>
  <si>
    <t>LS-PSE-OP-E355 TSM Poles &amp; Fixtures</t>
  </si>
  <si>
    <t>LS-PSE-OP-E3549 (GIF) Towers and Fi</t>
  </si>
  <si>
    <t>LS-PSE-OP-E3548 (LIF) Towers and Fi</t>
  </si>
  <si>
    <t>LS-PSE-OP-E3547 TSM Towers Fixtures</t>
  </si>
  <si>
    <t>LS-PSE-OP-E3546 TSM Towers Fixtures</t>
  </si>
  <si>
    <t>LS-PSE-OP-E354 TSM Towers &amp; Fixture</t>
  </si>
  <si>
    <t>LS-PSE-OP-E3539  (GIF) Substation E</t>
  </si>
  <si>
    <t>LS-PSE-OP-E3538  (LIF) Substation E</t>
  </si>
  <si>
    <t>LS-PSE-OP-E3537 TSM Substation Equi</t>
  </si>
  <si>
    <t>LS-PSE-OP-E3536 TSM Substation Equi</t>
  </si>
  <si>
    <t>LS-PSE-OP-E353 TSM Station Equipmen</t>
  </si>
  <si>
    <t>LS-PSE-OP-E3529 (GIF) Structures &amp;</t>
  </si>
  <si>
    <t>LS-PSE-OP-E3528 (LIF) Structures &amp;</t>
  </si>
  <si>
    <t>LS-PSE-OP-E3527 TSM Structures &amp; Im</t>
  </si>
  <si>
    <t>LS-PSE-OP-E3526 TSM Structures &amp; Im</t>
  </si>
  <si>
    <t>LS-PSE-OP-E352 TSM Structures &amp; Imp</t>
  </si>
  <si>
    <t>LS-PSE-OP-E35099 (GIF) Easements -</t>
  </si>
  <si>
    <t>LS-PSE-OP-E3509  (GIF) Land &amp; Land</t>
  </si>
  <si>
    <t>LS-PSE-OP-E35088 (LIF) Easements -</t>
  </si>
  <si>
    <t>LS-PSE-OP-E3508  (LIF) Land &amp; Land</t>
  </si>
  <si>
    <t>LS-PSE-OP-E3507 TSM Land &amp; Land Rig</t>
  </si>
  <si>
    <t>LS-PSE-OP-E3506 TSM Land &amp; Land Rig</t>
  </si>
  <si>
    <t>LS-PSE-OP-E35017 TSM Easements - Le</t>
  </si>
  <si>
    <t>LS-PSE-OP-E35016 TSM Easements - Le</t>
  </si>
  <si>
    <t>LS-PSE-OP-E3501 TSM Easements - Lea</t>
  </si>
  <si>
    <t>LS-PSE-OP-E3500 TSM Land &amp; Land Rig</t>
  </si>
  <si>
    <t>LS-PSE-OP-E348 PRD Energy Storage E</t>
  </si>
  <si>
    <t>LS-PSE-OP-E347 PRD ARO Other Produc</t>
  </si>
  <si>
    <t>LS-PSE-OP-E3461 PRD Station Mainten</t>
  </si>
  <si>
    <t>LS-PSE-OP-E346 PRD Other Production</t>
  </si>
  <si>
    <t>LS-PSE-OP-E345 PRD Accessory Equipm</t>
  </si>
  <si>
    <t>LS-PSE-OP-E3441 PRD Generators, Lea</t>
  </si>
  <si>
    <t>LS-PSE-OP-E3440 PRD Generators - Le</t>
  </si>
  <si>
    <t>LS-PSE-OP-E343 PRD Prime Movers - L</t>
  </si>
  <si>
    <t>LS-PSE-OP-E342 PRD Fuel Holders/Pro</t>
  </si>
  <si>
    <t>LS-PSE-OP-E3411 PRD Leasehold Impro</t>
  </si>
  <si>
    <t>LS-PSE-OP-E3410 PRD Structures &amp; Im</t>
  </si>
  <si>
    <t>LS-PSE-OP-E3401 PRD Easements - Lea</t>
  </si>
  <si>
    <t>LS-PSE-OP-E3400 PRD Land &amp; Land Rig</t>
  </si>
  <si>
    <t>LS-PSE-OP-E337 HYD ARO Hydro - Leas</t>
  </si>
  <si>
    <t>LS-PSE-OP-E336 HYD Railroads &amp; Brid</t>
  </si>
  <si>
    <t>LS-PSE-OP-E3351 HYD Station Mainten</t>
  </si>
  <si>
    <t>LS-PSE-OP-E335 HYD Misc Power Plant</t>
  </si>
  <si>
    <t>LS-PSE-OP-E334 HYD Accessory Equipm</t>
  </si>
  <si>
    <t>LS-PSE-OP-E333 HYD Waterwheels, Tur</t>
  </si>
  <si>
    <t>LS-PSE-OP-E332 HYD Reservoir, Dam,</t>
  </si>
  <si>
    <t>LS-PSE-OP-E331 HYD Structures &amp; Imp</t>
  </si>
  <si>
    <t>LS-PSE-OP-E3302 HYD Hatchery - Leas</t>
  </si>
  <si>
    <t>LS-PSE-OP-E3301 HYD Easements - Lea</t>
  </si>
  <si>
    <t>LS-PSE-OP-E3300 HYD Land &amp; Land Rig</t>
  </si>
  <si>
    <t>LS-PSE-OP-E3171 STM ARO Steam Plt R</t>
  </si>
  <si>
    <t>LS-PSE-OP-E3170 STM ARO Steam Plant</t>
  </si>
  <si>
    <t>LS-PSE-OP-E316 STM Misc Power Plant</t>
  </si>
  <si>
    <t>LS-PSE-OP-E315 STM Accessory Equipm</t>
  </si>
  <si>
    <t>LS-PSE-OP-E314 STM Turbogenerator U</t>
  </si>
  <si>
    <t>LS-PSE-OP-E313 STM Engine &amp; Generat</t>
  </si>
  <si>
    <t>LS-PSE-OP-E312 STM Boiler Plant Equ</t>
  </si>
  <si>
    <t>LS-PSE-OP-E311 STM Structures &amp; Imp</t>
  </si>
  <si>
    <t>LS-PSE-OP-E310 STM Land &amp; Land Righ</t>
  </si>
  <si>
    <t>LS-PSE-OP-E303 INT Misc Intangibles</t>
  </si>
  <si>
    <t>LS-PSE-OP-E302 INT Franchises &amp; Con</t>
  </si>
  <si>
    <t>LS-PSE-OP-E301 INT Organization - L</t>
  </si>
  <si>
    <t>LS-PSE-OP-E300 NUA Non-Utility Asse</t>
  </si>
  <si>
    <t>LS-PSE-OP-C9999 - LS - Lease Defaul</t>
  </si>
  <si>
    <t>LS-PSE-OP-C399 Common ARO - Lease</t>
  </si>
  <si>
    <t>LS-PSE-OP-C3980 CMN Misc Equipment</t>
  </si>
  <si>
    <t>LS-PSE-OP-C3970 CMN Communication E</t>
  </si>
  <si>
    <t>LS-PSE-OP-C396 CMN Power Operated E</t>
  </si>
  <si>
    <t>LS-PSE-OP-C3940 CMN Tools/Shop/Gara</t>
  </si>
  <si>
    <t>LS-PSE-OP-C393 CMN Stores Equipment</t>
  </si>
  <si>
    <t>LS-PSE-OP-C3922 CMN Aircraft Engine</t>
  </si>
  <si>
    <t>LS-PSE-OP-C3921 CMN Aircraft - Leas</t>
  </si>
  <si>
    <t>LS-PSE-OP-C3920 CMN Transportation</t>
  </si>
  <si>
    <t>LS-PSE-OP-C3913 CMN Printers, new -</t>
  </si>
  <si>
    <t>LS-PSE-OP-C3912 CMN Computer Equipm</t>
  </si>
  <si>
    <t>LS-PSE-OP-C3911 CMN Office Furn &amp; E</t>
  </si>
  <si>
    <t>LS-PSE-OP-C3901 CMN Stru/Impv, Leas</t>
  </si>
  <si>
    <t>LS-PSE-OP-C3900 CMN Structure &amp; Imp</t>
  </si>
  <si>
    <t>LS-PSE-OP-C389 CMN Land &amp; Land Righ</t>
  </si>
  <si>
    <t>LS-PSE-OP-C303 CMN Misc Intangible</t>
  </si>
  <si>
    <t>LS-PSE-OP-C302 CMN Franchises &amp; Con</t>
  </si>
  <si>
    <t>LS-PSE-OP-C301 CMN Organization - L</t>
  </si>
  <si>
    <t>SL</t>
  </si>
  <si>
    <t>LS-PSE-CAP-N9999 - LS - Lease Defau</t>
  </si>
  <si>
    <t>LS-PSE-CAP-N397 NUA Communication E</t>
  </si>
  <si>
    <t>LS-PSE-CAP-N390 NUA Structures &amp; Im</t>
  </si>
  <si>
    <t>LS-PSE-CAP-N3891 NUA Easements - Le</t>
  </si>
  <si>
    <t>LS-PSE-CAP-N3890 NUA Land &amp; Land Ri</t>
  </si>
  <si>
    <t>LS-PSE-CAP-N3644 LNG Transportation</t>
  </si>
  <si>
    <t>LS-PSE-CAP-N363 OSP Purification Eq</t>
  </si>
  <si>
    <t>LS-PSE-CAP-N362 OSP Gas Holders - L</t>
  </si>
  <si>
    <t>LS-PSE-CAP-N361 OSP Structures &amp; Im</t>
  </si>
  <si>
    <t>LS-PSE-CAP-N346 NUA Misc Equipment</t>
  </si>
  <si>
    <t>LS-PSE-CAP-N300 NUA Non Utility - L</t>
  </si>
  <si>
    <t>LS-PSE-CAP-G9999 - LS - Lease Defau</t>
  </si>
  <si>
    <t>LS-PSE-CAP-G399 GEN Other Tangible</t>
  </si>
  <si>
    <t>LS-PSE-CAP-G3980 GEN Misc Equipment</t>
  </si>
  <si>
    <t>LS-PSE-CAP-G3970 GEN Communication</t>
  </si>
  <si>
    <t>LS-PSE-CAP-G396 GEN Power Operated</t>
  </si>
  <si>
    <t>LS-PSE-CAP-G3950 GEN Laboratory Equ</t>
  </si>
  <si>
    <t>LS-PSE-CAP-G3940 GEN Tools/Shop/Gar</t>
  </si>
  <si>
    <t>LS-PSE-CAP-G3930 GEN Stores Equipme</t>
  </si>
  <si>
    <t>LS-PSE-CAP-G392 GEN Transportation</t>
  </si>
  <si>
    <t>LS-PSE-CAP-G3913 GEN Printers, new</t>
  </si>
  <si>
    <t>LS-PSE-CAP-G3912 GEN Computer Equip</t>
  </si>
  <si>
    <t>LS-PSE-CAP-G3911 GEN Office Furni &amp;</t>
  </si>
  <si>
    <t>LS-PSE-CAP-G3901 GEN Stru/Impv, Lea</t>
  </si>
  <si>
    <t>LS-PSE-CAP-G3900 GEN Structures &amp; I</t>
  </si>
  <si>
    <t>LS-PSE-CAP-G389 GEN Land &amp; Land Rig</t>
  </si>
  <si>
    <t>LS-PSE-CAP-G388 DST ARO Distributio</t>
  </si>
  <si>
    <t>LS-PSE-CAP-G387 DST Other Equipment</t>
  </si>
  <si>
    <t>LS-PSE-CAP-G3868 RET- Res Water Htr</t>
  </si>
  <si>
    <t>LS-PSE-CAP-G3867 RET-Com Conv Burne</t>
  </si>
  <si>
    <t>LS-PSE-CAP-G3866 RET-Res Conv Burne</t>
  </si>
  <si>
    <t>LS-PSE-CAP-G3865 DST Com Conv Burne</t>
  </si>
  <si>
    <t>LS-PSE-CAP-G3864 RET- Com Water Htr</t>
  </si>
  <si>
    <t>LS-PSE-CAP-G3863 DST Res Conv Burne</t>
  </si>
  <si>
    <t>LS-PSE-CAP-G3862 DST Res Water Heat</t>
  </si>
  <si>
    <t>LS-PSE-CAP-G3861 DST Com Water Heat</t>
  </si>
  <si>
    <t>LS-PSE-CAP-G38601 DST CNG - Lease</t>
  </si>
  <si>
    <t>LS-PSE-CAP-G3860 DST Property-Custo</t>
  </si>
  <si>
    <t>LS-PSE-CAP-G385 DST Industrial Msa</t>
  </si>
  <si>
    <t>LS-PSE-CAP-G384 DST House Regulator</t>
  </si>
  <si>
    <t>LS-PSE-CAP-G383 DST House Regulator</t>
  </si>
  <si>
    <t>LS-PSE-CAP-G3823 DST Module Install</t>
  </si>
  <si>
    <t>LS-PSE-CAP-G3822 DST Module Install</t>
  </si>
  <si>
    <t>LS-PSE-CAP-G3821 DST Meter Installa</t>
  </si>
  <si>
    <t>LS-PSE-CAP-G3820 DST Meter Installa</t>
  </si>
  <si>
    <t>LS-PSE-CAP-G3813 DST Modules (AMR)</t>
  </si>
  <si>
    <t>LS-PSE-CAP-G3812 DST Modules (AMI)</t>
  </si>
  <si>
    <t>LS-PSE-CAP-G3811 DST Meters (AMI) -</t>
  </si>
  <si>
    <t>LS-PSE-CAP-G3810 DST Meters (AMR) -</t>
  </si>
  <si>
    <t>LS-PSE-CAP-G3804 RET -DST Services,</t>
  </si>
  <si>
    <t>LS-PSE-CAP-G3803 DST Services, Stee</t>
  </si>
  <si>
    <t>LS-PSE-CAP-G3802 DST Services, Plas</t>
  </si>
  <si>
    <t>LS-PSE-CAP-G3801 DST Services, Cath</t>
  </si>
  <si>
    <t>LS-PSE-CAP-G3781 DST Measuring &amp; Re</t>
  </si>
  <si>
    <t>LS-PSE-CAP-G3780 DST Measuring &amp; Re</t>
  </si>
  <si>
    <t>LS-PSE-CAP-G3767 DST Mains, Frm Tra</t>
  </si>
  <si>
    <t>LS-PSE-CAP-G3766 DST Mains, Frm Tra</t>
  </si>
  <si>
    <t>LS-PSE-CAP-G3765 DST Mains, Cathodi</t>
  </si>
  <si>
    <t>LS-PSE-CAP-G3764 DST Mains, Wrapped</t>
  </si>
  <si>
    <t>LS-PSE-CAP-G3762 DST Mains, Plastic</t>
  </si>
  <si>
    <t>LS-PSE-CAP-G3751 DST Structures &amp; I</t>
  </si>
  <si>
    <t>LS-PSE-CAP-G3750 DST Structures &amp; I</t>
  </si>
  <si>
    <t>LS-PSE-CAP-G3743 DST Easements, Fro</t>
  </si>
  <si>
    <t>LS-PSE-CAP-G3742 DST Easements - Le</t>
  </si>
  <si>
    <t>LS-PSE-CAP-G3741 DST Land &amp; Land Ri</t>
  </si>
  <si>
    <t>LS-PSE-CAP-G3740 DST Land &amp; Land Ri</t>
  </si>
  <si>
    <t>LS-PSE-CAP-G369 TSM Regulating Stat</t>
  </si>
  <si>
    <t>LS-PSE-CAP-G367 TSM Mains - Lease</t>
  </si>
  <si>
    <t>LS-PSE-CAP-G366 TSM Structures &amp; Im</t>
  </si>
  <si>
    <t>LS-PSE-CAP-G3651 TSM Easements - Le</t>
  </si>
  <si>
    <t>LS-PSE-CAP-G3650 TSM Land &amp; Land Ri</t>
  </si>
  <si>
    <t>LS-PSE-CAP-G3649 PRD ARO LNG - Leas</t>
  </si>
  <si>
    <t>LS-PSE-CAP-G3644 LNG Transportation</t>
  </si>
  <si>
    <t>LS-PSE-CAP-G363 OSP Purification Eq</t>
  </si>
  <si>
    <t>LS-PSE-CAP-G362 OSP Gas Holders - L</t>
  </si>
  <si>
    <t>LS-PSE-CAP-G361 OSP Structures &amp; Im</t>
  </si>
  <si>
    <t>LS-PSE-CAP-G360 OSP Land &amp; Land Rig</t>
  </si>
  <si>
    <t>LS-PSE-CAP-G357 UGS Other Equipment</t>
  </si>
  <si>
    <t>LS-PSE-CAP-G356 UGS Purification Eq</t>
  </si>
  <si>
    <t>LS-PSE-CAP-G355 UGS Regulating Stat</t>
  </si>
  <si>
    <t>LS-PSE-CAP-G354 UGS Compressor Stat</t>
  </si>
  <si>
    <t>LS-PSE-CAP-G353 UGS Lines - Lease</t>
  </si>
  <si>
    <t>LS-PSE-CAP-G3523 UGS Cushion Gas -</t>
  </si>
  <si>
    <t>LS-PSE-CAP-G3522 UGS Reservoirs - L</t>
  </si>
  <si>
    <t>LS-PSE-CAP-G3520 UGS Wells - Lease</t>
  </si>
  <si>
    <t>LS-PSE-CAP-G3514 UGS Other Structur</t>
  </si>
  <si>
    <t>LS-PSE-CAP-G3513 UGS Regulator Sta</t>
  </si>
  <si>
    <t>LS-PSE-CAP-G3512 UGS Compressor Sta</t>
  </si>
  <si>
    <t>LS-PSE-CAP-G3511 UGS Well Structure</t>
  </si>
  <si>
    <t>LS-PSE-CAP-G3504 UGS Easement - Lea</t>
  </si>
  <si>
    <t>LS-PSE-CAP-G3502 UGS Right of Way -</t>
  </si>
  <si>
    <t>LS-PSE-CAP-G350 UGS Land &amp; Land Rig</t>
  </si>
  <si>
    <t>LS-PSE-CAP-G338 PRD ARO Production</t>
  </si>
  <si>
    <t>LS-PSE-CAP-G320 PRD Other Equipment</t>
  </si>
  <si>
    <t>LS-PSE-CAP-G311 PRD Liquified Gas E</t>
  </si>
  <si>
    <t>LS-PSE-CAP-G305 PRD Structures &amp; Im</t>
  </si>
  <si>
    <t>LS-PSE-CAP-G304 PRD Land &amp; Land Rig</t>
  </si>
  <si>
    <t>LS-PSE-CAP-G303 INT Misc Intangible</t>
  </si>
  <si>
    <t>LS-PSE-CAP-G302 INT Franchises &amp; Co</t>
  </si>
  <si>
    <t>LS-PSE-CAP-G301 INT Organization -</t>
  </si>
  <si>
    <t>LS-PSE-CAP-E9999 - LS - Lease Defau</t>
  </si>
  <si>
    <t>LS-PSE-CAP-E399 GEN Other Tangible</t>
  </si>
  <si>
    <t>LS-PSE-CAP-E3980 GEN Miscellaneous</t>
  </si>
  <si>
    <t>LS-PSE-CAP-E3970 GEN Communication</t>
  </si>
  <si>
    <t>LS-PSE-CAP-E396 GEN Power Operated</t>
  </si>
  <si>
    <t>LS-PSE-CAP-E3950 GEN Laboratory Equ</t>
  </si>
  <si>
    <t>LS-PSE-CAP-E3940 GEN Tools/Shop/Gar</t>
  </si>
  <si>
    <t>LS-PSE-CAP-E3930 GEN Stores Equip</t>
  </si>
  <si>
    <t>LS-PSE-CAP-E392 GEN Transportation</t>
  </si>
  <si>
    <t>LS-PSE-CAP-E3913 GEN Printers, new</t>
  </si>
  <si>
    <t>LS-PSE-CAP-E3912 GEN Computer Equip</t>
  </si>
  <si>
    <t>LS-PSE-CAP-E3911 GEN Office Furn &amp;</t>
  </si>
  <si>
    <t>LS-PSE-CAP-E3901 GEN Stru/Impv, Lea</t>
  </si>
  <si>
    <t>LS-PSE-CAP-E3900 GEN Structures &amp; I</t>
  </si>
  <si>
    <t>LS-PSE-CAP-E389 GEN Land &amp; Land Rig</t>
  </si>
  <si>
    <t>LS-PSE-CAP-E374 DST ARO Distributio</t>
  </si>
  <si>
    <t>LS-PSE-CAP-E373 DST Street Lighting</t>
  </si>
  <si>
    <t>LS-PSE-CAP-E3722 DST Water Heaters,</t>
  </si>
  <si>
    <t>LS-PSE-CAP-E3721 DST Water Heaters,</t>
  </si>
  <si>
    <t>LS-PSE-CAP-E3720 DST Leased On Cust</t>
  </si>
  <si>
    <t>LS-PSE-CAP-E371 DST Install On Cust</t>
  </si>
  <si>
    <t>LS-PSE-CAP-E3701 DST Meters (AMI) -</t>
  </si>
  <si>
    <t>LS-PSE-CAP-E370 DST Meters (AMR) -</t>
  </si>
  <si>
    <t>LS-PSE-CAP-E369 DST Services - Leas</t>
  </si>
  <si>
    <t>LS-PSE-CAP-E368 DST Line Transforme</t>
  </si>
  <si>
    <t>LS-PSE-CAP-E3670 DST U/G Conductor/</t>
  </si>
  <si>
    <t>LS-PSE-CAP-E3660 DST U/G Conduit -</t>
  </si>
  <si>
    <t>LS-PSE-CAP-E3650 DST O/H Conductor</t>
  </si>
  <si>
    <t>LS-PSE-CAP-E3640 DST Poles/Towers F</t>
  </si>
  <si>
    <t>LS-PSE-CAP-E3630 DST Battery Storag</t>
  </si>
  <si>
    <t>LS-PSE-CAP-E3620 DST Substation Equ</t>
  </si>
  <si>
    <t>LS-PSE-CAP-E3610 DST Structures &amp; I</t>
  </si>
  <si>
    <t>LS-PSE-CAP-E3601 DST Easements - Le</t>
  </si>
  <si>
    <t>LS-PSE-CAP-E3600 DST Land &amp; Land Ri</t>
  </si>
  <si>
    <t>LS-PSE-CAP-E35999 (GIF) Roads &amp; Tra</t>
  </si>
  <si>
    <t>LS-PSE-CAP-E3599 TSM ARO Transmissi</t>
  </si>
  <si>
    <t>LS-PSE-CAP-E3598 (LIF) Roads &amp; Trai</t>
  </si>
  <si>
    <t>LS-PSE-CAP-E3597 TSM Roads &amp; Trails</t>
  </si>
  <si>
    <t>LS-PSE-CAP-E3596 TSM Roads &amp; Trails</t>
  </si>
  <si>
    <t>LS-PSE-CAP-E3590 TSM Roads &amp; Trails</t>
  </si>
  <si>
    <t>LS-PSE-CAP-E3589 (GIF) U/G Conducto</t>
  </si>
  <si>
    <t>LS-PSE-CAP-E3588 (LIF) U/G Conducto</t>
  </si>
  <si>
    <t>LS-PSE-CAP-E3587 TSM U/G Conductor/</t>
  </si>
  <si>
    <t>LS-PSE-CAP-E3586 TSM U/G Conductor/</t>
  </si>
  <si>
    <t>LS-PSE-CAP-E358 TSM U/G Conductor &amp;</t>
  </si>
  <si>
    <t>LS-PSE-CAP-E3579 (GIF) U/G Conduit</t>
  </si>
  <si>
    <t>LS-PSE-CAP-E3578 (LIF) U/G Conduit</t>
  </si>
  <si>
    <t>LS-PSE-CAP-E3577 TSM U/G Conduit -</t>
  </si>
  <si>
    <t>LS-PSE-CAP-E3576 TSM U/G Conduit -</t>
  </si>
  <si>
    <t>LS-PSE-CAP-E357 TSM U/G Conduit - L</t>
  </si>
  <si>
    <t>LS-PSE-CAP-E3569 (GIF) O/H Conducto</t>
  </si>
  <si>
    <t>LS-PSE-CAP-E3568 (LIF) O/H Conducto</t>
  </si>
  <si>
    <t>LS-PSE-CAP-E3567 TSM O/H Conductor/</t>
  </si>
  <si>
    <t>LS-PSE-CAP-E3566 TSM O/H Conductor/</t>
  </si>
  <si>
    <t>LS-PSE-CAP-E356 TSM O/H Conductor &amp;</t>
  </si>
  <si>
    <t>LS-PSE-CAP-E3559 (GIF) Poles and Fi</t>
  </si>
  <si>
    <t>LS-PSE-CAP-E3558 (LIF) Poles and Fi</t>
  </si>
  <si>
    <t>LS-PSE-CAP-E3557 TSM Poles - Lease</t>
  </si>
  <si>
    <t>LS-PSE-CAP-E3556 TSM Poles - Lease</t>
  </si>
  <si>
    <t>LS-PSE-CAP-E355 TSM Poles &amp; Fixture</t>
  </si>
  <si>
    <t>LS-PSE-CAP-E3549 (GIF) Towers and F</t>
  </si>
  <si>
    <t>LS-PSE-CAP-E3548 (LIF) Towers and F</t>
  </si>
  <si>
    <t>LS-PSE-CAP-E3547 TSM Towers Fixture</t>
  </si>
  <si>
    <t>LS-PSE-CAP-E3546 TSM Towers Fixture</t>
  </si>
  <si>
    <t>LS-PSE-CAP-E354 TSM Towers &amp; Fixtur</t>
  </si>
  <si>
    <t>LS-PSE-CAP-E3539  (GIF) Substation</t>
  </si>
  <si>
    <t>LS-PSE-CAP-E3538  (LIF) Substation</t>
  </si>
  <si>
    <t>LS-PSE-CAP-E3537 TSM Substation Equ</t>
  </si>
  <si>
    <t>LS-PSE-CAP-E3536 TSM Substation Equ</t>
  </si>
  <si>
    <t>LS-PSE-CAP-E353 TSM Station Equipme</t>
  </si>
  <si>
    <t>LS-PSE-CAP-E3529 (GIF) Structures &amp;</t>
  </si>
  <si>
    <t>LS-PSE-CAP-E3528 (LIF) Structures &amp;</t>
  </si>
  <si>
    <t>LS-PSE-CAP-E3527 TSM Structures &amp; I</t>
  </si>
  <si>
    <t>LS-PSE-CAP-E3526 TSM Structures &amp; I</t>
  </si>
  <si>
    <t>LS-PSE-CAP-E352 TSM Structures &amp; Im</t>
  </si>
  <si>
    <t>LS-PSE-CAP-E35099 (GIF) Easements -</t>
  </si>
  <si>
    <t>LS-PSE-CAP-E3509  (GIF) Land &amp; Land</t>
  </si>
  <si>
    <t>LS-PSE-CAP-E35088 (LIF) Easements -</t>
  </si>
  <si>
    <t>LS-PSE-CAP-E3508  (LIF) Land &amp; Land</t>
  </si>
  <si>
    <t>LS-PSE-CAP-E3507 TSM Land &amp; Land Ri</t>
  </si>
  <si>
    <t>LS-PSE-CAP-E3506 TSM Land &amp; Land Ri</t>
  </si>
  <si>
    <t>LS-PSE-CAP-E35017 TSM Easements - L</t>
  </si>
  <si>
    <t>LS-PSE-CAP-E35016 TSM Easements - L</t>
  </si>
  <si>
    <t>LS-PSE-CAP-E3501 TSM Easements - Le</t>
  </si>
  <si>
    <t>LS-PSE-CAP-E3500 TSM Land &amp; Land Ri</t>
  </si>
  <si>
    <t>LS-PSE-CAP-E348 PRD Energy Storage</t>
  </si>
  <si>
    <t>LS-PSE-CAP-E347 PRD ARO Other Produ</t>
  </si>
  <si>
    <t>LS-PSE-CAP-E3461 PRD Station Mainte</t>
  </si>
  <si>
    <t>LS-PSE-CAP-E346 PRD Other Productio</t>
  </si>
  <si>
    <t>LS-PSE-CAP-E345 PRD Accessory Equip</t>
  </si>
  <si>
    <t>LS-PSE-CAP-E3441 PRD Generators, Le</t>
  </si>
  <si>
    <t>LS-PSE-CAP-E3440 PRD Generators - L</t>
  </si>
  <si>
    <t>LS-PSE-CAP-E343 PRD Prime Movers -</t>
  </si>
  <si>
    <t>LS-PSE-CAP-E342 PRD Fuel Holders/Pr</t>
  </si>
  <si>
    <t>LS-PSE-CAP-E3411 PRD Leasehold Impr</t>
  </si>
  <si>
    <t>LS-PSE-CAP-E3410 PRD Structures &amp; I</t>
  </si>
  <si>
    <t>LS-PSE-CAP-E3401 PRD Easements - Le</t>
  </si>
  <si>
    <t>LS-PSE-CAP-E3400 PRD Land &amp; Land Ri</t>
  </si>
  <si>
    <t>LS-PSE-CAP-E337 HYD ARO Hydro - Lea</t>
  </si>
  <si>
    <t>LS-PSE-CAP-E336 HYD Railroads &amp; Bri</t>
  </si>
  <si>
    <t>LS-PSE-CAP-E3351 HYD Station Mainte</t>
  </si>
  <si>
    <t>LS-PSE-CAP-E335 HYD Misc Power Plan</t>
  </si>
  <si>
    <t>LS-PSE-CAP-E334 HYD Accessory Equip</t>
  </si>
  <si>
    <t>LS-PSE-CAP-E333 HYD Waterwheels, Tu</t>
  </si>
  <si>
    <t>LS-PSE-CAP-E332 HYD Reservoir, Dam,</t>
  </si>
  <si>
    <t>LS-PSE-CAP-E331 HYD Structures &amp; Im</t>
  </si>
  <si>
    <t>LS-PSE-CAP-E3302 HYD Hatchery - Lea</t>
  </si>
  <si>
    <t>LS-PSE-CAP-E3301 HYD Easements - Le</t>
  </si>
  <si>
    <t>LS-PSE-CAP-E3300 HYD Land &amp; Land Ri</t>
  </si>
  <si>
    <t>LS-PSE-CAP-E3171 STM ARO Steam Plt</t>
  </si>
  <si>
    <t>LS-PSE-CAP-E3170 STM ARO Steam Plan</t>
  </si>
  <si>
    <t>LS-PSE-CAP-E316 STM Misc Power Plan</t>
  </si>
  <si>
    <t>LS-PSE-CAP-E315 STM Accessory Equip</t>
  </si>
  <si>
    <t>LS-PSE-CAP-E314 STM Turbogenerator</t>
  </si>
  <si>
    <t>LS-PSE-CAP-E313 STM Engine &amp; Genera</t>
  </si>
  <si>
    <t>LS-PSE-CAP-E312 STM Boiler Plant Eq</t>
  </si>
  <si>
    <t>LS-PSE-CAP-E311 STM Structures &amp; Im</t>
  </si>
  <si>
    <t>LS-PSE-CAP-E310 STM Land &amp; Land Rig</t>
  </si>
  <si>
    <t>LS-PSE-CAP-E303 INT Misc Intangible</t>
  </si>
  <si>
    <t>LS-PSE-CAP-E302 INT Franchises &amp; Co</t>
  </si>
  <si>
    <t>LS-PSE-CAP-E301 INT Organization -</t>
  </si>
  <si>
    <t>LS-PSE-CAP-E300 NUA Non-Utility Ass</t>
  </si>
  <si>
    <t>LS-PSE-CAP-C9999 - LS - Lease Defau</t>
  </si>
  <si>
    <t>LS-PSE-CAP-C399 Common ARO - Lease</t>
  </si>
  <si>
    <t>LS-PSE-CAP-C3980 CMN Misc Equipment</t>
  </si>
  <si>
    <t>LS-PSE-CAP-C3970 CMN Communication</t>
  </si>
  <si>
    <t>LS-PSE-CAP-C396 CMN Power Operated</t>
  </si>
  <si>
    <t>LS-PSE-CAP-C3940 CMN Tools/Shop/Gar</t>
  </si>
  <si>
    <t>LS-PSE-CAP-C393 CMN Stores Equipmen</t>
  </si>
  <si>
    <t>LS-PSE-CAP-C3922 CMN Aircraft Engin</t>
  </si>
  <si>
    <t>LS-PSE-CAP-C3921 CMN Aircraft - Lea</t>
  </si>
  <si>
    <t>LS-PSE-CAP-C3920 CMN Transportation</t>
  </si>
  <si>
    <t>LS-PSE-CAP-C3913 CMN Printers, new</t>
  </si>
  <si>
    <t>LS-PSE-CAP-C3912 CMN Computer Equip</t>
  </si>
  <si>
    <t>LS-PSE-CAP-C3911 CMN Office Furn &amp;</t>
  </si>
  <si>
    <t>LS-PSE-CAP-C3901 CMN Stru/Impv, Lea</t>
  </si>
  <si>
    <t>LS-PSE-CAP-C3900 CMN Structure &amp; Im</t>
  </si>
  <si>
    <t>LS-PSE-CAP-C389 CMN Land &amp; Land Rig</t>
  </si>
  <si>
    <t>LS-PSE-CAP-C303 CMN Misc Intangible</t>
  </si>
  <si>
    <t>LS-PSE-CAP-C302 CMN Franchises &amp; Co</t>
  </si>
  <si>
    <t>LS-PSE-CAP-C301 CMN Organization -</t>
  </si>
  <si>
    <t>New Renewable Natural Gas Assets</t>
  </si>
  <si>
    <t>G3646 LNG Compressor Equipment Tacoma</t>
  </si>
  <si>
    <t>G3645 LNG Meas &amp; Reg Equipment Tacoma</t>
  </si>
  <si>
    <t>G3643 LNG Terminal Equipment Tacoma</t>
  </si>
  <si>
    <t>G3635 LNG Other Equipment Tacoma</t>
  </si>
  <si>
    <t>G3633 LNG Compressor Equipment Tacoma</t>
  </si>
  <si>
    <t>G3632 LNG Vaporizing Equipment Tacoma</t>
  </si>
  <si>
    <t>G3631 LNG Liquifaction Equipment Tacoma</t>
  </si>
  <si>
    <t>G3630 LNG Purification Equipment Tacoma</t>
  </si>
  <si>
    <t>G362 LNG Gas Holders Tacoma</t>
  </si>
  <si>
    <t>G3620 LNG Gas Holders Tacoma</t>
  </si>
  <si>
    <t>G361 LNG Structures &amp; Improvements Tacoma</t>
  </si>
  <si>
    <t>G3610 LNG Structures &amp; Improvements Tacoma</t>
  </si>
  <si>
    <t>G399 GEN OtherTangible Property RET</t>
  </si>
  <si>
    <t>G399 GEN Other Tangible Property</t>
  </si>
  <si>
    <t>G399 GEN Other Tangible Propert-NSC</t>
  </si>
  <si>
    <t>G3981 GEN Misc Equipment &gt; NOTUSED</t>
  </si>
  <si>
    <t>G3981 GEN Misc Equipment &gt; $20K</t>
  </si>
  <si>
    <t>End of Life</t>
  </si>
  <si>
    <t>G3980 GEN Misc Equip, old</t>
  </si>
  <si>
    <t>G3980 GEN Misc Equip, old-NSC</t>
  </si>
  <si>
    <t>G3980 GEN Misc Equip, 15 yr new</t>
  </si>
  <si>
    <t>G3980 GEN Misc Equip, new-NSC</t>
  </si>
  <si>
    <t>G3980 GEN Misc Equip, new</t>
  </si>
  <si>
    <t>G3972 GEN Telecom Eq NOTUSED</t>
  </si>
  <si>
    <t>G3972 GEN Telecommunications Eq</t>
  </si>
  <si>
    <t>G3971 GEN Mobile Comm Eq NOTUSED</t>
  </si>
  <si>
    <t>G3971 GEN Mobile Comm Eq</t>
  </si>
  <si>
    <t>G3970 GEN Comm Equip, old</t>
  </si>
  <si>
    <t>G3970 GEN Comm Equip, old-NSC</t>
  </si>
  <si>
    <t>G3970 GEN Comm Equip, 15 yr new</t>
  </si>
  <si>
    <t>G3970 GEN Comm Equip, new-NSC</t>
  </si>
  <si>
    <t>G396 GEN Power Op Equip, old</t>
  </si>
  <si>
    <t>G396 GEN Power Op Equip, old-NSC</t>
  </si>
  <si>
    <t>G396 GEN Power Op Equip, 15 yr new</t>
  </si>
  <si>
    <t>G396 GEN Power Op Equip, new-NSC</t>
  </si>
  <si>
    <t>G3951 GEN Laboratory Equip &gt; NOTUSE</t>
  </si>
  <si>
    <t>G3951 GEN Laboratory Equip &gt; $20K</t>
  </si>
  <si>
    <t>G3950 GEN Lab Equip, old</t>
  </si>
  <si>
    <t>G3950 GEN Laboratory Equip, old-NSC</t>
  </si>
  <si>
    <t>G3950 GEN Laboratory Equip, old</t>
  </si>
  <si>
    <t>G3950 GEN Lab Equip, 20 yr new</t>
  </si>
  <si>
    <t>G3950 GEN Laboratory Equip, new-NSC</t>
  </si>
  <si>
    <t>G3943 GEN Tools, From G387 &lt;NOTUSED</t>
  </si>
  <si>
    <t>G3943 GEN Tools, From G387 &lt; $20K</t>
  </si>
  <si>
    <t>G3942 GEN Tools, 5 yrs NOTUSED</t>
  </si>
  <si>
    <t>G3942 GEN Tools, 5 yrs</t>
  </si>
  <si>
    <t>G3941 GEN Tools/Garage/Shop &gt;NOTUSE</t>
  </si>
  <si>
    <t>G3941 GEN Tools/Garage/Shop &gt; $20K</t>
  </si>
  <si>
    <t>G3940 GEN Tools/Garage/Shop, old</t>
  </si>
  <si>
    <t>G3940 GEN Tools/Garage/Shop, ol-NSC</t>
  </si>
  <si>
    <t>G3940 GEN Tools/Garage/Shop, ne-NSC</t>
  </si>
  <si>
    <t>G3931 GEN Stores Equipment &gt;NOTUSED</t>
  </si>
  <si>
    <t>G3931 GEN Stores Equipment &gt; $20K</t>
  </si>
  <si>
    <t>G3930 GEN Stores Equip, old</t>
  </si>
  <si>
    <t>G3930 GEN Stores Equip, old-NSC</t>
  </si>
  <si>
    <t>G3930 GEN Stores Equip, 20 yr new</t>
  </si>
  <si>
    <t>G3930 GEN Stores Equip, new-NSC</t>
  </si>
  <si>
    <t>G3930 GEN Stores Equip, new</t>
  </si>
  <si>
    <t>G392 GEN Trans Equip, old</t>
  </si>
  <si>
    <t>G392 GEN Trans Equip, old-NSC</t>
  </si>
  <si>
    <t>G392 GEN Trans Equip, 10 yr new</t>
  </si>
  <si>
    <t>G392 GEN Trans Equip, new-NSC</t>
  </si>
  <si>
    <t>G3916 GEN Data Equipment NOTUSED</t>
  </si>
  <si>
    <t>G3916 GEN Data Equipment</t>
  </si>
  <si>
    <t>G3915 GEN Network Equipment NOTUSED</t>
  </si>
  <si>
    <t>G3915 GEN Network Equipment</t>
  </si>
  <si>
    <t>G3914 GEN Computer Eq &gt; NOTUSED</t>
  </si>
  <si>
    <t>G3914 GEN Computer Equip- RETIRED</t>
  </si>
  <si>
    <t>G3913 GEN Printers, new</t>
  </si>
  <si>
    <t>G3913 GEN Printers, new-NSC</t>
  </si>
  <si>
    <t>G3912 GEN Computer Eq, old-RETIRED</t>
  </si>
  <si>
    <t>G3912 GEN Computer Eq, old -RETIRED</t>
  </si>
  <si>
    <t>G3912 GEN Computer Eq, new-NSC</t>
  </si>
  <si>
    <t>G3911 GEN Office F&amp;E, old</t>
  </si>
  <si>
    <t>G3911 GEN Office Furn &amp; Eq, old-NSC</t>
  </si>
  <si>
    <t>G3911 GEN Office Furn &amp; Eq, old</t>
  </si>
  <si>
    <t>G3911 GEN Office F&amp;E, 20 yr new</t>
  </si>
  <si>
    <t>G3911 GEN Office Furn &amp; Eq, new-NSC</t>
  </si>
  <si>
    <t>G3910 inactive</t>
  </si>
  <si>
    <t>G390 GEN Structures&amp;Improvement new</t>
  </si>
  <si>
    <t>G390 GEN Structures &amp; Improveme-NSC</t>
  </si>
  <si>
    <t>G390 Centralia Business Office-NSC</t>
  </si>
  <si>
    <t>G390 Centralia Business Office</t>
  </si>
  <si>
    <t>G390 105 GEN Structure  &amp; Improv</t>
  </si>
  <si>
    <t>G389 GEN Land &amp; Land Rights</t>
  </si>
  <si>
    <t>G389 105 GEN Land &amp; Land Rights</t>
  </si>
  <si>
    <t>Asset Retirement Obligations</t>
  </si>
  <si>
    <t>G388 DST ARO Distribution</t>
  </si>
  <si>
    <t>G387 DST Other Equipment-NSC</t>
  </si>
  <si>
    <t>G3869 DST Circulating Heaters-RET</t>
  </si>
  <si>
    <t>G3868 DST Res WH Pipe/Vent-RET</t>
  </si>
  <si>
    <t>G3868 DST ResWtrHtr, Pipe&amp;Vent-RET</t>
  </si>
  <si>
    <t>G3867 DST Com C B, Pipe/Vent-RET</t>
  </si>
  <si>
    <t>G3867 DST Com C Burner, P&amp;V-RET</t>
  </si>
  <si>
    <t>G3867 DST Com C B P&amp;V, &lt; 1994-RET</t>
  </si>
  <si>
    <t>G3867 DST Com C B, P&amp;V &lt; 1994-RET</t>
  </si>
  <si>
    <t>G3866 DST Res CB, Pipe/Vent-RET</t>
  </si>
  <si>
    <t>G3866 DST Res C B, Pipe &amp; Vent-RET</t>
  </si>
  <si>
    <t>G3865 DST Com Conv Burner</t>
  </si>
  <si>
    <t>G3865 DST Com Conv Burner-NSC</t>
  </si>
  <si>
    <t>G3864 DST Com WH, Pipe/Vent-RET</t>
  </si>
  <si>
    <t>G3864 DST Com Wtr Htr, P&amp;V-RET</t>
  </si>
  <si>
    <t>G3863 DST Res Conv Burner</t>
  </si>
  <si>
    <t>G3863 DST Res Conv Burner-NSC</t>
  </si>
  <si>
    <t>G3862 DST Res Water Heater, &lt; 1994</t>
  </si>
  <si>
    <t>G3862 DST ResWaterHeater &lt; 1994-RET</t>
  </si>
  <si>
    <t>G3862 DST Res Water Heater</t>
  </si>
  <si>
    <t>G3862 DST Res Water Heater-NSC</t>
  </si>
  <si>
    <t>G3861 DST Com Water Heater</t>
  </si>
  <si>
    <t>G3861 DST Com Water Heater-NSC</t>
  </si>
  <si>
    <t>G3861 DST Com Water Heater &lt; 1994</t>
  </si>
  <si>
    <t>G3861 DST Com Water Heater&lt;1994-RET</t>
  </si>
  <si>
    <t>G38601 DST CNG</t>
  </si>
  <si>
    <t>G38601 DST CNG Kent station-NSC</t>
  </si>
  <si>
    <t>G38601 DST CNG Kent station</t>
  </si>
  <si>
    <t>G385 DST Industrial M&amp;R Sta Eq-NSC</t>
  </si>
  <si>
    <t>G384 DST House Regulator Instal-NSC</t>
  </si>
  <si>
    <t>G383 DST House Regulators-NSC</t>
  </si>
  <si>
    <t>G3823 DST Module Installations, AMR</t>
  </si>
  <si>
    <t>G3823 DST Module Installations,-NSC</t>
  </si>
  <si>
    <t>G3822 DST Module Installations,-NSC</t>
  </si>
  <si>
    <t>G3821 DST MeterInstall AMI-DONOTUSE</t>
  </si>
  <si>
    <t>G3820 DST Meter Installations, AMR</t>
  </si>
  <si>
    <t>G3820 DST Meter Installations (-NSC</t>
  </si>
  <si>
    <t>G3813 DST Modules, AMR</t>
  </si>
  <si>
    <t>G3813 DST Modules, AMR-NSC</t>
  </si>
  <si>
    <t>G3812 DST Modules, AMI-NSC</t>
  </si>
  <si>
    <t>G3811 DST Meters, AMI-DONOTUSE</t>
  </si>
  <si>
    <t>G3811 105 DST AMI Modules</t>
  </si>
  <si>
    <t>G3810 DST Meters, AMR</t>
  </si>
  <si>
    <t>G3810 DST Meters (AMR)-NSC</t>
  </si>
  <si>
    <t>G3805 DST Services, Copper</t>
  </si>
  <si>
    <t>G3805 DST Services, Copper-RET</t>
  </si>
  <si>
    <t>G3804 DST Services, Bare Steel</t>
  </si>
  <si>
    <t>G3804 DST Services, Bare Steel-RET</t>
  </si>
  <si>
    <t>G3803 DST Services, Steel Wrapp-NSC</t>
  </si>
  <si>
    <t>G3802 DST Services, Plastic-NSC</t>
  </si>
  <si>
    <t>G3801 DST Services, Cathodic Pr-NSC</t>
  </si>
  <si>
    <t>G3800 DST Services-NOTUSED</t>
  </si>
  <si>
    <t>G3800 DST Services-DO NOT USE</t>
  </si>
  <si>
    <t>G3781 DST Measuring &amp; Reg Sta, -NSC</t>
  </si>
  <si>
    <t>G3781 105 DST Meas &amp; Reg Sta, Tran</t>
  </si>
  <si>
    <t>G3780 DST Measuring &amp; Reg Stati-NSC</t>
  </si>
  <si>
    <t>G3767 DST Mains, Frm Trans, Bare St</t>
  </si>
  <si>
    <t>G3767 DST Mains,FrmTrans, B St-RET</t>
  </si>
  <si>
    <t>G3766 DST Mains, Trans, Everett-NSC</t>
  </si>
  <si>
    <t>G3766 DST Mains, Trans, Everett</t>
  </si>
  <si>
    <t>G3766 DST Mains, Frm Trans, St -NSC</t>
  </si>
  <si>
    <t>G3765 DST Mains, Cathodic Prote-NSC</t>
  </si>
  <si>
    <t>G3764 DST Mains, WrapStl, Evert-RET</t>
  </si>
  <si>
    <t>G3764 DST Mains, Wrapped Steel-NSC</t>
  </si>
  <si>
    <t>G3764 DST Mains, Wrap Stl, Kittitas</t>
  </si>
  <si>
    <t>G3764 DST Mains, Wrap Stl, Kitt-NSC</t>
  </si>
  <si>
    <t>G3763 DST Mains, Bare Steel</t>
  </si>
  <si>
    <t>G3763 DST Mains, Bare Steel-RET</t>
  </si>
  <si>
    <t>G3762 DST Mains, Plastic-NSC</t>
  </si>
  <si>
    <t>G3761 DST Mains, Cast Iron-NOT USED</t>
  </si>
  <si>
    <t>G3761 DST Mains, Cast Iron</t>
  </si>
  <si>
    <t>G3760 DST Mains-NOTUSED</t>
  </si>
  <si>
    <t>G3751 DST Structures &amp; Imprv, Trans</t>
  </si>
  <si>
    <t>G3751 DST Structures &amp; Imprv, T-NSC</t>
  </si>
  <si>
    <t>G3750 DST Structures &amp; Improvement</t>
  </si>
  <si>
    <t>G3750 DST Structures &amp; Improvem-NSC</t>
  </si>
  <si>
    <t>G3750 DONOTUSE, North Oper Ctr</t>
  </si>
  <si>
    <t>G3750 DONOTUSE, North Oper Base</t>
  </si>
  <si>
    <t>G3750 DONOTUSE, Georgetown Oper</t>
  </si>
  <si>
    <t>G3750 DONOTUSE, Everett OprBase</t>
  </si>
  <si>
    <t>G3750 Centralia Office-RET</t>
  </si>
  <si>
    <t>G3743 DST Easements, From Transmsn</t>
  </si>
  <si>
    <t>G3743 DST Easements, Trans, Everett</t>
  </si>
  <si>
    <t>G3742 DST Easements, Everett-Delta</t>
  </si>
  <si>
    <t>G3742 105 DST Easements</t>
  </si>
  <si>
    <t>G3741 DST Land, Trans, Everett-Delt</t>
  </si>
  <si>
    <t>G3741 DST Land &amp; Land Rights, Trans</t>
  </si>
  <si>
    <t>G3740 DST Land &amp; Land Rights</t>
  </si>
  <si>
    <t>G3740 105 DST Land &amp; Land Rights</t>
  </si>
  <si>
    <t>G369 TSM Reg Stations-NOTUSED</t>
  </si>
  <si>
    <t>G369 TSM Regulating Stat-RETIRED</t>
  </si>
  <si>
    <t>G367 TSM Mains-NOTUSED</t>
  </si>
  <si>
    <t>G367 TSM Mains-RETIRED</t>
  </si>
  <si>
    <t>G366 TSM Str/Impro - NOTUSED</t>
  </si>
  <si>
    <t>G366 TSM Structures &amp; Imp-RETIRED</t>
  </si>
  <si>
    <t>G3651 TSM Easements-NOTUSED</t>
  </si>
  <si>
    <t>G3651 TSM Easements-RETIRED</t>
  </si>
  <si>
    <t>G3650 TSM Land &amp; Land Rights</t>
  </si>
  <si>
    <t>G3650 105 TSM Land &amp; Land Rights</t>
  </si>
  <si>
    <t>RATE</t>
  </si>
  <si>
    <t>G3649 PRD ARO LNG</t>
  </si>
  <si>
    <t>G364 LNG Transportation Equipment</t>
  </si>
  <si>
    <t>G3644 LNG Transportation Equipm-NSC</t>
  </si>
  <si>
    <t>G3644 LNG Transportation Equipment</t>
  </si>
  <si>
    <t>G3644 105 LNG Transportation Equip</t>
  </si>
  <si>
    <t>G363 OSP Purification Equipment</t>
  </si>
  <si>
    <t>G363 OSP Purification Equipment-NSC</t>
  </si>
  <si>
    <t>G362 OSP Gas Holders-NSC</t>
  </si>
  <si>
    <t>G361 OSP Structures &amp; Improvement</t>
  </si>
  <si>
    <t>G361 OSP Structures &amp; Improvements</t>
  </si>
  <si>
    <t>G361 OSP Structures &amp; Improveme-NSC</t>
  </si>
  <si>
    <t>G360 OSP Land &amp; Land Rights</t>
  </si>
  <si>
    <t>G357 UGS Other Equipment-NSC</t>
  </si>
  <si>
    <t>G356 UGS Purification Equipment-NSC</t>
  </si>
  <si>
    <t>G355 UGS Regulating Station-NSC</t>
  </si>
  <si>
    <t>G354 UGS Compressor Station-NSC</t>
  </si>
  <si>
    <t>G353 UGS Lines-NSC</t>
  </si>
  <si>
    <t>G3523 UGS Cushion Gas</t>
  </si>
  <si>
    <t>G3523 UGS Cushion Gas-NSC</t>
  </si>
  <si>
    <t>G3522 UGS Reservoirs</t>
  </si>
  <si>
    <t>G3522 UGS Reservoirs-NSC</t>
  </si>
  <si>
    <t>G3520 UGS Wells-NSC</t>
  </si>
  <si>
    <t>G3514 UGS Other Structures-NSC</t>
  </si>
  <si>
    <t>G3513 UGS Regulator Sta Structures</t>
  </si>
  <si>
    <t>G3513 UGS Regulator Sta Structu-NSC</t>
  </si>
  <si>
    <t>G3512 UGS Compressor Sta Struct-NSC</t>
  </si>
  <si>
    <t>G3511 UGS Well Structures-NSC</t>
  </si>
  <si>
    <t>G3504 UGS Easement</t>
  </si>
  <si>
    <t>G3502 UGS Right of Way</t>
  </si>
  <si>
    <t>G3502 UGS Right of Way-NSC</t>
  </si>
  <si>
    <t>G350 UGS Land &amp; Land Rights</t>
  </si>
  <si>
    <t>G320 PRD Other Equipment</t>
  </si>
  <si>
    <t>G320 PRD Other Equipment-NSC</t>
  </si>
  <si>
    <t>G320 105 PRD Other Equipment</t>
  </si>
  <si>
    <t>G311 PRD Liquified Gas Equipment</t>
  </si>
  <si>
    <t>G311 PRD Liquid Gas Equipment-RET</t>
  </si>
  <si>
    <t>G311 PRD Liq Gas Equip, Swarr</t>
  </si>
  <si>
    <t>G311 PRD Liq Gas Equip, Swarr-NSC</t>
  </si>
  <si>
    <t>G311 PRD Liq Gas Equip, Dieringer</t>
  </si>
  <si>
    <t>G311 PRD Liq Gas Equip, Diering-NSC</t>
  </si>
  <si>
    <t>G311 105 PRD Liq Gas Equip, Swarr</t>
  </si>
  <si>
    <t>G311 105 PRD Liq Gas Eq, Dieringer</t>
  </si>
  <si>
    <t>G305 PRD Structures &amp; Improvement</t>
  </si>
  <si>
    <t>G305 PRD Structures&amp;Improvement-RET</t>
  </si>
  <si>
    <t>G305 PRD Str/Impv, Swarr</t>
  </si>
  <si>
    <t>G305 PRD Str/Impv, Swarr-NSC</t>
  </si>
  <si>
    <t>G305 PRD Str/Impv, Dieringer</t>
  </si>
  <si>
    <t>G305 PRD Str/Impv, Dieringer-NSC</t>
  </si>
  <si>
    <t>G305 105 PRD Str/Impv, Swarr</t>
  </si>
  <si>
    <t>G305 105 PRD Str/Impv, Dieringer</t>
  </si>
  <si>
    <t>G304 PRD Land &amp; Land Rights</t>
  </si>
  <si>
    <t>Individually Depreciated Assets</t>
  </si>
  <si>
    <t>G303 INT Misc Intangible Plant-NSC</t>
  </si>
  <si>
    <t>G303 INT Misc Intangible Plant</t>
  </si>
  <si>
    <t>G302 INT Franchises &amp; Consents</t>
  </si>
  <si>
    <t>G301 INT Organization-NSC</t>
  </si>
  <si>
    <t>G301 INT Organization</t>
  </si>
  <si>
    <t>E399 GEN ARO General Plant</t>
  </si>
  <si>
    <t>E3981 GEN Misc Equipment &gt; NOTUSED</t>
  </si>
  <si>
    <t>E3981 GEN Misc Equipment- RET</t>
  </si>
  <si>
    <t>E3980 GEN Misc Equip, UBK</t>
  </si>
  <si>
    <t>E3980 GEN Misc Equipment, UBK-NSC</t>
  </si>
  <si>
    <t>E3980 GEN Misc Equipment, UBK</t>
  </si>
  <si>
    <t>E3980 GEN Misc Equip, Sumas</t>
  </si>
  <si>
    <t>E3980 GEN Misc Equipment, Sumas-NSC</t>
  </si>
  <si>
    <t>E3980 GEN Misc Equipment, Sumas</t>
  </si>
  <si>
    <t>E3980 GEN Misc Equip, old</t>
  </si>
  <si>
    <t>E3980 GEN Misc Equipment, old-NSC</t>
  </si>
  <si>
    <t>E3980 GEN Misc Equipment, old</t>
  </si>
  <si>
    <t>E3980 GEN Misc Equip, 15 yr new</t>
  </si>
  <si>
    <t>E3980 GEN Misc Equipment, new-NSC</t>
  </si>
  <si>
    <t>E3980 GEN Misc Equip, Frederickson</t>
  </si>
  <si>
    <t>E3980 GEN Misc Equip, Frederick-NSC</t>
  </si>
  <si>
    <t>E3980 GEN Misc Equip, Frederick</t>
  </si>
  <si>
    <t>E3980 GEN Misc Equip, Encogen-NSC</t>
  </si>
  <si>
    <t>E3973 GEN Portable Comm Eq,NOTUSED</t>
  </si>
  <si>
    <t>E3973 GEN Portable Radio Eq- RET</t>
  </si>
  <si>
    <t>E3971 GEN Mobile Comm Eq, NOTUSED</t>
  </si>
  <si>
    <t>E3971 GEN Mobile Communicat-RET</t>
  </si>
  <si>
    <t>E3970 GEN CommEq, Wild Horse old</t>
  </si>
  <si>
    <t>E3970 GEN CommEq, Wld Hrs old-NSC</t>
  </si>
  <si>
    <t>E3970 GEN CommEq, Wild Horse new</t>
  </si>
  <si>
    <t>E3970 GEN CommEq, Wld Hrs new-NSC</t>
  </si>
  <si>
    <t>E3970 GEN CommEq, UBK</t>
  </si>
  <si>
    <t>E3970 GEN CommEq, UBK-NSC</t>
  </si>
  <si>
    <t>E3970 GEN CommEq, Sumas OP old</t>
  </si>
  <si>
    <t>E3970 GEN CommEq, SumasOPold-RET</t>
  </si>
  <si>
    <t>E3970 GEN CommEq, Sumas new</t>
  </si>
  <si>
    <t>E3970 GEN CommEq, Sumas new-NSC</t>
  </si>
  <si>
    <t>E3970 GEN CommEq, Snoq 2 - 2013</t>
  </si>
  <si>
    <t>E3970 GEN CommEq, Snoq 2-2013-NSC</t>
  </si>
  <si>
    <t>E3970 GEN CommEq, Snoq 2-2013</t>
  </si>
  <si>
    <t>E3970 GEN CommEq, Snoq 1 - 2013</t>
  </si>
  <si>
    <t>E3970 GEN CommEq, Snoq 1-2013-NSC</t>
  </si>
  <si>
    <t>E3970 GEN CommEq, Snoq 1-2013</t>
  </si>
  <si>
    <t>E3970 GEN CommEq, Mint Farm new</t>
  </si>
  <si>
    <t>E3970 GEN CommEq, Mint Farm-NSC</t>
  </si>
  <si>
    <t>E3970 GEN CommEq, Mint Farm</t>
  </si>
  <si>
    <t>E3970 GEN CommEq, Mint Farm OP new</t>
  </si>
  <si>
    <t>E3970 GEN CommEq, MFT OP-NSC</t>
  </si>
  <si>
    <t>E3970 GEN CommEq, MFT OP</t>
  </si>
  <si>
    <t>E3970 GEN CommEq, LSR new</t>
  </si>
  <si>
    <t>E3970 GEN CommEq, LSR-NSC</t>
  </si>
  <si>
    <t>E3970 GEN CommEq, LB#4-2013</t>
  </si>
  <si>
    <t>E3970 GEN CommEq, LB#4-2013-NSC</t>
  </si>
  <si>
    <t>E3970 GEN CommEq, LB #3</t>
  </si>
  <si>
    <t>E3970 GEN CommEq, LB #3-NSC</t>
  </si>
  <si>
    <t>E3970 GEN CommEq, Hopkins Ridge old</t>
  </si>
  <si>
    <t>E3970 GEN CommEq, Hopkins Ridge new</t>
  </si>
  <si>
    <t>E3970 GEN CommEq, Hopkins Exp</t>
  </si>
  <si>
    <t>E3970 GEN CommEq, Hopkins Exp-NSC</t>
  </si>
  <si>
    <t>E3970 GEN CommEq, Hop Ridge old-NSC</t>
  </si>
  <si>
    <t>E3970 GEN CommEq, Hop Ridge new-NSC</t>
  </si>
  <si>
    <t>E3970 GEN CommEq, Goldendale new</t>
  </si>
  <si>
    <t>E3970 GEN CommEq, Goldendale ne-NSC</t>
  </si>
  <si>
    <t>E3970 GEN CommEq, Goldendale OP old</t>
  </si>
  <si>
    <t>E3970 GEN CommEq, GLD OP old-NSC</t>
  </si>
  <si>
    <t>E3970 GEN CommEq, GLD OP old</t>
  </si>
  <si>
    <t>E3970 GEN CommEq, Frederickson</t>
  </si>
  <si>
    <t>E3970 GEN CommEq, Frederickson-NSC</t>
  </si>
  <si>
    <t>E3970 GEN CommEq, Fred 1/APC old</t>
  </si>
  <si>
    <t>E3970 GEN CommEq, Fred 1/APC ol-NSC</t>
  </si>
  <si>
    <t>E3970 GEN CommEq, Fred 1/APC new</t>
  </si>
  <si>
    <t>E3970 GEN CommEq, Fred 1/APC ne-NSC</t>
  </si>
  <si>
    <t>E3970 GEN Comm Equip, 15 yr new</t>
  </si>
  <si>
    <t>E3970 GEN CommEq, Encogen-NSC</t>
  </si>
  <si>
    <t>E3970 GEN CommEq, Encogen</t>
  </si>
  <si>
    <t>E3970 GEN CommEq, ENC new</t>
  </si>
  <si>
    <t>E3970 GEN CommEq, Colstrip 3-4 new</t>
  </si>
  <si>
    <t>E3970 GEN CommEq, Colstrip3-4 n-NSC</t>
  </si>
  <si>
    <t>E3970 GEN CommEq, Colstrip 1-4 old</t>
  </si>
  <si>
    <t>E3970 GEN CommEq, Colstrip1-4 o-NSC</t>
  </si>
  <si>
    <t>E3970 GEN CommEq, Colstrip1-4 n-NSC</t>
  </si>
  <si>
    <t>E3970 GEN CommEq, Colstrip 1-2 old</t>
  </si>
  <si>
    <t>E3970 GEN CommEq, Colstrip1-2 o-NSC</t>
  </si>
  <si>
    <t>E3970 GEN CommEq, Colstrip 1-2 new</t>
  </si>
  <si>
    <t>E3970 GEN CommEq, Colstrip1-2 n-NSC</t>
  </si>
  <si>
    <t>E3970 GEN CommEq, 3rd AC old</t>
  </si>
  <si>
    <t>E3970 GEN CommEq, 3rd AC old-NSC</t>
  </si>
  <si>
    <t>E3970 GEN CommEq, 3rd AC new-NSC</t>
  </si>
  <si>
    <t>E3970 GEN CommEq, Snoqualmie 1</t>
  </si>
  <si>
    <t>E3970 GEN Comm Equip, Snoqualmie 1</t>
  </si>
  <si>
    <t>E3970 GEN Comm Equip, Snoq 1-NSC</t>
  </si>
  <si>
    <t>E3970 GEN Comm Equip, old</t>
  </si>
  <si>
    <t>E3970 GEN Comm Equip, old-NSC</t>
  </si>
  <si>
    <t>E3970 GEN Comm Equip, new-NSC</t>
  </si>
  <si>
    <t>E3970 DONOTUSE, Waterfront</t>
  </si>
  <si>
    <t>E3970 DONOTUSE, Vitulli</t>
  </si>
  <si>
    <t>E3970 DONOTUSE, Texaco West</t>
  </si>
  <si>
    <t>E3970 DONOTUSE, Texaco East</t>
  </si>
  <si>
    <t>E3970 DONOTUSE, Poulsbo</t>
  </si>
  <si>
    <t>E3970 DONOTUSE, Paccar</t>
  </si>
  <si>
    <t>E3970 DONOTUSE, Olymp Avon</t>
  </si>
  <si>
    <t>E3970 DONOTUSE, Crescent Hbr</t>
  </si>
  <si>
    <t>E3970 DONOTUSE, Cov-Ber</t>
  </si>
  <si>
    <t>E3970 DONOTUSE, Clover Vally</t>
  </si>
  <si>
    <t>E3970 DONOTUSE, Boeing Rentn</t>
  </si>
  <si>
    <t>E3970 DONOTUSE, Arco South</t>
  </si>
  <si>
    <t>E3970 DONOTUSE, Arco North</t>
  </si>
  <si>
    <t>E3970 DONOTUSE, Arco Central</t>
  </si>
  <si>
    <t>E3970 DONOTUSE, Alpac</t>
  </si>
  <si>
    <t>E396 GEN PwrOp Equp, Colstrip4-NSC</t>
  </si>
  <si>
    <t>E396 GEN PwrOp Equp, Colstrip3-NSC</t>
  </si>
  <si>
    <t>E396 GEN Power-Op Equip, Colstrip 2</t>
  </si>
  <si>
    <t>E396 GEN PwrOp Equp, Colstrip2-NSC</t>
  </si>
  <si>
    <t>E396 GEN Power-Op Equip, Colstrip 1</t>
  </si>
  <si>
    <t>E396 GEN PwrOp Equp, Colstrip1-NSC</t>
  </si>
  <si>
    <t>E396 GEN Power-Op Equip, old</t>
  </si>
  <si>
    <t>E396 GEN Power-Op Equip, old-RET</t>
  </si>
  <si>
    <t>E396 GEN Power-Op Equip, 15 yr new</t>
  </si>
  <si>
    <t>E396 GEN Power-Op Equip, new-NSC</t>
  </si>
  <si>
    <t>E3951 GEN Laboratory Equip  NOTUSED</t>
  </si>
  <si>
    <t>E3951 GEN Laboratory Equip - RET</t>
  </si>
  <si>
    <t>E3950 GEN Lab Eq, old</t>
  </si>
  <si>
    <t>E3950 GEN Laboratory Equip, old-NSC</t>
  </si>
  <si>
    <t>E3950 GEN Laboratory Equip, old</t>
  </si>
  <si>
    <t>E3950 GEN Lab Eq, 20 yr new</t>
  </si>
  <si>
    <t>E3950 GEN Laboratory Equip, new-NSC</t>
  </si>
  <si>
    <t>E3942 GEN Tools, 5 yrs NOTUSED</t>
  </si>
  <si>
    <t>E3942 GEN Tools/Garage/Shop-RET</t>
  </si>
  <si>
    <t>E3941 GEN Tools &gt; $20K NOTUSED</t>
  </si>
  <si>
    <t>E3941 GEN Tools/Garage/Shop- RET</t>
  </si>
  <si>
    <t>E3940 GEN Tools, old</t>
  </si>
  <si>
    <t>E3940 GEN Tools/Garage/Shop, ol-NSC</t>
  </si>
  <si>
    <t>E3940 GEN Tools/Garage/Shop, old</t>
  </si>
  <si>
    <t>E3940 GEN Tools, 20 yr new</t>
  </si>
  <si>
    <t>E3940 GEN Tools/Garage/Shop, ne-NSC</t>
  </si>
  <si>
    <t>E3940 GEN Tools, 20 yr MTF new</t>
  </si>
  <si>
    <t>E3940 GEN Tools/Garage, MTF new-NSC</t>
  </si>
  <si>
    <t>E3940 GEN Tools/Garage, MTF new</t>
  </si>
  <si>
    <t>E3940 GEN Tools, 20 yr MTF OP new</t>
  </si>
  <si>
    <t>E3940 GEN Tools/Garage,  MTF OP-NSC</t>
  </si>
  <si>
    <t>E3940 GEN Tools/Garage,  MTF OP</t>
  </si>
  <si>
    <t>E3940 GEN Tools, Colstrip 4-NSC</t>
  </si>
  <si>
    <t>E3940 GEN Tools, Colstrip 3-NSC</t>
  </si>
  <si>
    <t>E3940 GEN Tools, Colstrip 2</t>
  </si>
  <si>
    <t>E3940 GEN Tools, Colstrip 2-NSC</t>
  </si>
  <si>
    <t>E3940 GEN Tools, Colstrip 1</t>
  </si>
  <si>
    <t>E3940 GEN Tools, Colstrip 1-NSC</t>
  </si>
  <si>
    <t>E3940 GEN Tools, LSR new</t>
  </si>
  <si>
    <t>E3940 GEN Tools LSR-NSC</t>
  </si>
  <si>
    <t>E3940 GEN Tools, Hopkins Ridge new</t>
  </si>
  <si>
    <t>E3940 GEN Tools Hopkins Ridge, new</t>
  </si>
  <si>
    <t>E3940 GEN Tools Hop Ridge, new-NSC</t>
  </si>
  <si>
    <t>E3931 GEN Stores Eq &gt; $20K NOTUSED</t>
  </si>
  <si>
    <t>E3931 GEN Stores Equip&gt;$20K-RET</t>
  </si>
  <si>
    <t>E3930 GEN Stores Eq old</t>
  </si>
  <si>
    <t>E3930 GEN Stores Equip, old-NSC</t>
  </si>
  <si>
    <t>E3930 GEN Stores Equip, old</t>
  </si>
  <si>
    <t>E3930 GEN Stores Eq, 20 yr new</t>
  </si>
  <si>
    <t>E3930 GEN Stores Equip, new-NSC</t>
  </si>
  <si>
    <t>E392 GEN Transp Equip, Encogen old</t>
  </si>
  <si>
    <t>E392 GEN Transp Eq, Encogen old-NSC</t>
  </si>
  <si>
    <t>E392 GEN Transp Eq, Encogen old</t>
  </si>
  <si>
    <t>E392 GEN Trans Equip, Snoq Park</t>
  </si>
  <si>
    <t>E392 GEN Trans Equip, Snoq Park-NSC</t>
  </si>
  <si>
    <t>E392 GEN Transportation Equip old</t>
  </si>
  <si>
    <t>E392 GEN Trans Equip, old-NSC</t>
  </si>
  <si>
    <t>E392 GEN Trans Equip, old</t>
  </si>
  <si>
    <t>E392 GEN Trans Equip, 10 yr new</t>
  </si>
  <si>
    <t>E392 GEN Trans Equip, new-NSC</t>
  </si>
  <si>
    <t>E392 GEN Trans Equip, Colstrip4-NSC</t>
  </si>
  <si>
    <t>E392 GEN Trans Equip, Colstrip3-NSC</t>
  </si>
  <si>
    <t>E392 GEN Trans Equip, Colstrip 2</t>
  </si>
  <si>
    <t>E392 GEN Trans Equip, Colstrip2-NSC</t>
  </si>
  <si>
    <t>E392 GEN Trans Equip, Colstrip 1</t>
  </si>
  <si>
    <t>E392 GEN Trans Equip, Colstrip1-NSC</t>
  </si>
  <si>
    <t>E3914 GEN Computer Equip &gt;NOTUSED</t>
  </si>
  <si>
    <t>E3914 GEN Computer Equip- RET</t>
  </si>
  <si>
    <t>E3913 GEN Printers, new</t>
  </si>
  <si>
    <t>E3913 GEN Printers, new-NSC</t>
  </si>
  <si>
    <t>E3912 GEN Computer Eq, UBK</t>
  </si>
  <si>
    <t>E3912 GEN Computer Equip, UBK-NSC</t>
  </si>
  <si>
    <t>E3912 GEN Computer Equip, UBK</t>
  </si>
  <si>
    <t>E3912 GEN Computer Eq, WildHorse</t>
  </si>
  <si>
    <t>E3912 GEN Computer Eq, Wld Hrs-NSC</t>
  </si>
  <si>
    <t>E3912 GEN Computer Eq, WHH Exp</t>
  </si>
  <si>
    <t>E3912 GEN Computer Eq, Wild Hrs-NSC</t>
  </si>
  <si>
    <t>E3912 GEN Computer Eq, Wild Hrs Exp</t>
  </si>
  <si>
    <t>E3912 GEN Computer Eq, Wild Horse</t>
  </si>
  <si>
    <t>E3912 GEN Computer Eq, WHH #2-3</t>
  </si>
  <si>
    <t>E3912 GEN Computer Eq, WHH #2-3-NSC</t>
  </si>
  <si>
    <t>E3912 GEN Computer Eq, Sumas</t>
  </si>
  <si>
    <t>E3912 GEN Computer Eq, Sumas-NSC</t>
  </si>
  <si>
    <t>E3912 GEN Computer Eq, Sumas OP-RET</t>
  </si>
  <si>
    <t>E3912 GEN Computer Eq, Snoqualmie 2</t>
  </si>
  <si>
    <t>E3912 GEN Computer Eq, Snoqualmie 1</t>
  </si>
  <si>
    <t>E3912 GEN Computer Eq, old -RETIRED</t>
  </si>
  <si>
    <t>E3912 GEN Computer Eq, old-RETIRED</t>
  </si>
  <si>
    <t>E3912 GEN Computer Eq, 5 yr new</t>
  </si>
  <si>
    <t>E3912 GEN Computer Eq, new-NSC</t>
  </si>
  <si>
    <t>E3912 GEN Computer Eq, MTF OP new</t>
  </si>
  <si>
    <t>E3912 GEN Computer Eq, MTF OP-NSC</t>
  </si>
  <si>
    <t>E3912 GEN Computer Eq, MTF OP</t>
  </si>
  <si>
    <t>E3912 GEN Computer Eq, MTF</t>
  </si>
  <si>
    <t>E3912 GEN Computer Eq, Mint-NSC</t>
  </si>
  <si>
    <t>E3912 GEN Computer Eq, LSR</t>
  </si>
  <si>
    <t>E3912 GEN Computer Eq, LSR-NSC</t>
  </si>
  <si>
    <t>E3912 GEN Computer Eq, LBK FSC</t>
  </si>
  <si>
    <t>E3912 GEN Computer Eq, LBK FSC-NSC</t>
  </si>
  <si>
    <t>E3912 GEN Computer Eq, LB#4-2013</t>
  </si>
  <si>
    <t>E3912 GEN Computer Eq, LB#4-201-NSC</t>
  </si>
  <si>
    <t>E3912 GEN Computer Eq, HPK Ridge</t>
  </si>
  <si>
    <t>E3912 GEN Computer Eq, HPK Ridg-NSC</t>
  </si>
  <si>
    <t>E3912 GEN Computer Eq, Goldendale</t>
  </si>
  <si>
    <t>E3912 GEN Computer Eq, Goldenda-NSC</t>
  </si>
  <si>
    <t>E3912 GEN Computer Eq, Fredonia</t>
  </si>
  <si>
    <t>E3912 GEN Computer Eq, Fredonia-NSC</t>
  </si>
  <si>
    <t>E3912 GEN Computer Eq, Frederickson</t>
  </si>
  <si>
    <t>E3912 GEN Computer Eq, Frederic-NSC</t>
  </si>
  <si>
    <t>E3912 GEN Computer Eq, Fred 1/APC</t>
  </si>
  <si>
    <t>E3912 GEN Computer Eq, Encogen</t>
  </si>
  <si>
    <t>E3912 GEN Computer Eq, Encogen-NSC</t>
  </si>
  <si>
    <t>E3912 GEN Computer Eq, DO NOT USED</t>
  </si>
  <si>
    <t>E3911 GEN Office Furn &amp; Eq, UBK</t>
  </si>
  <si>
    <t>E3911 GEN Office Furn &amp; Eq, UBK-NSC</t>
  </si>
  <si>
    <t>E3911 GEN Office Furn &amp; Eq old</t>
  </si>
  <si>
    <t>E3911 GEN Office Furn &amp; Eq, old-NSC</t>
  </si>
  <si>
    <t>E3911 GEN Office Furn &amp; Eq, old</t>
  </si>
  <si>
    <t>E3911 GEN Office Furn &amp; Eq 20yr new</t>
  </si>
  <si>
    <t>E3911 GEN Office Furn &amp; Eq, new-NSC</t>
  </si>
  <si>
    <t>E3911 GEN Office Furn &amp; Eq, new</t>
  </si>
  <si>
    <t>E3911 GEN Office Furn &amp; Eq, GLD new</t>
  </si>
  <si>
    <t>E3911 GEN Office Furn &amp; Eq, Gol-NSC</t>
  </si>
  <si>
    <t>E3911 GEN Office Furn &amp; Eq, Gold</t>
  </si>
  <si>
    <t>E3911 GEN Office F&amp;E, Snoqualmie 1</t>
  </si>
  <si>
    <t>E3911 GEN Office F&amp;E, Snoq 2-2013</t>
  </si>
  <si>
    <t>E3911 GEN Office F&amp;E, Snoq 2-20-NSC</t>
  </si>
  <si>
    <t>E3911 GEN Office F&amp;E, Snoq 1-NSC</t>
  </si>
  <si>
    <t>E3911 GEN Office F&amp;E, Snoq 1-2013</t>
  </si>
  <si>
    <t>E3911 GEN Office F&amp;E, Snoq 1-20-NSC</t>
  </si>
  <si>
    <t>E3911 GEN Office F&amp;E, LBK #3</t>
  </si>
  <si>
    <t>E3911 GEN Office Furn&amp;Eq,GLD OP old</t>
  </si>
  <si>
    <t>E3911 GEN Office F&amp;E, GLD OP ol-NSC</t>
  </si>
  <si>
    <t>E3911 GEN Office F&amp;E, GLD OP old</t>
  </si>
  <si>
    <t>E3911 GEN Office Furn&amp;Eq, Sumas new</t>
  </si>
  <si>
    <t>E3911 GEN Off Furn &amp; Eq,Sumas-NSC</t>
  </si>
  <si>
    <t>E3911 GEN Off Furn &amp; Eq,Sumas</t>
  </si>
  <si>
    <t>E3911 GEN Office Furn &amp; Eq, WildHor</t>
  </si>
  <si>
    <t>E3911 GEN Off Furn &amp; Eq, WildHorse</t>
  </si>
  <si>
    <t>E3911 GEN Off Furn &amp; Eq, WildHo-NSC</t>
  </si>
  <si>
    <t>E3911 GEN Office Furn&amp;Eq,MTF OP new</t>
  </si>
  <si>
    <t>E3911 GEN Off Furn &amp; Eq, MTF OP-NSC</t>
  </si>
  <si>
    <t>E3911 GEN Off Furn &amp; Eq, MTF OP</t>
  </si>
  <si>
    <t>E3911 GEN Office Furn &amp; Eq, MTF new</t>
  </si>
  <si>
    <t>E3911 GEN Off Furn &amp; Eq, Mint-NSC</t>
  </si>
  <si>
    <t>E3911 GEN Off Furn &amp; Eq, Mint Farm</t>
  </si>
  <si>
    <t>E3911 GEN Office Furn &amp; Eq, LSR new</t>
  </si>
  <si>
    <t>E3911 GEN Off Furn &amp; Eq, LSR-NSC</t>
  </si>
  <si>
    <t>E3911 GEN Office Furn&amp;Eq,Sum OP old</t>
  </si>
  <si>
    <t>E3911 GEN Off F&amp;E Sumas OP old-NSC</t>
  </si>
  <si>
    <t>E3911 GEN Off F&amp;E Sumas OP old</t>
  </si>
  <si>
    <t>E3910 GEN Office Furn &amp; Eq, NOTUSED</t>
  </si>
  <si>
    <t>E3910 GEN Office Furn &amp; Eq-RET</t>
  </si>
  <si>
    <t>E3910 GEN Furn &amp; Eq, Enc NOTUSED</t>
  </si>
  <si>
    <t>E3910 GEN Office Furn &amp; Eq, Enc-RET</t>
  </si>
  <si>
    <t>E3910 GEN Off F&amp;E Fred1 NOTUSED</t>
  </si>
  <si>
    <t>E3910 GEN Off Fur &amp; Eq, F1/Ep-RET</t>
  </si>
  <si>
    <t>E3901 GEN Str/Im, LH PtTownsend-RET</t>
  </si>
  <si>
    <t>E3901 GEN LH, Pt Townsend-RETIRED</t>
  </si>
  <si>
    <t>E3901 GEN Str/Imprv, LH Pomeroy-RET</t>
  </si>
  <si>
    <t>E3901 GEN LH, Pomeroy - RETIRED</t>
  </si>
  <si>
    <t>E3901 GEN Str/Im, LH Oak Harbor-RET</t>
  </si>
  <si>
    <t>E3901 GEN LH, Oak Harbor - RETIRED</t>
  </si>
  <si>
    <t>E3901 GEN LH, Expired</t>
  </si>
  <si>
    <t>E3901 GEN Str/Imprv, LH Dayton</t>
  </si>
  <si>
    <t>E3901 GEN LH, Dayton</t>
  </si>
  <si>
    <t>E3901 GEN Str/Imprv, LH Bellingham</t>
  </si>
  <si>
    <t>E3901 GEN LH, Bellingham</t>
  </si>
  <si>
    <t>E3900 GEN Structures &amp; Improvem-NSC</t>
  </si>
  <si>
    <t>E3900 GEN Str/Impv, Wild Horse Wind</t>
  </si>
  <si>
    <t>E3900 GEN Str/Impv, Wildhorse-NSC</t>
  </si>
  <si>
    <t>E3900 GEN Str/Impv, Wildhorse</t>
  </si>
  <si>
    <t>E3900 GEN Str/Impv, Colstrip 3 &amp; 4</t>
  </si>
  <si>
    <t>E3900 GEN Str/Impv, Colstrip3-4-NSC</t>
  </si>
  <si>
    <t>E3900 GEN Str&amp;Impv, Burlington/Skag</t>
  </si>
  <si>
    <t>E3900 GEN Str&amp;Impv, Burlington/-NSC</t>
  </si>
  <si>
    <t>E3900 DONOTUSE, Whidbey Svc Ctr</t>
  </si>
  <si>
    <t>E3900 DONOTUSE, Vashon Svc Ctr</t>
  </si>
  <si>
    <t>E3900 DONOTUSE, Skagit Svc Ctr</t>
  </si>
  <si>
    <t>E3900 DONOTUSE, Shuffleton Subs</t>
  </si>
  <si>
    <t>E3900 DONOTUSE, Redmond Svc Ctr</t>
  </si>
  <si>
    <t>E3900 DONOTUSE, Puyallup Bus Of</t>
  </si>
  <si>
    <t>E3900 DONOTUSE, Pt Townsend Svc</t>
  </si>
  <si>
    <t>E3900 DONOTUSE, Poulsbo Svc Ctr</t>
  </si>
  <si>
    <t>E3900 DONOTUSE, Mount Vernon BO</t>
  </si>
  <si>
    <t>E3900 DONOTUSE, Lakewood Svc Ct</t>
  </si>
  <si>
    <t>E3900 DONOTUSE, Kitsap Svc Ctr</t>
  </si>
  <si>
    <t>E3900 DONOTUSE, Frederickson</t>
  </si>
  <si>
    <t>E3900 DONOTUSE, Bellingham SvcC</t>
  </si>
  <si>
    <t>E389 GEN Land &amp; Land Rights</t>
  </si>
  <si>
    <t>E389 105 GEN Land &amp; Land Rights</t>
  </si>
  <si>
    <t>E374 DST ARO Distribution</t>
  </si>
  <si>
    <t>E373 DST Street Lighting &amp; Sign-NSC</t>
  </si>
  <si>
    <t>E3722 RETIRED DST Water Htr, 15 yrs</t>
  </si>
  <si>
    <t>E3722 DST Water Htr, 15 yr-NOTUSED</t>
  </si>
  <si>
    <t>E3721 RETIRED DST Water Htr, 10 yrs</t>
  </si>
  <si>
    <t>E3721 DST Water Hter, 10 yr-NOTUSED</t>
  </si>
  <si>
    <t>E3720 DST Leased on Cust Premises</t>
  </si>
  <si>
    <t>E3720 DST Leased on Cust Prem-RET</t>
  </si>
  <si>
    <t>E3711 DST EV Charger-NSC</t>
  </si>
  <si>
    <t>E3711 DST EV Charger DO NOT USE</t>
  </si>
  <si>
    <t>E3701 DST Meters AMI-NSC</t>
  </si>
  <si>
    <t>E370 DST Meters AMR-NSC</t>
  </si>
  <si>
    <t>E370 105 DST AMI Meters</t>
  </si>
  <si>
    <t>E369 DST Services-NSC</t>
  </si>
  <si>
    <t>E368 DST Line Transformers-NSC</t>
  </si>
  <si>
    <t>E3670 DST U/G Conductors &amp; Devices</t>
  </si>
  <si>
    <t>E3670 DST U/G Conductor/Devices-NSC</t>
  </si>
  <si>
    <t>E3670 DST U/G Cond, WildHorse Expan</t>
  </si>
  <si>
    <t>E3670 DST U/G Cond, Wld Hrs Exp-NSC</t>
  </si>
  <si>
    <t>E3670 DST U/G Cond, WildHorse Wind</t>
  </si>
  <si>
    <t>E3670 DST U/G Cond, Wild Horse-NSC</t>
  </si>
  <si>
    <t>E3670 DST U/G Cond, Wild Horse Exp</t>
  </si>
  <si>
    <t>E3670 DST U/G Cond, Wild Horse</t>
  </si>
  <si>
    <t>E3670 DST U/G Cond, LSR</t>
  </si>
  <si>
    <t>E3670 DST U/G Cond, LSR-NSC</t>
  </si>
  <si>
    <t>E3670 DST U/G Cond, Hopkins Ridge</t>
  </si>
  <si>
    <t>E3670 DST U/G Cond, Hop Ridge-NSC</t>
  </si>
  <si>
    <t>E3660 DST U/G Conduit-NSC</t>
  </si>
  <si>
    <t>E3660 DST U/G Conduit, LSR</t>
  </si>
  <si>
    <t>E3660 DST U/G Conduit, LSR-NSC</t>
  </si>
  <si>
    <t>E3660 DST U/G Conduit, HopkinsRidge</t>
  </si>
  <si>
    <t>E3660 DST U/G Conduit, HopkinsR-NSC</t>
  </si>
  <si>
    <t>E3660 DST U/G Cond, WildHorse Wind</t>
  </si>
  <si>
    <t>E3660 DST U/G Cond,Wld HrsWind-NSC</t>
  </si>
  <si>
    <t>E3660 DST U/G Cond, WildHorse Solar</t>
  </si>
  <si>
    <t>E3660 DST U/G Cond,Wld Hrs Sola-NSC</t>
  </si>
  <si>
    <t>E3660 DST U/G Cond, WildHorse Expan</t>
  </si>
  <si>
    <t>E3660 DST U/G Cond,Wld Hrs Expa-NSC</t>
  </si>
  <si>
    <t>E3660 DST U/G Cond,Wild HorseWind</t>
  </si>
  <si>
    <t>E3660 DST U/G Cond,Wild Horse Solar</t>
  </si>
  <si>
    <t>E3660 DST U/G Cond,Wild Horse Expan</t>
  </si>
  <si>
    <t>E3650 DST O/H Conductor/Devices-NSC</t>
  </si>
  <si>
    <t>E3650 DST O/H Cond, WildHorse Solar</t>
  </si>
  <si>
    <t>E3650 DST O/H Cond, WildHorse S-NSC</t>
  </si>
  <si>
    <t>E3650 DST O/H Cond, WildHorse Expan</t>
  </si>
  <si>
    <t>E3650 DST O/H Cond, WildHorse E-NSC</t>
  </si>
  <si>
    <t>E3650 DST O/H Cond, WildHorse Wind</t>
  </si>
  <si>
    <t>E3650 DST O/H Cond, Wild Horse-NSC</t>
  </si>
  <si>
    <t>E3650 DST O/H Cond, LSR</t>
  </si>
  <si>
    <t>E3650 DST O/H Cond, LSR-NSC</t>
  </si>
  <si>
    <t>E3650 DST O/H Cond, Hopkins Ridge</t>
  </si>
  <si>
    <t>E3650 DST O/H Cond, Hop Ridge-NSC</t>
  </si>
  <si>
    <t>E3650 105 DST O/H Conductor/Devices</t>
  </si>
  <si>
    <t>E3640 DST Poles/Towers/Fixtures-NSC</t>
  </si>
  <si>
    <t>E3640 DST Poles, Wildhorse Solar</t>
  </si>
  <si>
    <t>E3640 DST Poles, Wld Hrs Solar-NSC</t>
  </si>
  <si>
    <t>E3640 DST Poles, Wildhorse Expansn</t>
  </si>
  <si>
    <t>E3640 DST Poles, Wld Hrs Expan-NSC</t>
  </si>
  <si>
    <t>E3640 DST Poles, Wildhorse Wind</t>
  </si>
  <si>
    <t>E3640 DST Poles, Wild Horse-NSC</t>
  </si>
  <si>
    <t>E3640 DST Poles, Wild Horse Solar</t>
  </si>
  <si>
    <t>E3640 DST Poles, Wild Horse Expan</t>
  </si>
  <si>
    <t>E3640 DST Poles, Wild Horse</t>
  </si>
  <si>
    <t>E3640 DST Poles, LSR</t>
  </si>
  <si>
    <t>E3640 DST Poles, LSR-NSC</t>
  </si>
  <si>
    <t>E3640 DST Poles, Hopkins Ridge</t>
  </si>
  <si>
    <t>E3640 DST Poles, Hopkins Ridge-NSC</t>
  </si>
  <si>
    <t>E3631 DST Battery, Customer Site</t>
  </si>
  <si>
    <t>E3631 DST Battery, Cust Site -NSC</t>
  </si>
  <si>
    <t>E3630 DST Battery Storage Equip-NSC</t>
  </si>
  <si>
    <t>E3620 DST Substation Equipment-NSC</t>
  </si>
  <si>
    <t>E3620 DST Sub@Plant Wld Hrs Expansn</t>
  </si>
  <si>
    <t>E3620 DST Sub@Plant WildHorse Expan</t>
  </si>
  <si>
    <t>E3620 DST Sub@Plant WildHorse E-NSC</t>
  </si>
  <si>
    <t>E3620 DST Sub Eq,Wld Hrs Solar</t>
  </si>
  <si>
    <t>E3620 DST Sub Eq Wld Hrs Solar-NSC</t>
  </si>
  <si>
    <t>E3620 DST Sub Eq,Wld Hrs Expansion</t>
  </si>
  <si>
    <t>E3620 DST Sub Eq Wld Hrs Expan-NSC</t>
  </si>
  <si>
    <t>E3620 DST Sub Eq Wild Horse Solar</t>
  </si>
  <si>
    <t>E3620 DST Sub Eq Wild Horse Expan</t>
  </si>
  <si>
    <t>E3620 DST Sub Eq, LSR</t>
  </si>
  <si>
    <t>E3620 DST Sub Eq LSR-NSC</t>
  </si>
  <si>
    <t>E3620 DST Sub Eq LSR</t>
  </si>
  <si>
    <t>E3620 DONOTUSE, Weyerhauser</t>
  </si>
  <si>
    <t>E3620 DONOTUSE, Waterfront</t>
  </si>
  <si>
    <t>E3620 DONOTUSE, Vituilli</t>
  </si>
  <si>
    <t>E3620 DONOTUSE, Viking</t>
  </si>
  <si>
    <t>E3620 DONOTUSE, Texaco West</t>
  </si>
  <si>
    <t>E3620 DONOTUSE, Texaco East</t>
  </si>
  <si>
    <t>E3620 DONOTUSE, Roeder</t>
  </si>
  <si>
    <t>E3620 DONOTUSE, Poulsbo</t>
  </si>
  <si>
    <t>E3620 DONOTUSE, Paccar</t>
  </si>
  <si>
    <t>E3620 DONOTUSE, Olympic Vail</t>
  </si>
  <si>
    <t>E3620 DONOTUSE, Olympic Rntn</t>
  </si>
  <si>
    <t>E3620 DONOTUSE, Olympic Mobl</t>
  </si>
  <si>
    <t>E3620 DONOTUSE, Olympic Bayv</t>
  </si>
  <si>
    <t>E3620 DONOTUSE, Olympic Avon</t>
  </si>
  <si>
    <t>E3620 DONOTUSE, Miller Bay</t>
  </si>
  <si>
    <t>E3620 DONOTUSE, Liquid Air</t>
  </si>
  <si>
    <t>E3620 DONOTUSE, Fairchild</t>
  </si>
  <si>
    <t>E3620 DONOTUSE, Crescent Hbr</t>
  </si>
  <si>
    <t>E3620 DONOTUSE, Clover Vally</t>
  </si>
  <si>
    <t>E3620 DONOTUSE, Capitol</t>
  </si>
  <si>
    <t>E3620 DONOTUSE, Arco South</t>
  </si>
  <si>
    <t>E3620 DONOTUSE, Arco North</t>
  </si>
  <si>
    <t>E3620 DONOTUSE, Arco Central</t>
  </si>
  <si>
    <t>E3620 DONOTUSE, Alpac</t>
  </si>
  <si>
    <t>E3620 105 DST Substation Equipment</t>
  </si>
  <si>
    <t>E3620 102 DST Substation Equipment</t>
  </si>
  <si>
    <t>E3610 DST Structures &amp; Improvem-NSC</t>
  </si>
  <si>
    <t>E3610 DONOTUSE, Waterfront</t>
  </si>
  <si>
    <t>E3610 DONOTUSE, Vitulli</t>
  </si>
  <si>
    <t>E3610 DONOTUSE, Viking</t>
  </si>
  <si>
    <t>E3610 DONOTUSE, Texaco East</t>
  </si>
  <si>
    <t>E3610 DONOTUSE, Texaco</t>
  </si>
  <si>
    <t>E3610 DONOTUSE, Paccar</t>
  </si>
  <si>
    <t>E3610 DONOTUSE, Miller Bay</t>
  </si>
  <si>
    <t>E3610 DONOTUSE, Clover Valley</t>
  </si>
  <si>
    <t>E3610 DONOTUSE, Capitol</t>
  </si>
  <si>
    <t>E3610 DONOTUSE, Arco Central</t>
  </si>
  <si>
    <t>E3610 DONOTUSE, Alpac</t>
  </si>
  <si>
    <t>E3603 DONOTUSE 105 HV DST TLN-0105</t>
  </si>
  <si>
    <t>E3603 DONOTUSE 105 HV DST TLN-0022</t>
  </si>
  <si>
    <t>E3603 DONOTUSE 105 HV DST SUB-BKB</t>
  </si>
  <si>
    <t>E36010 DST Easements, Hopkins Ridge</t>
  </si>
  <si>
    <t>E3601 DONOTUSE, Sub, Vitulli</t>
  </si>
  <si>
    <t>E3601 105 DST Easements</t>
  </si>
  <si>
    <t>E3600 DST Land, Sub, Vitulli</t>
  </si>
  <si>
    <t>E3600 DST Land, Sub, Viking</t>
  </si>
  <si>
    <t>E3600 DST Land, Sub, Sumas Generati</t>
  </si>
  <si>
    <t>E3600 DST Land, Sub, Poulsbo</t>
  </si>
  <si>
    <t>E3600 DST Land, Sub, Paccar</t>
  </si>
  <si>
    <t>E3600 DST Land, Sub, Miller Bay</t>
  </si>
  <si>
    <t>E3600 DST Land, Sub, Crescent Harbr</t>
  </si>
  <si>
    <t>E3600 DST Land, Sub, Capitol</t>
  </si>
  <si>
    <t>E3600 DST Land, Sub, Alpac</t>
  </si>
  <si>
    <t>E3600 105 DST Land &amp; Land Rights</t>
  </si>
  <si>
    <t>E35999 (GIF) Rds/Trail, LSR</t>
  </si>
  <si>
    <t>E35999 (GIF) Rds/Trail, LSR-NSC</t>
  </si>
  <si>
    <t>E35999 (GIF) Rds/Trail, Upper Baker</t>
  </si>
  <si>
    <t>E35999 (GIF) Rd/Trail, Upper Ba-NSC</t>
  </si>
  <si>
    <t>E35999 (GIF) Rd/Trail, Upper Baker</t>
  </si>
  <si>
    <t>E3599 TSM ARO Transmission</t>
  </si>
  <si>
    <t>E3597 TSM Roads &amp; Trails</t>
  </si>
  <si>
    <t>E3597 TSM Roads/Trails, Upper B-NSC</t>
  </si>
  <si>
    <t>E3597 TSM Roads/Trails, Upper Baker</t>
  </si>
  <si>
    <t>E3597 TSM Roads/Trails, Baker Com</t>
  </si>
  <si>
    <t>E3597 TSM Roads/Trails, Baker C-NSC</t>
  </si>
  <si>
    <t>E3597 TSM Roads &amp; Trails-NSC</t>
  </si>
  <si>
    <t>E3596 TSM Roads &amp; Trails</t>
  </si>
  <si>
    <t>E3596 TSM Roads &amp; Trails-RET</t>
  </si>
  <si>
    <t>E359 TSM Roads, Zero rate</t>
  </si>
  <si>
    <t>E3590 TSM Roads, Upper Baker-RET</t>
  </si>
  <si>
    <t>E359 TSM Roads, Colstrip 3-4 Com</t>
  </si>
  <si>
    <t>E3590 TSM Roads, Colstrip3-4 Co-NSC</t>
  </si>
  <si>
    <t>E359 TSM Roads, Colstrip 1-2 Com</t>
  </si>
  <si>
    <t>E3590 TSM Roads, Colstrip1-2 Co-NSC</t>
  </si>
  <si>
    <t>E3590 TSM Roads, Colstrip 3-4 Com</t>
  </si>
  <si>
    <t>E3590 TSM Roads, Colstrip 1-2 Com</t>
  </si>
  <si>
    <t>E3590 TSM Roads, Baker Common-RET</t>
  </si>
  <si>
    <t>E359 TSM Roads, 3rd AC Line</t>
  </si>
  <si>
    <t>E3590 TSM Roads, 3rd AC Line-NSC</t>
  </si>
  <si>
    <t>E359 TSM Roads &amp; Trails</t>
  </si>
  <si>
    <t>E3590 TSM Roads &amp; Trails-NSC</t>
  </si>
  <si>
    <t>E3590 TSM Roads &amp; Trails</t>
  </si>
  <si>
    <t>E3589 (GIF) U/G Cond,TLN-WHDE@plant</t>
  </si>
  <si>
    <t>E3589 (GIF)U/G Cond,TLN-WHDE@plt</t>
  </si>
  <si>
    <t>E3589 (GIF) U/G Cond, TLN-WHD@plant</t>
  </si>
  <si>
    <t>E3589 (GIF)U/G Cond,TLN-WHD@plnt</t>
  </si>
  <si>
    <t>E3589 (GIF)U/G Cond,TLN-WHD@pln-NSC</t>
  </si>
  <si>
    <t>E3589 (GIF) U/G Cond, TLN-HPK@plant</t>
  </si>
  <si>
    <t>E3589 (GIF)U/G Cond,TLN-HPK@plt-NSC</t>
  </si>
  <si>
    <t>E3589 (GIF)U/G Cond,TLN-HPK@plt</t>
  </si>
  <si>
    <t>E3589 (GIF) U/G Cond, LSR</t>
  </si>
  <si>
    <t>E3589 (GIF) UG Conductor, LSR-NSC</t>
  </si>
  <si>
    <t>E3589 (GIF) U/G Cond, Fred1/APC</t>
  </si>
  <si>
    <t>E3589 (GIF) U/G Cond, Fred 1/AP-NSC</t>
  </si>
  <si>
    <t>E3589 (GIF) U/G Cond, Fred 1/APC</t>
  </si>
  <si>
    <t>E3587 TSM U/G Conductor/Devices-NSC</t>
  </si>
  <si>
    <t>E3587 TSM U/G Cond, Koma Kulshan</t>
  </si>
  <si>
    <t>E3587 TSM U/G Cond, Koma Kulsha-NSC</t>
  </si>
  <si>
    <t>E3586 TSM U/G Conductor/Devices</t>
  </si>
  <si>
    <t>E3586 TSM U/G Conductor/Dev-RET</t>
  </si>
  <si>
    <t>E358 TSM U/G Conductor &amp; Devices</t>
  </si>
  <si>
    <t>E358 TSM U/G Conductor&amp;Devices-RET</t>
  </si>
  <si>
    <t>E358 TSM U/G Cond, Wild Horse</t>
  </si>
  <si>
    <t>E358 TSM U/G COND, WDH-RET</t>
  </si>
  <si>
    <t>E358 TSM U/G Cond, Fred 1/APC</t>
  </si>
  <si>
    <t>E358 TSM U/G Cond, Fred 1/APC-RET</t>
  </si>
  <si>
    <t>E3579 (GIF) UG Conduit,TLN-WHD@plt</t>
  </si>
  <si>
    <t>E3579 (GIF)U/G Conduit,TLN-WHD@plnt</t>
  </si>
  <si>
    <t>E3579 (GIF)U/G Conduit,TLN-WHD@-NSC</t>
  </si>
  <si>
    <t>E3579 (GIF) TSM U/G Conduit, LSR</t>
  </si>
  <si>
    <t>E3579 (GIF) UG Conduit, LSR-NSC</t>
  </si>
  <si>
    <t>E3579 (GIF) UG Conduit, LSR</t>
  </si>
  <si>
    <t>E3577 TSM U/G Conduit-NSC</t>
  </si>
  <si>
    <t>E3577 TSM U/G Conduit, Koma Kulshan</t>
  </si>
  <si>
    <t>E3577 TSM U/G Conduit, Koma Kuls</t>
  </si>
  <si>
    <t>E3577 TSM U/G Conduit, Koma Kul-NSC</t>
  </si>
  <si>
    <t>E3576 TSM U/G Conduit</t>
  </si>
  <si>
    <t>E3576 TSM U/G Conduit-RET</t>
  </si>
  <si>
    <t>E357 TSM U/G Conduit</t>
  </si>
  <si>
    <t>E357 TSM U/G Conduit-RET</t>
  </si>
  <si>
    <t>E357 TSM U/G Conduit Wild Horse</t>
  </si>
  <si>
    <t>E357 TSM U/G Conduit WH-NOTUSED</t>
  </si>
  <si>
    <t>E3569 (GIF) O/H Cond, LSR</t>
  </si>
  <si>
    <t>E3569 (GIF) O/H Conductor, LSR-NSC</t>
  </si>
  <si>
    <t>E3569 (GIF) O/H Cond, Wild Horse</t>
  </si>
  <si>
    <t>E3569 (GIF) O/H Cond, Wld Hrs-NSC</t>
  </si>
  <si>
    <t>E3569 (GIF) O/H Cond, Upper Baker</t>
  </si>
  <si>
    <t>E3569 (GIF) O/H Cond, Upper Bak-NSC</t>
  </si>
  <si>
    <t>E3569 (GIF) O/H Cond, TLN-HPK@p-NSC</t>
  </si>
  <si>
    <t>E3569 (GIF) O/H Cond, Sumas</t>
  </si>
  <si>
    <t>E3569 (GIF) O/H Cond, Sumas-NSC</t>
  </si>
  <si>
    <t>E3569 (GIF) O/H Cond, Snoqualmie 2</t>
  </si>
  <si>
    <t>E3569 (GIF) O/H Cond, Snoqualmie 1</t>
  </si>
  <si>
    <t>E3569 (GIF) O/H Cond, Snoq 2-NSC</t>
  </si>
  <si>
    <t>E3569 (GIF) O/H Cond, Snoq 1-NSC</t>
  </si>
  <si>
    <t>E3569 (GIF) O/H Cond, Scl-Tolt</t>
  </si>
  <si>
    <t>E3569 (GIF) O/H Cond, Scl-Tolt-NSC</t>
  </si>
  <si>
    <t>E3569 (GIF) O/H Cond, Poison Spring</t>
  </si>
  <si>
    <t>E3569 (GIF) O/H Cond, Poison Sp-NSC</t>
  </si>
  <si>
    <t>E3569 (GIF) O/H Cond, Lower Baker</t>
  </si>
  <si>
    <t>E3569 (GIF) O/H Cond, Lower Bak-NSC</t>
  </si>
  <si>
    <t>E3569 (GIF) O/H Cond, Hopkins</t>
  </si>
  <si>
    <t>E3569 (GIF) O/H Cond, Hopkins-NSC</t>
  </si>
  <si>
    <t>E3569 (GIF) O/H Cond, Electron</t>
  </si>
  <si>
    <t>E3569 (GIF) O/H Cond, Electron-RET</t>
  </si>
  <si>
    <t>E3569 (GIF) O/H Cond, Colstrip3-NSC</t>
  </si>
  <si>
    <t>E3569 (GIF) O/H Cond, Colstrip 1-2</t>
  </si>
  <si>
    <t>E3569 (GIF) O/H Cond, Colstrip1-NSC</t>
  </si>
  <si>
    <t>E3567 TSM O/H Cov-Ber-DONOTUSE</t>
  </si>
  <si>
    <t>E3567 TSM O/H Conductor/Devices-NSC</t>
  </si>
  <si>
    <t>E3567 TSM O/H Cond, Upper Baker</t>
  </si>
  <si>
    <t>E3567 TSM O/H Cond, Upper Baker-NSC</t>
  </si>
  <si>
    <t>E3567 TSM O/H Cond, Sumas</t>
  </si>
  <si>
    <t>E3567 TSM O/H Cond, Sumas-NSC</t>
  </si>
  <si>
    <t>E3567 TSM O/H Cond, Sumas OP-NSC</t>
  </si>
  <si>
    <t>E3567 TSM O/H Cond, Sumas OP</t>
  </si>
  <si>
    <t>E3567 TSM O/H Cond, Snoqualmie 2</t>
  </si>
  <si>
    <t>E3567 TSM O/H Cond, Snoqualmie 1</t>
  </si>
  <si>
    <t>E3567 TSM O/H Cond, Snoq 2-NSC</t>
  </si>
  <si>
    <t>E3567 TSM O/H Cond, Snoq 1-NSC</t>
  </si>
  <si>
    <t>E3567 TSM O/H Cond, Lower Baker</t>
  </si>
  <si>
    <t>E3567 TSM O/H Cond, Lower Baker-NSC</t>
  </si>
  <si>
    <t>E3567 TSM O/H Cond, Hopkins Ridge</t>
  </si>
  <si>
    <t>E3567 TSM O/H Cond, Hop Ridge-NSC</t>
  </si>
  <si>
    <t>E3567 TSM O/H Cond, Baker Common</t>
  </si>
  <si>
    <t>E3567 TSM O/H Cond, Baker Commo-NSC</t>
  </si>
  <si>
    <t>E3567 105 TSM O/H Conductor/Devices</t>
  </si>
  <si>
    <t>E3566 TSM O/H Conductor/Devices-NSC</t>
  </si>
  <si>
    <t>E356 TSM O/H Cov-Ber NOT USED</t>
  </si>
  <si>
    <t>E356 TSM O/H Conductor &amp; Device-NSC</t>
  </si>
  <si>
    <t>E356 TSM O/H Cond, Wild Horse-WindR</t>
  </si>
  <si>
    <t>E356 TSM O/H Cond, Wld Hrs-Wind-NSC</t>
  </si>
  <si>
    <t>E356 TSM O/H Cond, WindRidge-NonP</t>
  </si>
  <si>
    <t>E356 TSM O/H Cond, Wind Ridge-NonPr</t>
  </si>
  <si>
    <t>E356 TSM O/H Cond, Wind Ridge-N-NSC</t>
  </si>
  <si>
    <t>E356 TSM O/H Cond, Wild Horse</t>
  </si>
  <si>
    <t>E356 TSM O/H Cond, Wild Horse-NSC</t>
  </si>
  <si>
    <t>E356 TSM O/H Cond, Zero rate</t>
  </si>
  <si>
    <t>E356 TSM O/H Cond, Upper Baker-RET</t>
  </si>
  <si>
    <t>E356 TSM O/H Cond, Snoqualmie 2</t>
  </si>
  <si>
    <t>E356 TSM O/H Cond, Snoqualmie 2-NSC</t>
  </si>
  <si>
    <t>E356 TSM O/H Cond, Snoqualmie 1</t>
  </si>
  <si>
    <t>E356 TSM O/H Cond, Snoqualmie 1-NSC</t>
  </si>
  <si>
    <t>E356 TSM O/H Cond, No. Intertie</t>
  </si>
  <si>
    <t>E356 TSM O/H Cond, N Intertie-NSC</t>
  </si>
  <si>
    <t>E356 TSM O/H Cond, N Intertie</t>
  </si>
  <si>
    <t>E356 TSM O/H Cond, Mint Farm</t>
  </si>
  <si>
    <t>E356 TSM O/H Cond, Mint Farm-NSC</t>
  </si>
  <si>
    <t>E356 TSM O/H Cond, Mint Farm OP</t>
  </si>
  <si>
    <t>E356 TSM O/H Cond, Lower Baker-RET</t>
  </si>
  <si>
    <t>E356 TSM O/H Cond, Colstrip 3-4 Com</t>
  </si>
  <si>
    <t>E356 TSM O/H Cond, Colstrip3-4 -NSC</t>
  </si>
  <si>
    <t>E356 TSM O/H Cond, Colstrip 1-2 Com</t>
  </si>
  <si>
    <t>E356 TSM O/H Cond, Colstrip1-2 -NSC</t>
  </si>
  <si>
    <t>E356 TSM O/H Cond, Baker Common</t>
  </si>
  <si>
    <t>E356 TSM O/H Cond, 3rd AC Line-NSC</t>
  </si>
  <si>
    <t>E3559 (GIF) Poles, LSR</t>
  </si>
  <si>
    <t>E3559 (GIF) TSM Poles, LSR-NSC</t>
  </si>
  <si>
    <t>E3559 (GIF) Poles, Wild Horse</t>
  </si>
  <si>
    <t>E3559 (GIF) Poles, Wild Horse-NSC</t>
  </si>
  <si>
    <t>E3559 (GIF) Poles, Upper Baker</t>
  </si>
  <si>
    <t>E3559 (GIF) Poles, Upper Baker-NSC</t>
  </si>
  <si>
    <t>E3559 (GIF) Poles, TLN-HPK@plant</t>
  </si>
  <si>
    <t>E3559 (GIF) Poles, TLN-HPK@plan-NSC</t>
  </si>
  <si>
    <t>E3559 (GIF) Poles, Sumas</t>
  </si>
  <si>
    <t>E3559 (GIF) Poles, Sumas-NSC</t>
  </si>
  <si>
    <t>E3559 (GIF) Poles, Snoqualmie 2</t>
  </si>
  <si>
    <t>E3559 (GIF) Poles, Snoqualmie 2-NSC</t>
  </si>
  <si>
    <t>E3559 (GIF) Poles, Snoqualmie 1</t>
  </si>
  <si>
    <t>E3559 (GIF) Poles, Snoqualmie 1-NSC</t>
  </si>
  <si>
    <t>E3559 (GIF) Poles, Scl-Tolt</t>
  </si>
  <si>
    <t>E3559 (GIF) Poles, Scl-Tolt-NSC</t>
  </si>
  <si>
    <t>E3559 (GIF) Poles, Poison Spring</t>
  </si>
  <si>
    <t>E3559 (GIF) Poles, Poison Sprin-NSC</t>
  </si>
  <si>
    <t>E3559 (GIF) Poles, Lower Baker</t>
  </si>
  <si>
    <t>E3559 (GIF) Poles, Lower Baker-NSC</t>
  </si>
  <si>
    <t>E3559 (GIF) Poles, Hopkins Ridge</t>
  </si>
  <si>
    <t>E3559 (GIF) Poles, Hop Ridge-NSC</t>
  </si>
  <si>
    <t>E3559 (GIF) Poles, Electron</t>
  </si>
  <si>
    <t>E3559 (GIF) Poles, Electron-RET</t>
  </si>
  <si>
    <t>E3559 (GIF) Poles, Colstrip 3-4-NSC</t>
  </si>
  <si>
    <t>E3559 (GIF) Poles, Colstrip 1-2</t>
  </si>
  <si>
    <t>E3559 (GIF) Poles, Colstrip 1-2-NSC</t>
  </si>
  <si>
    <t>E3557 TSM Poles-NSC</t>
  </si>
  <si>
    <t>E3557 TSM Poles, Upper Baker</t>
  </si>
  <si>
    <t>E3557 TSM Poles, Upper Baker-NSC</t>
  </si>
  <si>
    <t>E3557 TSM Poles, Sumas</t>
  </si>
  <si>
    <t>E3557 TSM Poles, Sumas-NSC</t>
  </si>
  <si>
    <t>E3557 TSM Poles, Snoq 2</t>
  </si>
  <si>
    <t>E3557 TSM Poles, Snoqualmie 2-NSC</t>
  </si>
  <si>
    <t>E3557 TSM Poles, Snoqualmie 2</t>
  </si>
  <si>
    <t>E3557 TSM Poles, Lower Baker</t>
  </si>
  <si>
    <t>E3557 TSM Poles, Lower Baker-NSC</t>
  </si>
  <si>
    <t>E3557 TSM Poles, Hopkins Ridge</t>
  </si>
  <si>
    <t>E3557 TSM Poles, Hopkins Ridge-NSC</t>
  </si>
  <si>
    <t>E3557 TSM Poles, Cov-Ber DONOTUSE</t>
  </si>
  <si>
    <t>E3557 TSM Poles, Baker Common</t>
  </si>
  <si>
    <t>E3557 TSM Poles, Baker Common-NSC</t>
  </si>
  <si>
    <t>E3557 105 TSM Poles</t>
  </si>
  <si>
    <t>E3556 TSM Poles-NSC</t>
  </si>
  <si>
    <t>E355 TSM Poles, Wld Hrs-WindRid-NSC</t>
  </si>
  <si>
    <t>E355 TSM Poles, WindRidge-NonP</t>
  </si>
  <si>
    <t>E355 TSM Poles, Wind Ridge-NonProje</t>
  </si>
  <si>
    <t>E355 TSM Poles, Wind Ridge-NonP-NSC</t>
  </si>
  <si>
    <t>E355 TSM Poles, Wild Horse Wind</t>
  </si>
  <si>
    <t>E355 TSM Poles, Wild Horse-NSC</t>
  </si>
  <si>
    <t>E355 TSM Poles, Wild Horse</t>
  </si>
  <si>
    <t>E355 TSM Poles, Zero rate</t>
  </si>
  <si>
    <t>E355 TSM Poles, Upper Baker-RET</t>
  </si>
  <si>
    <t>E355 TSM Poles, Snoqualmie 2</t>
  </si>
  <si>
    <t>E355 TSM Poles, Snoqualmie 2-NSC</t>
  </si>
  <si>
    <t>E355 TSM Poles, Snoq 1-NOT USED</t>
  </si>
  <si>
    <t>E355 TSM Poles, Snoqualmie 1-RET</t>
  </si>
  <si>
    <t>E355 TSM Poles, No. Intertie</t>
  </si>
  <si>
    <t>E355 TSM Poles, N Intertie-NSC</t>
  </si>
  <si>
    <t>E355 TSM Poles, N Intertie</t>
  </si>
  <si>
    <t>E355 TSM Poles, Lower Baker-RET</t>
  </si>
  <si>
    <t>E355 TSM Poles, Cov-Ber NOT USED</t>
  </si>
  <si>
    <t>E355 TSM Poles, Colstrip 3-4 Common</t>
  </si>
  <si>
    <t>E355 TSM Poles, Colstrip3-4 Com-NSC</t>
  </si>
  <si>
    <t>E355 TSM Poles, Colstrip 1-2 Common</t>
  </si>
  <si>
    <t>E355 TSM Poles, Colstrip1-2 Com-NSC</t>
  </si>
  <si>
    <t>E355 TSM Poles, Colstrip 3-4 Com</t>
  </si>
  <si>
    <t>E355 TSM Poles, Colstrip 1-2 Com</t>
  </si>
  <si>
    <t>E355 TSM Poles, Baker Common</t>
  </si>
  <si>
    <t>E355 TSM Poles, 3rd AC Line</t>
  </si>
  <si>
    <t>E355 TSM Poles, 3rd AC Line-NSC</t>
  </si>
  <si>
    <t>E355 TSM Poles &amp; Fixtures-NSC</t>
  </si>
  <si>
    <t>E3549 (GIF) Tower/Fix, LSR</t>
  </si>
  <si>
    <t>E3549 (GIF) Twr/Fixt, LSR-NSC</t>
  </si>
  <si>
    <t>E3549 (GIF) Twr/Fixt, LSR</t>
  </si>
  <si>
    <t>E3549 (GIF) Tower/Fix, Ferndale</t>
  </si>
  <si>
    <t>E3549 (GIF) Twr/Fixt, Ferndale-NSC</t>
  </si>
  <si>
    <t>E3549 (GIF) Twr/Fixt, Ferndale</t>
  </si>
  <si>
    <t>E3549 (GIF) Tower/Fix, Colstrip 3-4</t>
  </si>
  <si>
    <t>E3549 (GIF) Twr/Fixt, Colstrip3-NSC</t>
  </si>
  <si>
    <t>E3549 (GIF) Tower/Fix, Colstrip 1-2</t>
  </si>
  <si>
    <t>E3549 (GIF) Twr/Fixt, Colstrip1-NSC</t>
  </si>
  <si>
    <t>E3549 (GIF) Twr/Fixt, Colstrip 1-2</t>
  </si>
  <si>
    <t>E3547 TSM Towers/Fixtures</t>
  </si>
  <si>
    <t>E3547 TSM Towers/Fixtures-NSC</t>
  </si>
  <si>
    <t>E3547 TSM Towers/Fixtures, Hopkins</t>
  </si>
  <si>
    <t>E3547 TSM Towers, Hopkins Ridge-NSC</t>
  </si>
  <si>
    <t>E3547 TSM Towers, Hopkins Ridge</t>
  </si>
  <si>
    <t>E3546 TSM Towers/Fixtures</t>
  </si>
  <si>
    <t>E3546 TSM Towers/Fixtures-RET</t>
  </si>
  <si>
    <t>E354 TSM Twr/Fixt, WR-NOT USED</t>
  </si>
  <si>
    <t>E354 TSM Twr/Fixt, WR-NonPr-NOTUSED</t>
  </si>
  <si>
    <t>E354 TSM Twr/Fixt, WH-NOT USED</t>
  </si>
  <si>
    <t>E354 TSM Twr/Fixt, WH-WindR-RET</t>
  </si>
  <si>
    <t>E354 TSM Twr/Fixt, No. Intertie</t>
  </si>
  <si>
    <t>E354 TSM Twr/Fixt, N Intertie-NSC</t>
  </si>
  <si>
    <t>E354 TSM Twr/Fixt, N Intertie</t>
  </si>
  <si>
    <t>E354 TSM Twr/Fixt, Mint Farm</t>
  </si>
  <si>
    <t>E354 TSM Twr/Fixt, Mint Farm-NSC</t>
  </si>
  <si>
    <t>E354 DONOTUSE, Mint Farm OP</t>
  </si>
  <si>
    <t>E354 TSM Twr/Fixt, MF OP-NOTUSED</t>
  </si>
  <si>
    <t>E354 TSM Twr/Fixt, Colstrip 3-4 Com</t>
  </si>
  <si>
    <t>E354 TSM Twr/Fixt, Colstrip3-4 -NSC</t>
  </si>
  <si>
    <t>E354 TSM Twr/Fixt, Colstrip 1-2 Com</t>
  </si>
  <si>
    <t>E354 TSM Twr/Fixt, Colstrip1-2 -NSC</t>
  </si>
  <si>
    <t>E354 TSM Twr/Fixt, 3rd AC Line</t>
  </si>
  <si>
    <t>E354 TSM Twr/Fixt, 3rd AC Line-NSC</t>
  </si>
  <si>
    <t>E354 TSM Towers &amp; Fixtures</t>
  </si>
  <si>
    <t>E354 TSM Towers &amp; Fixtures-NSC</t>
  </si>
  <si>
    <t>E354 TSM Poles, Mint Farm</t>
  </si>
  <si>
    <t>E354 TSM Poles, Mint Farm OP</t>
  </si>
  <si>
    <t>E3539 (GIF) Sta Eq, Wild Horse Exp</t>
  </si>
  <si>
    <t>E3539 (GIF) Sta Eq, Wld Hrs Exp-NSC</t>
  </si>
  <si>
    <t>E3539 (GIF) Sta Eq, WindRid NonProj</t>
  </si>
  <si>
    <t>E3539 (GIF) Sta Eq, WindRid Non-NSC</t>
  </si>
  <si>
    <t>E3539 (GIF) Sta Eq, Wind Ridge</t>
  </si>
  <si>
    <t>E3539 (GIF) Sta Eq, Wild Horse</t>
  </si>
  <si>
    <t>E3539 (GIF) Sta Eq, Wild Horse-NSC</t>
  </si>
  <si>
    <t>E3539 (GIF) Sta Eq, Wild H sub@plt</t>
  </si>
  <si>
    <t>E3539 (GIF) Sta Eq, Wild H sub@-NSC</t>
  </si>
  <si>
    <t>E3539 (GIF) Sta Eq, Whitehorn</t>
  </si>
  <si>
    <t>E3539 (GIF) Sta Eq, Whitehorn-NSC</t>
  </si>
  <si>
    <t>E3539 (GIF) Sta Eq, WHDE sub@plant</t>
  </si>
  <si>
    <t>E3539 (GIF) Sta Eq, WHDE sub@pl-NSC</t>
  </si>
  <si>
    <t>E3539 (GIF) Sta Eq, Upper Baker</t>
  </si>
  <si>
    <t>E3539 (GIF) Sta Eq, Upper Baker-NSC</t>
  </si>
  <si>
    <t>E3539 (GIF) Sta Eq, Texaco West</t>
  </si>
  <si>
    <t>E3539 (GIF) Sta Eq, Texaco West-NSC</t>
  </si>
  <si>
    <t>E3539 (GIF) Sta Eq, Terrell</t>
  </si>
  <si>
    <t>E3539 (GIF) Sta Eq, Terrell-NSC</t>
  </si>
  <si>
    <t>E3539 (GIF) Sta Eq, Sumas OP-SMC</t>
  </si>
  <si>
    <t>E3539 (GIF) Sta Eq, Sumas OP-SM-NSC</t>
  </si>
  <si>
    <t>E3539 (GIF) Sta Eq, SUB-BRL4-2013</t>
  </si>
  <si>
    <t>E3539 (GIF) Sta Eq, SUB-BRL4-20-NSC</t>
  </si>
  <si>
    <t>E3539 (GIF) Sta Eq, Stillwater</t>
  </si>
  <si>
    <t>E3539 (GIF) Sta Eq, Stillwater-NSC</t>
  </si>
  <si>
    <t>E3539 (GIF) Sta Eq, Snoqualmie Sw</t>
  </si>
  <si>
    <t>E3539 (GIF) Sta Eq, Snoqualmie 2</t>
  </si>
  <si>
    <t>E3539 (GIF) Sta Eq, Snoq Sw-NSC</t>
  </si>
  <si>
    <t>E3539 (GIF) Sta Eq, Snoq 2-NSC</t>
  </si>
  <si>
    <t>E3539 (GIF) Sta Eq, Snoq 2 - 2013</t>
  </si>
  <si>
    <t>E3539 (GIF) Sta Eq, Snoq 2-2013-NSC</t>
  </si>
  <si>
    <t>E3539 (GIF) Sta Eq, Snoq 2-2013</t>
  </si>
  <si>
    <t>E3539 (GIF) Sta Eq, Snoq 1 - 2013</t>
  </si>
  <si>
    <t>E3539 (GIF) Sta Eq, Snoq 1-2013-NSC</t>
  </si>
  <si>
    <t>E3539 (GIF) Sta Eq, Snoq 1-2013</t>
  </si>
  <si>
    <t>E3539 (GIF) Sta Eq, Shannon</t>
  </si>
  <si>
    <t>E3539 (GIF) Sta Eq, Shannon-NSC</t>
  </si>
  <si>
    <t>E3539 (GIF) Sta Eq, Poison Springs</t>
  </si>
  <si>
    <t>E3539 (GIF) Sta Eq, Poison Spri-NSC</t>
  </si>
  <si>
    <t>E3539 (GIF) Sta Eq, Nooksack</t>
  </si>
  <si>
    <t>E3539 (GIF) Sta Eq, Nooksack-NSC</t>
  </si>
  <si>
    <t>E3539 (GIF) Sta Eq, Mint Farm</t>
  </si>
  <si>
    <t>E3539 (GIF) Sta Eq, Mint Farm-NSC</t>
  </si>
  <si>
    <t>E3539 (GIF) Sta Eq, LSR-NSC</t>
  </si>
  <si>
    <t>E3539 (GIF) Sta Eq, Lower Baker</t>
  </si>
  <si>
    <t>E3539 (GIF) Sta Eq, Lower Baker-NSC</t>
  </si>
  <si>
    <t>E3539 (GIF) Sta Eq, LB#4 - 2013</t>
  </si>
  <si>
    <t>E3539 (GIF) Sta Eq, LB#4 -2013-NSC</t>
  </si>
  <si>
    <t>E3539 (GIF) Sta Eq, LB#4 -2013</t>
  </si>
  <si>
    <t>E3539 (GIF) Sta Eq, HPK sub@pla-NSC</t>
  </si>
  <si>
    <t>E3539 (GIF) Sta Eq, Hop Ridge-NSC</t>
  </si>
  <si>
    <t>E3539 (GIF) Sta Eq, Goldendale</t>
  </si>
  <si>
    <t>E3539 (GIF) Sta Eq, Goldendale-NSC</t>
  </si>
  <si>
    <t>E3539 (GIF) Sta Eq, Fredonia 3&amp;4</t>
  </si>
  <si>
    <t>E3539 (GIF) Sta Eq, Fredonia 3&amp;-NSC</t>
  </si>
  <si>
    <t>E3539 (GIF) Sta Eq, Fredonia 1&amp;-NSC</t>
  </si>
  <si>
    <t>E3539 (GIF) Sta Eq, Frederickson</t>
  </si>
  <si>
    <t>E3539 (GIF) Sta Eq, Frederickso-NSC</t>
  </si>
  <si>
    <t>E3539 (GIF) Sta Eq, Fred1/APC</t>
  </si>
  <si>
    <t>E3539 (GIF) Sta Eq, Fred 1/APC-NSC</t>
  </si>
  <si>
    <t>E3539 (GIF) Sta Eq, Fred 1/APC</t>
  </si>
  <si>
    <t>E3539 (GIF) Sta Eq, Ferndale</t>
  </si>
  <si>
    <t>E3539 (GIF) Sta Eq, Ferndale-NSC</t>
  </si>
  <si>
    <t>E3539 (GIF) Sta Eq, Encogen</t>
  </si>
  <si>
    <t>E3539 (GIF) Sta Eq, Encogen-NSC</t>
  </si>
  <si>
    <t>E3539 (GIF) Sta Eq, Electron</t>
  </si>
  <si>
    <t>E3539 (GIF) Sta Eq, Electron-RET</t>
  </si>
  <si>
    <t>E3539 (GIF) Sta Eq, Electron Height</t>
  </si>
  <si>
    <t>E3539 (GIF) Sta Eq, Electron He-NSC</t>
  </si>
  <si>
    <t>E3539 (GIF) Sta Eq, Colstrip3-4-NSC</t>
  </si>
  <si>
    <t>E3539 (GIF) Sta Eq, Colstrip 1-2</t>
  </si>
  <si>
    <t>E3539 (GIF) Sta Eq, Colstrip1-2-NSC</t>
  </si>
  <si>
    <t>E3539 (GIF) Sta Eq, Baker River Sw</t>
  </si>
  <si>
    <t>E3539 (GIF) Sta Eq, Baker River-NSC</t>
  </si>
  <si>
    <t>E3539 (GIF) Sta Eq, Arco Central</t>
  </si>
  <si>
    <t>E3539 (GIF) Sta Eq, Arco Centra-NSC</t>
  </si>
  <si>
    <t>E3538 (LIF) Substation Equipment</t>
  </si>
  <si>
    <t>E3538 (LIF) Sta Eq, Sub-Txe-NSC</t>
  </si>
  <si>
    <t>E3538 (LIF) Sta Eq, Sub-Txe</t>
  </si>
  <si>
    <t>E3537 TSM Substation Equipment-NSC</t>
  </si>
  <si>
    <t>E3537 TSM Sub Eq, Sumas</t>
  </si>
  <si>
    <t>E3537 TSM Sub Eq, Sumas OP-SMS-NSC</t>
  </si>
  <si>
    <t>E3537 TSM Sub Eq, Sumas OP-SMS</t>
  </si>
  <si>
    <t>E3537 TSM Sub Eq, Sumas OP-SMC-NSC</t>
  </si>
  <si>
    <t>E3537 TSM Sub Eq, Sumas OP-SMC</t>
  </si>
  <si>
    <t>E3537 TSM Sub Eq, Wild Horse Solar</t>
  </si>
  <si>
    <t>E3537 TSM Sta Eq, Wld Hrs Solar-NSC</t>
  </si>
  <si>
    <t>E3537 TSM Sta Eq, Wild Horse Solar</t>
  </si>
  <si>
    <t>E3537 TSM Sub Eq, Upper Baker</t>
  </si>
  <si>
    <t>E3537 TSM Sta Eq, Upper Baker-NSC</t>
  </si>
  <si>
    <t>E3537 TSM Sta Eq, Upper Baker</t>
  </si>
  <si>
    <t>E3537 TSM Sta Eq, Sumas SMS</t>
  </si>
  <si>
    <t>E3537 TSM Sta Eq, Sumas SMC</t>
  </si>
  <si>
    <t>E3537 TSM Sub Eq, Snoqualmie 2</t>
  </si>
  <si>
    <t>E3537 TSM Sta Eq, Snoqualmie 2-NSC</t>
  </si>
  <si>
    <t>E3537 TSM Sta Eq, Snoqualmie 2</t>
  </si>
  <si>
    <t>E3537 TSM Sub Eq, Snoqualmie 1</t>
  </si>
  <si>
    <t>E3537 TSM Sta Eq, Snoqualmie 1-NSC</t>
  </si>
  <si>
    <t>E3537 TSM Sta Eq, Snoqualmie 1</t>
  </si>
  <si>
    <t>E3537 TSM Sub Eq, Mint F sub@plant</t>
  </si>
  <si>
    <t>E3537 TSM Sta Eq, Mint Farm-NSC</t>
  </si>
  <si>
    <t>E3537 TSM Sta Eq, Mint Farm OP-NSC</t>
  </si>
  <si>
    <t>E3537 TSM Sta Eq, Mint Farm OP</t>
  </si>
  <si>
    <t>E3537 TSM Sta Eq, Mint Farm</t>
  </si>
  <si>
    <t>E3537 TSM Sub Eq, Lower Baker</t>
  </si>
  <si>
    <t>E3537 TSM Sta Eq, Lower Baker-NSC</t>
  </si>
  <si>
    <t>E3537 TSM Sta Eq, Lower Baker</t>
  </si>
  <si>
    <t>E3537 TSM Sub Eq, Hopkins Ridge</t>
  </si>
  <si>
    <t>E3537 TSM Sta Eq, Hopkins Ridge-NSC</t>
  </si>
  <si>
    <t>E3537 TSM Sub Eq, Hopkins Ridge Exp</t>
  </si>
  <si>
    <t>E3537 TSM Sta Eq, Hopkins Ridge Exp</t>
  </si>
  <si>
    <t>E3537 TSM Sta Eq, Hopkins Ridge</t>
  </si>
  <si>
    <t>E3537 TSM Sta Eq, Hop Ridge Exp-NSC</t>
  </si>
  <si>
    <t>E3537 TSM Sub Eq, Goldendale</t>
  </si>
  <si>
    <t>E3537 TSM Sta Eq, Goldendale-NSC</t>
  </si>
  <si>
    <t>E3537 TSM Sta Eq, Goldendale OP-NSC</t>
  </si>
  <si>
    <t>E3537 TSM Sta Eq, Goldendale OP</t>
  </si>
  <si>
    <t>E3537 TSM Sta Eq, Goldendale</t>
  </si>
  <si>
    <t>E3537 TSM Sub Eq, Fredonia 3&amp;4 OP</t>
  </si>
  <si>
    <t>E3537 TSM Sta Eq, Fredonia3&amp;4 OP</t>
  </si>
  <si>
    <t>E3537 TSM Sta Eq, Fredonia3&amp;4 O-NSC</t>
  </si>
  <si>
    <t>E3537 TSM Sub Eq, Encogen</t>
  </si>
  <si>
    <t>E3537 TSM Sta Eq, Encogen-NSC</t>
  </si>
  <si>
    <t>E3537 TSM Sta Eq, Encogen</t>
  </si>
  <si>
    <t>E3537 TSM Sub Eq, Baker Common</t>
  </si>
  <si>
    <t>E3537 TSM Sta Eq, Baker Common</t>
  </si>
  <si>
    <t>E3537 TSM Poles, Sumas OP-NSC</t>
  </si>
  <si>
    <t>E3537 TSM Poles, Sumas OP</t>
  </si>
  <si>
    <t>E3537 DONOTUSE, Sub, Waterfront</t>
  </si>
  <si>
    <t>E3537 DONOTUSE, Sub, Vitulli</t>
  </si>
  <si>
    <t>E3537 DONOTUSE, Sub, Texaco W</t>
  </si>
  <si>
    <t>E3537 DONOTUSE, Sub, Paccar</t>
  </si>
  <si>
    <t>E3537 DONOTUSE, Sub, Olym Rntn</t>
  </si>
  <si>
    <t>E3537 DONOTUSE, Sub, Olym Avon</t>
  </si>
  <si>
    <t>E3537 DONOTUSE, Sub, MillerBay</t>
  </si>
  <si>
    <t>E3537 DONOTUSE, Sub, LiquidAir</t>
  </si>
  <si>
    <t>E3537 DONOTUSE, Sub, Clover V</t>
  </si>
  <si>
    <t>E3537 DONOTUSE, Sub, Capitol</t>
  </si>
  <si>
    <t>E3537 DONOTUSE, Sub, BoeingRen</t>
  </si>
  <si>
    <t>E3537 DONOTUSE, Sub, Arco S</t>
  </si>
  <si>
    <t>E3537 DONOTUSE, Sub, Arco N</t>
  </si>
  <si>
    <t>E3537 DONOTUSE, Sub, Arco C</t>
  </si>
  <si>
    <t>E3537 DONOTUSE, Sub, Alpac</t>
  </si>
  <si>
    <t>E3537 DONOTUSE, Cov-Ber</t>
  </si>
  <si>
    <t>E3537 DONOTUSE Sub, Texaco E</t>
  </si>
  <si>
    <t>E3537 DONOTUSE Sub, Fairchild</t>
  </si>
  <si>
    <t>E3536 TSM Substation Equipment-NSC</t>
  </si>
  <si>
    <t>E3536 TSM Sub Eq, Wild Horse Solar</t>
  </si>
  <si>
    <t>E3536 TSM Sta Eq, Wld Hrs Solar-NSC</t>
  </si>
  <si>
    <t>E3536 TSM Sta Eq, Wild Horse Solar</t>
  </si>
  <si>
    <t>E3536 TSM Sub Eq, Upper Baker</t>
  </si>
  <si>
    <t>E3536 TSM Sta Eq, Upper Baker-NSC</t>
  </si>
  <si>
    <t>E3536 TSM Sta Eq, Upper Baker</t>
  </si>
  <si>
    <t>E3536 TSM Sub Eq, Sumas</t>
  </si>
  <si>
    <t>E3536 TSM Sta Eq, Sumas SMS-NSC</t>
  </si>
  <si>
    <t>E3536 TSM Sta Eq, Sumas SMS</t>
  </si>
  <si>
    <t>E3536 TSM Sta Eq, Sumas SMC-NSC</t>
  </si>
  <si>
    <t>E3536 TSM Sta Eq, Sumas SMC</t>
  </si>
  <si>
    <t>E3536 TSM Sub Eq, Snoqualmie 2</t>
  </si>
  <si>
    <t>E3536 TSM Sta Eq, Snoqualmie 2-NSC</t>
  </si>
  <si>
    <t>E3536 TSM Sta Eq, Snoqualmie 2</t>
  </si>
  <si>
    <t>E3536 TSM Sub Eq, Snoqualmie 1</t>
  </si>
  <si>
    <t>E3536 TSM Sta Eq, Snoqualmie 1-NSC</t>
  </si>
  <si>
    <t>E3536 TSM Sta Eq, Snoqualmie 1</t>
  </si>
  <si>
    <t>E3536 TSM Sub Eq, Mint F sub@plant</t>
  </si>
  <si>
    <t>E3536 TSM Sta Eq, Mint Farm-NSC</t>
  </si>
  <si>
    <t>E3536 TSM Sta Eq, Mint Farm</t>
  </si>
  <si>
    <t>E3536 TSM Sub Eq, Lower Baker</t>
  </si>
  <si>
    <t>E3536 TSM Sta Eq, Lower Baker-NSC</t>
  </si>
  <si>
    <t>E3536 TSM Sta Eq, Lower Baker</t>
  </si>
  <si>
    <t>E3536 TSM Sub Eq, Hopkins Ridge</t>
  </si>
  <si>
    <t>E3536 TSM Sta Eq, Hopkins Ridge-NSC</t>
  </si>
  <si>
    <t>E3536 TSM Sub Eq, Hopkins Ridge Exp</t>
  </si>
  <si>
    <t>E3536 TSM Sta Eq, Hopkins Ridge Exp</t>
  </si>
  <si>
    <t>E3536 TSM Sta Eq, Hopkins Ridge</t>
  </si>
  <si>
    <t>E3536 TSM Sub Eq, Goldendale</t>
  </si>
  <si>
    <t>E3536 TSM Sta Eq, Goldendale-NSC</t>
  </si>
  <si>
    <t>E3536 TSM Sta Eq, Goldendale</t>
  </si>
  <si>
    <t>E3536 TSM Sub Eq, Fredonia 3&amp;4 OP</t>
  </si>
  <si>
    <t>E3536 TSM Sta Eq, Fredonia3&amp;4 OP</t>
  </si>
  <si>
    <t>E3536 TSM Sta Eq, Fredonia3&amp;4 O-NSC</t>
  </si>
  <si>
    <t>E3536 TSM Sub Eq, Encogen</t>
  </si>
  <si>
    <t>E3536 TSM Sta Eq, Encogen-NSC</t>
  </si>
  <si>
    <t>E3536 TSM Sta Eq, Encogen</t>
  </si>
  <si>
    <t>E3536 TSM Sub Eq, Baker Common</t>
  </si>
  <si>
    <t>E3536 TSM Sta Eq, Baker Common</t>
  </si>
  <si>
    <t>E353 TSM Station Eq, WildHorse Wind</t>
  </si>
  <si>
    <t>E353 WILD HORSE SUB@PLANT-NSC</t>
  </si>
  <si>
    <t>E353 WILD HORSE SUB@PLANT</t>
  </si>
  <si>
    <t>E353 TSM Station Eq, WildHrse Expan</t>
  </si>
  <si>
    <t>E353 WILD HORSE EXP SUB-NSC</t>
  </si>
  <si>
    <t>E353 WILD HORSE EXP SUB@PLANT-NSC</t>
  </si>
  <si>
    <t>E353 WILD HORSE EXP SUB@PLANT</t>
  </si>
  <si>
    <t>E353 WILD HORSE EXP SUB</t>
  </si>
  <si>
    <t>E353 TSM Station Equipment-NSC</t>
  </si>
  <si>
    <t>E353 TSM Station Eq, WindRidge-NonP</t>
  </si>
  <si>
    <t>E353 TSM Sta Eq, Wind Ridge-Non-NSC</t>
  </si>
  <si>
    <t>E353 TSM Station Eq, Wild Horse-WR</t>
  </si>
  <si>
    <t>E353 TSM Sta Eq, Wild Horse-WindRid</t>
  </si>
  <si>
    <t>E353 TSM Sta Eq, Wild Horse-NSC</t>
  </si>
  <si>
    <t>E353 TSM Sta Eq, Wild Horse</t>
  </si>
  <si>
    <t>E353 TSM Station Eq, Zero rate</t>
  </si>
  <si>
    <t>E353 TSM Sta Eq, Upper Baker-RET</t>
  </si>
  <si>
    <t>E353 TSM Sta Eq, Snoqualmie 2-RET</t>
  </si>
  <si>
    <t>E353 TSM Station Eq, Snoqualmie 1</t>
  </si>
  <si>
    <t>E353 TSM Sta Eq, Snoqualmie 1</t>
  </si>
  <si>
    <t>E353 TSM Sta Eq, Mint Farm</t>
  </si>
  <si>
    <t>E353 TSM Sta Eq, Mint Farm-NSC</t>
  </si>
  <si>
    <t>E353 TSM Sta Eq, Mint Farm OP</t>
  </si>
  <si>
    <t>E353 TSM Sta Eq, Lower Baker-RET</t>
  </si>
  <si>
    <t>E353 TSM Sta Eq, Fredonia 1&amp;2 OP</t>
  </si>
  <si>
    <t>E353 TSM Sta Eq, Fred 1/APC</t>
  </si>
  <si>
    <t>E353 TSM Sta Eq, Fred 1/APC-NSC</t>
  </si>
  <si>
    <t>E353 TSM Sta Eq, Cov-Ber NOT USED</t>
  </si>
  <si>
    <t>E353 TSM Station Eq, Colstrip 1-2</t>
  </si>
  <si>
    <t>E353 TSM Sta Eq, Colstrip1-2 Co-NSC</t>
  </si>
  <si>
    <t>E353 TSM Station Eq, Colstrip 3-4</t>
  </si>
  <si>
    <t>E353 TSM Sta Eq, Colstrip 3-4-NSC</t>
  </si>
  <si>
    <t>E353 TSM Sta Eq, Colstrip 1-2 Com</t>
  </si>
  <si>
    <t>E353 TSM Sta Eq, Baker Common-RET</t>
  </si>
  <si>
    <t>E353 TSM Station Eq, 3rd AC Line</t>
  </si>
  <si>
    <t>E353 TSM Sta Eq, 3rd AC Line-NSC</t>
  </si>
  <si>
    <t>E353 TSM Sta Eq, LSR</t>
  </si>
  <si>
    <t>E353 TSM Sta Eq LSR-NSC</t>
  </si>
  <si>
    <t>E353 TSM Sta Eq LSR</t>
  </si>
  <si>
    <t>E353 TEST DO NOT USE</t>
  </si>
  <si>
    <t>E353 TSM Sta Eq, Hopkins sub@plant</t>
  </si>
  <si>
    <t>E353 HOPKINS SUB@PLANT</t>
  </si>
  <si>
    <t>E353 105 TSM Station Equipment</t>
  </si>
  <si>
    <t>E3529 (GIF) Struc/Improv, Whitehorn</t>
  </si>
  <si>
    <t>E3529 (GIF) Struc/Improv, White-NSC</t>
  </si>
  <si>
    <t>E3529 (GIF) Struc/Impro, Snoq#2@plt</t>
  </si>
  <si>
    <t>E3529 (GIF) Struc/Improv, Snoq#2</t>
  </si>
  <si>
    <t>E3529 (GIF) Struc/Impro, Snoq#1@plt</t>
  </si>
  <si>
    <t>E3529 (GIF) Struc/Improv, Snoq#1</t>
  </si>
  <si>
    <t>E3529 (GIF) Struc/Improv, Mint Farm</t>
  </si>
  <si>
    <t>E3529 (GIF) Struc/Improv, Mint-NSC</t>
  </si>
  <si>
    <t>E3529 (GIF) Struc/Improv, LSR-NSC</t>
  </si>
  <si>
    <t>E3529 (GIF) Struc/Improv, Ferndale</t>
  </si>
  <si>
    <t>E3529 (GIF) Struc/Improv, Fernd-NSC</t>
  </si>
  <si>
    <t>E3529 (GIF) Struc/Improv, Fredonia</t>
  </si>
  <si>
    <t>E3529 (GIF) Str/Impr, Fredonia -NSC</t>
  </si>
  <si>
    <t>E3529 (GIF) Str/Impr, Fredonia 1&amp;2</t>
  </si>
  <si>
    <t>E3527 TSM Structures &amp; Improvemt</t>
  </si>
  <si>
    <t>E3527 TSM Structures &amp; Improvem-NSC</t>
  </si>
  <si>
    <t>E3527 TSM Structures &amp; Improvement</t>
  </si>
  <si>
    <t>E3527 TSM Str/Impv, Baker Common</t>
  </si>
  <si>
    <t>E3527 DONOTUSE Sub Texaco West</t>
  </si>
  <si>
    <t>E3527 DONOTUSE Sub Arco South</t>
  </si>
  <si>
    <t>E3527 DONOTUSE Sub Arco North</t>
  </si>
  <si>
    <t>E3526 TSM Structures &amp; Improvemt</t>
  </si>
  <si>
    <t>E3526 TSM Structures &amp; Improvem-NSC</t>
  </si>
  <si>
    <t>E3526 TSM Structures &amp; Improvement</t>
  </si>
  <si>
    <t>E3526 105 TSM Structure &amp; Improve</t>
  </si>
  <si>
    <t>E352 TSM Structures &amp; Improvements</t>
  </si>
  <si>
    <t>E352 TSM Structures &amp; Improveme-NSC</t>
  </si>
  <si>
    <t>E352 TSM Str/Impv, Mint Farm</t>
  </si>
  <si>
    <t>E352 TSM Str/Impv, Mint Farm-NSC</t>
  </si>
  <si>
    <t>E352 TSM Str/Impv, Mint Farm OP-NSC</t>
  </si>
  <si>
    <t>E352 TSM Str/Impv, Mint Farm OP</t>
  </si>
  <si>
    <t>E352 TSM Str/Impv, Colstrip 3-4 Com</t>
  </si>
  <si>
    <t>E352 TSM Str/Impv, Colstrip3-4 -NSC</t>
  </si>
  <si>
    <t>E352 TSM Str/Impv, Zero rate</t>
  </si>
  <si>
    <t>E352 TSM Str/Impv, Bkr Common-RET</t>
  </si>
  <si>
    <t>E352 TSM Str/Impv, 3rd AC Line</t>
  </si>
  <si>
    <t>E352 TSM Str/Impv, 3rd AC Line-NSC</t>
  </si>
  <si>
    <t>E35099 (GIF) Easement, Wild Horse</t>
  </si>
  <si>
    <t>E35099 (GIF) Easement, Upper Baker</t>
  </si>
  <si>
    <t>E35099 (GIF) Easement, PoisonSpring</t>
  </si>
  <si>
    <t>E35099 (GIF) Easement, Poison Sprin</t>
  </si>
  <si>
    <t>E35099 (GIF) Easement, LSR</t>
  </si>
  <si>
    <t>E35099 (GIF) Easement, Hopkins</t>
  </si>
  <si>
    <t>E35099 (GIF) Easement, Colstrip 1-2</t>
  </si>
  <si>
    <t>E3509 (GIF) Land, Wild Horse</t>
  </si>
  <si>
    <t>E3507 TSM Land &amp; Land Rights</t>
  </si>
  <si>
    <t>E3507 105 TSM Land &amp; Land Rights</t>
  </si>
  <si>
    <t>E3506 TSM Land &amp; Land Rights</t>
  </si>
  <si>
    <t>E3506 105 TSM Land &amp; Land Rights</t>
  </si>
  <si>
    <t>E35017 TSM Easements, Upper Baker</t>
  </si>
  <si>
    <t>E35017 TSM Easements, Baker Com</t>
  </si>
  <si>
    <t>E35017 TSM Easements</t>
  </si>
  <si>
    <t>E35017 DONOTUSE, Alpac</t>
  </si>
  <si>
    <t>E35017 105 TSM Easements</t>
  </si>
  <si>
    <t>E35016 105 TSM Easements</t>
  </si>
  <si>
    <t>E35010 TSM Easement,Wild Horse-Proj</t>
  </si>
  <si>
    <t>E35010 TSM Easement,Wild Horse-NonP</t>
  </si>
  <si>
    <t>E35010 TSM Easement,Colstrip 3-4Com</t>
  </si>
  <si>
    <t>E35010 TSM Easement,Colstrip 1-2Com</t>
  </si>
  <si>
    <t>E3501 TSM Easement, Zero rate</t>
  </si>
  <si>
    <t>E3501 TSM Easement, Upper Bkr- RET</t>
  </si>
  <si>
    <t>E3501 TSM Easement, Bkr Common-RET</t>
  </si>
  <si>
    <t>E3501 105 TSM Easement</t>
  </si>
  <si>
    <t>E3500 TSM Land, Wind Ridge</t>
  </si>
  <si>
    <t>E3500 TSM Land, Wild Horse</t>
  </si>
  <si>
    <t>E3500 TSM Land, N Intertie</t>
  </si>
  <si>
    <t>E3500 TSM Land, Colstrip</t>
  </si>
  <si>
    <t>E3500 TSM Land, Baker</t>
  </si>
  <si>
    <t>E3500 TSM Land &amp; Land Rights</t>
  </si>
  <si>
    <t>E3500 105 TSM Land &amp; Land Rights</t>
  </si>
  <si>
    <t>E348 PRD Energy Storage Equipment</t>
  </si>
  <si>
    <t>E348 PRD Energy Storage Equipme-NSC</t>
  </si>
  <si>
    <t>E347 PRD ARO, Other Prod</t>
  </si>
  <si>
    <t>E34611 PRD Sta Main Tools, WH Wind</t>
  </si>
  <si>
    <t>E34611 PRD Sta Main Tools,WildH-NSC</t>
  </si>
  <si>
    <t>E34611 PRD Sta Main Tools, LSR-NSC</t>
  </si>
  <si>
    <t>E34611 PRD Sta Main Tools, Hopk-NSC</t>
  </si>
  <si>
    <t>E3461 PRD Sta MainTool, Fredrickson</t>
  </si>
  <si>
    <t>E3461 PRD Sta MainTools,Frederi-NSC</t>
  </si>
  <si>
    <t>E3461 PRD Sta MainTool, Fred1/Epcor</t>
  </si>
  <si>
    <t>E3461 PRD Sta MainTools,Fred1/E-NSC</t>
  </si>
  <si>
    <t>E3461 PRD Sta MainTool, Crystal Mtn</t>
  </si>
  <si>
    <t>E3461 PRD Sta MainTools,Crystal-NSC</t>
  </si>
  <si>
    <t>E3461 PRD Sta MainTools,Crystal Mtn</t>
  </si>
  <si>
    <t>E3461 PRD Sta Main Tools, Whitehorn</t>
  </si>
  <si>
    <t>E3461 PRD Sta MainTools, Whiteh-NSC</t>
  </si>
  <si>
    <t>E3461 PRD Sta Main Tools, Goldendal</t>
  </si>
  <si>
    <t>E3461 PRD Sta Main Tools,Golden-NSC</t>
  </si>
  <si>
    <t>E3461 PRD Sta Main Tools, Sumas-NSC</t>
  </si>
  <si>
    <t>E3461 PRD Sta Main Tools, Mint-NSC</t>
  </si>
  <si>
    <t>E3461 PRD Sta Main Tools, Fredo-NSC</t>
  </si>
  <si>
    <t>E3461 PRD Sta MainTool, Ferndale</t>
  </si>
  <si>
    <t>E3461 PRD Sta Main Tools, Fernd-NSC</t>
  </si>
  <si>
    <t>E3461 PRD Sta Main Tools, Encog-NSC</t>
  </si>
  <si>
    <t>E3461 105 Sta Main Tools, Frederick</t>
  </si>
  <si>
    <t>E34601 PRD Other,Wild Horse WindExp</t>
  </si>
  <si>
    <t>E34601 PRD Other, Wld Hrs Expan-NSC</t>
  </si>
  <si>
    <t>E34601 PRD Other, Wild Horse Wind</t>
  </si>
  <si>
    <t>E34601 PRD Other, Wild Horse-NSC</t>
  </si>
  <si>
    <t>E34601 PRD Other, Wild Horse Expan</t>
  </si>
  <si>
    <t>E34601 PRD Other, LSR-NSC</t>
  </si>
  <si>
    <t>E34601 PRD Other, Hopkins Ridge</t>
  </si>
  <si>
    <t>E34601 PRD Other, Hopkins Ridge-NSC</t>
  </si>
  <si>
    <t>E346 PRD Other, Whitehorn 2-3 Com</t>
  </si>
  <si>
    <t>E346 PRD Other, Whitehorn 2-3 C-NSC</t>
  </si>
  <si>
    <t>E346 PRD Other, Whitehorn 1-RETIRED</t>
  </si>
  <si>
    <t>E346 PRD Other, Whitehorn 1-RET</t>
  </si>
  <si>
    <t>E346 PRD Other, Sumas-NSC</t>
  </si>
  <si>
    <t>E346 PRD Other, Sumas OP-NSC</t>
  </si>
  <si>
    <t>E346 PRD Other, Sumas OP</t>
  </si>
  <si>
    <t>E346 PRD Other, South Whidbey-RET</t>
  </si>
  <si>
    <t>E346 PRD Other, Mint Farm-NSC</t>
  </si>
  <si>
    <t>E346 PRD Other, Mint Farm OP-NSC</t>
  </si>
  <si>
    <t>E346 PRD Other, Mint Farm OP</t>
  </si>
  <si>
    <t>E346 PRD Other, Goldendale</t>
  </si>
  <si>
    <t>E346 PRD Other, Goldendale-NSC</t>
  </si>
  <si>
    <t>E346 PRD Other, Goldendale OP-NSC</t>
  </si>
  <si>
    <t>E346 PRD Other, Goldendale OP</t>
  </si>
  <si>
    <t>E346 PRD Other, Fredonia</t>
  </si>
  <si>
    <t>E346 PRD Other, Fredonia-NSC</t>
  </si>
  <si>
    <t>E346 PRD Other, Fredonia 3&amp;4 OP</t>
  </si>
  <si>
    <t>E346 PRD Other, Fredonia 3&amp;4 OP-NSC</t>
  </si>
  <si>
    <t>E346 PRD Other, Frederickson</t>
  </si>
  <si>
    <t>E346 PRD Other, Frederickson-NSC</t>
  </si>
  <si>
    <t>E346 PRD Other, Ferndale</t>
  </si>
  <si>
    <t>E346 PRD Other, Ferndale-NSC</t>
  </si>
  <si>
    <t>E346 PRD Other, Encogen CoGen</t>
  </si>
  <si>
    <t>E346 PRD Other, Encogen-NSC</t>
  </si>
  <si>
    <t>E346 PRD Other, Encogen</t>
  </si>
  <si>
    <t>E346 PRD Other, Crystal Mtn</t>
  </si>
  <si>
    <t>E346 PRD Other, Crystal Mtn-RET</t>
  </si>
  <si>
    <t>E34501 PRD Accessory,Wld HrsWin-NSC</t>
  </si>
  <si>
    <t>E34501 PRD Accessory,Wld Hrs Ex-NSC</t>
  </si>
  <si>
    <t>E34501 PRD Accessory,WildHorseSolar</t>
  </si>
  <si>
    <t>E34501 PRD Accessory,WildHorseS-NSC</t>
  </si>
  <si>
    <t>E34501 PRD Accessory, LSR-NSC</t>
  </si>
  <si>
    <t>E34501 PRD Accessory, Hop Ridge-NSC</t>
  </si>
  <si>
    <t>E345 PRD Accessory, Whitehorn 2-NSC</t>
  </si>
  <si>
    <t>E345 PRD Accessory, Whitehorn 1-RET</t>
  </si>
  <si>
    <t>E345 PRD Accessory, Whitehorn 1_RET</t>
  </si>
  <si>
    <t>E345 PRD Accessory, Sumas-NSC</t>
  </si>
  <si>
    <t>E345 PRD Accessory, Sumas OP-NSC</t>
  </si>
  <si>
    <t>E345 PRD Accessory, Sumas OP</t>
  </si>
  <si>
    <t>E345 PRD Accessory, Mint OP-NSC</t>
  </si>
  <si>
    <t>E345 PRD Accessory, Mint Farm-NSC</t>
  </si>
  <si>
    <t>E345 PRD Accessory, Mint Farm OP</t>
  </si>
  <si>
    <t>E345 PRD Accessory, Goldendale</t>
  </si>
  <si>
    <t>E345 PRD Accessory, Goldendale-NSC</t>
  </si>
  <si>
    <t>E345 PRD Accessory, Goldendale OP</t>
  </si>
  <si>
    <t>E345 PRD Accessory, Goldendale -NSC</t>
  </si>
  <si>
    <t>E345 PRD Accessory, Fredonia-NSC</t>
  </si>
  <si>
    <t>E345 PRD Accessory, Fredonia 3&amp;-NSC</t>
  </si>
  <si>
    <t>E345 PRD Accessory, Frederickso-NSC</t>
  </si>
  <si>
    <t>E345 PRD Accessory, Fred 1/APC</t>
  </si>
  <si>
    <t>E345 PRD Accessory, Fred 1/APC-NSC</t>
  </si>
  <si>
    <t>E345 PRD Accessory, Ferndale-NSC</t>
  </si>
  <si>
    <t>E345 PRD Accessory, Encogen CoGen</t>
  </si>
  <si>
    <t>E345 PRD Accessory, Encogen-NSC</t>
  </si>
  <si>
    <t>E345 PRD Accessory, Crystal Mtn</t>
  </si>
  <si>
    <t>E345 PRD Accessory, Cystal Mtn-NSC</t>
  </si>
  <si>
    <t>E345 102 PRD Accessory, Epcor CoG</t>
  </si>
  <si>
    <t>E34420 PRD Gen, Sumas-NSC</t>
  </si>
  <si>
    <t>E34420 PRD Gen, Sumas OP-NSC</t>
  </si>
  <si>
    <t>E34420 PRD Gen, Sumas OP</t>
  </si>
  <si>
    <t>E34420 PRD Gen, Mint Farm-NSC</t>
  </si>
  <si>
    <t>E34420 PRD Gen, Mint Farm OP-NSC</t>
  </si>
  <si>
    <t>E34420 PRD Gen, Mint Farm OP</t>
  </si>
  <si>
    <t>E34420 PRD Gen, Goldendale-NSC</t>
  </si>
  <si>
    <t>E34420 PRD Gen, Goldendale OP-NSC</t>
  </si>
  <si>
    <t>E34420 PRD Gen, Goldendale OP</t>
  </si>
  <si>
    <t>E34420 PRD Gen, Fred 1/APC-NSC</t>
  </si>
  <si>
    <t>E34420 PRD Gen, Ferndale-NSC</t>
  </si>
  <si>
    <t>E34420 PRD Gen, Encogen CoGen</t>
  </si>
  <si>
    <t>E34420 PRD Gen, Encogen-NSC</t>
  </si>
  <si>
    <t>E3441 PRD Gen LH,Whitehorn-DONOTUSE</t>
  </si>
  <si>
    <t>E3441 PRD Gen LH, Whitehorn-DONOTUS</t>
  </si>
  <si>
    <t>E3441 PRD Gen LH, Fredonia-RETIRED</t>
  </si>
  <si>
    <t>E34402 PRD Gen, Community Solar</t>
  </si>
  <si>
    <t>E34401 PRD Gen,Wld Hrs Expansio-NSC</t>
  </si>
  <si>
    <t>E34401 PRD Gen, Wild Horse Solar</t>
  </si>
  <si>
    <t>E34401 PRD Gen, Wld Hrs Solar-NSC</t>
  </si>
  <si>
    <t>E34401 PRD Gen, Wild Horse Wind-NSC</t>
  </si>
  <si>
    <t>E34401 PRD Gen, LSR-NSC</t>
  </si>
  <si>
    <t>E34401 PRD Gen, Hopkins Ridge-NSC</t>
  </si>
  <si>
    <t>E34401 PRD Gen, Hopkins Expansi-NSC</t>
  </si>
  <si>
    <t>E3440 PRD Gen, Whitehorn 2-3 Co-NSC</t>
  </si>
  <si>
    <t>E3440 PRD Gen, Whitehorn 2&amp;3 purch</t>
  </si>
  <si>
    <t>E3440 PRD Gen, Whitehorn 2&amp;3 pu-NSC</t>
  </si>
  <si>
    <t>E3440 PRD Gen, Whitehorn 1-RETIRED</t>
  </si>
  <si>
    <t>E3440 PRD Gen, Whitehorn 1-RET</t>
  </si>
  <si>
    <t>E3440 PRD Gen, South Whidbey-RET</t>
  </si>
  <si>
    <t>E3440 PRD Gen, Fredonia-NSC</t>
  </si>
  <si>
    <t>E3440 PRD Gen, Fredonia 3&amp;4 OP-NSC</t>
  </si>
  <si>
    <t>E3440 PRD Gen, Frederickson-NSC</t>
  </si>
  <si>
    <t>E3440 PRD Gen, Crystal Mtn-NSC</t>
  </si>
  <si>
    <t>E3440 102 PRD Gen, Goldendale</t>
  </si>
  <si>
    <t>E342 PRD Fuel Hldr, Whitehorn 2-3 C</t>
  </si>
  <si>
    <t>E342 PRD Fuel Holder, Whitehorn-NSC</t>
  </si>
  <si>
    <t>E342 PRD Fuel Holder, Whitehorn 2-3</t>
  </si>
  <si>
    <t>E342 PRD Fuel Hldr, Whitehorn 1-RET</t>
  </si>
  <si>
    <t>E342 PRD Fuel Holder, WH 1-RET</t>
  </si>
  <si>
    <t>E342 PRD Fuel Hldr, Sumas</t>
  </si>
  <si>
    <t>E342 PRD Fuel Holder, Sumas-NSC</t>
  </si>
  <si>
    <t>E342 PRD Fuel Holder, Sumas OP-NSC</t>
  </si>
  <si>
    <t>E342 PRD Fuel Holder, Sumas OP</t>
  </si>
  <si>
    <t>E342 PRD Fuel Holder, Sumas</t>
  </si>
  <si>
    <t>E342 PRD Fuel Hldr, South Whid-RET</t>
  </si>
  <si>
    <t>E342 PRD Fuel Holder, South WHB-RET</t>
  </si>
  <si>
    <t>E342 PRD Fuel Hldr, Mint Farm</t>
  </si>
  <si>
    <t>E342 PRD Fuel Holder, Mint OP-NSC</t>
  </si>
  <si>
    <t>E342 PRD Fuel Holder, Mint Farm-NSC</t>
  </si>
  <si>
    <t>E342 PRD Fuel Holder, Mint Farm OP</t>
  </si>
  <si>
    <t>E342 PRD Fuel Hldr, Goldendale</t>
  </si>
  <si>
    <t>E342 PRD Fuel Holder, Goldendale OP</t>
  </si>
  <si>
    <t>E342 PRD Fuel Holder, Goldendale</t>
  </si>
  <si>
    <t>E342 PRD Fuel Hldr, Fredonia</t>
  </si>
  <si>
    <t>E342 PRD Fuel Holder, Fredonia</t>
  </si>
  <si>
    <t>E342 PRD Fuel Hldr, Frederickson</t>
  </si>
  <si>
    <t>E342 PRD Fuel Holder, Frederickson</t>
  </si>
  <si>
    <t>E342 PRD Fuel Holder, Frederick-NSC</t>
  </si>
  <si>
    <t>E342 PRD Fuel Hldr, Fred 1/APC</t>
  </si>
  <si>
    <t>E342 PRD Fuel Holder, Fred 1/AP-NSC</t>
  </si>
  <si>
    <t>E342 PRD Fuel Holder, Fred 1/APC</t>
  </si>
  <si>
    <t>E342 PRD Fuel Hldr, Ferndale</t>
  </si>
  <si>
    <t>E342 PRD Fuel Holder, Ferndale-NSC</t>
  </si>
  <si>
    <t>E342 PRD Fuel Hldr, Encogen CoGen</t>
  </si>
  <si>
    <t>E342 PRD Fuel Holder, Encogen-NSC</t>
  </si>
  <si>
    <t>E342 PRD Fuel Hldr, Crystal Mtn</t>
  </si>
  <si>
    <t>E342 PRD Fuel Holder, Cystal Mt-NSC</t>
  </si>
  <si>
    <t>E342 PRD Fuel Holder, Cystal Mtn</t>
  </si>
  <si>
    <t>E342 PRD Fuel Hldr, Gldndale-NSC</t>
  </si>
  <si>
    <t>E342 PRD Fuel Hldr, Gldndale OP-NSC</t>
  </si>
  <si>
    <t>E342 PRD Fuel Hldr, Fredonia 3&amp;4 OP</t>
  </si>
  <si>
    <t>E342 PRD Fuel Hldr, Fredonia 3&amp;-NSC</t>
  </si>
  <si>
    <t>E3411 PRD LH Impv-WhitehornDONOTUSE</t>
  </si>
  <si>
    <t>E3411 PRD LH Impv, Whitehorn-DONOTU</t>
  </si>
  <si>
    <t>E34101 PRD Str/Impv,Wild Horse Expa</t>
  </si>
  <si>
    <t>E34101 PRD Str/Impv,Wld Hrs Exp-NSC</t>
  </si>
  <si>
    <t>E34101 PRD Str/Impv,Wild Horse Wind</t>
  </si>
  <si>
    <t>E34101 PRD Str/Impv, Wild Horse-NSC</t>
  </si>
  <si>
    <t>E34101 PRD Str/Impv, Wild Horse</t>
  </si>
  <si>
    <t>E34101 PRD Str/Impv, LSR-NSC</t>
  </si>
  <si>
    <t>E34101 PRD Str/Impv, Hopkins Ridge</t>
  </si>
  <si>
    <t>E34101 PRD Str/Impv, Hop Ridge-NSC</t>
  </si>
  <si>
    <t>E3410 PRD Str/Impv, Whitehorn 2-NSC</t>
  </si>
  <si>
    <t>E3410 PRD Str/Impv, Whitehorn 1-RET</t>
  </si>
  <si>
    <t>E3410 PRD Str/Impv, Sumas</t>
  </si>
  <si>
    <t>E3410 PRD Str/Impv, Sumas-NSC</t>
  </si>
  <si>
    <t>E3410 PRD Str/Impv, Sumas OP-NSC</t>
  </si>
  <si>
    <t>E3410 PRD Str/Impv, Sumas OP</t>
  </si>
  <si>
    <t>E3410 PRD Str/Impv, South Whid-RET</t>
  </si>
  <si>
    <t>E3410 PRD Str/Impv, S Whidbey-RET</t>
  </si>
  <si>
    <t>E3410 PRD Str/Impv, Mint OP-NSC</t>
  </si>
  <si>
    <t>E3410 PRD Str/Impv, Mint Farm-NSC</t>
  </si>
  <si>
    <t>E3410 PRD Str/Impv, Mint Farm OP</t>
  </si>
  <si>
    <t>E3410 PRD Str/Impv, Goldendale</t>
  </si>
  <si>
    <t>E3410 PRD Str/Impv, Goldendale-NSC</t>
  </si>
  <si>
    <t>E3410 PRD Str/Impv, Goldendale OP</t>
  </si>
  <si>
    <t>E3410 PRD Str/Impv, Goldendale -NSC</t>
  </si>
  <si>
    <t>E3410 PRD Str/Impv, Fredonia 3&amp;4 OP</t>
  </si>
  <si>
    <t>E3410 PRD Str/Impv, Fredonia 3&amp;-NSC</t>
  </si>
  <si>
    <t>E3410 PRD Str/Impv, Frederickso-NSC</t>
  </si>
  <si>
    <t>E3410 PRD Str/Impv, Fred 1/APC</t>
  </si>
  <si>
    <t>E3410 PRD Str/Impv, Fred 1/APC-NSC</t>
  </si>
  <si>
    <t>E3410 PRD Str/Impv, Ferndale-NSC</t>
  </si>
  <si>
    <t>E3410 PRD Str/Impv, Encogen CoGen</t>
  </si>
  <si>
    <t>E3410 PRD Str/Impv, Encogen-NSC</t>
  </si>
  <si>
    <t>E3410 PRD Str/Impv, Crystal Mtn-NSC</t>
  </si>
  <si>
    <t>E3401 PRD Easements, Fredonia</t>
  </si>
  <si>
    <t>E3400 PRD Land, Wild Horse</t>
  </si>
  <si>
    <t>E3400 PRD Land, Whitehorn 2-3 Com</t>
  </si>
  <si>
    <t>E3400 PRD Land, Whitehorn 1</t>
  </si>
  <si>
    <t>E3400 PRD Land, Whiskey Ridge Wind</t>
  </si>
  <si>
    <t>E3400 PRD Land, Sumas</t>
  </si>
  <si>
    <t>E3400 PRD Land, South Whidbey</t>
  </si>
  <si>
    <t>E3400 PRD Land, Mint Farm</t>
  </si>
  <si>
    <t>E3400 PRD Land, Lower Snake River</t>
  </si>
  <si>
    <t>E3400 PRD Land, Hopkins Ridge</t>
  </si>
  <si>
    <t>E3400 PRD Land, Goldendale OP</t>
  </si>
  <si>
    <t>E3400 PRD Land, Goldendale</t>
  </si>
  <si>
    <t>E3400 PRD Land, Fredonia</t>
  </si>
  <si>
    <t>E3400 PRD Land, Frederickson</t>
  </si>
  <si>
    <t>E3400 PRD Land, Freddy1/Epcor</t>
  </si>
  <si>
    <t>E3400 PRD Land, Encogen</t>
  </si>
  <si>
    <t>E337 HYD ARO Hydro Production</t>
  </si>
  <si>
    <t>E336 HYD RR/Bridges, Upper Baker</t>
  </si>
  <si>
    <t>E336 HYD RR/Bridges, Upper Bake-NSC</t>
  </si>
  <si>
    <t>E336 HYD RR/Bridges, Snoqualmie 2</t>
  </si>
  <si>
    <t>E336 HYD RR/Bridges, Snoqualmie 1</t>
  </si>
  <si>
    <t>E336 HYD RR/Bridges, Snoqualmi Park</t>
  </si>
  <si>
    <t>E336 HYD RR/Bridges, Snoq Park-NSC</t>
  </si>
  <si>
    <t>E336 HYD RR/Bridges, Snoq Park</t>
  </si>
  <si>
    <t>E336 HYD RR/Bridges, Snoq 2-NSC</t>
  </si>
  <si>
    <t>E336 HYD RR/Bridges, Snoq 2 - 2013</t>
  </si>
  <si>
    <t>E336 HYD RR/Bridges, Snoq 2 - 2-NSC</t>
  </si>
  <si>
    <t>E336 HYD RR/Bridges, Snoq 1-NSC</t>
  </si>
  <si>
    <t>E336 HYD RR/Bridges, Snoq 1 - 2013</t>
  </si>
  <si>
    <t>E336 HYD RR/Bridges, Snoq 1 - 2-NSC</t>
  </si>
  <si>
    <t>E336 HYD RR/Bridges, Skookumchu-RET</t>
  </si>
  <si>
    <t>E336 HYD RR/Bridges, Skook-RET</t>
  </si>
  <si>
    <t>E336 HYD RR/Bridges, Nooksack-RETIR</t>
  </si>
  <si>
    <t>E336 HYD RR/Bridges, Nooksack-RET</t>
  </si>
  <si>
    <t>E336 HYD RR/Bridges, Lower Baker</t>
  </si>
  <si>
    <t>E336 HYD RR/Bridges, Lower Bake-NSC</t>
  </si>
  <si>
    <t>E336 HYD RR/Bridges, LB-2013</t>
  </si>
  <si>
    <t>E336 HYD RR/Bridges, LB-2013-NSC</t>
  </si>
  <si>
    <t>E336 HYD RR/Bridges, Electron</t>
  </si>
  <si>
    <t>E336 HYD RR/Bridges, Electron-RET</t>
  </si>
  <si>
    <t>E336 RETIRED HYD RR/Br, White River</t>
  </si>
  <si>
    <t>E336 HYD RR/Br, White River-NOTUSED</t>
  </si>
  <si>
    <t>E3351 HYD Sta Main Tools, Electron</t>
  </si>
  <si>
    <t>E3351 HYD StaMainTools,Electron-RET</t>
  </si>
  <si>
    <t>E3351 HYD Sta Main Tools, Snoq Park</t>
  </si>
  <si>
    <t>E3351 HYD Sta Main Tools, SnoqP-NSC</t>
  </si>
  <si>
    <t>E3351 HYD Sta Main Tools, Snoq 2</t>
  </si>
  <si>
    <t>E3351 HYD Sta Main Tools, Snoq 1</t>
  </si>
  <si>
    <t>E3351 HYD Sta Main Tools, LB</t>
  </si>
  <si>
    <t>E3351 HYD Sta Main Tools, Lwer -NSC</t>
  </si>
  <si>
    <t>E3351 HYD Sta Main Tools, LB-20-NSC</t>
  </si>
  <si>
    <t>E3351 HYD Sta MainTools, Upper Bker</t>
  </si>
  <si>
    <t>E3351 HYD Sta Main Tool, Upper -NSC</t>
  </si>
  <si>
    <t>E3351 HYD Sta MainTools, UB Resort</t>
  </si>
  <si>
    <t>E3351 HYD Sta Main Tool, UB Resort</t>
  </si>
  <si>
    <t>E3351 HYD Sta Main Tool, UB Res-NSC</t>
  </si>
  <si>
    <t>E3351 HYD Sta MainTools, UB Hatch</t>
  </si>
  <si>
    <t>E3351 HYD Sta Main Tool, UB Hat-NSC</t>
  </si>
  <si>
    <t>E3351 HYD Sta Main Tool, UB Hatch</t>
  </si>
  <si>
    <t>E3351 HYD S/M/Tools, Snoq 2 - 2013</t>
  </si>
  <si>
    <t>E3351 HYD S/M/Tools, Snoq2-2013-NSC</t>
  </si>
  <si>
    <t>E3351 HYD S/M/Tools, Snoq 1 - 2013</t>
  </si>
  <si>
    <t>E3351 HYD S/M/Tools, Snoq1-2013-NSC</t>
  </si>
  <si>
    <t>E3351 HYD S/M/Tools, Snoq 2-2013</t>
  </si>
  <si>
    <t>E335 RETIRED HYD Misc, White River</t>
  </si>
  <si>
    <t>E335 HYD Misc, White River-NOTUSED</t>
  </si>
  <si>
    <t>E335 HYD Misc, Upper Baker-NSC</t>
  </si>
  <si>
    <t>E335 HYD Misc, UB Koma Kulshan</t>
  </si>
  <si>
    <t>E335 HYD Misc, UB Koma Kulshan-NSC</t>
  </si>
  <si>
    <t>E335 HYD Misc, UB Hatchery-NSC</t>
  </si>
  <si>
    <t>E335 HYD Misc, Snoqualmie 2</t>
  </si>
  <si>
    <t>E335 HYD Misc, Snoqualmie 2-NSC</t>
  </si>
  <si>
    <t>E335 HYD Misc, Snoqualmie 1</t>
  </si>
  <si>
    <t>E335 HYD Misc, Snoqualmie 1-NSC</t>
  </si>
  <si>
    <t>E335 HYD Misc, Snoqualmie Park</t>
  </si>
  <si>
    <t>E335 HYD Misc, Snoq Park-NSC</t>
  </si>
  <si>
    <t>E335 HYD Misc, Snoq 2 - 2013</t>
  </si>
  <si>
    <t>E335 HYD Misc, Snoq 2 - 2013-NSC</t>
  </si>
  <si>
    <t>E335 HYD Misc, Snoq 1 - 2013</t>
  </si>
  <si>
    <t>E335 HYD Misc, Snoq 1 - 2013-NSC</t>
  </si>
  <si>
    <t>E335 HYD Misc, Lower Baker-NSC</t>
  </si>
  <si>
    <t>E335 HYD Misc, Lower Baker FSC</t>
  </si>
  <si>
    <t>E335 HYD Misc, Lower Baker FSC-NSC</t>
  </si>
  <si>
    <t>E335 HYD Misc, LB-2013</t>
  </si>
  <si>
    <t>E335 HYD Misc, LB-2013-NSC</t>
  </si>
  <si>
    <t>E335 HYD Misc, Electron</t>
  </si>
  <si>
    <t>E335 HYD Misc, Electron-RET</t>
  </si>
  <si>
    <t>E334 HYD Accessory, Upper Baker</t>
  </si>
  <si>
    <t>E334 HYD Accessory, Upper Baker-NSC</t>
  </si>
  <si>
    <t>E334 HYD Accessory, Snoqualmie 2</t>
  </si>
  <si>
    <t>E334 HYD Accessory, Snoqualmie 1</t>
  </si>
  <si>
    <t>E334 HYD Accessory, Snoqualmie Park</t>
  </si>
  <si>
    <t>E334 HYD Accessory, Snoq Park-NSC</t>
  </si>
  <si>
    <t>E334 HYD Accessory, Snoq Park</t>
  </si>
  <si>
    <t>E334 HYD Accessory, Snoq 2-NSC</t>
  </si>
  <si>
    <t>E334 HYD Accessory, Snoq 2 - 2013</t>
  </si>
  <si>
    <t>E334 HYD Accessory, Snoq 2 - 20-NSC</t>
  </si>
  <si>
    <t>E334 HYD Accessory, Snoq 1-NSC</t>
  </si>
  <si>
    <t>E334 HYD Accessory, Snoq 1 - 2013</t>
  </si>
  <si>
    <t>E334 HYD Accessory, Snoq 1 - 20-NSC</t>
  </si>
  <si>
    <t>E334 HYD Accessory, Skookumchuc-RET</t>
  </si>
  <si>
    <t>E334 HYD Accessory, Skookumchuck</t>
  </si>
  <si>
    <t>E334 HYD Accessory, Lower Baker</t>
  </si>
  <si>
    <t>E334 HYD Accessory, Lower Baker-NSC</t>
  </si>
  <si>
    <t>E334 HYD Accessory, LB-2013</t>
  </si>
  <si>
    <t>E334 HYD Accessory, LB-2013-NSC</t>
  </si>
  <si>
    <t>E334 HYD Accessory, Electron</t>
  </si>
  <si>
    <t>E334 HYD Accessory, Electron-RET</t>
  </si>
  <si>
    <t>E334 RETIRED HYD Acc, White River</t>
  </si>
  <si>
    <t>E334 HYD Acc, White River-NOTUSED</t>
  </si>
  <si>
    <t>E333 HYD Wtrwhl/Trbn, Upper Baker</t>
  </si>
  <si>
    <t>E333 HYD Wtrwhl/Trbn, Upper Bak-NSC</t>
  </si>
  <si>
    <t>E333 HYD Wtrwhl/Trbn, Snoqualm Park</t>
  </si>
  <si>
    <t>E333 HYD Wtrwhl/Trbn, Snoq Park-NSC</t>
  </si>
  <si>
    <t>E333 HYD Wtrwhl/Trbn, Snoq Park</t>
  </si>
  <si>
    <t>E333 HYD Wtrwhl/Trbn, Snoq 2-NSC</t>
  </si>
  <si>
    <t>E333 HYD Wtrwhl/Trbn, Snoq 2-2013</t>
  </si>
  <si>
    <t>E333 HYD Wtrwhl/Trbn, Snoq 2-20-NSC</t>
  </si>
  <si>
    <t>E333 HYD Wtrwhl/Trbn, Snoq 1-NSC</t>
  </si>
  <si>
    <t>E333 HYD Wtrwhl/Trbn, Snoq 1-2013</t>
  </si>
  <si>
    <t>E333 HYD Wtrwhl/Trbn, Snoq 1-20-NSC</t>
  </si>
  <si>
    <t>E333 HYD Wtrwhl/Trbn, Skookumch-RET</t>
  </si>
  <si>
    <t>E333 HYD Wtrwhl/Trbn, Skookumchuck</t>
  </si>
  <si>
    <t>E333 HYD Wtrwhl/Trbn, Lower Bak-NSC</t>
  </si>
  <si>
    <t>E333 HYD Wtrwhl/Trbn, LB-2013</t>
  </si>
  <si>
    <t>E333 HYD Wtrwhl/Trbn, LB-2013-NSC</t>
  </si>
  <si>
    <t>E333 HYD Wtrwhl/Trbn, Electron</t>
  </si>
  <si>
    <t>E333 HYD Wtrwhl/Trbn, Electron-RET</t>
  </si>
  <si>
    <t>E333 RETIRED HYD W/T White River</t>
  </si>
  <si>
    <t>E333 HYD W/T-, White River-NOTUSED</t>
  </si>
  <si>
    <t>E332 RETIRED UBFishHatch2011</t>
  </si>
  <si>
    <t>E332 RETIRED UB FishHatch2011</t>
  </si>
  <si>
    <t>E332 RETIRED LBAdltFishTr2011</t>
  </si>
  <si>
    <t>E332 RETIRED LBAdultFishTr2011</t>
  </si>
  <si>
    <t>E332 HYD Res/Dam/Wwy, Electron</t>
  </si>
  <si>
    <t>E332 HYD Res/Dam/Wwy,Electron-RET</t>
  </si>
  <si>
    <t>E332 HYD Res/Dam/Wwy, Upper Bak-NSC</t>
  </si>
  <si>
    <t>E332 HYD Res/Dam/Wwy, UB FSC-NSC</t>
  </si>
  <si>
    <t>E332 HYD Res/Dam/Wwy, Snoqualmie 2</t>
  </si>
  <si>
    <t>E332 HYD Res/Dam/Wwy, Snoqualmie 1</t>
  </si>
  <si>
    <t>E332 HYD Res/Dam/Wwy, Snoq 2-NSC</t>
  </si>
  <si>
    <t>E332 HYD Res/Dam/Wwy, Snoq 1-NSC</t>
  </si>
  <si>
    <t>E332 HYD Res/Dam/Wwy, Skookum-RET</t>
  </si>
  <si>
    <t>E332 HYD Res/Dam/Wwy, Skook-RET</t>
  </si>
  <si>
    <t>E332 HYD Res/Dam/Wwy, Lower Bak-NSC</t>
  </si>
  <si>
    <t>E332 HYD Res/Dam/Wwy, LB-2013</t>
  </si>
  <si>
    <t>E332 HYD Res/Dam/Wwy, LB-2013-NSC</t>
  </si>
  <si>
    <t>E332 HYD Res/Dam/Wwy, LB FSC-NSC</t>
  </si>
  <si>
    <t>E332 HYD R/D/W,UBFishHatch2010</t>
  </si>
  <si>
    <t>E332 HYD R/D/W,UB FishHatch2010-NSC</t>
  </si>
  <si>
    <t>E332 HYD R/D/W,UB FishHatch2010</t>
  </si>
  <si>
    <t>E332 HYD R/D/W,LBAdltFishTr2010</t>
  </si>
  <si>
    <t>E332 RETIRED HYD R/D/W White River</t>
  </si>
  <si>
    <t>E332 HYD R/D/W, White River-NOTUSED</t>
  </si>
  <si>
    <t>E332 HYD Res/Dam/Wwy, Snoq 2 - 2013</t>
  </si>
  <si>
    <t>E332 HYD R/D/W, Snoq 2 - 2013-NSC</t>
  </si>
  <si>
    <t>E332 HYD Res/Dam/Wwy, Snoq 1 - 2013</t>
  </si>
  <si>
    <t>E332 HYD R/D/W, Snoq 1 - 2013-NSC</t>
  </si>
  <si>
    <t>E332 HYD R/D/W, Snoq 1 - 2013</t>
  </si>
  <si>
    <t>E332 102 HYD Res/Dam/Wwy, Electron</t>
  </si>
  <si>
    <t>E332 102 HYD Electron Sale-RET</t>
  </si>
  <si>
    <t>E331 RETIRED UB Fish Hatchry2011</t>
  </si>
  <si>
    <t>E331 RETIRED UB FishHatchery2011</t>
  </si>
  <si>
    <t>E331 RETIRED LB AdultFishTr2011</t>
  </si>
  <si>
    <t>E331 RETIRED  LB AdultFishTrap2011</t>
  </si>
  <si>
    <t>E331 RETIRED HYD Str/Impv, White R</t>
  </si>
  <si>
    <t>E331 HYD Str/Impv, White R-NOTUSED</t>
  </si>
  <si>
    <t>E331 HYD Str/Impv, Upper Baker-NSC</t>
  </si>
  <si>
    <t>E331 HYD Str/Impv, UB Koma Kulshan</t>
  </si>
  <si>
    <t>E331 HYD Str/Impv, UB Koma Kuls-NSC</t>
  </si>
  <si>
    <t>E331 HYD Str/Impv, Snoqualmie 2</t>
  </si>
  <si>
    <t>E331 HYD Str/Impv, Snoqualmie 2-NSC</t>
  </si>
  <si>
    <t>E331 HYD Str/Impv, Snoqualmie 1</t>
  </si>
  <si>
    <t>E331 HYD Str/Impv, Snoqualmie 1-NSC</t>
  </si>
  <si>
    <t>E331 HYD Str/Impv, Snoqualmie Park</t>
  </si>
  <si>
    <t>E331 HYD Str/Impv, Snoq Park-NSC</t>
  </si>
  <si>
    <t>E331 HYD Str/Impv, Snoq Park</t>
  </si>
  <si>
    <t>E331 HYD Str/Impv, Snoq 2 - 2013</t>
  </si>
  <si>
    <t>E331 HYD Str/Impv, Snoq 2 - 201-NSC</t>
  </si>
  <si>
    <t>E331 HYD Str/Impv, Snoq 1 - 2013</t>
  </si>
  <si>
    <t>E331 HYD Str/Impv, Snoq 1 - 201-NSC</t>
  </si>
  <si>
    <t>E331 HYD Str/Impv, Skookumchuck-RET</t>
  </si>
  <si>
    <t>E331 HYD Str/Impv, Skook-RET</t>
  </si>
  <si>
    <t>E331 HYD Str/Impv, Nooksack-RETIRED</t>
  </si>
  <si>
    <t>E331 HYD Str/Impv, Nooksack-RET</t>
  </si>
  <si>
    <t>E331 HYD Str/Impv, Lower Baker</t>
  </si>
  <si>
    <t>E331 HYD Str/Impv, Lower Baker-NSC</t>
  </si>
  <si>
    <t>E331 HYD Str/Impv, LB-2013</t>
  </si>
  <si>
    <t>E331 HYD Str/Impv, LB-2013-NSC</t>
  </si>
  <si>
    <t>E331 HYD Str/Impv, Electron</t>
  </si>
  <si>
    <t>E331 HYD Str/Impv, Electron-RET</t>
  </si>
  <si>
    <t>E331 HYD St/Im, UB Fish Hatchry2010</t>
  </si>
  <si>
    <t>E331 HYD S/I, UB FishHatchery20-NSC</t>
  </si>
  <si>
    <t>E331 HYD St/Im, LB AdultFishTr2010</t>
  </si>
  <si>
    <t>E331 HYD S/I, LB AdultFishTrap2-NSC</t>
  </si>
  <si>
    <t>E331 HYD S/I, LB AdultFishTrap2010</t>
  </si>
  <si>
    <t>E331 DONOTUSE, Snoqualmie Park</t>
  </si>
  <si>
    <t>E331 DONOTUSE, Snoq Park</t>
  </si>
  <si>
    <t>E3302 HYD Electron-DONOTUSE</t>
  </si>
  <si>
    <t>E33010 HYD Easements, Snoqualmie 1</t>
  </si>
  <si>
    <t>E3301 105 HYD Easements</t>
  </si>
  <si>
    <t>E3300 HYD Land, White River</t>
  </si>
  <si>
    <t>E3300 HYD Land, Upper Baker</t>
  </si>
  <si>
    <t>E3300 HYD Land, Snoqualmie 1</t>
  </si>
  <si>
    <t>E3300 HYD Land, Skookumchuck</t>
  </si>
  <si>
    <t>E3300 HYD Land, Nooksack</t>
  </si>
  <si>
    <t>E3300 HYD Land, Electron</t>
  </si>
  <si>
    <t>E3300 105 HYD Land, White River</t>
  </si>
  <si>
    <t>E3171 STM ARO Steam Production</t>
  </si>
  <si>
    <t>E3170 STM ARO Steam Prd</t>
  </si>
  <si>
    <t>E316 STM Misc Pwr Eq, Sumas</t>
  </si>
  <si>
    <t>E316 STM Misc, Sumas-NSC</t>
  </si>
  <si>
    <t>E316 STM Misc, Sumas OP-NSC</t>
  </si>
  <si>
    <t>E316 STM Misc, Sumas OP</t>
  </si>
  <si>
    <t>E316 STM Misc, Sumas</t>
  </si>
  <si>
    <t>E316 STM Misc Pwr Eq, Mint Farm</t>
  </si>
  <si>
    <t>E316 STM Misc, Mint Farm-NSC</t>
  </si>
  <si>
    <t>E316 STM Misc, Mint Farm OP-NSC</t>
  </si>
  <si>
    <t>E316 STM Misc, Mint Farm OP</t>
  </si>
  <si>
    <t>E316 STM Misc Pwr Eq, Goldendale</t>
  </si>
  <si>
    <t>E316 STM Misc, Goldendale-NSC</t>
  </si>
  <si>
    <t>E316 STM Misc, Goldendale OP-NSC</t>
  </si>
  <si>
    <t>E316 STM Misc, Goldendale OP</t>
  </si>
  <si>
    <t>E316 STM Misc, Goldendale</t>
  </si>
  <si>
    <t>E316 STM Misc Pwr Eq, Fred 1/APC</t>
  </si>
  <si>
    <t>E316 STM Misc, Fred 1/APC-NSC</t>
  </si>
  <si>
    <t>E316 STM Misc, Fred 1/APC</t>
  </si>
  <si>
    <t>E316 STM Misc Pwr Eq, Ferndale</t>
  </si>
  <si>
    <t>E316 STM Misc, Ferndale-NSC</t>
  </si>
  <si>
    <t>E316 STM Misc, Ferndale</t>
  </si>
  <si>
    <t>E316 STM Misc Pwr Eq, Encogen-RET</t>
  </si>
  <si>
    <t>E316 STM Misc, Encogen-RET</t>
  </si>
  <si>
    <t>E316 STM Misc Pwr Eq, Colstrip 4</t>
  </si>
  <si>
    <t>E316 STM Misc, Colstrip 4-NSC</t>
  </si>
  <si>
    <t>E316 STM Misc Pwr Eq, Colstrip 3</t>
  </si>
  <si>
    <t>E316 STM Misc, Colstrip 3-NSC</t>
  </si>
  <si>
    <t>E316 STM Misc Pwr Eq, Colstrip 3-4</t>
  </si>
  <si>
    <t>E316 STM Misc, Colstrip 3-4 Com-NSC</t>
  </si>
  <si>
    <t>E316 STM Misc Pwr Eq, Colstrip 2</t>
  </si>
  <si>
    <t>E316 STM Misc, Colstrip 2-NSC</t>
  </si>
  <si>
    <t>E316 STM Misc, Colstrip 2</t>
  </si>
  <si>
    <t>E316 STM Misc Pwr Eq, Colstrip 1</t>
  </si>
  <si>
    <t>E316 STM Misc, Colstrip 1-NSC</t>
  </si>
  <si>
    <t>E316 STM Misc Pwr Eq, Colstrip 1-4</t>
  </si>
  <si>
    <t>E316 STM Misc, Colstrip 1-4 Com-NSC</t>
  </si>
  <si>
    <t>E316 STM Misc Pwr Eq, Colstrip 1-2</t>
  </si>
  <si>
    <t>E316 STM Misc, Colstrip 1-2 Com-NSC</t>
  </si>
  <si>
    <t>E316 STM Misc, Colstrip 1-2 Com</t>
  </si>
  <si>
    <t>E316 STM Misc, Colstrip 1</t>
  </si>
  <si>
    <t>E316 STM Misc Pwr Eq, Centralia-RET</t>
  </si>
  <si>
    <t>E316 STM Misc, Centralia-inactive</t>
  </si>
  <si>
    <t>E315 STM Accessory, Centralia-RETIR</t>
  </si>
  <si>
    <t>E315 STM Accessory,Centralia-inacti</t>
  </si>
  <si>
    <t>E315 STM Accessory, Sumas-NSC</t>
  </si>
  <si>
    <t>E315 STM Accessory, Sumas OP-NSC</t>
  </si>
  <si>
    <t>E315 STM Accessory, Sumas OP</t>
  </si>
  <si>
    <t>E315 STM Accessory, Mint Farm</t>
  </si>
  <si>
    <t>E315 STM Accessory, Mint OP-NSC</t>
  </si>
  <si>
    <t>E315 STM Accessory, Mint Farm-NSC</t>
  </si>
  <si>
    <t>E315 STM Accessory, Mint Farm OP</t>
  </si>
  <si>
    <t>E315 STM Accessory, Goldendale</t>
  </si>
  <si>
    <t>E315 STM Accessory, Goldendale-NSC</t>
  </si>
  <si>
    <t>E315 STM Accessory, Goldendale OP</t>
  </si>
  <si>
    <t>E315 STM Accessory, Goldendale -NSC</t>
  </si>
  <si>
    <t>E315 STM Accessory, Fred 1/APC</t>
  </si>
  <si>
    <t>E315 STM Accessory, Fred 1/APC-NSC</t>
  </si>
  <si>
    <t>E315 STM Accessory, Ferndale</t>
  </si>
  <si>
    <t>E315 STM Accessory, Ferndale-NSC</t>
  </si>
  <si>
    <t>E315 STM Accessory, Encogen CoGen</t>
  </si>
  <si>
    <t>E315 STM Accessory, Encogen-NSC</t>
  </si>
  <si>
    <t>E315 STM Accessory, Encogen</t>
  </si>
  <si>
    <t>E315 STM Accessory, Colstrip3-4-NSC</t>
  </si>
  <si>
    <t>E315 STM Accessory, Colstrip 1-2 Co</t>
  </si>
  <si>
    <t>E315 STM Accessory, Colstrip1-2-NSC</t>
  </si>
  <si>
    <t>E315 STM Accessory, Colstrip 4-NSC</t>
  </si>
  <si>
    <t>E315 STM Accessory, Colstrip 3-NSC</t>
  </si>
  <si>
    <t>E315 STM Accessory, Colstrip 2</t>
  </si>
  <si>
    <t>E315 STM Accessory, Colstrip 2-NSC</t>
  </si>
  <si>
    <t>E315 STM Accessory, Colstrip 1</t>
  </si>
  <si>
    <t>E315 STM Accessory, Colstrip 1-NSC</t>
  </si>
  <si>
    <t>E315 STM Accessory, Colstrip 1-2 Cm</t>
  </si>
  <si>
    <t>E314 STM Turbogen, Centralia-RETIRE</t>
  </si>
  <si>
    <t>E314 STM Turbogen,Centralia-inactiv</t>
  </si>
  <si>
    <t>E314 STM Turbogen, Sumas-NSC</t>
  </si>
  <si>
    <t>E314 STM Turbogen, Sumas OP-NSC</t>
  </si>
  <si>
    <t>E314 STM Turbogen, Sumas OP</t>
  </si>
  <si>
    <t>E314 STM Turbogen, Mint Farm-NSC</t>
  </si>
  <si>
    <t>E314 STM Turbogen, Mint Farm OP-NSC</t>
  </si>
  <si>
    <t>E314 STM Turbogen, Mint Farm OP</t>
  </si>
  <si>
    <t>E314 STM Turbogen, Goldendale</t>
  </si>
  <si>
    <t>E314 STM Turbogen, Goldendale-NSC</t>
  </si>
  <si>
    <t>E314 STM Turbogen, Goldendale OP</t>
  </si>
  <si>
    <t>E314 STM Turbogen, Goldendale O-NSC</t>
  </si>
  <si>
    <t>E314 STM Turbogen, Fred 1/APC-NSC</t>
  </si>
  <si>
    <t>E314 STM Turbogen, Ferndale</t>
  </si>
  <si>
    <t>E314 STM Turbogen, Ferndale-NSC</t>
  </si>
  <si>
    <t>E314 STM Turbogen, Encogen CoGen</t>
  </si>
  <si>
    <t>E314 STM Turbogen, Encogen-NSC</t>
  </si>
  <si>
    <t>E314 STM Turbogen, Colstrip 1-2 Com</t>
  </si>
  <si>
    <t>E314 STM Turbogen, Colstrip1-2 -NSC</t>
  </si>
  <si>
    <t>E314 STM Turbogen, Colstrip 4-NSC</t>
  </si>
  <si>
    <t>E314 STM Turbogen, Colstrip 3-NSC</t>
  </si>
  <si>
    <t>E314 STM Turbogen,Colstrip 3-4-RET</t>
  </si>
  <si>
    <t>E314 STM Turbogen, Colstrip 2</t>
  </si>
  <si>
    <t>E314 STM Turbogen, Colstrip 2-NSC</t>
  </si>
  <si>
    <t>E314 STM Turbogen, Colstrip 1</t>
  </si>
  <si>
    <t>E314 STM Turbogen, Colstrip 1-NSC</t>
  </si>
  <si>
    <t>E314 DONOTUSE-Frederickson</t>
  </si>
  <si>
    <t>E312 STM Boiler, Sumas-NSC</t>
  </si>
  <si>
    <t>E312 STM Boiler, Sumas OP-NSC</t>
  </si>
  <si>
    <t>E312 STM Boiler, Sumas OP</t>
  </si>
  <si>
    <t>E312 STM Boiler, Mint Farm-NSC</t>
  </si>
  <si>
    <t>E312 STM Boiler, Mint Farm OP-NSC</t>
  </si>
  <si>
    <t>E312 STM Boiler, Mint Farm OP</t>
  </si>
  <si>
    <t>E312 STM Boiler, Goldendale</t>
  </si>
  <si>
    <t>E312 STM Boiler, Goldendale-NSC</t>
  </si>
  <si>
    <t>E312 STM Boiler, Goldendale OP-NSC</t>
  </si>
  <si>
    <t>E312 STM Boiler, Goldendale OP</t>
  </si>
  <si>
    <t>E312 STM Boiler, Fred 1/APC</t>
  </si>
  <si>
    <t>E312 STM Boiler, Fred 1/APC-NSC</t>
  </si>
  <si>
    <t>E312 STM Boiler, Ferndale-NSC</t>
  </si>
  <si>
    <t>E312 STM Boiler, Encogen CoGen</t>
  </si>
  <si>
    <t>E312 STM Boiler, Encogen-NSC</t>
  </si>
  <si>
    <t>E312 STM Boiler, Colstrip3-4 Co-NSC</t>
  </si>
  <si>
    <t>E312 STM Boiler, Colstrip 1-2 Com</t>
  </si>
  <si>
    <t>E312 STM Boiler, Colstrip1-2 Co-NSC</t>
  </si>
  <si>
    <t>E312 STM Boiler, Colstrip 4-NSC</t>
  </si>
  <si>
    <t>E312 STM Boiler, Colstrip 3-NSC</t>
  </si>
  <si>
    <t>E312 STM Boiler, Colstrip 2</t>
  </si>
  <si>
    <t>E312 STM Boiler, Colstrip 2-NSC</t>
  </si>
  <si>
    <t>E312 STM Boiler, Colstrip 1</t>
  </si>
  <si>
    <t>E312 STM Boiler, Colstrip 1-NSC</t>
  </si>
  <si>
    <t>E312 STM Boiler, Centralia-RETIRED</t>
  </si>
  <si>
    <t>E312 STM Boiler, Centralia-inactive</t>
  </si>
  <si>
    <t>E311 STM Str/Impv, Centralia-RETIRE</t>
  </si>
  <si>
    <t>E311 STM Str/Impv,Centralia-inactiv</t>
  </si>
  <si>
    <t>E311 STM Str/Impv, Goldendale</t>
  </si>
  <si>
    <t>E311 STM Str/Impv, Goldendale-NSC</t>
  </si>
  <si>
    <t>E311 STM Str/Impv, Goldendale OP</t>
  </si>
  <si>
    <t>E311 STM Str/Impv, Goldendale O-NSC</t>
  </si>
  <si>
    <t>E311 STM Str/Impv, Fred 1/APC</t>
  </si>
  <si>
    <t>E311 STM Str/Impv, Fred 1/APC-NSC</t>
  </si>
  <si>
    <t>E311 STM Str/Impv, Ferndale-NSC</t>
  </si>
  <si>
    <t>E311 STM Str/Impv, Encogen</t>
  </si>
  <si>
    <t>E311 STM Str/Impv, Encogen-RET</t>
  </si>
  <si>
    <t>E311 STM Str/Impv,ColstripCMM-RET</t>
  </si>
  <si>
    <t>E311 STM Str/Impv, Colstrip3-4 -NSC</t>
  </si>
  <si>
    <t>E311 STM Str/Impv, Colstrip 1-2 Com</t>
  </si>
  <si>
    <t>E311 STM Str/Impv, Colstrip1-2 -NSC</t>
  </si>
  <si>
    <t>E311 STM Str/Impv, Colstrip 4-NSC</t>
  </si>
  <si>
    <t>E311 STM Str/Impv, Colstrip 3-NSC</t>
  </si>
  <si>
    <t>E311 STM Str/Impv, Colstrip 2</t>
  </si>
  <si>
    <t>E311 STM Str/Impv, Colstrip 2-NSC</t>
  </si>
  <si>
    <t>E311 STM Str/Impv, Colstrip 1</t>
  </si>
  <si>
    <t>E311 STM Str/Impv, Colstrip 1-NSC</t>
  </si>
  <si>
    <t>E311 STM Str/Impv, Sumas</t>
  </si>
  <si>
    <t>E311 STM Str/Imprv, Sumas-NSC</t>
  </si>
  <si>
    <t>E311 STM Str/Imprv, Sumas OP-NSC</t>
  </si>
  <si>
    <t>E311 STM Str/Imprv, Sumas OP</t>
  </si>
  <si>
    <t>E311 STM Str/Impv, Mint Farm</t>
  </si>
  <si>
    <t>E311 STM Str/Imprv, Mint OP-NSC</t>
  </si>
  <si>
    <t>E311 STM Str/Imprv, Mint Farm-NSC</t>
  </si>
  <si>
    <t>E311 STM Str/Imprv, Mint Farm OP</t>
  </si>
  <si>
    <t>E310 STM Land, Epcor CoGen</t>
  </si>
  <si>
    <t>E310 STM Land, Colstrip 2</t>
  </si>
  <si>
    <t>E310 STM Land, Colstrip 1-2 Com</t>
  </si>
  <si>
    <t>E310 STM Land, Colstrip 1</t>
  </si>
  <si>
    <t>E310 STM Land, Centralia-inactive</t>
  </si>
  <si>
    <t>E303 INT Whitehorn 2 &amp; 3</t>
  </si>
  <si>
    <t>E303 INT Rock Island Expansion-RET</t>
  </si>
  <si>
    <t>E303 INT Misc Intangible Plant-NSC</t>
  </si>
  <si>
    <t>E303 INT Misc Intangible Plant</t>
  </si>
  <si>
    <t>E303 INT LSR -DONOTUSE</t>
  </si>
  <si>
    <t>E303 INT Enc Waste Wtr Fee-DONOTUSE</t>
  </si>
  <si>
    <t>E303 105  INT Misc Intangibles</t>
  </si>
  <si>
    <t>E302 INT Franchises, Snoqualmie</t>
  </si>
  <si>
    <t>E302 INT Franchises, Baker Project</t>
  </si>
  <si>
    <t>E302 INT Franchises</t>
  </si>
  <si>
    <t>E301 INT Organization-NSC</t>
  </si>
  <si>
    <t>E301 INT Organization</t>
  </si>
  <si>
    <t>Capital Lease Whitehorn-RETIRED</t>
  </si>
  <si>
    <t>Capital Lease, Whitehorn-RETIRED</t>
  </si>
  <si>
    <t>Capital Lease, Printer Great Americ</t>
  </si>
  <si>
    <t>Capital Lease, Printer Great Am-NSC</t>
  </si>
  <si>
    <t>Capital Lease, Printer Great Amer 3</t>
  </si>
  <si>
    <t>Capital Lease, Printer Great Am 3</t>
  </si>
  <si>
    <t>Capital Lease, Printer Great Amer 2</t>
  </si>
  <si>
    <t>Capital Lease, Printer Great Am 2</t>
  </si>
  <si>
    <t>Capital Lease, Printer Great Am</t>
  </si>
  <si>
    <t>Capital Lease Landis + Gyr-RETIRED</t>
  </si>
  <si>
    <t>Capital Lease, Landis + Gyr-RETIRED</t>
  </si>
  <si>
    <t>Capital Lease FredoniaSalesTax_RET</t>
  </si>
  <si>
    <t>Capital Lease, FredoniaSalesTax-RET</t>
  </si>
  <si>
    <t>Capital Lease Fredonia-RETIRED</t>
  </si>
  <si>
    <t>Capital Lease, Fredonia-RETIRED</t>
  </si>
  <si>
    <t>Capital Lease BLC Vehicles-RETIRED</t>
  </si>
  <si>
    <t>Capital Lease, BLC Vehicles-RETIRED</t>
  </si>
  <si>
    <t>Cap Lease, Printer Great Am 3-NSC</t>
  </si>
  <si>
    <t>Cap Lease, Printer Great Am 2-NSC</t>
  </si>
  <si>
    <t>C399 CMN ARO General Plant</t>
  </si>
  <si>
    <t>C3981 CMN Misc Equip -NOTUSED</t>
  </si>
  <si>
    <t>C3981 CMN Misc Equipment -DONOTUSE</t>
  </si>
  <si>
    <t>C3981 CMN Do Not Use</t>
  </si>
  <si>
    <t>C3980 CMN Misc Equip, old</t>
  </si>
  <si>
    <t>C3980 CMN Misc Equipment, old</t>
  </si>
  <si>
    <t>C3980 CMN Misc Equip, 15 yr new</t>
  </si>
  <si>
    <t>C3980 CMN Misc Equipment, new-NSC</t>
  </si>
  <si>
    <t>C3980 CMN Misc Equipment, new</t>
  </si>
  <si>
    <t>C3970 CMN Comm Equip, AMI Network</t>
  </si>
  <si>
    <t>C3974 CMN Comm Equip, AMI Netwo-NSC</t>
  </si>
  <si>
    <t>C3973 CMN Portable Comm Eq, NOTUSED</t>
  </si>
  <si>
    <t>C3973 CMN Portable Comm Eq-RET</t>
  </si>
  <si>
    <t>C3971 CMN Mobile Comm Eq-NOTUSED</t>
  </si>
  <si>
    <t>C3971 CMN Mobile Comm Eq-RET</t>
  </si>
  <si>
    <t>C3970 CMN Comm Equip, old</t>
  </si>
  <si>
    <t>C3970 CMN Comm Equip, old-NSC</t>
  </si>
  <si>
    <t>C3970 CMN Comm Equip, 15 yr new</t>
  </si>
  <si>
    <t>C3970 CMN Comm Equip, new-NSC</t>
  </si>
  <si>
    <t>C3970 105 CMN Comm Equip, AMI N-NSC</t>
  </si>
  <si>
    <t>C3970 105 CMN Comm Equip, AMI Net</t>
  </si>
  <si>
    <t>C396 CMN Power Op Equip, old</t>
  </si>
  <si>
    <t>C396 GEN Power Op Equip, old-RET</t>
  </si>
  <si>
    <t>C396 CMN Power Op Equip, 15 yr new</t>
  </si>
  <si>
    <t>C396 GEN Power Op Equip, new-NSC</t>
  </si>
  <si>
    <t>C395 CMN Lab Equip-NOTUSED</t>
  </si>
  <si>
    <t>C395 CMN Laboratory Equipment-RET</t>
  </si>
  <si>
    <t>C3942 CMN Tools, 5 yrs-NOTUSED</t>
  </si>
  <si>
    <t>C3942 CMN Tools, 5 yrs-notused</t>
  </si>
  <si>
    <t>C3941 CMN Tools/Shop/Garage-NOTUSED</t>
  </si>
  <si>
    <t>C3941 CMN Tools/Shop/Gar&gt;$20K-RET</t>
  </si>
  <si>
    <t>C3940 CMN Tools/Shop/Garage, old</t>
  </si>
  <si>
    <t>C3940 CMN Tools/Shop/Garage old-NSC</t>
  </si>
  <si>
    <t>C3940 CMN Tools/Shop/Garage old</t>
  </si>
  <si>
    <t>C3940 CMN Tools/Shop/Garage, new</t>
  </si>
  <si>
    <t>C3940 CMN Tools/Shop/Garage new-NSC</t>
  </si>
  <si>
    <t>C3940 CMN Tools/Shop/Garage new</t>
  </si>
  <si>
    <t>C393 CMN Stores Equip, old</t>
  </si>
  <si>
    <t>C393 CMN Stores Equipment old-NSC</t>
  </si>
  <si>
    <t>C393 CMN Stores Equipment old</t>
  </si>
  <si>
    <t>C393 CMN Stores Equip, 20 yr new</t>
  </si>
  <si>
    <t>C393 CMN Stores Equipment new-NSC</t>
  </si>
  <si>
    <t>C393 CMN Stores Equipment new</t>
  </si>
  <si>
    <t>C3922 CMN Aircraft Engine Rebuild</t>
  </si>
  <si>
    <t>C3922 CMN Aircraft Engine Rebui-NSC</t>
  </si>
  <si>
    <t>C3921 CMN Aircraft</t>
  </si>
  <si>
    <t>C3921 CMN Aircraft-NSC</t>
  </si>
  <si>
    <t>C3920 CMN Trans Equip, old</t>
  </si>
  <si>
    <t>C3920 GEN Trans Equip, old-NSC</t>
  </si>
  <si>
    <t>C3920 GEN Trans Equip, old</t>
  </si>
  <si>
    <t>C3920 CMN Trans Equip, 10 yr new</t>
  </si>
  <si>
    <t>C3920 GEN Trans Equip, new-NSC</t>
  </si>
  <si>
    <t>C3917 CMN Modular Furniture-NOTUSED</t>
  </si>
  <si>
    <t>C3917 CMN Modular Furniture-notused</t>
  </si>
  <si>
    <t>C3914 CMN Computer Equip-NOTUSED</t>
  </si>
  <si>
    <t>C3914 CMN Computer Equip&gt;$20K-RET</t>
  </si>
  <si>
    <t>C3913 CMN Printers, new</t>
  </si>
  <si>
    <t>C3913 CMN Printers, new-NSC</t>
  </si>
  <si>
    <t>C3912 CMN Computer Eq, old -RETIRED</t>
  </si>
  <si>
    <t>C3912 CMN Computer Eq, old-RETIRED</t>
  </si>
  <si>
    <t>C3912 CMN Computer Eq, 5 yr new</t>
  </si>
  <si>
    <t>C3912 CMN Computer Eq, new-NSC</t>
  </si>
  <si>
    <t>C3911 CMN Office F&amp;E, old</t>
  </si>
  <si>
    <t>C3911 CMN Office Furn &amp; Eq, old-NSC</t>
  </si>
  <si>
    <t>C3911 CMN Office Furn &amp; Eq, old</t>
  </si>
  <si>
    <t>C3911 CMN Office F&amp;E, 20 yr new</t>
  </si>
  <si>
    <t>C3911 CMN Office Furn &amp; Eq, new-NSC</t>
  </si>
  <si>
    <t>C3910 CMN Office Furn &amp; Eq-NOTUSED</t>
  </si>
  <si>
    <t>C3910 CMN Office Furn &amp; Eq-notused</t>
  </si>
  <si>
    <t>C3901 CMN LH, Sea Tac-RETIRED</t>
  </si>
  <si>
    <t>C3901 CMN LH, S King - RETIRED</t>
  </si>
  <si>
    <t>C3901 CMN LH, S King Svc -RETIRED</t>
  </si>
  <si>
    <t>C3901 CMN LH, S King 2nd Am-RETIRED</t>
  </si>
  <si>
    <t>C3901 CMN LH, S King Svc 2nd Am-RET</t>
  </si>
  <si>
    <t>C3901 CMN LH, Redmond West/Will-NSC</t>
  </si>
  <si>
    <t>C3901 CMN LH, Rattlesnake-RETIRED</t>
  </si>
  <si>
    <t>C3901 CMN LH, Rattlesnake Mtn -RET</t>
  </si>
  <si>
    <t>C3901 CMN LH, PSE East Building-NSC</t>
  </si>
  <si>
    <t>C3901 CMN LH, PSE East Amend 2</t>
  </si>
  <si>
    <t>C3901 CMN LH, PSE East Amend 2-NSC</t>
  </si>
  <si>
    <t>C3901 CMN LH, PSE Building</t>
  </si>
  <si>
    <t>C3901 CMN LH, PSE Building-NSC</t>
  </si>
  <si>
    <t>C3901 CMN LH, Mt Erie-RETIRED</t>
  </si>
  <si>
    <t>C3901 CMN LH, Mt Erie Comm -RETIRED</t>
  </si>
  <si>
    <t>C3901 CMN LH, Lincoln Exec Ctr</t>
  </si>
  <si>
    <t>C3901 CMN LH, Lincoln Exec Ctr-NSC</t>
  </si>
  <si>
    <t>C3901 CMN LH, Freeland Bus Ofc</t>
  </si>
  <si>
    <t>C3901 CMN LH, Freeland Bus Ofc-NSC</t>
  </si>
  <si>
    <t>C3901 CMN LH, Expired</t>
  </si>
  <si>
    <t>C3901 CMN LH, Ellensburg -RETIRED</t>
  </si>
  <si>
    <t>C3901 CMN LH, Ellensburg-RETIRED</t>
  </si>
  <si>
    <t>C3901 CMN LH, Bothell Data Center</t>
  </si>
  <si>
    <t>C3901 CMN LH, Bothell Data Cent-NSC</t>
  </si>
  <si>
    <t>C3901 CMN LH, Bothell Call Ctr-RET</t>
  </si>
  <si>
    <t>C3901 CMN LH, Bothell Access Ce-NSC</t>
  </si>
  <si>
    <t>C3900 CMN Structure &amp; Improveme-NSC</t>
  </si>
  <si>
    <t>C3900 CMN Str/Impv, Tacoma Offi-NSC</t>
  </si>
  <si>
    <t>C3900 CMN Str/Impv, Tacoma Office</t>
  </si>
  <si>
    <t>C3900 CMN Str/Impv, S King Comp-NSC</t>
  </si>
  <si>
    <t>C3900 CMN Str/Impv, Pwr Sys Bld-NSC</t>
  </si>
  <si>
    <t>C3900 CMN Str/Impv, Pwr Sys Bldg</t>
  </si>
  <si>
    <t>C3900 CMN Str/Impv, Puyallup Sv-NSC</t>
  </si>
  <si>
    <t>C3900 CMN Str/Impv, Puyallup Svc Ct</t>
  </si>
  <si>
    <t>C3900 CMN Str/Impv, Olympia Svc-NSC</t>
  </si>
  <si>
    <t>C3900 CMN Str/Impv, Olympia Svc Ctr</t>
  </si>
  <si>
    <t>C3900 CMN Str/Impv, Olympia Bus-NSC</t>
  </si>
  <si>
    <t>C3900 CMN Str/Impv, Olympia Bus/Eng</t>
  </si>
  <si>
    <t>C3900 CMN Str/Impv, Kittitas Sv-NSC</t>
  </si>
  <si>
    <t>C3900 CMN Str/Impv, Kittitas Svc Ct</t>
  </si>
  <si>
    <t>C3900 CMN Str/Impv, Howell Bldg-NSC</t>
  </si>
  <si>
    <t>C3900 CMN Str/Impv, Howell Bldg</t>
  </si>
  <si>
    <t>C3900 CMN Str/Impv, Fleet Svc F-NSC</t>
  </si>
  <si>
    <t>C3900 CMN Str/Impv, Fleet Svc Facl</t>
  </si>
  <si>
    <t>C3900 CMN Str/Impv, Factoria Tr-NSC</t>
  </si>
  <si>
    <t>C3900 CMN Str/Impv, Factoria Trailr</t>
  </si>
  <si>
    <t>C3900 CMN Str/Impv, Factoria Svc Ct</t>
  </si>
  <si>
    <t>C3900 CMN Str/Impv, Factoria Sv-NSC</t>
  </si>
  <si>
    <t>C3900 CMN Str/Impv, ESO</t>
  </si>
  <si>
    <t>C3900 CMN Str/Impv, ESO-NSC</t>
  </si>
  <si>
    <t>C3900 CMN Str/Impv, Elliott Avenue</t>
  </si>
  <si>
    <t>C3900 CMN Str/Impv, Elliott Ave-NSC</t>
  </si>
  <si>
    <t>C389 CMN Easements</t>
  </si>
  <si>
    <t>C389 105 CMN Land &amp; Land Rights</t>
  </si>
  <si>
    <t>C303 INT Misc Intangible Plant-NSC</t>
  </si>
  <si>
    <t>C303 INT Misc Intangible Plant</t>
  </si>
  <si>
    <t>C303 CMN Software, CLX System-RET</t>
  </si>
  <si>
    <t>C303 118 CMN Misc Intangible- RET</t>
  </si>
  <si>
    <t>C303 105 INT Misc Intangibles</t>
  </si>
  <si>
    <t>C302 INT Franchises &amp; Consents</t>
  </si>
  <si>
    <t>combined_rate</t>
  </si>
  <si>
    <t>cost_of_removal_rate</t>
  </si>
  <si>
    <t>life_rate</t>
  </si>
  <si>
    <t>effective_date</t>
  </si>
  <si>
    <t>expected_average_life</t>
  </si>
  <si>
    <t>mortality_curve_id</t>
  </si>
  <si>
    <t>end_of_life</t>
  </si>
  <si>
    <t>net_salvage_pct</t>
  </si>
  <si>
    <t>salvage_treatment</t>
  </si>
  <si>
    <t>cor_treatment</t>
  </si>
  <si>
    <t>mid_period_method</t>
  </si>
  <si>
    <t>mid_period_conv</t>
  </si>
  <si>
    <t>description</t>
  </si>
  <si>
    <t>Depr Group</t>
  </si>
  <si>
    <t>NEW Depreciation Rate</t>
  </si>
  <si>
    <t>Need:</t>
  </si>
  <si>
    <t>Additions by Depr Group</t>
  </si>
  <si>
    <t>Depreciation rate Old and New</t>
  </si>
  <si>
    <t>MACRs</t>
  </si>
  <si>
    <t>Sum EOP</t>
  </si>
  <si>
    <t>EOP Table</t>
  </si>
  <si>
    <t>AMA Table</t>
  </si>
  <si>
    <t>a-Jun - 2021</t>
  </si>
  <si>
    <t>a-Jul - 2021</t>
  </si>
  <si>
    <t>a-Aug - 2021</t>
  </si>
  <si>
    <t>a-Sep - 2021</t>
  </si>
  <si>
    <t>Closings (Not Capex)</t>
  </si>
  <si>
    <t>Closings (EOP/AMA)</t>
  </si>
  <si>
    <t>Used and Useful Category</t>
  </si>
  <si>
    <t>2022 MYP 09&amp;03 Outlook (Base Case) v2 - Plant Book</t>
  </si>
  <si>
    <t>Testimony</t>
  </si>
  <si>
    <t>Type for Lookup</t>
  </si>
  <si>
    <t>In Program Summary?</t>
  </si>
  <si>
    <t>Proforma (EOP)</t>
  </si>
  <si>
    <t>Gap (EOP)</t>
  </si>
  <si>
    <t>RY 1 (AMA)</t>
  </si>
  <si>
    <t>RY 2 (AMA)</t>
  </si>
  <si>
    <t>RY 3 (AMA)</t>
  </si>
  <si>
    <t>Programmatic</t>
  </si>
  <si>
    <t>Specific</t>
  </si>
  <si>
    <t>Thurston Transmission Capacity</t>
  </si>
  <si>
    <t>SAP S/4 Hana</t>
  </si>
  <si>
    <t>Sammamish Juanita 115Kv Tline</t>
  </si>
  <si>
    <t>Projected</t>
  </si>
  <si>
    <t>Freddy Hot Gas Path</t>
  </si>
  <si>
    <t>Marine Crossing</t>
  </si>
  <si>
    <t>Energize Eastside</t>
  </si>
  <si>
    <t>Customer Sited Energy Storage</t>
  </si>
  <si>
    <t>Bainbridge Tlines Trans</t>
  </si>
  <si>
    <t>AMR Operations and Decommissioning - Gas</t>
  </si>
  <si>
    <t>AMR Operations and Decommissioning - Common</t>
  </si>
  <si>
    <t>above</t>
  </si>
  <si>
    <t>Output</t>
  </si>
  <si>
    <t>Output less Deprec from Above</t>
  </si>
  <si>
    <t>6ME  DEC 2021</t>
  </si>
  <si>
    <t>12ME DEC 2022</t>
  </si>
  <si>
    <t>2021</t>
  </si>
  <si>
    <t>2022</t>
  </si>
  <si>
    <t>2023</t>
  </si>
  <si>
    <t>2024</t>
  </si>
  <si>
    <t>2025</t>
  </si>
  <si>
    <t>Check Total</t>
  </si>
  <si>
    <t>C302.30 INT Franchises &amp; Consents</t>
  </si>
  <si>
    <t>E316 STM Misc, Colstrip 1-2 Reg Asset</t>
  </si>
  <si>
    <t>Missing</t>
  </si>
  <si>
    <t>Programmatic Customer Drive</t>
  </si>
  <si>
    <t>From Exh. NWA-3</t>
  </si>
  <si>
    <t>Power Plant System Report</t>
  </si>
  <si>
    <t>% closed per mo.</t>
  </si>
  <si>
    <t>From Gross Plant Detail:  "NEW-PSE-WP-SEF-6E-11G-ProvProforma-22GRC-01-2022.xlsx"</t>
  </si>
  <si>
    <t>From Depreciation Expense Detail:  "NEW-PSE-WP-SEF-6E-11G-ProvProforma-22GRC-01-2022.xlsx"</t>
  </si>
  <si>
    <t>From DFIT Detail:  "NEW-PSE-WP-SEF-6E-11G-ProvProforma-22GRC-01-2022.xlsx"</t>
  </si>
  <si>
    <t>From CWIP Closings Detail:  "NEW-PSE-WP-SEF-16-Capital-Forecast-22GRC-01-2022.xls"</t>
  </si>
  <si>
    <t>CWP_TOTAL_CLOSINGS: Total CWIP Closings</t>
  </si>
  <si>
    <t>W_K.10005.01.02.01: COL U3 U4 Operational</t>
  </si>
  <si>
    <t>Programmatic: Programmatic</t>
  </si>
  <si>
    <t>CC_5012</t>
  </si>
  <si>
    <t>Nancy Atwood</t>
  </si>
  <si>
    <t>Mark Carlson</t>
  </si>
  <si>
    <t>Energy Storage and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</si>
</sst>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[$-409]mmm\-yy;@"/>
    <numFmt numFmtId="168" formatCode="0.000000"/>
    <numFmt numFmtId="169" formatCode="[$-409]mmmm\ d\,\ yyyy;@"/>
    <numFmt numFmtId="170" formatCode="#,##0_);[Red]\(#,##0\);&quot; &quot;"/>
    <numFmt numFmtId="171" formatCode="0.0%"/>
    <numFmt numFmtId="172" formatCode="&quot;Check=&gt;&quot;\ 0.0"/>
    <numFmt numFmtId="173" formatCode="_(* #,##0.0000_);_(* \(#,##0.0000\);_(* &quot;-&quot;??_);_(@_)"/>
    <numFmt numFmtId="174" formatCode="0.0000"/>
    <numFmt numFmtId="175" formatCode="_(* #,##0.0_);_(* \(#,##0.0\);_(* &quot;-&quot;??_);_(@_)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Symbol"/>
      <family val="1"/>
      <charset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>
      <alignment horizontal="center"/>
    </xf>
    <xf numFmtId="0" fontId="0" fillId="0" borderId="0" xfId="0" applyNumberFormat="1" applyFont="1" applyFill="1" applyAlignment="1"/>
    <xf numFmtId="0" fontId="10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4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6" fontId="4" fillId="0" borderId="0" xfId="0" applyNumberFormat="1" applyFont="1" applyFill="1"/>
    <xf numFmtId="168" fontId="6" fillId="0" borderId="0" xfId="0" applyNumberFormat="1" applyFont="1" applyFill="1" applyAlignment="1">
      <alignment horizontal="left"/>
    </xf>
    <xf numFmtId="168" fontId="7" fillId="0" borderId="0" xfId="0" applyNumberFormat="1" applyFont="1" applyFill="1" applyAlignment="1">
      <alignment horizontal="left"/>
    </xf>
    <xf numFmtId="168" fontId="7" fillId="0" borderId="4" xfId="0" applyNumberFormat="1" applyFont="1" applyFill="1" applyBorder="1" applyAlignment="1">
      <alignment horizontal="centerContinuous"/>
    </xf>
    <xf numFmtId="168" fontId="7" fillId="0" borderId="3" xfId="0" applyNumberFormat="1" applyFont="1" applyFill="1" applyBorder="1" applyAlignment="1">
      <alignment horizontal="centerContinuous"/>
    </xf>
    <xf numFmtId="168" fontId="7" fillId="0" borderId="5" xfId="0" applyNumberFormat="1" applyFont="1" applyFill="1" applyBorder="1" applyAlignment="1">
      <alignment horizontal="centerContinuous"/>
    </xf>
    <xf numFmtId="168" fontId="7" fillId="0" borderId="12" xfId="0" applyNumberFormat="1" applyFont="1" applyFill="1" applyBorder="1" applyAlignment="1">
      <alignment horizontal="left"/>
    </xf>
    <xf numFmtId="168" fontId="7" fillId="0" borderId="11" xfId="0" applyNumberFormat="1" applyFont="1" applyFill="1" applyBorder="1" applyAlignment="1">
      <alignment horizontal="left"/>
    </xf>
    <xf numFmtId="168" fontId="7" fillId="0" borderId="0" xfId="0" applyNumberFormat="1" applyFont="1" applyFill="1" applyBorder="1" applyAlignment="1">
      <alignment horizontal="left"/>
    </xf>
    <xf numFmtId="168" fontId="7" fillId="0" borderId="10" xfId="0" applyNumberFormat="1" applyFont="1" applyFill="1" applyBorder="1" applyAlignment="1">
      <alignment horizontal="center"/>
    </xf>
    <xf numFmtId="168" fontId="7" fillId="0" borderId="11" xfId="0" applyNumberFormat="1" applyFont="1" applyFill="1" applyBorder="1" applyAlignment="1">
      <alignment horizontal="centerContinuous"/>
    </xf>
    <xf numFmtId="168" fontId="7" fillId="0" borderId="0" xfId="0" applyNumberFormat="1" applyFont="1" applyFill="1" applyBorder="1" applyAlignment="1">
      <alignment horizontal="centerContinuous"/>
    </xf>
    <xf numFmtId="168" fontId="7" fillId="0" borderId="11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168" fontId="7" fillId="0" borderId="9" xfId="0" applyNumberFormat="1" applyFont="1" applyFill="1" applyBorder="1" applyAlignment="1">
      <alignment horizontal="center"/>
    </xf>
    <xf numFmtId="168" fontId="7" fillId="0" borderId="1" xfId="0" applyNumberFormat="1" applyFont="1" applyFill="1" applyBorder="1" applyAlignment="1">
      <alignment horizontal="center"/>
    </xf>
    <xf numFmtId="168" fontId="7" fillId="0" borderId="8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 vertical="top"/>
    </xf>
    <xf numFmtId="17" fontId="7" fillId="0" borderId="0" xfId="0" applyNumberFormat="1" applyFont="1" applyFill="1" applyBorder="1" applyAlignment="1">
      <alignment horizontal="center" vertical="top"/>
    </xf>
    <xf numFmtId="41" fontId="7" fillId="0" borderId="0" xfId="0" applyNumberFormat="1" applyFont="1" applyFill="1" applyBorder="1" applyAlignment="1">
      <alignment horizontal="center" vertical="top"/>
    </xf>
    <xf numFmtId="41" fontId="7" fillId="0" borderId="10" xfId="0" applyNumberFormat="1" applyFont="1" applyFill="1" applyBorder="1" applyAlignment="1">
      <alignment horizontal="center" vertical="top"/>
    </xf>
    <xf numFmtId="37" fontId="7" fillId="0" borderId="0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center"/>
    </xf>
    <xf numFmtId="17" fontId="7" fillId="0" borderId="1" xfId="0" applyNumberFormat="1" applyFont="1" applyFill="1" applyBorder="1" applyAlignment="1">
      <alignment horizontal="center"/>
    </xf>
    <xf numFmtId="41" fontId="7" fillId="0" borderId="1" xfId="0" applyNumberFormat="1" applyFont="1" applyFill="1" applyBorder="1" applyAlignment="1">
      <alignment horizontal="center"/>
    </xf>
    <xf numFmtId="41" fontId="7" fillId="0" borderId="8" xfId="0" applyNumberFormat="1" applyFont="1" applyFill="1" applyBorder="1" applyAlignment="1">
      <alignment horizontal="center"/>
    </xf>
    <xf numFmtId="37" fontId="7" fillId="0" borderId="1" xfId="0" applyNumberFormat="1" applyFont="1" applyFill="1" applyBorder="1" applyAlignment="1">
      <alignment horizontal="center"/>
    </xf>
    <xf numFmtId="41" fontId="7" fillId="0" borderId="1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>
      <alignment horizontal="left"/>
    </xf>
    <xf numFmtId="41" fontId="7" fillId="0" borderId="10" xfId="0" applyNumberFormat="1" applyFont="1" applyFill="1" applyBorder="1" applyAlignment="1">
      <alignment horizontal="left"/>
    </xf>
    <xf numFmtId="37" fontId="7" fillId="0" borderId="11" xfId="0" applyNumberFormat="1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42" fontId="7" fillId="0" borderId="10" xfId="0" applyNumberFormat="1" applyFont="1" applyFill="1" applyBorder="1" applyAlignment="1">
      <alignment horizontal="left"/>
    </xf>
    <xf numFmtId="165" fontId="7" fillId="0" borderId="10" xfId="0" applyNumberFormat="1" applyFont="1" applyFill="1" applyBorder="1" applyAlignment="1">
      <alignment horizontal="left"/>
    </xf>
    <xf numFmtId="41" fontId="7" fillId="0" borderId="2" xfId="0" applyNumberFormat="1" applyFont="1" applyFill="1" applyBorder="1" applyAlignment="1">
      <alignment horizontal="left"/>
    </xf>
    <xf numFmtId="37" fontId="7" fillId="0" borderId="0" xfId="0" applyNumberFormat="1" applyFont="1" applyFill="1" applyBorder="1" applyAlignment="1">
      <alignment horizontal="left"/>
    </xf>
    <xf numFmtId="168" fontId="8" fillId="0" borderId="0" xfId="0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>
      <alignment horizontal="left"/>
    </xf>
    <xf numFmtId="41" fontId="6" fillId="0" borderId="0" xfId="0" applyNumberFormat="1" applyFont="1" applyFill="1" applyBorder="1" applyAlignment="1">
      <alignment horizontal="left"/>
    </xf>
    <xf numFmtId="42" fontId="7" fillId="0" borderId="28" xfId="0" applyNumberFormat="1" applyFont="1" applyFill="1" applyBorder="1" applyAlignment="1">
      <alignment horizontal="left"/>
    </xf>
    <xf numFmtId="42" fontId="6" fillId="0" borderId="15" xfId="0" applyNumberFormat="1" applyFont="1" applyFill="1" applyBorder="1" applyAlignment="1">
      <alignment horizontal="left"/>
    </xf>
    <xf numFmtId="168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 wrapText="1"/>
    </xf>
    <xf numFmtId="164" fontId="7" fillId="0" borderId="0" xfId="0" applyNumberFormat="1" applyFont="1" applyFill="1" applyAlignment="1">
      <alignment horizontal="left"/>
    </xf>
    <xf numFmtId="13" fontId="7" fillId="0" borderId="0" xfId="0" applyNumberFormat="1" applyFont="1" applyFill="1"/>
    <xf numFmtId="0" fontId="7" fillId="0" borderId="0" xfId="0" applyFont="1" applyFill="1" applyAlignment="1">
      <alignment horizontal="right"/>
    </xf>
    <xf numFmtId="169" fontId="6" fillId="0" borderId="16" xfId="0" applyNumberFormat="1" applyFont="1" applyFill="1" applyBorder="1" applyAlignment="1">
      <alignment horizontal="left"/>
    </xf>
    <xf numFmtId="6" fontId="6" fillId="0" borderId="0" xfId="0" applyNumberFormat="1" applyFont="1" applyFill="1" applyAlignment="1"/>
    <xf numFmtId="44" fontId="6" fillId="0" borderId="0" xfId="0" applyNumberFormat="1" applyFont="1" applyFill="1" applyAlignment="1"/>
    <xf numFmtId="41" fontId="6" fillId="0" borderId="0" xfId="0" applyNumberFormat="1" applyFont="1" applyFill="1" applyAlignment="1"/>
    <xf numFmtId="165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/>
    <xf numFmtId="42" fontId="9" fillId="0" borderId="0" xfId="0" applyNumberFormat="1" applyFont="1" applyFill="1" applyAlignment="1">
      <alignment horizontal="center"/>
    </xf>
    <xf numFmtId="0" fontId="6" fillId="0" borderId="6" xfId="0" applyNumberFormat="1" applyFont="1" applyFill="1" applyBorder="1" applyAlignment="1"/>
    <xf numFmtId="0" fontId="6" fillId="0" borderId="6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/>
    <xf numFmtId="0" fontId="6" fillId="0" borderId="0" xfId="0" applyNumberFormat="1" applyFont="1" applyFill="1" applyBorder="1" applyAlignment="1"/>
    <xf numFmtId="166" fontId="6" fillId="0" borderId="0" xfId="0" applyNumberFormat="1" applyFont="1" applyFill="1" applyBorder="1" applyAlignment="1">
      <alignment horizontal="center"/>
    </xf>
    <xf numFmtId="0" fontId="6" fillId="0" borderId="30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Continuous" vertical="center"/>
    </xf>
    <xf numFmtId="0" fontId="6" fillId="0" borderId="32" xfId="0" applyNumberFormat="1" applyFont="1" applyFill="1" applyBorder="1" applyAlignment="1">
      <alignment horizontal="centerContinuous" vertical="center"/>
    </xf>
    <xf numFmtId="0" fontId="6" fillId="0" borderId="33" xfId="0" applyNumberFormat="1" applyFont="1" applyFill="1" applyBorder="1" applyAlignment="1">
      <alignment horizontal="centerContinuous" vertical="center"/>
    </xf>
    <xf numFmtId="168" fontId="6" fillId="0" borderId="34" xfId="0" applyNumberFormat="1" applyFont="1" applyFill="1" applyBorder="1" applyAlignment="1">
      <alignment horizontal="center"/>
    </xf>
    <xf numFmtId="168" fontId="6" fillId="0" borderId="35" xfId="0" applyNumberFormat="1" applyFont="1" applyFill="1" applyBorder="1" applyAlignment="1">
      <alignment horizontal="center"/>
    </xf>
    <xf numFmtId="0" fontId="6" fillId="0" borderId="36" xfId="0" applyNumberFormat="1" applyFont="1" applyFill="1" applyBorder="1" applyAlignment="1">
      <alignment horizontal="center"/>
    </xf>
    <xf numFmtId="0" fontId="6" fillId="0" borderId="13" xfId="0" applyNumberFormat="1" applyFont="1" applyFill="1" applyBorder="1" applyAlignment="1">
      <alignment horizontal="centerContinuous" vertical="center"/>
    </xf>
    <xf numFmtId="0" fontId="6" fillId="0" borderId="14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6" fillId="0" borderId="13" xfId="0" applyNumberFormat="1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168" fontId="6" fillId="0" borderId="17" xfId="0" applyNumberFormat="1" applyFont="1" applyFill="1" applyBorder="1" applyAlignment="1">
      <alignment horizontal="center"/>
    </xf>
    <xf numFmtId="168" fontId="6" fillId="0" borderId="37" xfId="0" applyNumberFormat="1" applyFont="1" applyFill="1" applyBorder="1" applyAlignment="1">
      <alignment horizontal="center"/>
    </xf>
    <xf numFmtId="9" fontId="6" fillId="0" borderId="17" xfId="0" applyNumberFormat="1" applyFont="1" applyFill="1" applyBorder="1" applyAlignment="1">
      <alignment horizontal="center"/>
    </xf>
    <xf numFmtId="0" fontId="7" fillId="0" borderId="36" xfId="0" applyNumberFormat="1" applyFont="1" applyFill="1" applyBorder="1" applyAlignment="1"/>
    <xf numFmtId="0" fontId="6" fillId="0" borderId="38" xfId="0" applyNumberFormat="1" applyFont="1" applyFill="1" applyBorder="1" applyAlignment="1">
      <alignment horizontal="center"/>
    </xf>
    <xf numFmtId="0" fontId="6" fillId="0" borderId="19" xfId="0" applyNumberFormat="1" applyFont="1" applyFill="1" applyBorder="1" applyAlignment="1">
      <alignment horizontal="center"/>
    </xf>
    <xf numFmtId="0" fontId="6" fillId="0" borderId="20" xfId="0" applyNumberFormat="1" applyFont="1" applyFill="1" applyBorder="1" applyAlignment="1">
      <alignment horizontal="center"/>
    </xf>
    <xf numFmtId="168" fontId="6" fillId="0" borderId="18" xfId="0" applyNumberFormat="1" applyFont="1" applyFill="1" applyBorder="1" applyAlignment="1">
      <alignment horizontal="center"/>
    </xf>
    <xf numFmtId="9" fontId="6" fillId="0" borderId="18" xfId="0" applyNumberFormat="1" applyFont="1" applyFill="1" applyBorder="1" applyAlignment="1">
      <alignment horizontal="center"/>
    </xf>
    <xf numFmtId="168" fontId="6" fillId="0" borderId="39" xfId="0" quotePrefix="1" applyNumberFormat="1" applyFont="1" applyFill="1" applyBorder="1" applyAlignment="1">
      <alignment horizontal="center"/>
    </xf>
    <xf numFmtId="41" fontId="7" fillId="0" borderId="29" xfId="0" applyNumberFormat="1" applyFont="1" applyFill="1" applyBorder="1" applyAlignment="1"/>
    <xf numFmtId="169" fontId="7" fillId="0" borderId="11" xfId="0" applyNumberFormat="1" applyFont="1" applyFill="1" applyBorder="1" applyAlignment="1">
      <alignment horizontal="right"/>
    </xf>
    <xf numFmtId="41" fontId="7" fillId="0" borderId="16" xfId="0" applyNumberFormat="1" applyFont="1" applyFill="1" applyBorder="1" applyAlignment="1"/>
    <xf numFmtId="164" fontId="7" fillId="0" borderId="0" xfId="0" applyNumberFormat="1" applyFont="1" applyFill="1" applyBorder="1" applyAlignment="1"/>
    <xf numFmtId="164" fontId="7" fillId="0" borderId="16" xfId="0" applyNumberFormat="1" applyFont="1" applyFill="1" applyBorder="1" applyAlignment="1"/>
    <xf numFmtId="41" fontId="7" fillId="0" borderId="22" xfId="0" applyNumberFormat="1" applyFont="1" applyFill="1" applyBorder="1" applyAlignment="1"/>
    <xf numFmtId="41" fontId="7" fillId="0" borderId="0" xfId="0" applyNumberFormat="1" applyFont="1" applyFill="1" applyBorder="1" applyAlignment="1"/>
    <xf numFmtId="167" fontId="6" fillId="0" borderId="26" xfId="0" applyNumberFormat="1" applyFont="1" applyFill="1" applyBorder="1" applyAlignment="1">
      <alignment horizontal="center"/>
    </xf>
    <xf numFmtId="41" fontId="7" fillId="0" borderId="27" xfId="0" applyNumberFormat="1" applyFont="1" applyFill="1" applyBorder="1" applyAlignment="1"/>
    <xf numFmtId="164" fontId="7" fillId="0" borderId="27" xfId="0" applyNumberFormat="1" applyFont="1" applyFill="1" applyBorder="1" applyAlignment="1"/>
    <xf numFmtId="41" fontId="7" fillId="0" borderId="40" xfId="0" applyNumberFormat="1" applyFont="1" applyFill="1" applyBorder="1" applyAlignment="1"/>
    <xf numFmtId="167" fontId="6" fillId="0" borderId="21" xfId="0" applyNumberFormat="1" applyFont="1" applyFill="1" applyBorder="1" applyAlignment="1">
      <alignment horizontal="center"/>
    </xf>
    <xf numFmtId="167" fontId="6" fillId="0" borderId="23" xfId="0" applyNumberFormat="1" applyFont="1" applyFill="1" applyBorder="1" applyAlignment="1">
      <alignment horizontal="center"/>
    </xf>
    <xf numFmtId="41" fontId="7" fillId="0" borderId="24" xfId="0" applyNumberFormat="1" applyFont="1" applyFill="1" applyBorder="1" applyAlignment="1"/>
    <xf numFmtId="41" fontId="6" fillId="0" borderId="24" xfId="0" applyNumberFormat="1" applyFont="1" applyFill="1" applyBorder="1" applyAlignment="1"/>
    <xf numFmtId="41" fontId="6" fillId="0" borderId="25" xfId="0" applyNumberFormat="1" applyFont="1" applyFill="1" applyBorder="1" applyAlignment="1"/>
    <xf numFmtId="169" fontId="7" fillId="0" borderId="0" xfId="0" applyNumberFormat="1" applyFont="1" applyFill="1" applyBorder="1" applyAlignment="1">
      <alignment horizontal="right"/>
    </xf>
    <xf numFmtId="169" fontId="14" fillId="0" borderId="11" xfId="0" applyNumberFormat="1" applyFont="1" applyFill="1" applyBorder="1" applyAlignment="1">
      <alignment horizontal="right"/>
    </xf>
    <xf numFmtId="43" fontId="7" fillId="0" borderId="27" xfId="0" applyNumberFormat="1" applyFont="1" applyFill="1" applyBorder="1" applyAlignment="1"/>
    <xf numFmtId="164" fontId="13" fillId="0" borderId="0" xfId="0" applyNumberFormat="1" applyFont="1" applyFill="1" applyBorder="1" applyAlignment="1"/>
    <xf numFmtId="166" fontId="7" fillId="0" borderId="7" xfId="0" applyNumberFormat="1" applyFont="1" applyFill="1" applyBorder="1" applyAlignment="1">
      <alignment horizontal="center"/>
    </xf>
    <xf numFmtId="41" fontId="13" fillId="0" borderId="16" xfId="0" applyNumberFormat="1" applyFont="1" applyFill="1" applyBorder="1" applyAlignment="1"/>
    <xf numFmtId="164" fontId="13" fillId="0" borderId="16" xfId="0" applyNumberFormat="1" applyFont="1" applyFill="1" applyBorder="1" applyAlignment="1"/>
    <xf numFmtId="167" fontId="6" fillId="3" borderId="26" xfId="0" applyNumberFormat="1" applyFont="1" applyFill="1" applyBorder="1" applyAlignment="1">
      <alignment horizontal="center"/>
    </xf>
    <xf numFmtId="41" fontId="7" fillId="3" borderId="27" xfId="0" applyNumberFormat="1" applyFont="1" applyFill="1" applyBorder="1" applyAlignment="1"/>
    <xf numFmtId="43" fontId="7" fillId="3" borderId="27" xfId="0" applyNumberFormat="1" applyFont="1" applyFill="1" applyBorder="1" applyAlignment="1"/>
    <xf numFmtId="164" fontId="7" fillId="3" borderId="27" xfId="0" applyNumberFormat="1" applyFont="1" applyFill="1" applyBorder="1" applyAlignment="1"/>
    <xf numFmtId="41" fontId="7" fillId="3" borderId="40" xfId="0" applyNumberFormat="1" applyFont="1" applyFill="1" applyBorder="1" applyAlignment="1"/>
    <xf numFmtId="167" fontId="6" fillId="3" borderId="21" xfId="0" applyNumberFormat="1" applyFont="1" applyFill="1" applyBorder="1" applyAlignment="1">
      <alignment horizontal="center"/>
    </xf>
    <xf numFmtId="41" fontId="7" fillId="3" borderId="16" xfId="0" applyNumberFormat="1" applyFont="1" applyFill="1" applyBorder="1" applyAlignment="1"/>
    <xf numFmtId="41" fontId="7" fillId="3" borderId="22" xfId="0" applyNumberFormat="1" applyFont="1" applyFill="1" applyBorder="1" applyAlignment="1"/>
    <xf numFmtId="167" fontId="6" fillId="3" borderId="23" xfId="0" applyNumberFormat="1" applyFont="1" applyFill="1" applyBorder="1" applyAlignment="1">
      <alignment horizontal="center"/>
    </xf>
    <xf numFmtId="41" fontId="7" fillId="3" borderId="24" xfId="0" applyNumberFormat="1" applyFont="1" applyFill="1" applyBorder="1" applyAlignment="1"/>
    <xf numFmtId="41" fontId="6" fillId="3" borderId="24" xfId="0" applyNumberFormat="1" applyFont="1" applyFill="1" applyBorder="1" applyAlignment="1"/>
    <xf numFmtId="41" fontId="6" fillId="3" borderId="25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0" fillId="0" borderId="42" xfId="0" applyNumberFormat="1" applyFont="1" applyFill="1" applyBorder="1" applyAlignment="1">
      <alignment horizontal="center"/>
    </xf>
    <xf numFmtId="168" fontId="7" fillId="0" borderId="43" xfId="0" applyNumberFormat="1" applyFont="1" applyFill="1" applyBorder="1" applyAlignment="1">
      <alignment horizontal="centerContinuous"/>
    </xf>
    <xf numFmtId="168" fontId="7" fillId="0" borderId="44" xfId="0" applyNumberFormat="1" applyFont="1" applyFill="1" applyBorder="1" applyAlignment="1">
      <alignment horizontal="centerContinuous"/>
    </xf>
    <xf numFmtId="168" fontId="7" fillId="0" borderId="45" xfId="0" applyNumberFormat="1" applyFont="1" applyFill="1" applyBorder="1" applyAlignment="1">
      <alignment horizontal="centerContinuous"/>
    </xf>
    <xf numFmtId="0" fontId="0" fillId="0" borderId="37" xfId="0" applyNumberFormat="1" applyFont="1" applyFill="1" applyBorder="1" applyAlignment="1">
      <alignment horizontal="center"/>
    </xf>
    <xf numFmtId="168" fontId="7" fillId="0" borderId="33" xfId="0" applyNumberFormat="1" applyFont="1" applyFill="1" applyBorder="1" applyAlignment="1">
      <alignment horizontal="left"/>
    </xf>
    <xf numFmtId="168" fontId="7" fillId="0" borderId="14" xfId="0" applyNumberFormat="1" applyFont="1" applyFill="1" applyBorder="1" applyAlignment="1">
      <alignment horizontal="left"/>
    </xf>
    <xf numFmtId="168" fontId="7" fillId="0" borderId="14" xfId="0" applyNumberFormat="1" applyFont="1" applyFill="1" applyBorder="1" applyAlignment="1">
      <alignment horizontal="center"/>
    </xf>
    <xf numFmtId="168" fontId="7" fillId="0" borderId="20" xfId="0" applyNumberFormat="1" applyFont="1" applyFill="1" applyBorder="1" applyAlignment="1">
      <alignment horizontal="center"/>
    </xf>
    <xf numFmtId="41" fontId="7" fillId="0" borderId="14" xfId="0" applyNumberFormat="1" applyFont="1" applyFill="1" applyBorder="1" applyAlignment="1">
      <alignment horizontal="center" vertical="top"/>
    </xf>
    <xf numFmtId="0" fontId="0" fillId="0" borderId="39" xfId="0" applyNumberFormat="1" applyFont="1" applyFill="1" applyBorder="1" applyAlignment="1">
      <alignment horizontal="center"/>
    </xf>
    <xf numFmtId="41" fontId="7" fillId="0" borderId="20" xfId="0" applyNumberFormat="1" applyFont="1" applyFill="1" applyBorder="1" applyAlignment="1">
      <alignment horizontal="center"/>
    </xf>
    <xf numFmtId="0" fontId="0" fillId="0" borderId="13" xfId="0" applyNumberFormat="1" applyFont="1" applyFill="1" applyBorder="1" applyAlignment="1">
      <alignment horizontal="center"/>
    </xf>
    <xf numFmtId="41" fontId="7" fillId="0" borderId="14" xfId="0" applyNumberFormat="1" applyFont="1" applyFill="1" applyBorder="1" applyAlignment="1">
      <alignment horizontal="left"/>
    </xf>
    <xf numFmtId="42" fontId="7" fillId="0" borderId="14" xfId="0" applyNumberFormat="1" applyFont="1" applyFill="1" applyBorder="1" applyAlignment="1">
      <alignment horizontal="left"/>
    </xf>
    <xf numFmtId="0" fontId="0" fillId="0" borderId="46" xfId="0" applyNumberFormat="1" applyFont="1" applyFill="1" applyBorder="1" applyAlignment="1">
      <alignment horizontal="center"/>
    </xf>
    <xf numFmtId="168" fontId="7" fillId="0" borderId="41" xfId="0" applyNumberFormat="1" applyFont="1" applyFill="1" applyBorder="1" applyAlignment="1">
      <alignment horizontal="left"/>
    </xf>
    <xf numFmtId="168" fontId="8" fillId="0" borderId="41" xfId="0" applyNumberFormat="1" applyFont="1" applyFill="1" applyBorder="1" applyAlignment="1">
      <alignment horizontal="right"/>
    </xf>
    <xf numFmtId="164" fontId="8" fillId="0" borderId="47" xfId="0" applyNumberFormat="1" applyFont="1" applyFill="1" applyBorder="1" applyAlignment="1">
      <alignment horizontal="left"/>
    </xf>
    <xf numFmtId="168" fontId="7" fillId="0" borderId="48" xfId="0" applyNumberFormat="1" applyFont="1" applyFill="1" applyBorder="1" applyAlignment="1">
      <alignment horizontal="left"/>
    </xf>
    <xf numFmtId="168" fontId="7" fillId="0" borderId="49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1" fillId="2" borderId="1" xfId="0" applyFont="1" applyFill="1" applyBorder="1" applyAlignment="1">
      <alignment horizontal="center"/>
    </xf>
    <xf numFmtId="166" fontId="4" fillId="2" borderId="0" xfId="0" applyNumberFormat="1" applyFont="1" applyFill="1"/>
    <xf numFmtId="169" fontId="7" fillId="0" borderId="9" xfId="0" applyNumberFormat="1" applyFont="1" applyFill="1" applyBorder="1" applyAlignment="1">
      <alignment horizontal="right"/>
    </xf>
    <xf numFmtId="10" fontId="6" fillId="0" borderId="15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right"/>
    </xf>
    <xf numFmtId="0" fontId="15" fillId="0" borderId="0" xfId="0" applyFont="1"/>
    <xf numFmtId="0" fontId="16" fillId="0" borderId="0" xfId="0" applyFont="1"/>
    <xf numFmtId="43" fontId="0" fillId="0" borderId="0" xfId="0" applyNumberFormat="1" applyFont="1"/>
    <xf numFmtId="164" fontId="0" fillId="0" borderId="0" xfId="0" applyNumberFormat="1"/>
    <xf numFmtId="169" fontId="7" fillId="0" borderId="12" xfId="0" applyNumberFormat="1" applyFont="1" applyFill="1" applyBorder="1" applyAlignment="1">
      <alignment horizontal="right"/>
    </xf>
    <xf numFmtId="41" fontId="7" fillId="0" borderId="51" xfId="0" applyNumberFormat="1" applyFont="1" applyFill="1" applyBorder="1" applyAlignment="1"/>
    <xf numFmtId="164" fontId="0" fillId="0" borderId="0" xfId="0" applyNumberFormat="1" applyFont="1"/>
    <xf numFmtId="43" fontId="0" fillId="0" borderId="0" xfId="0" applyNumberForma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53" xfId="0" applyBorder="1" applyAlignment="1">
      <alignment horizontal="center"/>
    </xf>
    <xf numFmtId="9" fontId="0" fillId="0" borderId="0" xfId="0" applyNumberFormat="1" applyFont="1"/>
    <xf numFmtId="0" fontId="17" fillId="6" borderId="0" xfId="0" applyFont="1" applyFill="1" applyAlignment="1">
      <alignment horizontal="right"/>
    </xf>
    <xf numFmtId="43" fontId="0" fillId="4" borderId="53" xfId="0" applyNumberFormat="1" applyFont="1" applyFill="1" applyBorder="1" applyAlignment="1">
      <alignment horizontal="centerContinuous" vertical="center" wrapText="1"/>
    </xf>
    <xf numFmtId="0" fontId="17" fillId="0" borderId="0" xfId="0" applyFont="1" applyAlignment="1">
      <alignment horizontal="center"/>
    </xf>
    <xf numFmtId="164" fontId="0" fillId="0" borderId="54" xfId="0" applyNumberFormat="1" applyBorder="1"/>
    <xf numFmtId="164" fontId="0" fillId="0" borderId="8" xfId="0" applyNumberFormat="1" applyBorder="1"/>
    <xf numFmtId="10" fontId="0" fillId="0" borderId="12" xfId="0" applyNumberForma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164" fontId="0" fillId="0" borderId="11" xfId="0" applyNumberFormat="1" applyBorder="1"/>
    <xf numFmtId="164" fontId="0" fillId="0" borderId="10" xfId="0" applyNumberFormat="1" applyBorder="1"/>
    <xf numFmtId="164" fontId="0" fillId="0" borderId="9" xfId="0" applyNumberFormat="1" applyBorder="1"/>
    <xf numFmtId="0" fontId="6" fillId="0" borderId="1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7" fillId="0" borderId="0" xfId="0" applyNumberFormat="1" applyFont="1" applyFill="1" applyBorder="1" applyAlignment="1"/>
    <xf numFmtId="164" fontId="7" fillId="0" borderId="0" xfId="0" applyNumberFormat="1" applyFont="1" applyFill="1" applyBorder="1" applyAlignment="1"/>
    <xf numFmtId="0" fontId="2" fillId="0" borderId="0" xfId="0" applyFont="1" applyFill="1" applyBorder="1"/>
    <xf numFmtId="43" fontId="7" fillId="0" borderId="0" xfId="0" applyNumberFormat="1" applyFont="1" applyFill="1" applyBorder="1" applyAlignment="1"/>
    <xf numFmtId="168" fontId="6" fillId="0" borderId="0" xfId="0" quotePrefix="1" applyNumberFormat="1" applyFont="1" applyFill="1" applyBorder="1" applyAlignment="1">
      <alignment horizontal="center"/>
    </xf>
    <xf numFmtId="164" fontId="7" fillId="0" borderId="51" xfId="0" applyNumberFormat="1" applyFont="1" applyFill="1" applyBorder="1" applyAlignment="1"/>
    <xf numFmtId="0" fontId="20" fillId="0" borderId="52" xfId="0" applyFont="1" applyBorder="1" applyAlignment="1">
      <alignment horizontal="center" vertical="center" wrapText="1"/>
    </xf>
    <xf numFmtId="0" fontId="18" fillId="0" borderId="0" xfId="0" applyFont="1"/>
    <xf numFmtId="0" fontId="20" fillId="0" borderId="0" xfId="0" applyFont="1" applyAlignment="1">
      <alignment horizontal="left"/>
    </xf>
    <xf numFmtId="170" fontId="18" fillId="0" borderId="0" xfId="0" applyNumberFormat="1" applyFont="1"/>
    <xf numFmtId="9" fontId="0" fillId="0" borderId="0" xfId="0" applyNumberFormat="1" applyFont="1"/>
    <xf numFmtId="0" fontId="11" fillId="2" borderId="1" xfId="0" applyFont="1" applyFill="1" applyBorder="1" applyAlignment="1">
      <alignment horizontal="center" wrapText="1"/>
    </xf>
    <xf numFmtId="164" fontId="0" fillId="0" borderId="0" xfId="0" applyNumberFormat="1" applyBorder="1"/>
    <xf numFmtId="0" fontId="1" fillId="0" borderId="0" xfId="0" applyFont="1" applyAlignment="1"/>
    <xf numFmtId="171" fontId="0" fillId="0" borderId="12" xfId="0" applyNumberFormat="1" applyFont="1" applyBorder="1" applyAlignment="1">
      <alignment horizontal="center"/>
    </xf>
    <xf numFmtId="10" fontId="0" fillId="0" borderId="0" xfId="0" applyNumberFormat="1"/>
    <xf numFmtId="171" fontId="0" fillId="0" borderId="54" xfId="0" applyNumberFormat="1" applyFont="1" applyBorder="1" applyAlignment="1">
      <alignment horizontal="center"/>
    </xf>
    <xf numFmtId="165" fontId="0" fillId="0" borderId="0" xfId="0" applyNumberFormat="1" applyFont="1"/>
    <xf numFmtId="164" fontId="0" fillId="0" borderId="12" xfId="0" applyNumberFormat="1" applyBorder="1"/>
    <xf numFmtId="0" fontId="0" fillId="0" borderId="12" xfId="0" applyBorder="1"/>
    <xf numFmtId="0" fontId="0" fillId="0" borderId="54" xfId="0" applyBorder="1"/>
    <xf numFmtId="171" fontId="21" fillId="0" borderId="12" xfId="0" applyNumberFormat="1" applyFont="1" applyBorder="1" applyAlignment="1">
      <alignment horizontal="center"/>
    </xf>
    <xf numFmtId="171" fontId="21" fillId="0" borderId="54" xfId="0" applyNumberFormat="1" applyFont="1" applyBorder="1" applyAlignment="1">
      <alignment horizontal="center"/>
    </xf>
    <xf numFmtId="164" fontId="17" fillId="2" borderId="0" xfId="0" applyNumberFormat="1" applyFont="1" applyFill="1"/>
    <xf numFmtId="0" fontId="0" fillId="0" borderId="0" xfId="0" applyAlignment="1">
      <alignment horizontal="center"/>
    </xf>
    <xf numFmtId="164" fontId="17" fillId="0" borderId="0" xfId="0" applyNumberFormat="1" applyFont="1" applyFill="1"/>
    <xf numFmtId="169" fontId="22" fillId="0" borderId="11" xfId="0" applyNumberFormat="1" applyFont="1" applyFill="1" applyBorder="1" applyAlignment="1">
      <alignment horizontal="right"/>
    </xf>
    <xf numFmtId="41" fontId="22" fillId="0" borderId="0" xfId="0" applyNumberFormat="1" applyFont="1" applyFill="1" applyAlignment="1"/>
    <xf numFmtId="0" fontId="2" fillId="0" borderId="0" xfId="0" applyNumberFormat="1" applyFont="1" applyFill="1" applyAlignment="1"/>
    <xf numFmtId="164" fontId="7" fillId="0" borderId="51" xfId="0" applyNumberFormat="1" applyFont="1" applyFill="1" applyBorder="1" applyAlignment="1"/>
    <xf numFmtId="0" fontId="21" fillId="0" borderId="0" xfId="0" applyFont="1" applyAlignment="1">
      <alignment horizontal="center"/>
    </xf>
    <xf numFmtId="41" fontId="7" fillId="0" borderId="14" xfId="0" applyNumberFormat="1" applyFont="1" applyFill="1" applyBorder="1" applyAlignment="1">
      <alignment horizontal="center"/>
    </xf>
    <xf numFmtId="0" fontId="0" fillId="0" borderId="35" xfId="0" applyNumberFormat="1" applyFont="1" applyFill="1" applyBorder="1" applyAlignment="1">
      <alignment horizontal="center"/>
    </xf>
    <xf numFmtId="41" fontId="7" fillId="0" borderId="33" xfId="0" applyNumberFormat="1" applyFont="1" applyFill="1" applyBorder="1" applyAlignment="1">
      <alignment horizontal="left"/>
    </xf>
    <xf numFmtId="172" fontId="8" fillId="0" borderId="10" xfId="0" applyNumberFormat="1" applyFont="1" applyFill="1" applyBorder="1" applyAlignment="1">
      <alignment horizontal="right"/>
    </xf>
    <xf numFmtId="0" fontId="23" fillId="0" borderId="0" xfId="0" applyFont="1"/>
    <xf numFmtId="0" fontId="16" fillId="0" borderId="0" xfId="0" applyFont="1"/>
    <xf numFmtId="0" fontId="16" fillId="7" borderId="0" xfId="0" applyFont="1" applyFill="1"/>
    <xf numFmtId="0" fontId="13" fillId="0" borderId="0" xfId="0" applyNumberFormat="1" applyFont="1" applyFill="1" applyAlignment="1"/>
    <xf numFmtId="165" fontId="7" fillId="0" borderId="0" xfId="0" applyNumberFormat="1" applyFont="1" applyFill="1" applyBorder="1" applyAlignment="1"/>
    <xf numFmtId="0" fontId="0" fillId="0" borderId="0" xfId="0" applyFill="1" applyBorder="1" applyAlignment="1">
      <alignment horizontal="center"/>
    </xf>
    <xf numFmtId="0" fontId="25" fillId="0" borderId="0" xfId="0" applyFont="1"/>
    <xf numFmtId="0" fontId="19" fillId="3" borderId="52" xfId="0" applyFont="1" applyFill="1" applyBorder="1" applyAlignment="1">
      <alignment vertical="center"/>
    </xf>
    <xf numFmtId="0" fontId="19" fillId="3" borderId="52" xfId="0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Continuous"/>
    </xf>
    <xf numFmtId="0" fontId="19" fillId="3" borderId="52" xfId="0" applyFont="1" applyFill="1" applyBorder="1" applyAlignment="1">
      <alignment horizontal="center" vertical="center" wrapText="1"/>
    </xf>
    <xf numFmtId="0" fontId="19" fillId="3" borderId="52" xfId="0" applyFont="1" applyFill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64" fontId="0" fillId="0" borderId="0" xfId="0" applyNumberFormat="1" applyFont="1"/>
    <xf numFmtId="43" fontId="0" fillId="9" borderId="6" xfId="0" applyNumberFormat="1" applyFont="1" applyFill="1" applyBorder="1"/>
    <xf numFmtId="43" fontId="0" fillId="9" borderId="50" xfId="0" applyNumberFormat="1" applyFont="1" applyFill="1" applyBorder="1"/>
    <xf numFmtId="43" fontId="0" fillId="9" borderId="7" xfId="0" applyNumberFormat="1" applyFont="1" applyFill="1" applyBorder="1"/>
    <xf numFmtId="43" fontId="0" fillId="10" borderId="0" xfId="0" applyNumberFormat="1" applyFont="1" applyFill="1"/>
    <xf numFmtId="43" fontId="0" fillId="9" borderId="11" xfId="0" applyNumberFormat="1" applyFont="1" applyFill="1" applyBorder="1"/>
    <xf numFmtId="41" fontId="7" fillId="5" borderId="0" xfId="0" applyNumberFormat="1" applyFont="1" applyFill="1" applyBorder="1" applyAlignment="1"/>
    <xf numFmtId="164" fontId="0" fillId="5" borderId="0" xfId="0" applyNumberFormat="1" applyFill="1" applyBorder="1"/>
    <xf numFmtId="164" fontId="0" fillId="5" borderId="0" xfId="0" applyNumberFormat="1" applyFont="1" applyFill="1"/>
    <xf numFmtId="164" fontId="13" fillId="4" borderId="0" xfId="0" applyNumberFormat="1" applyFont="1" applyFill="1" applyBorder="1" applyAlignment="1"/>
    <xf numFmtId="164" fontId="13" fillId="4" borderId="0" xfId="0" applyNumberFormat="1" applyFont="1" applyFill="1" applyAlignment="1"/>
    <xf numFmtId="0" fontId="2" fillId="0" borderId="57" xfId="0" applyNumberFormat="1" applyFont="1" applyFill="1" applyBorder="1" applyAlignment="1"/>
    <xf numFmtId="0" fontId="2" fillId="0" borderId="58" xfId="0" applyNumberFormat="1" applyFont="1" applyFill="1" applyBorder="1" applyAlignment="1"/>
    <xf numFmtId="0" fontId="2" fillId="0" borderId="13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14" xfId="0" applyNumberFormat="1" applyFont="1" applyFill="1" applyBorder="1" applyAlignment="1"/>
    <xf numFmtId="0" fontId="7" fillId="0" borderId="13" xfId="0" applyNumberFormat="1" applyFont="1" applyFill="1" applyBorder="1" applyAlignment="1"/>
    <xf numFmtId="0" fontId="7" fillId="0" borderId="14" xfId="0" applyNumberFormat="1" applyFont="1" applyFill="1" applyBorder="1" applyAlignment="1"/>
    <xf numFmtId="43" fontId="7" fillId="0" borderId="13" xfId="0" applyNumberFormat="1" applyFont="1" applyFill="1" applyBorder="1" applyAlignment="1"/>
    <xf numFmtId="0" fontId="7" fillId="0" borderId="13" xfId="0" applyNumberFormat="1" applyFont="1" applyFill="1" applyBorder="1" applyAlignment="1">
      <alignment horizontal="right"/>
    </xf>
    <xf numFmtId="0" fontId="7" fillId="0" borderId="46" xfId="0" applyNumberFormat="1" applyFont="1" applyFill="1" applyBorder="1" applyAlignment="1"/>
    <xf numFmtId="0" fontId="7" fillId="0" borderId="41" xfId="0" applyNumberFormat="1" applyFont="1" applyFill="1" applyBorder="1" applyAlignment="1"/>
    <xf numFmtId="0" fontId="7" fillId="0" borderId="49" xfId="0" applyNumberFormat="1" applyFont="1" applyFill="1" applyBorder="1" applyAlignment="1"/>
    <xf numFmtId="168" fontId="2" fillId="0" borderId="56" xfId="0" applyNumberFormat="1" applyFont="1" applyFill="1" applyBorder="1" applyAlignment="1"/>
    <xf numFmtId="43" fontId="0" fillId="0" borderId="0" xfId="0" applyNumberFormat="1" applyFont="1"/>
    <xf numFmtId="164" fontId="7" fillId="4" borderId="0" xfId="0" applyNumberFormat="1" applyFont="1" applyFill="1" applyBorder="1" applyAlignment="1"/>
    <xf numFmtId="0" fontId="15" fillId="0" borderId="0" xfId="0" applyFont="1"/>
    <xf numFmtId="22" fontId="15" fillId="0" borderId="0" xfId="0" applyNumberFormat="1" applyFont="1"/>
    <xf numFmtId="175" fontId="0" fillId="0" borderId="0" xfId="0" applyNumberFormat="1" applyFont="1"/>
    <xf numFmtId="0" fontId="26" fillId="0" borderId="0" xfId="0" applyFont="1"/>
    <xf numFmtId="43" fontId="17" fillId="0" borderId="0" xfId="0" applyNumberFormat="1" applyFont="1"/>
    <xf numFmtId="0" fontId="13" fillId="0" borderId="0" xfId="0" applyFont="1"/>
    <xf numFmtId="37" fontId="17" fillId="6" borderId="0" xfId="0" applyNumberFormat="1" applyFont="1" applyFill="1"/>
    <xf numFmtId="0" fontId="27" fillId="0" borderId="0" xfId="0" applyFont="1" applyAlignment="1">
      <alignment horizontal="right"/>
    </xf>
    <xf numFmtId="37" fontId="17" fillId="0" borderId="0" xfId="0" applyNumberFormat="1" applyFont="1"/>
    <xf numFmtId="164" fontId="0" fillId="9" borderId="6" xfId="0" applyNumberFormat="1" applyFont="1" applyFill="1" applyBorder="1"/>
    <xf numFmtId="43" fontId="0" fillId="0" borderId="0" xfId="0" applyNumberFormat="1" applyFont="1" applyAlignment="1">
      <alignment horizontal="right" indent="1"/>
    </xf>
    <xf numFmtId="43" fontId="29" fillId="0" borderId="0" xfId="0" applyNumberFormat="1" applyFont="1"/>
    <xf numFmtId="10" fontId="0" fillId="4" borderId="15" xfId="2" applyNumberFormat="1" applyFont="1" applyFill="1" applyBorder="1"/>
    <xf numFmtId="0" fontId="19" fillId="3" borderId="52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left"/>
    </xf>
    <xf numFmtId="170" fontId="20" fillId="4" borderId="0" xfId="0" applyNumberFormat="1" applyFont="1" applyFill="1" applyAlignment="1">
      <alignment horizontal="right"/>
    </xf>
    <xf numFmtId="170" fontId="18" fillId="4" borderId="0" xfId="0" applyNumberFormat="1" applyFont="1" applyFill="1"/>
    <xf numFmtId="0" fontId="18" fillId="4" borderId="0" xfId="0" applyFont="1" applyFill="1"/>
    <xf numFmtId="164" fontId="0" fillId="4" borderId="0" xfId="0" applyNumberFormat="1" applyFont="1" applyFill="1"/>
    <xf numFmtId="0" fontId="0" fillId="7" borderId="0" xfId="0" applyFill="1"/>
    <xf numFmtId="22" fontId="0" fillId="7" borderId="0" xfId="0" applyNumberFormat="1" applyFill="1"/>
    <xf numFmtId="174" fontId="0" fillId="7" borderId="0" xfId="0" applyNumberFormat="1" applyFill="1"/>
    <xf numFmtId="0" fontId="0" fillId="0" borderId="0" xfId="0" applyFill="1"/>
    <xf numFmtId="173" fontId="0" fillId="0" borderId="0" xfId="1" applyNumberFormat="1" applyFont="1"/>
    <xf numFmtId="43" fontId="0" fillId="0" borderId="0" xfId="1" applyFont="1"/>
    <xf numFmtId="1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CFF33"/>
      <color rgb="FF99FF33"/>
      <color rgb="FFFFCCFF"/>
      <color rgb="FFFF3399"/>
      <color rgb="FF0000FF"/>
      <color rgb="FFFFFFCC"/>
      <color rgb="FFFFFF66"/>
      <color rgb="FFCC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AG93"/>
  <sheetViews>
    <sheetView tabSelected="1" zoomScale="85" zoomScaleNormal="85" workbookViewId="0">
      <pane xSplit="2" ySplit="8" topLeftCell="R9" activePane="bottomRight" state="frozen"/>
      <selection activeCell="A48" sqref="A48"/>
      <selection pane="topRight" activeCell="A48" sqref="A48"/>
      <selection pane="bottomLeft" activeCell="A48" sqref="A48"/>
      <selection pane="bottomRight" activeCell="X18" sqref="X18"/>
    </sheetView>
  </sheetViews>
  <sheetFormatPr defaultRowHeight="15" x14ac:dyDescent="0.25"/>
  <cols>
    <col min="1" max="1" width="15.28515625" customWidth="1"/>
    <col min="2" max="2" width="22" bestFit="1" customWidth="1"/>
    <col min="3" max="27" width="15.7109375" customWidth="1"/>
    <col min="28" max="28" width="15.28515625" customWidth="1"/>
    <col min="29" max="30" width="15.7109375" customWidth="1"/>
    <col min="31" max="31" width="14.28515625" bestFit="1" customWidth="1"/>
  </cols>
  <sheetData>
    <row r="1" spans="1:30" ht="30" x14ac:dyDescent="0.25">
      <c r="A1" s="203" t="s">
        <v>489</v>
      </c>
      <c r="C1" s="174" t="str">
        <f>+'Gross Plant Detail'!B4</f>
        <v>E311 STM Str/Impv, Colstrip 3</v>
      </c>
      <c r="D1" s="174"/>
      <c r="E1" s="174" t="str">
        <f>+'Gross Plant Detail'!B5</f>
        <v>E311 STM Str/Impv, Colstrip 3-4 Com</v>
      </c>
      <c r="F1" s="174"/>
      <c r="G1" s="174" t="str">
        <f>+'Gross Plant Detail'!B6</f>
        <v>E311 STM Str/Impv, Colstrip 4</v>
      </c>
      <c r="H1" s="174"/>
      <c r="I1" s="174" t="str">
        <f>+'Gross Plant Detail'!B7</f>
        <v>E312 STM Boiler, Colstrip 3</v>
      </c>
      <c r="J1" s="174"/>
      <c r="K1" s="174" t="str">
        <f>+'Gross Plant Detail'!B8</f>
        <v>E312 STM Boiler, Colstrip 3-4 Com</v>
      </c>
      <c r="L1" s="174"/>
      <c r="M1" s="174" t="str">
        <f>+'Gross Plant Detail'!B9</f>
        <v>E312 STM Boiler, Colstrip 4</v>
      </c>
      <c r="N1" s="174"/>
      <c r="O1" s="174" t="str">
        <f>+'Gross Plant Detail'!B10</f>
        <v>E314 STM Turbogen, Colstrip 3</v>
      </c>
      <c r="P1" s="174"/>
      <c r="Q1" s="174" t="str">
        <f>+'Gross Plant Detail'!B11</f>
        <v>E314 STM Turbogen, Colstrip 4</v>
      </c>
      <c r="R1" s="174"/>
      <c r="S1" s="174" t="str">
        <f>+'Gross Plant Detail'!B12</f>
        <v>E315 STM Accessory, Colstrip 3</v>
      </c>
      <c r="T1" s="174"/>
      <c r="U1" s="174" t="str">
        <f>+'Gross Plant Detail'!B13</f>
        <v>E315 STM Accessory, Colstrip 3-4 Cm</v>
      </c>
      <c r="V1" s="174"/>
      <c r="W1" s="174" t="str">
        <f>+'Gross Plant Detail'!B14</f>
        <v>E315 STM Accessory, Colstrip 4</v>
      </c>
      <c r="X1" s="174"/>
      <c r="Y1" s="174" t="str">
        <f>+'Gross Plant Detail'!B15</f>
        <v>E316 STM Misc, Colstrip 3</v>
      </c>
      <c r="Z1" s="174"/>
      <c r="AA1" s="174" t="str">
        <f>+'Gross Plant Detail'!B16</f>
        <v>E316 STM Misc, Colstrip 4</v>
      </c>
      <c r="AB1" s="174"/>
    </row>
    <row r="2" spans="1:30" x14ac:dyDescent="0.25">
      <c r="C2" s="171" t="s">
        <v>41</v>
      </c>
      <c r="D2" s="171" t="s">
        <v>73</v>
      </c>
      <c r="E2" s="171" t="s">
        <v>41</v>
      </c>
      <c r="F2" s="171" t="s">
        <v>73</v>
      </c>
      <c r="G2" s="171" t="s">
        <v>41</v>
      </c>
      <c r="H2" s="171" t="s">
        <v>73</v>
      </c>
      <c r="I2" s="171" t="s">
        <v>41</v>
      </c>
      <c r="J2" s="171" t="s">
        <v>73</v>
      </c>
      <c r="K2" s="171" t="s">
        <v>41</v>
      </c>
      <c r="L2" s="171" t="s">
        <v>73</v>
      </c>
      <c r="M2" s="171" t="s">
        <v>41</v>
      </c>
      <c r="N2" s="171" t="s">
        <v>73</v>
      </c>
      <c r="O2" s="171" t="s">
        <v>41</v>
      </c>
      <c r="P2" s="171" t="s">
        <v>73</v>
      </c>
      <c r="Q2" s="171" t="s">
        <v>41</v>
      </c>
      <c r="R2" s="171" t="s">
        <v>73</v>
      </c>
      <c r="S2" s="171" t="s">
        <v>41</v>
      </c>
      <c r="T2" s="171" t="s">
        <v>73</v>
      </c>
      <c r="U2" s="171" t="s">
        <v>41</v>
      </c>
      <c r="V2" s="171" t="s">
        <v>73</v>
      </c>
      <c r="W2" s="171" t="s">
        <v>41</v>
      </c>
      <c r="X2" s="171" t="s">
        <v>73</v>
      </c>
      <c r="Y2" s="171" t="s">
        <v>41</v>
      </c>
      <c r="Z2" s="171" t="s">
        <v>73</v>
      </c>
      <c r="AA2" s="171" t="s">
        <v>41</v>
      </c>
      <c r="AB2" s="171" t="s">
        <v>73</v>
      </c>
      <c r="AC2" s="230" t="s">
        <v>2</v>
      </c>
      <c r="AD2" s="230" t="s">
        <v>493</v>
      </c>
    </row>
    <row r="3" spans="1:30" x14ac:dyDescent="0.25">
      <c r="A3" t="s">
        <v>490</v>
      </c>
      <c r="C3" s="204">
        <f>+'Gross Plant Detail'!$E$4/SUM('Gross Plant Detail'!$E$4:$E$25)</f>
        <v>3.3291000808171593E-2</v>
      </c>
      <c r="D3" s="206"/>
      <c r="E3" s="204">
        <f>+'Gross Plant Detail'!$E$5/SUM('Gross Plant Detail'!$E$4:$E$25)</f>
        <v>1.2411998602844357E-2</v>
      </c>
      <c r="F3" s="206"/>
      <c r="G3" s="204">
        <f>+'Gross Plant Detail'!$E$6/SUM('Gross Plant Detail'!$E$4:$E$25)</f>
        <v>2.9890999126808718E-2</v>
      </c>
      <c r="H3" s="206"/>
      <c r="I3" s="204">
        <f>+'Gross Plant Detail'!$E$7/SUM('Gross Plant Detail'!$E$4:$E$25)</f>
        <v>0.30080800405913871</v>
      </c>
      <c r="J3" s="206"/>
      <c r="K3" s="204">
        <f>+'Gross Plant Detail'!$E$8/SUM('Gross Plant Detail'!$E$4:$E$25)</f>
        <v>5.1355002917565146E-2</v>
      </c>
      <c r="L3" s="206"/>
      <c r="M3" s="204">
        <f>+'Gross Plant Detail'!$E$9/SUM('Gross Plant Detail'!$E$4:$E$25)</f>
        <v>0.27311799524425451</v>
      </c>
      <c r="N3" s="206"/>
      <c r="O3" s="204">
        <f>+'Gross Plant Detail'!$E$10/SUM('Gross Plant Detail'!$E$4:$E$25)</f>
        <v>5.4244002530703862E-2</v>
      </c>
      <c r="P3" s="206"/>
      <c r="Q3" s="204">
        <f>+'Gross Plant Detail'!$E$11/SUM('Gross Plant Detail'!$E$4:$E$25)</f>
        <v>0.14249800149009315</v>
      </c>
      <c r="R3" s="206"/>
      <c r="S3" s="204">
        <f>+'Gross Plant Detail'!$E$12/SUM('Gross Plant Detail'!$E$4:$E$25)</f>
        <v>3.1444002709362574E-2</v>
      </c>
      <c r="T3" s="206"/>
      <c r="U3" s="204">
        <f>+'Gross Plant Detail'!$E$13/SUM('Gross Plant Detail'!$E$4:$E$25)</f>
        <v>4.1189988913670509E-3</v>
      </c>
      <c r="V3" s="206"/>
      <c r="W3" s="204">
        <f>+'Gross Plant Detail'!$E$14/SUM('Gross Plant Detail'!$E$4:$E$25)</f>
        <v>3.9131998689058312E-2</v>
      </c>
      <c r="X3" s="206"/>
      <c r="Y3" s="204">
        <f>+'Gross Plant Detail'!$E$15/SUM('Gross Plant Detail'!$E$4:$E$25)</f>
        <v>3.9010010869205119E-3</v>
      </c>
      <c r="Z3" s="206"/>
      <c r="AA3" s="204">
        <f>+'Gross Plant Detail'!$E$16/SUM('Gross Plant Detail'!$E$4:$E$25)</f>
        <v>3.8790017459645306E-3</v>
      </c>
      <c r="AB3" s="179"/>
      <c r="AC3" s="205">
        <f>SUM(C3,E3,G3,I3,K3,M3,O3,Q3,S3,U3,W3,Y3,AA3)</f>
        <v>0.98009200790225293</v>
      </c>
      <c r="AD3" s="205">
        <f>SUM('Gross Plant Detail'!E4:E16)/SUM('Gross Plant Detail'!E4:E25)</f>
        <v>0.98009200790225282</v>
      </c>
    </row>
    <row r="4" spans="1:30" x14ac:dyDescent="0.25">
      <c r="A4" t="s">
        <v>491</v>
      </c>
      <c r="C4" s="204">
        <f>+'Gross Plant Detail'!$F$4/SUM('Gross Plant Detail'!$F$4:$F$25)</f>
        <v>3.329100042742264E-2</v>
      </c>
      <c r="D4" s="206"/>
      <c r="E4" s="204">
        <f>+'Gross Plant Detail'!$F$5/SUM('Gross Plant Detail'!$F$4:$F$25)</f>
        <v>1.2411999002343833E-2</v>
      </c>
      <c r="F4" s="206"/>
      <c r="G4" s="204">
        <f>+'Gross Plant Detail'!$F$6/SUM('Gross Plant Detail'!$F$4:$F$25)</f>
        <v>2.9891001301424674E-2</v>
      </c>
      <c r="H4" s="206"/>
      <c r="I4" s="204">
        <f>+'Gross Plant Detail'!$F$7/SUM('Gross Plant Detail'!$F$4:$F$25)</f>
        <v>0.30080800184644146</v>
      </c>
      <c r="J4" s="206"/>
      <c r="K4" s="204">
        <f>+'Gross Plant Detail'!$F$8/SUM('Gross Plant Detail'!$F$4:$F$25)</f>
        <v>5.1355002358914326E-2</v>
      </c>
      <c r="L4" s="206"/>
      <c r="M4" s="204">
        <f>+'Gross Plant Detail'!$F$9/SUM('Gross Plant Detail'!$F$4:$F$25)</f>
        <v>0.27311799586632673</v>
      </c>
      <c r="N4" s="206"/>
      <c r="O4" s="204">
        <f>+'Gross Plant Detail'!$F$10/SUM('Gross Plant Detail'!$F$4:$F$25)</f>
        <v>5.4243999508974551E-2</v>
      </c>
      <c r="P4" s="206"/>
      <c r="Q4" s="204">
        <f>+'Gross Plant Detail'!$F$11/SUM('Gross Plant Detail'!$F$4:$F$25)</f>
        <v>0.14249800185904984</v>
      </c>
      <c r="R4" s="206"/>
      <c r="S4" s="204">
        <f>+'Gross Plant Detail'!$F$12/SUM('Gross Plant Detail'!$F$4:$F$25)</f>
        <v>3.1444001923702246E-2</v>
      </c>
      <c r="T4" s="206"/>
      <c r="U4" s="204">
        <f>+'Gross Plant Detail'!$F$13/SUM('Gross Plant Detail'!$F$4:$F$25)</f>
        <v>4.1189998893700888E-3</v>
      </c>
      <c r="V4" s="206"/>
      <c r="W4" s="204">
        <f>+'Gross Plant Detail'!$F$14/SUM('Gross Plant Detail'!$F$4:$F$25)</f>
        <v>3.9132000108576925E-2</v>
      </c>
      <c r="X4" s="206"/>
      <c r="Y4" s="204">
        <f>+'Gross Plant Detail'!$F$15/SUM('Gross Plant Detail'!$F$4:$F$25)</f>
        <v>3.9009994226503596E-3</v>
      </c>
      <c r="Z4" s="206"/>
      <c r="AA4" s="204">
        <f>+'Gross Plant Detail'!$F$16/SUM('Gross Plant Detail'!$F$4:$F$25)</f>
        <v>3.8790020819005778E-3</v>
      </c>
      <c r="AB4" s="179"/>
      <c r="AC4" s="205">
        <f>SUM(C4,E4,G4,I4,K4,M4,O4,Q4,S4,U4,W4,Y4,AA4)</f>
        <v>0.98009200559709819</v>
      </c>
      <c r="AD4" s="205">
        <f>SUM('Gross Plant Detail'!F4:F16)/SUM('Gross Plant Detail'!F4:F25)</f>
        <v>0.9800920055970983</v>
      </c>
    </row>
    <row r="5" spans="1:30" x14ac:dyDescent="0.25">
      <c r="A5" t="s">
        <v>492</v>
      </c>
      <c r="C5" s="204">
        <f>+'Gross Plant Detail'!$G$4/SUM('Gross Plant Detail'!$G$4:$G$25)</f>
        <v>3.3290999205930337E-2</v>
      </c>
      <c r="D5" s="206"/>
      <c r="E5" s="204">
        <f>+'Gross Plant Detail'!$G$5/SUM('Gross Plant Detail'!$G$4:$G$25)</f>
        <v>1.2411999779590486E-2</v>
      </c>
      <c r="F5" s="206"/>
      <c r="G5" s="204">
        <f>+'Gross Plant Detail'!$G$6/SUM('Gross Plant Detail'!$G$4:$G$25)</f>
        <v>2.9891001001991182E-2</v>
      </c>
      <c r="H5" s="206"/>
      <c r="I5" s="204">
        <f>+'Gross Plant Detail'!$G$7/SUM('Gross Plant Detail'!$G$4:$G$25)</f>
        <v>0.30080800048296796</v>
      </c>
      <c r="J5" s="206"/>
      <c r="K5" s="204">
        <f>+'Gross Plant Detail'!$G$8/SUM('Gross Plant Detail'!$G$4:$G$25)</f>
        <v>5.1355002543792654E-2</v>
      </c>
      <c r="L5" s="206"/>
      <c r="M5" s="204">
        <f>+'Gross Plant Detail'!$G$9/SUM('Gross Plant Detail'!$G$4:$G$25)</f>
        <v>0.27311799883549681</v>
      </c>
      <c r="N5" s="206"/>
      <c r="O5" s="204">
        <f>+'Gross Plant Detail'!$G$10/SUM('Gross Plant Detail'!$G$4:$G$25)</f>
        <v>5.4244000938920137E-2</v>
      </c>
      <c r="P5" s="206"/>
      <c r="Q5" s="204">
        <f>+'Gross Plant Detail'!$G$11/SUM('Gross Plant Detail'!$G$4:$G$25)</f>
        <v>0.14249800161750314</v>
      </c>
      <c r="R5" s="206"/>
      <c r="S5" s="204">
        <f>+'Gross Plant Detail'!$G$12/SUM('Gross Plant Detail'!$G$4:$G$25)</f>
        <v>3.1444000766895325E-2</v>
      </c>
      <c r="T5" s="206"/>
      <c r="U5" s="204">
        <f>+'Gross Plant Detail'!$G$13/SUM('Gross Plant Detail'!$G$4:$G$25)</f>
        <v>4.1189994732396653E-3</v>
      </c>
      <c r="V5" s="206"/>
      <c r="W5" s="204">
        <f>+'Gross Plant Detail'!$G$14/SUM('Gross Plant Detail'!$G$4:$G$25)</f>
        <v>3.9131999845261986E-2</v>
      </c>
      <c r="X5" s="206"/>
      <c r="Y5" s="204">
        <f>+'Gross Plant Detail'!$G$15/SUM('Gross Plant Detail'!$G$4:$G$25)</f>
        <v>3.9009999276255047E-3</v>
      </c>
      <c r="Z5" s="206"/>
      <c r="AA5" s="204">
        <f>+'Gross Plant Detail'!$G$16/SUM('Gross Plant Detail'!$G$4:$G$25)</f>
        <v>3.8790010509643226E-3</v>
      </c>
      <c r="AB5" s="179"/>
      <c r="AC5" s="205">
        <f>SUM(C5,E5,G5,I5,K5,M5,O5,Q5,S5,U5,W5,Y5,AA5)</f>
        <v>0.98009200547017949</v>
      </c>
      <c r="AD5" s="205">
        <f>SUM('Gross Plant Detail'!G4:G16)/SUM('Gross Plant Detail'!G4:G25)</f>
        <v>0.98009200547017961</v>
      </c>
    </row>
    <row r="6" spans="1:30" x14ac:dyDescent="0.25">
      <c r="B6" t="s">
        <v>503</v>
      </c>
      <c r="C6" s="211" t="s">
        <v>504</v>
      </c>
      <c r="D6" s="212"/>
      <c r="E6" s="211" t="s">
        <v>504</v>
      </c>
      <c r="F6" s="212"/>
      <c r="G6" s="211" t="s">
        <v>504</v>
      </c>
      <c r="H6" s="212"/>
      <c r="I6" s="211" t="s">
        <v>505</v>
      </c>
      <c r="J6" s="206"/>
      <c r="K6" s="211" t="s">
        <v>505</v>
      </c>
      <c r="L6" s="206"/>
      <c r="M6" s="211" t="s">
        <v>505</v>
      </c>
      <c r="N6" s="206"/>
      <c r="O6" s="211" t="s">
        <v>505</v>
      </c>
      <c r="P6" s="206"/>
      <c r="Q6" s="211" t="s">
        <v>505</v>
      </c>
      <c r="R6" s="206"/>
      <c r="S6" s="211" t="s">
        <v>505</v>
      </c>
      <c r="T6" s="206"/>
      <c r="U6" s="211" t="s">
        <v>505</v>
      </c>
      <c r="V6" s="206"/>
      <c r="W6" s="211" t="s">
        <v>505</v>
      </c>
      <c r="X6" s="206"/>
      <c r="Y6" s="211" t="s">
        <v>505</v>
      </c>
      <c r="Z6" s="206"/>
      <c r="AA6" s="211" t="s">
        <v>505</v>
      </c>
      <c r="AB6" s="179"/>
      <c r="AC6" s="205"/>
      <c r="AD6" s="205"/>
    </row>
    <row r="7" spans="1:30" x14ac:dyDescent="0.25">
      <c r="B7" t="s">
        <v>86</v>
      </c>
      <c r="C7" s="178">
        <f>+'Current Depr Rates'!N161</f>
        <v>5.7600000000000005E-2</v>
      </c>
      <c r="D7" s="179"/>
      <c r="E7" s="178">
        <f>+'Current Depr Rates'!N165</f>
        <v>5.6400000000000006E-2</v>
      </c>
      <c r="F7" s="179"/>
      <c r="G7" s="178">
        <f>+'Current Depr Rates'!N163</f>
        <v>5.9899999999999995E-2</v>
      </c>
      <c r="H7" s="179"/>
      <c r="I7" s="178">
        <f>+'Current Depr Rates'!N185</f>
        <v>7.2700000000000001E-2</v>
      </c>
      <c r="J7" s="179"/>
      <c r="K7" s="178">
        <f>+'Current Depr Rates'!N189</f>
        <v>8.2000000000000003E-2</v>
      </c>
      <c r="L7" s="179"/>
      <c r="M7" s="178">
        <f>+'Current Depr Rates'!N187</f>
        <v>7.4700000000000003E-2</v>
      </c>
      <c r="N7" s="179"/>
      <c r="O7" s="178">
        <f>+'Current Depr Rates'!N216</f>
        <v>0.11</v>
      </c>
      <c r="P7" s="179"/>
      <c r="Q7" s="178">
        <f>+'Current Depr Rates'!N218</f>
        <v>0.1017</v>
      </c>
      <c r="R7" s="179"/>
      <c r="S7" s="178">
        <f>+'Current Depr Rates'!N246</f>
        <v>7.9799999999999996E-2</v>
      </c>
      <c r="T7" s="179"/>
      <c r="U7" s="178">
        <f>+'Current Depr Rates'!N250</f>
        <v>5.3200000000000004E-2</v>
      </c>
      <c r="V7" s="179"/>
      <c r="W7" s="178">
        <f>+'Current Depr Rates'!N248</f>
        <v>8.5199999999999998E-2</v>
      </c>
      <c r="X7" s="179"/>
      <c r="Y7" s="178">
        <f>+'Current Depr Rates'!N283</f>
        <v>0.1013</v>
      </c>
      <c r="Z7" s="179"/>
      <c r="AA7" s="178">
        <f>+'Current Depr Rates'!N285</f>
        <v>0.10150000000000001</v>
      </c>
      <c r="AB7" s="179"/>
    </row>
    <row r="8" spans="1:30" x14ac:dyDescent="0.25">
      <c r="B8" t="s">
        <v>2994</v>
      </c>
      <c r="C8" s="178">
        <f>+'New Depr Rates'!N159</f>
        <v>4.7699999999999999E-2</v>
      </c>
      <c r="D8" s="179"/>
      <c r="E8" s="178">
        <f>+'New Depr Rates'!N160</f>
        <v>1.7500000000000002E-2</v>
      </c>
      <c r="F8" s="179"/>
      <c r="G8" s="178">
        <f>+'New Depr Rates'!N162</f>
        <v>4.9500000000000002E-2</v>
      </c>
      <c r="H8" s="179"/>
      <c r="I8" s="178">
        <f>+'New Depr Rates'!N183</f>
        <v>5.8799999999999998E-2</v>
      </c>
      <c r="J8" s="179"/>
      <c r="K8" s="178">
        <f>+'New Depr Rates'!N184</f>
        <v>9.2299999999999993E-2</v>
      </c>
      <c r="L8" s="179"/>
      <c r="M8" s="178">
        <f>+'New Depr Rates'!N186</f>
        <v>6.3100000000000003E-2</v>
      </c>
      <c r="N8" s="179"/>
      <c r="O8" s="178">
        <f>+'New Depr Rates'!N214</f>
        <v>0.10390000000000001</v>
      </c>
      <c r="P8" s="179"/>
      <c r="Q8" s="178">
        <f>+'New Depr Rates'!N217</f>
        <v>0.10100000000000001</v>
      </c>
      <c r="R8" s="179"/>
      <c r="S8" s="178">
        <f>+'New Depr Rates'!N244</f>
        <v>8.4099999999999994E-2</v>
      </c>
      <c r="T8" s="179"/>
      <c r="U8" s="178">
        <f>+'New Depr Rates'!N245</f>
        <v>3.9399999999999998E-2</v>
      </c>
      <c r="V8" s="179"/>
      <c r="W8" s="178">
        <f>+'New Depr Rates'!N247</f>
        <v>9.7000000000000003E-2</v>
      </c>
      <c r="X8" s="179"/>
      <c r="Y8" s="178">
        <f>+'New Depr Rates'!N279</f>
        <v>8.9399999999999993E-2</v>
      </c>
      <c r="Z8" s="179"/>
      <c r="AA8" s="178">
        <f>+'New Depr Rates'!N283</f>
        <v>8.9499999999999996E-2</v>
      </c>
      <c r="AB8" s="179"/>
    </row>
    <row r="9" spans="1:30" x14ac:dyDescent="0.25">
      <c r="C9" s="178"/>
      <c r="D9" s="179"/>
      <c r="E9" s="178"/>
      <c r="F9" s="179"/>
      <c r="G9" s="178"/>
      <c r="H9" s="179"/>
      <c r="I9" s="178"/>
      <c r="J9" s="179"/>
      <c r="K9" s="178"/>
      <c r="L9" s="179"/>
      <c r="M9" s="178"/>
      <c r="N9" s="179"/>
      <c r="O9" s="178"/>
      <c r="P9" s="179"/>
      <c r="Q9" s="178"/>
      <c r="R9" s="179"/>
      <c r="S9" s="178"/>
      <c r="T9" s="179"/>
      <c r="U9" s="178"/>
      <c r="V9" s="179"/>
      <c r="W9" s="178"/>
      <c r="X9" s="179"/>
      <c r="Y9" s="178"/>
      <c r="Z9" s="179"/>
      <c r="AA9" s="178"/>
      <c r="AB9" s="179"/>
    </row>
    <row r="10" spans="1:30" x14ac:dyDescent="0.25">
      <c r="B10" s="165">
        <v>44227</v>
      </c>
      <c r="C10" s="209"/>
      <c r="D10" s="210"/>
      <c r="E10" s="209"/>
      <c r="F10" s="210"/>
      <c r="G10" s="209"/>
      <c r="H10" s="210"/>
      <c r="I10" s="209"/>
      <c r="J10" s="210"/>
      <c r="K10" s="209"/>
      <c r="L10" s="210"/>
      <c r="M10" s="209"/>
      <c r="N10" s="210"/>
      <c r="O10" s="209"/>
      <c r="P10" s="210"/>
      <c r="Q10" s="209"/>
      <c r="R10" s="210"/>
      <c r="S10" s="209"/>
      <c r="T10" s="210"/>
      <c r="U10" s="209"/>
      <c r="V10" s="210"/>
      <c r="W10" s="209"/>
      <c r="X10" s="210"/>
      <c r="Y10" s="209"/>
      <c r="Z10" s="210"/>
      <c r="AA10" s="209"/>
      <c r="AB10" s="210"/>
    </row>
    <row r="11" spans="1:30" x14ac:dyDescent="0.25">
      <c r="B11" s="97">
        <v>44255</v>
      </c>
      <c r="C11" s="180"/>
      <c r="D11" s="181"/>
      <c r="E11" s="180"/>
      <c r="F11" s="181"/>
      <c r="G11" s="180"/>
      <c r="H11" s="181"/>
      <c r="I11" s="180"/>
      <c r="J11" s="181"/>
      <c r="K11" s="180"/>
      <c r="L11" s="181"/>
      <c r="M11" s="180"/>
      <c r="N11" s="181"/>
      <c r="O11" s="180"/>
      <c r="P11" s="181"/>
      <c r="Q11" s="180"/>
      <c r="R11" s="181"/>
      <c r="S11" s="180"/>
      <c r="T11" s="181"/>
      <c r="U11" s="180"/>
      <c r="V11" s="181"/>
      <c r="W11" s="180"/>
      <c r="X11" s="181"/>
      <c r="Y11" s="180"/>
      <c r="Z11" s="181"/>
      <c r="AA11" s="180"/>
      <c r="AB11" s="181"/>
    </row>
    <row r="12" spans="1:30" x14ac:dyDescent="0.25">
      <c r="B12" s="97">
        <v>44286</v>
      </c>
      <c r="C12" s="180"/>
      <c r="D12" s="181"/>
      <c r="E12" s="180"/>
      <c r="F12" s="181"/>
      <c r="G12" s="180"/>
      <c r="H12" s="181"/>
      <c r="I12" s="180"/>
      <c r="J12" s="181"/>
      <c r="K12" s="180"/>
      <c r="L12" s="181"/>
      <c r="M12" s="180"/>
      <c r="N12" s="181"/>
      <c r="O12" s="180"/>
      <c r="P12" s="181"/>
      <c r="Q12" s="180"/>
      <c r="R12" s="181"/>
      <c r="S12" s="180"/>
      <c r="T12" s="181"/>
      <c r="U12" s="180"/>
      <c r="V12" s="181"/>
      <c r="W12" s="180"/>
      <c r="X12" s="181"/>
      <c r="Y12" s="180"/>
      <c r="Z12" s="181"/>
      <c r="AA12" s="180"/>
      <c r="AB12" s="181"/>
    </row>
    <row r="13" spans="1:30" x14ac:dyDescent="0.25">
      <c r="B13" s="97">
        <v>44316</v>
      </c>
      <c r="C13" s="180"/>
      <c r="D13" s="181"/>
      <c r="E13" s="180"/>
      <c r="F13" s="181"/>
      <c r="G13" s="180"/>
      <c r="H13" s="181"/>
      <c r="I13" s="180"/>
      <c r="J13" s="181"/>
      <c r="K13" s="180"/>
      <c r="L13" s="181"/>
      <c r="M13" s="180"/>
      <c r="N13" s="181"/>
      <c r="O13" s="180"/>
      <c r="P13" s="181"/>
      <c r="Q13" s="180"/>
      <c r="R13" s="181"/>
      <c r="S13" s="180"/>
      <c r="T13" s="181"/>
      <c r="U13" s="180"/>
      <c r="V13" s="181"/>
      <c r="W13" s="180"/>
      <c r="X13" s="181"/>
      <c r="Y13" s="180"/>
      <c r="Z13" s="181"/>
      <c r="AA13" s="180"/>
      <c r="AB13" s="181"/>
    </row>
    <row r="14" spans="1:30" x14ac:dyDescent="0.25">
      <c r="B14" s="97">
        <v>44347</v>
      </c>
      <c r="C14" s="180"/>
      <c r="D14" s="181"/>
      <c r="E14" s="180"/>
      <c r="F14" s="181"/>
      <c r="G14" s="180"/>
      <c r="H14" s="181"/>
      <c r="I14" s="180"/>
      <c r="J14" s="181"/>
      <c r="K14" s="180"/>
      <c r="L14" s="181"/>
      <c r="M14" s="180"/>
      <c r="N14" s="181"/>
      <c r="O14" s="180"/>
      <c r="P14" s="181"/>
      <c r="Q14" s="180"/>
      <c r="R14" s="181"/>
      <c r="S14" s="180"/>
      <c r="T14" s="181"/>
      <c r="U14" s="180"/>
      <c r="V14" s="181"/>
      <c r="W14" s="180"/>
      <c r="X14" s="181"/>
      <c r="Y14" s="180"/>
      <c r="Z14" s="181"/>
      <c r="AA14" s="180"/>
      <c r="AB14" s="181"/>
    </row>
    <row r="15" spans="1:30" x14ac:dyDescent="0.25">
      <c r="A15" s="272" t="s">
        <v>3048</v>
      </c>
      <c r="B15" s="97">
        <v>44377</v>
      </c>
      <c r="C15" s="180"/>
      <c r="D15" s="181"/>
      <c r="E15" s="180"/>
      <c r="F15" s="181"/>
      <c r="G15" s="180"/>
      <c r="H15" s="181"/>
      <c r="I15" s="180"/>
      <c r="J15" s="181"/>
      <c r="K15" s="180"/>
      <c r="L15" s="181"/>
      <c r="M15" s="180"/>
      <c r="N15" s="181"/>
      <c r="O15" s="180"/>
      <c r="P15" s="181"/>
      <c r="Q15" s="180"/>
      <c r="R15" s="181"/>
      <c r="S15" s="180"/>
      <c r="T15" s="181"/>
      <c r="U15" s="180"/>
      <c r="V15" s="181"/>
      <c r="W15" s="180"/>
      <c r="X15" s="181"/>
      <c r="Y15" s="180"/>
      <c r="Z15" s="181"/>
      <c r="AA15" s="180"/>
      <c r="AB15" s="181"/>
    </row>
    <row r="16" spans="1:30" x14ac:dyDescent="0.25">
      <c r="A16" s="172">
        <f>+'SEF-16 Plant Closings'!P$7</f>
        <v>0.31116246933503255</v>
      </c>
      <c r="B16" s="97">
        <v>44408</v>
      </c>
      <c r="C16" s="182">
        <f>+'Gross Plant Detail'!$C$4*$A16</f>
        <v>77177.085846471484</v>
      </c>
      <c r="D16" s="183">
        <f>+C16</f>
        <v>77177.085846471484</v>
      </c>
      <c r="E16" s="182">
        <f>+'Gross Plant Detail'!$C$5*$A16</f>
        <v>28774.198594186411</v>
      </c>
      <c r="F16" s="183">
        <f>+E16</f>
        <v>28774.198594186411</v>
      </c>
      <c r="G16" s="182">
        <f>+'Gross Plant Detail'!$C$6*$A16</f>
        <v>69295.013777622298</v>
      </c>
      <c r="H16" s="183">
        <f>+G16</f>
        <v>69295.013777622298</v>
      </c>
      <c r="I16" s="182">
        <f>+'Gross Plant Detail'!$C$7*$A16</f>
        <v>697350.1680133515</v>
      </c>
      <c r="J16" s="183">
        <f>+I16</f>
        <v>697350.1680133515</v>
      </c>
      <c r="K16" s="182">
        <f>+'Gross Plant Detail'!$C$8*$A16</f>
        <v>119054.07464788188</v>
      </c>
      <c r="L16" s="183">
        <f>+K16</f>
        <v>119054.07464788188</v>
      </c>
      <c r="M16" s="182">
        <f>+'Gross Plant Detail'!$C$9*$A16</f>
        <v>633157.63997063064</v>
      </c>
      <c r="N16" s="183">
        <f>+M16</f>
        <v>633157.63997063064</v>
      </c>
      <c r="O16" s="182">
        <f>+'Gross Plant Detail'!$C$10*$A16</f>
        <v>125751.52007972564</v>
      </c>
      <c r="P16" s="183">
        <f>+O16</f>
        <v>125751.52007972564</v>
      </c>
      <c r="Q16" s="182">
        <f>+'Gross Plant Detail'!$C$11*$A16</f>
        <v>330346.94556353323</v>
      </c>
      <c r="R16" s="183">
        <f>+Q16</f>
        <v>330346.94556353323</v>
      </c>
      <c r="S16" s="182">
        <f>+'Gross Plant Detail'!$C$12*$A16</f>
        <v>72895.263119818817</v>
      </c>
      <c r="T16" s="183">
        <f>+S16</f>
        <v>72895.263119818817</v>
      </c>
      <c r="U16" s="182">
        <f>+'Gross Plant Detail'!$C$13*$A16</f>
        <v>9548.900961333693</v>
      </c>
      <c r="V16" s="183">
        <f>+U16</f>
        <v>9548.900961333693</v>
      </c>
      <c r="W16" s="182">
        <f>+'Gross Plant Detail'!$C$14*$A16</f>
        <v>90718.020815141426</v>
      </c>
      <c r="X16" s="183">
        <f>+W16</f>
        <v>90718.020815141426</v>
      </c>
      <c r="Y16" s="182">
        <f>+'Gross Plant Detail'!$C$15*$A16</f>
        <v>9043.5171018891197</v>
      </c>
      <c r="Z16" s="183">
        <f>+Y16</f>
        <v>9043.5171018891197</v>
      </c>
      <c r="AA16" s="182">
        <f>+'Gross Plant Detail'!$C$16*$A16</f>
        <v>8992.5206847898007</v>
      </c>
      <c r="AB16" s="183">
        <f>+AA16</f>
        <v>8992.5206847898007</v>
      </c>
    </row>
    <row r="17" spans="1:31" x14ac:dyDescent="0.25">
      <c r="A17" s="172">
        <f>+'SEF-16 Plant Closings'!Q$7</f>
        <v>0.14386770796138568</v>
      </c>
      <c r="B17" s="97">
        <v>44439</v>
      </c>
      <c r="C17" s="182">
        <f>+'Gross Plant Detail'!$C$4*$A17</f>
        <v>35683.257275850636</v>
      </c>
      <c r="D17" s="183">
        <f>+C17+D16</f>
        <v>112860.34312232211</v>
      </c>
      <c r="E17" s="182">
        <f>+'Gross Plant Detail'!$C$5*$A17</f>
        <v>13303.911647886049</v>
      </c>
      <c r="F17" s="183">
        <f>+E17+F16</f>
        <v>42078.110242072464</v>
      </c>
      <c r="G17" s="182">
        <f>+'Gross Plant Detail'!$C$6*$A17</f>
        <v>32038.937172095375</v>
      </c>
      <c r="H17" s="183">
        <f>+G17+H16</f>
        <v>101333.95094971768</v>
      </c>
      <c r="I17" s="182">
        <f>+'Gross Plant Detail'!$C$7*$A17</f>
        <v>322423.75030950672</v>
      </c>
      <c r="J17" s="183">
        <f>+I17+J16</f>
        <v>1019773.9183228582</v>
      </c>
      <c r="K17" s="182">
        <f>+'Gross Plant Detail'!$C$8*$A17</f>
        <v>55045.317257115952</v>
      </c>
      <c r="L17" s="183">
        <f>+K17+L16</f>
        <v>174099.39190499781</v>
      </c>
      <c r="M17" s="182">
        <f>+'Gross Plant Detail'!$C$9*$A17</f>
        <v>292743.97595404123</v>
      </c>
      <c r="N17" s="183">
        <f>+M17+N16</f>
        <v>925901.61592467187</v>
      </c>
      <c r="O17" s="182">
        <f>+'Gross Plant Detail'!$C$10*$A17</f>
        <v>58141.918609891414</v>
      </c>
      <c r="P17" s="183">
        <f>+O17+P16</f>
        <v>183893.43868961706</v>
      </c>
      <c r="Q17" s="182">
        <f>+'Gross Plant Detail'!$C$11*$A17</f>
        <v>152737.75784025562</v>
      </c>
      <c r="R17" s="183">
        <f>+Q17+R16</f>
        <v>483084.70340378885</v>
      </c>
      <c r="S17" s="182">
        <f>+'Gross Plant Detail'!$C$12*$A17</f>
        <v>33703.532590875155</v>
      </c>
      <c r="T17" s="183">
        <f>+S17+T16</f>
        <v>106598.79571069397</v>
      </c>
      <c r="U17" s="182">
        <f>+'Gross Plant Detail'!$C$13*$A17</f>
        <v>4414.98776440865</v>
      </c>
      <c r="V17" s="183">
        <f>+U17+V16</f>
        <v>13963.888725742343</v>
      </c>
      <c r="W17" s="182">
        <f>+'Gross Plant Detail'!$C$14*$A17</f>
        <v>41943.984290133252</v>
      </c>
      <c r="X17" s="183">
        <f>+W17+X16</f>
        <v>132662.00510527467</v>
      </c>
      <c r="Y17" s="182">
        <f>+'Gross Plant Detail'!$C$15*$A17</f>
        <v>4181.3207104919275</v>
      </c>
      <c r="Z17" s="183">
        <f>+Y17+Z16</f>
        <v>13224.837812381047</v>
      </c>
      <c r="AA17" s="182">
        <f>+'Gross Plant Detail'!$C$16*$A17</f>
        <v>4157.7422318341351</v>
      </c>
      <c r="AB17" s="183">
        <f>+AA17+AB16</f>
        <v>13150.262916623935</v>
      </c>
    </row>
    <row r="18" spans="1:31" x14ac:dyDescent="0.25">
      <c r="A18" s="172">
        <f>+'SEF-16 Plant Closings'!R$7</f>
        <v>0.1212404011840818</v>
      </c>
      <c r="B18" s="97">
        <v>44469</v>
      </c>
      <c r="C18" s="182">
        <f>+'Gross Plant Detail'!$C$4*$A18</f>
        <v>30071.045747389751</v>
      </c>
      <c r="D18" s="183">
        <f>+C18+D17</f>
        <v>142931.38886971187</v>
      </c>
      <c r="E18" s="182">
        <f>+'Gross Plant Detail'!$C$5*$A18</f>
        <v>11211.491503987869</v>
      </c>
      <c r="F18" s="183">
        <f>+E18+F17</f>
        <v>53289.601746060333</v>
      </c>
      <c r="G18" s="182">
        <f>+'Gross Plant Detail'!$C$6*$A18</f>
        <v>26999.899082975713</v>
      </c>
      <c r="H18" s="183">
        <f>+G18+H17</f>
        <v>128333.85003269339</v>
      </c>
      <c r="I18" s="182">
        <f>+'Gross Plant Detail'!$C$7*$A18</f>
        <v>271713.40527154884</v>
      </c>
      <c r="J18" s="183">
        <f>+I18+J17</f>
        <v>1291487.3235944069</v>
      </c>
      <c r="K18" s="182">
        <f>+'Gross Plant Detail'!$C$8*$A18</f>
        <v>46387.868703302309</v>
      </c>
      <c r="L18" s="183">
        <f>+K18+L17</f>
        <v>220487.26060830013</v>
      </c>
      <c r="M18" s="182">
        <f>+'Gross Plant Detail'!$C$9*$A18</f>
        <v>246701.62326084581</v>
      </c>
      <c r="N18" s="183">
        <f>+M18+N17</f>
        <v>1172603.2391855177</v>
      </c>
      <c r="O18" s="182">
        <f>+'Gross Plant Detail'!$C$10*$A18</f>
        <v>48997.441036368422</v>
      </c>
      <c r="P18" s="183">
        <f>+O18+P17</f>
        <v>232890.87972598549</v>
      </c>
      <c r="Q18" s="182">
        <f>+'Gross Plant Detail'!$C$11*$A18</f>
        <v>128715.38233916943</v>
      </c>
      <c r="R18" s="183">
        <f>+Q18+R17</f>
        <v>611800.08574295824</v>
      </c>
      <c r="S18" s="182">
        <f>+'Gross Plant Detail'!$C$12*$A18</f>
        <v>28402.689321603921</v>
      </c>
      <c r="T18" s="183">
        <f>+S18+T17</f>
        <v>135001.4850322979</v>
      </c>
      <c r="U18" s="182">
        <f>+'Gross Plant Detail'!$C$13*$A18</f>
        <v>3720.6048206689011</v>
      </c>
      <c r="V18" s="183">
        <f>+U18+V17</f>
        <v>17684.493546411242</v>
      </c>
      <c r="W18" s="182">
        <f>+'Gross Plant Detail'!$C$14*$A18</f>
        <v>35347.094595817733</v>
      </c>
      <c r="X18" s="183">
        <f>+W18+X17</f>
        <v>168009.0997010924</v>
      </c>
      <c r="Y18" s="182">
        <f>+'Gross Plant Detail'!$C$15*$A18</f>
        <v>3523.6885858737392</v>
      </c>
      <c r="Z18" s="183">
        <f>+Y18+Z17</f>
        <v>16748.526398254788</v>
      </c>
      <c r="AA18" s="182">
        <f>+'Gross Plant Detail'!$C$16*$A18</f>
        <v>3503.8184965236796</v>
      </c>
      <c r="AB18" s="183">
        <f>+AA18+AB17</f>
        <v>16654.081413147615</v>
      </c>
    </row>
    <row r="19" spans="1:31" x14ac:dyDescent="0.25">
      <c r="A19" s="172">
        <f>+'SEF-16 Plant Closings'!S$7</f>
        <v>0.10841724273266305</v>
      </c>
      <c r="B19" s="97">
        <v>44500</v>
      </c>
      <c r="C19" s="182">
        <f>+'Gross Plant Detail'!$C$4*$A19</f>
        <v>26890.540068980063</v>
      </c>
      <c r="D19" s="183">
        <f>+C19+D18</f>
        <v>169821.92893869194</v>
      </c>
      <c r="E19" s="182">
        <f>+'Gross Plant Detail'!$C$5*$A19</f>
        <v>10025.692623183379</v>
      </c>
      <c r="F19" s="183">
        <f>+E19+F18</f>
        <v>63315.294369243711</v>
      </c>
      <c r="G19" s="182">
        <f>+'Gross Plant Detail'!$C$6*$A19</f>
        <v>24144.217472456836</v>
      </c>
      <c r="H19" s="183">
        <f>+G19+H18</f>
        <v>152478.06750515022</v>
      </c>
      <c r="I19" s="182">
        <f>+'Gross Plant Detail'!$C$7*$A19</f>
        <v>242975.26175549874</v>
      </c>
      <c r="J19" s="183">
        <f>+I19+J18</f>
        <v>1534462.5853499058</v>
      </c>
      <c r="K19" s="182">
        <f>+'Gross Plant Detail'!$C$8*$A19</f>
        <v>41481.591713151989</v>
      </c>
      <c r="L19" s="183">
        <f>+K19+L18</f>
        <v>261968.85232145211</v>
      </c>
      <c r="M19" s="182">
        <f>+'Gross Plant Detail'!$C$9*$A19</f>
        <v>220608.88540778606</v>
      </c>
      <c r="N19" s="183">
        <f>+M19+N18</f>
        <v>1393212.1245933038</v>
      </c>
      <c r="O19" s="182">
        <f>+'Gross Plant Detail'!$C$10*$A19</f>
        <v>43815.159024867688</v>
      </c>
      <c r="P19" s="183">
        <f>+O19+P18</f>
        <v>276706.03875085316</v>
      </c>
      <c r="Q19" s="182">
        <f>+'Gross Plant Detail'!$C$11*$A19</f>
        <v>115101.62218372364</v>
      </c>
      <c r="R19" s="183">
        <f>+Q19+R18</f>
        <v>726901.70792668185</v>
      </c>
      <c r="S19" s="182">
        <f>+'Gross Plant Detail'!$C$12*$A19</f>
        <v>25398.639664391423</v>
      </c>
      <c r="T19" s="183">
        <f>+S19+T18</f>
        <v>160400.12469668934</v>
      </c>
      <c r="U19" s="182">
        <f>+'Gross Plant Detail'!$C$13*$A19</f>
        <v>3327.0899140486995</v>
      </c>
      <c r="V19" s="183">
        <f>+U19+V18</f>
        <v>21011.58346045994</v>
      </c>
      <c r="W19" s="182">
        <f>+'Gross Plant Detail'!$C$14*$A19</f>
        <v>31608.560325288043</v>
      </c>
      <c r="X19" s="183">
        <f>+W19+X18</f>
        <v>199617.66002638044</v>
      </c>
      <c r="Y19" s="182">
        <f>+'Gross Plant Detail'!$C$15*$A19</f>
        <v>3151.0007967471629</v>
      </c>
      <c r="Z19" s="183">
        <f>+Y19+Z18</f>
        <v>19899.527195001952</v>
      </c>
      <c r="AA19" s="182">
        <f>+'Gross Plant Detail'!$C$16*$A19</f>
        <v>3133.2322948357064</v>
      </c>
      <c r="AB19" s="183">
        <f>+AA19+AB18</f>
        <v>19787.313707983321</v>
      </c>
    </row>
    <row r="20" spans="1:31" x14ac:dyDescent="0.25">
      <c r="A20" s="172">
        <f>+'SEF-16 Plant Closings'!T$7</f>
        <v>0.16055210865627439</v>
      </c>
      <c r="B20" s="97">
        <v>44530</v>
      </c>
      <c r="C20" s="182">
        <f>+'Gross Plant Detail'!$C$4*$A20</f>
        <v>39821.460149346676</v>
      </c>
      <c r="D20" s="183">
        <f>+C20+D19</f>
        <v>209643.38908803862</v>
      </c>
      <c r="E20" s="182">
        <f>+'Gross Plant Detail'!$C$5*$A20</f>
        <v>14846.772070756653</v>
      </c>
      <c r="F20" s="183">
        <f>+E20+F19</f>
        <v>78162.066440000359</v>
      </c>
      <c r="G20" s="182">
        <f>+'Gross Plant Detail'!$C$6*$A20</f>
        <v>35754.506657369158</v>
      </c>
      <c r="H20" s="183">
        <f>+G20+H19</f>
        <v>188232.57416251936</v>
      </c>
      <c r="I20" s="182">
        <f>+'Gross Plant Detail'!$C$7*$A20</f>
        <v>359815.37293239869</v>
      </c>
      <c r="J20" s="183">
        <f>+I20+J19</f>
        <v>1894277.9582823045</v>
      </c>
      <c r="K20" s="182">
        <f>+'Gross Plant Detail'!$C$8*$A20</f>
        <v>61428.946651847778</v>
      </c>
      <c r="L20" s="183">
        <f>+K20+L19</f>
        <v>323397.79897329991</v>
      </c>
      <c r="M20" s="182">
        <f>+'Gross Plant Detail'!$C$9*$A20</f>
        <v>326693.62223007029</v>
      </c>
      <c r="N20" s="183">
        <f>+M20+N19</f>
        <v>1719905.7468233742</v>
      </c>
      <c r="O20" s="182">
        <f>+'Gross Plant Detail'!$C$10*$A20</f>
        <v>64884.662210959985</v>
      </c>
      <c r="P20" s="183">
        <f>+O20+P19</f>
        <v>341590.70096181316</v>
      </c>
      <c r="Q20" s="182">
        <f>+'Gross Plant Detail'!$C$11*$A20</f>
        <v>170450.82207931115</v>
      </c>
      <c r="R20" s="183">
        <f>+Q20+R19</f>
        <v>897352.53000599297</v>
      </c>
      <c r="S20" s="182">
        <f>+'Gross Plant Detail'!$C$12*$A20</f>
        <v>37612.145931197025</v>
      </c>
      <c r="T20" s="183">
        <f>+S20+T19</f>
        <v>198012.27062788635</v>
      </c>
      <c r="U20" s="182">
        <f>+'Gross Plant Detail'!$C$13*$A20</f>
        <v>4926.9958165852777</v>
      </c>
      <c r="V20" s="183">
        <f>+U20+V19</f>
        <v>25938.579277045217</v>
      </c>
      <c r="W20" s="182">
        <f>+'Gross Plant Detail'!$C$14*$A20</f>
        <v>46808.246399768934</v>
      </c>
      <c r="X20" s="183">
        <f>+W20+X19</f>
        <v>246425.90642614936</v>
      </c>
      <c r="Y20" s="182">
        <f>+'Gross Plant Detail'!$C$15*$A20</f>
        <v>4666.2302927479295</v>
      </c>
      <c r="Z20" s="183">
        <f>+Y20+Z19</f>
        <v>24565.757487749881</v>
      </c>
      <c r="AA20" s="182">
        <f>+'Gross Plant Detail'!$C$16*$A20</f>
        <v>4639.9174076602521</v>
      </c>
      <c r="AB20" s="183">
        <f>+AA20+AB19</f>
        <v>24427.231115643575</v>
      </c>
      <c r="AD20" s="214" t="s">
        <v>2999</v>
      </c>
      <c r="AE20" s="214" t="s">
        <v>3000</v>
      </c>
    </row>
    <row r="21" spans="1:31" x14ac:dyDescent="0.25">
      <c r="A21" s="172">
        <f>+'SEF-16 Plant Closings'!U$7</f>
        <v>0.15476007013056245</v>
      </c>
      <c r="B21" s="97">
        <v>44561</v>
      </c>
      <c r="C21" s="182">
        <f>+'Gross Plant Detail'!$C$4*$A21</f>
        <v>38384.870911961378</v>
      </c>
      <c r="D21" s="183">
        <f>+C21+D20</f>
        <v>248028.26</v>
      </c>
      <c r="E21" s="182">
        <f>+'Gross Plant Detail'!$C$5*$A21</f>
        <v>14311.163559999632</v>
      </c>
      <c r="F21" s="183">
        <f>+E21+F20</f>
        <v>92473.23</v>
      </c>
      <c r="G21" s="182">
        <f>+'Gross Plant Detail'!$C$6*$A21</f>
        <v>34464.635837480593</v>
      </c>
      <c r="H21" s="183">
        <f>+G21+H20</f>
        <v>222697.20999999996</v>
      </c>
      <c r="I21" s="182">
        <f>+'Gross Plant Detail'!$C$7*$A21</f>
        <v>346834.76171769563</v>
      </c>
      <c r="J21" s="183">
        <f>+I21+J20</f>
        <v>2241112.7200000002</v>
      </c>
      <c r="K21" s="182">
        <f>+'Gross Plant Detail'!$C$8*$A21</f>
        <v>59212.851026700089</v>
      </c>
      <c r="L21" s="183">
        <f>+K21+L20</f>
        <v>382610.65</v>
      </c>
      <c r="M21" s="182">
        <f>+'Gross Plant Detail'!$C$9*$A21</f>
        <v>314907.90317662572</v>
      </c>
      <c r="N21" s="183">
        <f>+M21+N20</f>
        <v>2034813.65</v>
      </c>
      <c r="O21" s="182">
        <f>+'Gross Plant Detail'!$C$10*$A21</f>
        <v>62543.899038186799</v>
      </c>
      <c r="P21" s="183">
        <f>+O21+P20</f>
        <v>404134.6</v>
      </c>
      <c r="Q21" s="182">
        <f>+'Gross Plant Detail'!$C$11*$A21</f>
        <v>164301.67999400687</v>
      </c>
      <c r="R21" s="183">
        <f>+Q21+R20</f>
        <v>1061654.21</v>
      </c>
      <c r="S21" s="182">
        <f>+'Gross Plant Detail'!$C$12*$A21</f>
        <v>36255.259372113644</v>
      </c>
      <c r="T21" s="183">
        <f>+S21+T20</f>
        <v>234267.53</v>
      </c>
      <c r="U21" s="182">
        <f>+'Gross Plant Detail'!$C$13*$A21</f>
        <v>4749.2507229547782</v>
      </c>
      <c r="V21" s="183">
        <f>+U21+V20</f>
        <v>30687.829999999994</v>
      </c>
      <c r="W21" s="182">
        <f>+'Gross Plant Detail'!$C$14*$A21</f>
        <v>45119.603573850596</v>
      </c>
      <c r="X21" s="183">
        <f>+W21+X20</f>
        <v>291545.50999999995</v>
      </c>
      <c r="Y21" s="182">
        <f>+'Gross Plant Detail'!$C$15*$A21</f>
        <v>4497.8925122501214</v>
      </c>
      <c r="Z21" s="183">
        <f>+Y21+Z20</f>
        <v>29063.65</v>
      </c>
      <c r="AA21" s="182">
        <f>+'Gross Plant Detail'!$C$16*$A21</f>
        <v>4472.5288843564231</v>
      </c>
      <c r="AB21" s="183">
        <f>+AA21+AB20</f>
        <v>28899.759999999998</v>
      </c>
      <c r="AD21" s="207">
        <f>SUM(D21,F21,H21,J21,L21,N21,P21,R21,T21,V21,X21,Z21,AB21)</f>
        <v>7301988.8099999996</v>
      </c>
      <c r="AE21" s="168">
        <f>+'Gross Plant Detail'!B27</f>
        <v>7301988.8099999996</v>
      </c>
    </row>
    <row r="22" spans="1:31" x14ac:dyDescent="0.25">
      <c r="B22" s="165">
        <v>44592</v>
      </c>
      <c r="C22" s="208">
        <f>(+'Gross Plant Detail'!D4-'Gross Plant Detail'!C4)/12</f>
        <v>8468.4</v>
      </c>
      <c r="D22" s="176">
        <f t="shared" ref="D22:AB37" si="0">+C22+D21</f>
        <v>256496.66</v>
      </c>
      <c r="E22" s="208">
        <f>(+'Gross Plant Detail'!D5-'Gross Plant Detail'!C5)/12</f>
        <v>3157.3000000000006</v>
      </c>
      <c r="F22" s="176">
        <f t="shared" si="0"/>
        <v>95630.53</v>
      </c>
      <c r="G22" s="208">
        <f>(+'Gross Plant Detail'!D6-'Gross Plant Detail'!C6)/12</f>
        <v>7603.5200000000013</v>
      </c>
      <c r="H22" s="176">
        <f t="shared" si="0"/>
        <v>230300.72999999995</v>
      </c>
      <c r="I22" s="208">
        <f>(+'Gross Plant Detail'!D7-'Gross Plant Detail'!C7)/12</f>
        <v>76518.039999999994</v>
      </c>
      <c r="J22" s="176">
        <f t="shared" si="0"/>
        <v>2317630.7600000002</v>
      </c>
      <c r="K22" s="208">
        <f>(+'Gross Plant Detail'!D8-'Gross Plant Detail'!C8)/12</f>
        <v>13063.430000000002</v>
      </c>
      <c r="L22" s="176">
        <f t="shared" si="0"/>
        <v>395674.08</v>
      </c>
      <c r="M22" s="208">
        <f>(+'Gross Plant Detail'!D9-'Gross Plant Detail'!C9)/12</f>
        <v>69474.390000000014</v>
      </c>
      <c r="N22" s="176">
        <f t="shared" si="0"/>
        <v>2104288.04</v>
      </c>
      <c r="O22" s="208">
        <f>('Gross Plant Detail'!D10-'Gross Plant Detail'!C10)/12</f>
        <v>13798.319999999998</v>
      </c>
      <c r="P22" s="176">
        <f t="shared" si="0"/>
        <v>417932.92</v>
      </c>
      <c r="Q22" s="208">
        <f>(+'Gross Plant Detail'!D11-'Gross Plant Detail'!C11)/12</f>
        <v>36247.930000000015</v>
      </c>
      <c r="R22" s="176">
        <f t="shared" si="0"/>
        <v>1097902.1399999999</v>
      </c>
      <c r="S22" s="208">
        <f>('Gross Plant Detail'!D12-'Gross Plant Detail'!C12)/12</f>
        <v>7998.57</v>
      </c>
      <c r="T22" s="176">
        <f t="shared" si="0"/>
        <v>242266.1</v>
      </c>
      <c r="U22" s="208">
        <f>('Gross Plant Detail'!D13-'Gross Plant Detail'!C13)/12</f>
        <v>1047.7699999999998</v>
      </c>
      <c r="V22" s="176">
        <f t="shared" si="0"/>
        <v>31735.599999999995</v>
      </c>
      <c r="W22" s="208">
        <f>('Gross Plant Detail'!D14-'Gross Plant Detail'!C14)/12</f>
        <v>9954.1999999999971</v>
      </c>
      <c r="X22" s="176">
        <f t="shared" si="0"/>
        <v>301499.70999999996</v>
      </c>
      <c r="Y22" s="208">
        <f>('Gross Plant Detail'!D15-'Gross Plant Detail'!C15)/12</f>
        <v>992.31999999999971</v>
      </c>
      <c r="Z22" s="176">
        <f t="shared" si="0"/>
        <v>30055.97</v>
      </c>
      <c r="AA22" s="208">
        <f>('Gross Plant Detail'!D16-'Gross Plant Detail'!C16)/12</f>
        <v>986.72000000000025</v>
      </c>
      <c r="AB22" s="176">
        <f t="shared" si="0"/>
        <v>29886.48</v>
      </c>
    </row>
    <row r="23" spans="1:31" x14ac:dyDescent="0.25">
      <c r="B23" s="97">
        <v>44620</v>
      </c>
      <c r="C23" s="182">
        <f>+C22</f>
        <v>8468.4</v>
      </c>
      <c r="D23" s="183">
        <f t="shared" si="0"/>
        <v>264965.06</v>
      </c>
      <c r="E23" s="182">
        <f>+E22</f>
        <v>3157.3000000000006</v>
      </c>
      <c r="F23" s="183">
        <f t="shared" si="0"/>
        <v>98787.83</v>
      </c>
      <c r="G23" s="182">
        <f>+G22</f>
        <v>7603.5200000000013</v>
      </c>
      <c r="H23" s="183">
        <f t="shared" si="0"/>
        <v>237904.24999999994</v>
      </c>
      <c r="I23" s="182">
        <f>+I22</f>
        <v>76518.039999999994</v>
      </c>
      <c r="J23" s="183">
        <f t="shared" si="0"/>
        <v>2394148.8000000003</v>
      </c>
      <c r="K23" s="182">
        <f>+K22</f>
        <v>13063.430000000002</v>
      </c>
      <c r="L23" s="183">
        <f t="shared" si="0"/>
        <v>408737.51</v>
      </c>
      <c r="M23" s="182">
        <f>+M22</f>
        <v>69474.390000000014</v>
      </c>
      <c r="N23" s="183">
        <f t="shared" si="0"/>
        <v>2173762.4300000002</v>
      </c>
      <c r="O23" s="182">
        <f>+O22</f>
        <v>13798.319999999998</v>
      </c>
      <c r="P23" s="183">
        <f t="shared" si="0"/>
        <v>431731.24</v>
      </c>
      <c r="Q23" s="182">
        <f>+Q22</f>
        <v>36247.930000000015</v>
      </c>
      <c r="R23" s="183">
        <f t="shared" si="0"/>
        <v>1134150.0699999998</v>
      </c>
      <c r="S23" s="182">
        <f>+S22</f>
        <v>7998.57</v>
      </c>
      <c r="T23" s="183">
        <f t="shared" si="0"/>
        <v>250264.67</v>
      </c>
      <c r="U23" s="182">
        <f>+U22</f>
        <v>1047.7699999999998</v>
      </c>
      <c r="V23" s="183">
        <f t="shared" si="0"/>
        <v>32783.369999999995</v>
      </c>
      <c r="W23" s="182">
        <f>+W22</f>
        <v>9954.1999999999971</v>
      </c>
      <c r="X23" s="183">
        <f t="shared" si="0"/>
        <v>311453.90999999997</v>
      </c>
      <c r="Y23" s="182">
        <f>+Y22</f>
        <v>992.31999999999971</v>
      </c>
      <c r="Z23" s="183">
        <f t="shared" si="0"/>
        <v>31048.29</v>
      </c>
      <c r="AA23" s="182">
        <f>+AA22</f>
        <v>986.72000000000025</v>
      </c>
      <c r="AB23" s="183">
        <f t="shared" si="0"/>
        <v>30873.200000000001</v>
      </c>
    </row>
    <row r="24" spans="1:31" x14ac:dyDescent="0.25">
      <c r="B24" s="97">
        <v>44651</v>
      </c>
      <c r="C24" s="182">
        <f t="shared" ref="C24:C33" si="1">+C23</f>
        <v>8468.4</v>
      </c>
      <c r="D24" s="183">
        <f t="shared" si="0"/>
        <v>273433.46000000002</v>
      </c>
      <c r="E24" s="182">
        <f t="shared" ref="E24:E33" si="2">+E23</f>
        <v>3157.3000000000006</v>
      </c>
      <c r="F24" s="183">
        <f t="shared" si="0"/>
        <v>101945.13</v>
      </c>
      <c r="G24" s="182">
        <f t="shared" ref="G24:AA33" si="3">+G23</f>
        <v>7603.5200000000013</v>
      </c>
      <c r="H24" s="183">
        <f t="shared" si="0"/>
        <v>245507.76999999993</v>
      </c>
      <c r="I24" s="182">
        <f t="shared" si="3"/>
        <v>76518.039999999994</v>
      </c>
      <c r="J24" s="183">
        <f t="shared" si="0"/>
        <v>2470666.8400000003</v>
      </c>
      <c r="K24" s="182">
        <f t="shared" si="3"/>
        <v>13063.430000000002</v>
      </c>
      <c r="L24" s="183">
        <f t="shared" si="0"/>
        <v>421800.94</v>
      </c>
      <c r="M24" s="182">
        <f t="shared" si="3"/>
        <v>69474.390000000014</v>
      </c>
      <c r="N24" s="183">
        <f t="shared" si="0"/>
        <v>2243236.8200000003</v>
      </c>
      <c r="O24" s="182">
        <f t="shared" si="3"/>
        <v>13798.319999999998</v>
      </c>
      <c r="P24" s="183">
        <f t="shared" si="0"/>
        <v>445529.56</v>
      </c>
      <c r="Q24" s="182">
        <f t="shared" si="3"/>
        <v>36247.930000000015</v>
      </c>
      <c r="R24" s="183">
        <f t="shared" si="0"/>
        <v>1170397.9999999998</v>
      </c>
      <c r="S24" s="182">
        <f t="shared" si="3"/>
        <v>7998.57</v>
      </c>
      <c r="T24" s="183">
        <f t="shared" si="0"/>
        <v>258263.24000000002</v>
      </c>
      <c r="U24" s="182">
        <f t="shared" si="3"/>
        <v>1047.7699999999998</v>
      </c>
      <c r="V24" s="183">
        <f t="shared" si="0"/>
        <v>33831.139999999992</v>
      </c>
      <c r="W24" s="182">
        <f t="shared" si="3"/>
        <v>9954.1999999999971</v>
      </c>
      <c r="X24" s="183">
        <f t="shared" si="0"/>
        <v>321408.11</v>
      </c>
      <c r="Y24" s="182">
        <f t="shared" si="3"/>
        <v>992.31999999999971</v>
      </c>
      <c r="Z24" s="183">
        <f t="shared" si="0"/>
        <v>32040.61</v>
      </c>
      <c r="AA24" s="182">
        <f t="shared" si="3"/>
        <v>986.72000000000025</v>
      </c>
      <c r="AB24" s="183">
        <f t="shared" si="0"/>
        <v>31859.920000000002</v>
      </c>
    </row>
    <row r="25" spans="1:31" x14ac:dyDescent="0.25">
      <c r="B25" s="97">
        <v>44681</v>
      </c>
      <c r="C25" s="182">
        <f t="shared" si="1"/>
        <v>8468.4</v>
      </c>
      <c r="D25" s="183">
        <f t="shared" si="0"/>
        <v>281901.86000000004</v>
      </c>
      <c r="E25" s="182">
        <f t="shared" si="2"/>
        <v>3157.3000000000006</v>
      </c>
      <c r="F25" s="183">
        <f t="shared" si="0"/>
        <v>105102.43000000001</v>
      </c>
      <c r="G25" s="182">
        <f t="shared" si="3"/>
        <v>7603.5200000000013</v>
      </c>
      <c r="H25" s="183">
        <f t="shared" si="0"/>
        <v>253111.28999999992</v>
      </c>
      <c r="I25" s="182">
        <f t="shared" si="3"/>
        <v>76518.039999999994</v>
      </c>
      <c r="J25" s="183">
        <f t="shared" si="0"/>
        <v>2547184.8800000004</v>
      </c>
      <c r="K25" s="182">
        <f t="shared" si="3"/>
        <v>13063.430000000002</v>
      </c>
      <c r="L25" s="183">
        <f t="shared" si="0"/>
        <v>434864.37</v>
      </c>
      <c r="M25" s="182">
        <f t="shared" si="3"/>
        <v>69474.390000000014</v>
      </c>
      <c r="N25" s="183">
        <f t="shared" si="0"/>
        <v>2312711.2100000004</v>
      </c>
      <c r="O25" s="182">
        <f t="shared" si="3"/>
        <v>13798.319999999998</v>
      </c>
      <c r="P25" s="183">
        <f t="shared" si="0"/>
        <v>459327.88</v>
      </c>
      <c r="Q25" s="182">
        <f t="shared" si="3"/>
        <v>36247.930000000015</v>
      </c>
      <c r="R25" s="183">
        <f t="shared" si="0"/>
        <v>1206645.9299999997</v>
      </c>
      <c r="S25" s="182">
        <f t="shared" si="3"/>
        <v>7998.57</v>
      </c>
      <c r="T25" s="183">
        <f t="shared" si="0"/>
        <v>266261.81</v>
      </c>
      <c r="U25" s="182">
        <f t="shared" si="3"/>
        <v>1047.7699999999998</v>
      </c>
      <c r="V25" s="183">
        <f t="shared" si="0"/>
        <v>34878.909999999989</v>
      </c>
      <c r="W25" s="182">
        <f t="shared" si="3"/>
        <v>9954.1999999999971</v>
      </c>
      <c r="X25" s="183">
        <f t="shared" si="0"/>
        <v>331362.31</v>
      </c>
      <c r="Y25" s="182">
        <f t="shared" si="3"/>
        <v>992.31999999999971</v>
      </c>
      <c r="Z25" s="183">
        <f t="shared" si="0"/>
        <v>33032.93</v>
      </c>
      <c r="AA25" s="182">
        <f t="shared" si="3"/>
        <v>986.72000000000025</v>
      </c>
      <c r="AB25" s="183">
        <f t="shared" si="0"/>
        <v>32846.639999999999</v>
      </c>
    </row>
    <row r="26" spans="1:31" x14ac:dyDescent="0.25">
      <c r="B26" s="97">
        <v>44712</v>
      </c>
      <c r="C26" s="182">
        <f t="shared" si="1"/>
        <v>8468.4</v>
      </c>
      <c r="D26" s="183">
        <f t="shared" si="0"/>
        <v>290370.26000000007</v>
      </c>
      <c r="E26" s="182">
        <f t="shared" si="2"/>
        <v>3157.3000000000006</v>
      </c>
      <c r="F26" s="183">
        <f t="shared" si="0"/>
        <v>108259.73000000001</v>
      </c>
      <c r="G26" s="182">
        <f t="shared" si="3"/>
        <v>7603.5200000000013</v>
      </c>
      <c r="H26" s="183">
        <f t="shared" si="0"/>
        <v>260714.80999999991</v>
      </c>
      <c r="I26" s="182">
        <f t="shared" si="3"/>
        <v>76518.039999999994</v>
      </c>
      <c r="J26" s="183">
        <f t="shared" si="0"/>
        <v>2623702.9200000004</v>
      </c>
      <c r="K26" s="182">
        <f t="shared" si="3"/>
        <v>13063.430000000002</v>
      </c>
      <c r="L26" s="183">
        <f t="shared" si="0"/>
        <v>447927.8</v>
      </c>
      <c r="M26" s="182">
        <f t="shared" si="3"/>
        <v>69474.390000000014</v>
      </c>
      <c r="N26" s="183">
        <f t="shared" si="0"/>
        <v>2382185.6000000006</v>
      </c>
      <c r="O26" s="182">
        <f t="shared" si="3"/>
        <v>13798.319999999998</v>
      </c>
      <c r="P26" s="183">
        <f t="shared" si="0"/>
        <v>473126.2</v>
      </c>
      <c r="Q26" s="182">
        <f t="shared" si="3"/>
        <v>36247.930000000015</v>
      </c>
      <c r="R26" s="183">
        <f t="shared" si="0"/>
        <v>1242893.8599999996</v>
      </c>
      <c r="S26" s="182">
        <f t="shared" si="3"/>
        <v>7998.57</v>
      </c>
      <c r="T26" s="183">
        <f t="shared" si="0"/>
        <v>274260.38</v>
      </c>
      <c r="U26" s="182">
        <f t="shared" si="3"/>
        <v>1047.7699999999998</v>
      </c>
      <c r="V26" s="183">
        <f t="shared" si="0"/>
        <v>35926.679999999986</v>
      </c>
      <c r="W26" s="182">
        <f t="shared" si="3"/>
        <v>9954.1999999999971</v>
      </c>
      <c r="X26" s="183">
        <f t="shared" si="0"/>
        <v>341316.51</v>
      </c>
      <c r="Y26" s="182">
        <f t="shared" si="3"/>
        <v>992.31999999999971</v>
      </c>
      <c r="Z26" s="183">
        <f t="shared" si="0"/>
        <v>34025.25</v>
      </c>
      <c r="AA26" s="182">
        <f t="shared" si="3"/>
        <v>986.72000000000025</v>
      </c>
      <c r="AB26" s="183">
        <f t="shared" si="0"/>
        <v>33833.360000000001</v>
      </c>
    </row>
    <row r="27" spans="1:31" x14ac:dyDescent="0.25">
      <c r="B27" s="97">
        <v>44742</v>
      </c>
      <c r="C27" s="182">
        <f t="shared" si="1"/>
        <v>8468.4</v>
      </c>
      <c r="D27" s="183">
        <f t="shared" si="0"/>
        <v>298838.66000000009</v>
      </c>
      <c r="E27" s="182">
        <f t="shared" si="2"/>
        <v>3157.3000000000006</v>
      </c>
      <c r="F27" s="183">
        <f t="shared" si="0"/>
        <v>111417.03000000001</v>
      </c>
      <c r="G27" s="182">
        <f t="shared" si="3"/>
        <v>7603.5200000000013</v>
      </c>
      <c r="H27" s="183">
        <f t="shared" si="0"/>
        <v>268318.3299999999</v>
      </c>
      <c r="I27" s="182">
        <f t="shared" si="3"/>
        <v>76518.039999999994</v>
      </c>
      <c r="J27" s="183">
        <f t="shared" si="0"/>
        <v>2700220.9600000004</v>
      </c>
      <c r="K27" s="182">
        <f t="shared" si="3"/>
        <v>13063.430000000002</v>
      </c>
      <c r="L27" s="183">
        <f t="shared" si="0"/>
        <v>460991.23</v>
      </c>
      <c r="M27" s="182">
        <f t="shared" si="3"/>
        <v>69474.390000000014</v>
      </c>
      <c r="N27" s="183">
        <f t="shared" si="0"/>
        <v>2451659.9900000007</v>
      </c>
      <c r="O27" s="182">
        <f t="shared" si="3"/>
        <v>13798.319999999998</v>
      </c>
      <c r="P27" s="183">
        <f t="shared" si="0"/>
        <v>486924.52</v>
      </c>
      <c r="Q27" s="182">
        <f t="shared" si="3"/>
        <v>36247.930000000015</v>
      </c>
      <c r="R27" s="183">
        <f t="shared" si="0"/>
        <v>1279141.7899999996</v>
      </c>
      <c r="S27" s="182">
        <f t="shared" si="3"/>
        <v>7998.57</v>
      </c>
      <c r="T27" s="183">
        <f t="shared" si="0"/>
        <v>282258.95</v>
      </c>
      <c r="U27" s="182">
        <f t="shared" si="3"/>
        <v>1047.7699999999998</v>
      </c>
      <c r="V27" s="183">
        <f t="shared" si="0"/>
        <v>36974.449999999983</v>
      </c>
      <c r="W27" s="182">
        <f t="shared" si="3"/>
        <v>9954.1999999999971</v>
      </c>
      <c r="X27" s="183">
        <f t="shared" si="0"/>
        <v>351270.71</v>
      </c>
      <c r="Y27" s="182">
        <f t="shared" si="3"/>
        <v>992.31999999999971</v>
      </c>
      <c r="Z27" s="183">
        <f t="shared" si="0"/>
        <v>35017.57</v>
      </c>
      <c r="AA27" s="182">
        <f t="shared" si="3"/>
        <v>986.72000000000025</v>
      </c>
      <c r="AB27" s="183">
        <f t="shared" si="0"/>
        <v>34820.080000000002</v>
      </c>
    </row>
    <row r="28" spans="1:31" x14ac:dyDescent="0.25">
      <c r="B28" s="97">
        <v>44773</v>
      </c>
      <c r="C28" s="182">
        <f t="shared" si="1"/>
        <v>8468.4</v>
      </c>
      <c r="D28" s="183">
        <f t="shared" si="0"/>
        <v>307307.06000000011</v>
      </c>
      <c r="E28" s="182">
        <f t="shared" si="2"/>
        <v>3157.3000000000006</v>
      </c>
      <c r="F28" s="183">
        <f t="shared" si="0"/>
        <v>114574.33000000002</v>
      </c>
      <c r="G28" s="182">
        <f t="shared" si="3"/>
        <v>7603.5200000000013</v>
      </c>
      <c r="H28" s="183">
        <f t="shared" si="0"/>
        <v>275921.84999999992</v>
      </c>
      <c r="I28" s="182">
        <f t="shared" si="3"/>
        <v>76518.039999999994</v>
      </c>
      <c r="J28" s="183">
        <f t="shared" si="0"/>
        <v>2776739.0000000005</v>
      </c>
      <c r="K28" s="182">
        <f t="shared" si="3"/>
        <v>13063.430000000002</v>
      </c>
      <c r="L28" s="183">
        <f t="shared" si="0"/>
        <v>474054.66</v>
      </c>
      <c r="M28" s="182">
        <f t="shared" si="3"/>
        <v>69474.390000000014</v>
      </c>
      <c r="N28" s="183">
        <f t="shared" si="0"/>
        <v>2521134.3800000008</v>
      </c>
      <c r="O28" s="182">
        <f t="shared" si="3"/>
        <v>13798.319999999998</v>
      </c>
      <c r="P28" s="183">
        <f t="shared" si="0"/>
        <v>500722.84</v>
      </c>
      <c r="Q28" s="182">
        <f t="shared" si="3"/>
        <v>36247.930000000015</v>
      </c>
      <c r="R28" s="183">
        <f t="shared" si="0"/>
        <v>1315389.7199999995</v>
      </c>
      <c r="S28" s="182">
        <f t="shared" si="3"/>
        <v>7998.57</v>
      </c>
      <c r="T28" s="183">
        <f t="shared" si="0"/>
        <v>290257.52</v>
      </c>
      <c r="U28" s="182">
        <f t="shared" si="3"/>
        <v>1047.7699999999998</v>
      </c>
      <c r="V28" s="183">
        <f t="shared" si="0"/>
        <v>38022.219999999979</v>
      </c>
      <c r="W28" s="182">
        <f t="shared" si="3"/>
        <v>9954.1999999999971</v>
      </c>
      <c r="X28" s="183">
        <f t="shared" si="0"/>
        <v>361224.91000000003</v>
      </c>
      <c r="Y28" s="182">
        <f t="shared" si="3"/>
        <v>992.31999999999971</v>
      </c>
      <c r="Z28" s="183">
        <f t="shared" si="0"/>
        <v>36009.89</v>
      </c>
      <c r="AA28" s="182">
        <f t="shared" si="3"/>
        <v>986.72000000000025</v>
      </c>
      <c r="AB28" s="183">
        <f t="shared" si="0"/>
        <v>35806.800000000003</v>
      </c>
    </row>
    <row r="29" spans="1:31" x14ac:dyDescent="0.25">
      <c r="B29" s="97">
        <v>44804</v>
      </c>
      <c r="C29" s="182">
        <f t="shared" si="1"/>
        <v>8468.4</v>
      </c>
      <c r="D29" s="183">
        <f t="shared" si="0"/>
        <v>315775.46000000014</v>
      </c>
      <c r="E29" s="182">
        <f t="shared" si="2"/>
        <v>3157.3000000000006</v>
      </c>
      <c r="F29" s="183">
        <f t="shared" si="0"/>
        <v>117731.63000000002</v>
      </c>
      <c r="G29" s="182">
        <f t="shared" si="3"/>
        <v>7603.5200000000013</v>
      </c>
      <c r="H29" s="183">
        <f t="shared" si="0"/>
        <v>283525.36999999994</v>
      </c>
      <c r="I29" s="182">
        <f t="shared" si="3"/>
        <v>76518.039999999994</v>
      </c>
      <c r="J29" s="183">
        <f t="shared" si="0"/>
        <v>2853257.0400000005</v>
      </c>
      <c r="K29" s="182">
        <f t="shared" si="3"/>
        <v>13063.430000000002</v>
      </c>
      <c r="L29" s="183">
        <f t="shared" si="0"/>
        <v>487118.08999999997</v>
      </c>
      <c r="M29" s="182">
        <f t="shared" si="3"/>
        <v>69474.390000000014</v>
      </c>
      <c r="N29" s="183">
        <f t="shared" si="0"/>
        <v>2590608.7700000009</v>
      </c>
      <c r="O29" s="182">
        <f t="shared" si="3"/>
        <v>13798.319999999998</v>
      </c>
      <c r="P29" s="183">
        <f t="shared" si="0"/>
        <v>514521.16000000003</v>
      </c>
      <c r="Q29" s="182">
        <f t="shared" si="3"/>
        <v>36247.930000000015</v>
      </c>
      <c r="R29" s="183">
        <f t="shared" si="0"/>
        <v>1351637.6499999994</v>
      </c>
      <c r="S29" s="182">
        <f t="shared" si="3"/>
        <v>7998.57</v>
      </c>
      <c r="T29" s="183">
        <f t="shared" si="0"/>
        <v>298256.09000000003</v>
      </c>
      <c r="U29" s="182">
        <f t="shared" si="3"/>
        <v>1047.7699999999998</v>
      </c>
      <c r="V29" s="183">
        <f t="shared" si="0"/>
        <v>39069.989999999976</v>
      </c>
      <c r="W29" s="182">
        <f t="shared" si="3"/>
        <v>9954.1999999999971</v>
      </c>
      <c r="X29" s="183">
        <f t="shared" si="0"/>
        <v>371179.11000000004</v>
      </c>
      <c r="Y29" s="182">
        <f t="shared" si="3"/>
        <v>992.31999999999971</v>
      </c>
      <c r="Z29" s="183">
        <f t="shared" si="0"/>
        <v>37002.21</v>
      </c>
      <c r="AA29" s="182">
        <f t="shared" si="3"/>
        <v>986.72000000000025</v>
      </c>
      <c r="AB29" s="183">
        <f t="shared" si="0"/>
        <v>36793.520000000004</v>
      </c>
    </row>
    <row r="30" spans="1:31" x14ac:dyDescent="0.25">
      <c r="B30" s="97">
        <v>44834</v>
      </c>
      <c r="C30" s="182">
        <f t="shared" si="1"/>
        <v>8468.4</v>
      </c>
      <c r="D30" s="183">
        <f t="shared" si="0"/>
        <v>324243.86000000016</v>
      </c>
      <c r="E30" s="182">
        <f t="shared" si="2"/>
        <v>3157.3000000000006</v>
      </c>
      <c r="F30" s="183">
        <f t="shared" si="0"/>
        <v>120888.93000000002</v>
      </c>
      <c r="G30" s="182">
        <f t="shared" si="3"/>
        <v>7603.5200000000013</v>
      </c>
      <c r="H30" s="183">
        <f t="shared" si="0"/>
        <v>291128.88999999996</v>
      </c>
      <c r="I30" s="182">
        <f t="shared" si="3"/>
        <v>76518.039999999994</v>
      </c>
      <c r="J30" s="183">
        <f t="shared" si="0"/>
        <v>2929775.0800000005</v>
      </c>
      <c r="K30" s="182">
        <f t="shared" si="3"/>
        <v>13063.430000000002</v>
      </c>
      <c r="L30" s="183">
        <f t="shared" si="0"/>
        <v>500181.51999999996</v>
      </c>
      <c r="M30" s="182">
        <f t="shared" si="3"/>
        <v>69474.390000000014</v>
      </c>
      <c r="N30" s="183">
        <f t="shared" si="0"/>
        <v>2660083.1600000011</v>
      </c>
      <c r="O30" s="182">
        <f t="shared" si="3"/>
        <v>13798.319999999998</v>
      </c>
      <c r="P30" s="183">
        <f t="shared" si="0"/>
        <v>528319.48</v>
      </c>
      <c r="Q30" s="182">
        <f t="shared" si="3"/>
        <v>36247.930000000015</v>
      </c>
      <c r="R30" s="183">
        <f t="shared" si="0"/>
        <v>1387885.5799999994</v>
      </c>
      <c r="S30" s="182">
        <f t="shared" si="3"/>
        <v>7998.57</v>
      </c>
      <c r="T30" s="183">
        <f t="shared" si="0"/>
        <v>306254.66000000003</v>
      </c>
      <c r="U30" s="182">
        <f t="shared" si="3"/>
        <v>1047.7699999999998</v>
      </c>
      <c r="V30" s="183">
        <f t="shared" si="0"/>
        <v>40117.759999999973</v>
      </c>
      <c r="W30" s="182">
        <f t="shared" si="3"/>
        <v>9954.1999999999971</v>
      </c>
      <c r="X30" s="183">
        <f t="shared" si="0"/>
        <v>381133.31000000006</v>
      </c>
      <c r="Y30" s="182">
        <f t="shared" si="3"/>
        <v>992.31999999999971</v>
      </c>
      <c r="Z30" s="183">
        <f t="shared" si="0"/>
        <v>37994.53</v>
      </c>
      <c r="AA30" s="182">
        <f t="shared" si="3"/>
        <v>986.72000000000025</v>
      </c>
      <c r="AB30" s="183">
        <f t="shared" si="0"/>
        <v>37780.240000000005</v>
      </c>
    </row>
    <row r="31" spans="1:31" x14ac:dyDescent="0.25">
      <c r="B31" s="97">
        <v>44865</v>
      </c>
      <c r="C31" s="182">
        <f t="shared" si="1"/>
        <v>8468.4</v>
      </c>
      <c r="D31" s="183">
        <f t="shared" si="0"/>
        <v>332712.26000000018</v>
      </c>
      <c r="E31" s="182">
        <f t="shared" si="2"/>
        <v>3157.3000000000006</v>
      </c>
      <c r="F31" s="183">
        <f t="shared" si="0"/>
        <v>124046.23000000003</v>
      </c>
      <c r="G31" s="182">
        <f t="shared" si="3"/>
        <v>7603.5200000000013</v>
      </c>
      <c r="H31" s="183">
        <f t="shared" si="0"/>
        <v>298732.40999999997</v>
      </c>
      <c r="I31" s="182">
        <f t="shared" si="3"/>
        <v>76518.039999999994</v>
      </c>
      <c r="J31" s="183">
        <f t="shared" si="0"/>
        <v>3006293.1200000006</v>
      </c>
      <c r="K31" s="182">
        <f t="shared" si="3"/>
        <v>13063.430000000002</v>
      </c>
      <c r="L31" s="183">
        <f t="shared" si="0"/>
        <v>513244.94999999995</v>
      </c>
      <c r="M31" s="182">
        <f t="shared" si="3"/>
        <v>69474.390000000014</v>
      </c>
      <c r="N31" s="183">
        <f t="shared" si="0"/>
        <v>2729557.5500000012</v>
      </c>
      <c r="O31" s="182">
        <f t="shared" si="3"/>
        <v>13798.319999999998</v>
      </c>
      <c r="P31" s="183">
        <f t="shared" si="0"/>
        <v>542117.79999999993</v>
      </c>
      <c r="Q31" s="182">
        <f t="shared" si="3"/>
        <v>36247.930000000015</v>
      </c>
      <c r="R31" s="183">
        <f t="shared" si="0"/>
        <v>1424133.5099999993</v>
      </c>
      <c r="S31" s="182">
        <f t="shared" si="3"/>
        <v>7998.57</v>
      </c>
      <c r="T31" s="183">
        <f t="shared" si="0"/>
        <v>314253.23000000004</v>
      </c>
      <c r="U31" s="182">
        <f t="shared" si="3"/>
        <v>1047.7699999999998</v>
      </c>
      <c r="V31" s="183">
        <f t="shared" si="0"/>
        <v>41165.52999999997</v>
      </c>
      <c r="W31" s="182">
        <f t="shared" si="3"/>
        <v>9954.1999999999971</v>
      </c>
      <c r="X31" s="183">
        <f t="shared" si="0"/>
        <v>391087.51000000007</v>
      </c>
      <c r="Y31" s="182">
        <f t="shared" si="3"/>
        <v>992.31999999999971</v>
      </c>
      <c r="Z31" s="183">
        <f t="shared" si="0"/>
        <v>38986.85</v>
      </c>
      <c r="AA31" s="182">
        <f t="shared" si="3"/>
        <v>986.72000000000025</v>
      </c>
      <c r="AB31" s="183">
        <f t="shared" si="0"/>
        <v>38766.960000000006</v>
      </c>
    </row>
    <row r="32" spans="1:31" x14ac:dyDescent="0.25">
      <c r="A32" s="220" t="s">
        <v>514</v>
      </c>
      <c r="B32" s="97">
        <v>44895</v>
      </c>
      <c r="C32" s="182">
        <f t="shared" si="1"/>
        <v>8468.4</v>
      </c>
      <c r="D32" s="183">
        <f t="shared" si="0"/>
        <v>341180.66000000021</v>
      </c>
      <c r="E32" s="182">
        <f t="shared" si="2"/>
        <v>3157.3000000000006</v>
      </c>
      <c r="F32" s="183">
        <f t="shared" si="0"/>
        <v>127203.53000000003</v>
      </c>
      <c r="G32" s="182">
        <f t="shared" si="3"/>
        <v>7603.5200000000013</v>
      </c>
      <c r="H32" s="183">
        <f t="shared" si="0"/>
        <v>306335.93</v>
      </c>
      <c r="I32" s="182">
        <f t="shared" si="3"/>
        <v>76518.039999999994</v>
      </c>
      <c r="J32" s="183">
        <f t="shared" si="0"/>
        <v>3082811.1600000006</v>
      </c>
      <c r="K32" s="182">
        <f t="shared" si="3"/>
        <v>13063.430000000002</v>
      </c>
      <c r="L32" s="183">
        <f t="shared" si="0"/>
        <v>526308.38</v>
      </c>
      <c r="M32" s="182">
        <f t="shared" si="3"/>
        <v>69474.390000000014</v>
      </c>
      <c r="N32" s="183">
        <f t="shared" si="0"/>
        <v>2799031.9400000013</v>
      </c>
      <c r="O32" s="182">
        <f t="shared" si="3"/>
        <v>13798.319999999998</v>
      </c>
      <c r="P32" s="183">
        <f t="shared" si="0"/>
        <v>555916.11999999988</v>
      </c>
      <c r="Q32" s="182">
        <f t="shared" si="3"/>
        <v>36247.930000000015</v>
      </c>
      <c r="R32" s="183">
        <f t="shared" si="0"/>
        <v>1460381.4399999992</v>
      </c>
      <c r="S32" s="182">
        <f t="shared" si="3"/>
        <v>7998.57</v>
      </c>
      <c r="T32" s="183">
        <f t="shared" si="0"/>
        <v>322251.80000000005</v>
      </c>
      <c r="U32" s="182">
        <f t="shared" si="3"/>
        <v>1047.7699999999998</v>
      </c>
      <c r="V32" s="183">
        <f t="shared" si="0"/>
        <v>42213.299999999967</v>
      </c>
      <c r="W32" s="182">
        <f t="shared" si="3"/>
        <v>9954.1999999999971</v>
      </c>
      <c r="X32" s="183">
        <f t="shared" si="0"/>
        <v>401041.71000000008</v>
      </c>
      <c r="Y32" s="182">
        <f t="shared" si="3"/>
        <v>992.31999999999971</v>
      </c>
      <c r="Z32" s="183">
        <f t="shared" si="0"/>
        <v>39979.17</v>
      </c>
      <c r="AA32" s="182">
        <f t="shared" si="3"/>
        <v>986.72000000000025</v>
      </c>
      <c r="AB32" s="183">
        <f t="shared" si="0"/>
        <v>39753.680000000008</v>
      </c>
      <c r="AD32" s="214" t="s">
        <v>2999</v>
      </c>
      <c r="AE32" s="214" t="s">
        <v>3000</v>
      </c>
    </row>
    <row r="33" spans="1:31" x14ac:dyDescent="0.25">
      <c r="A33" s="220" t="s">
        <v>502</v>
      </c>
      <c r="B33" s="158">
        <v>44926</v>
      </c>
      <c r="C33" s="184">
        <f t="shared" si="1"/>
        <v>8468.4</v>
      </c>
      <c r="D33" s="177">
        <f t="shared" si="0"/>
        <v>349649.06000000023</v>
      </c>
      <c r="E33" s="184">
        <f t="shared" si="2"/>
        <v>3157.3000000000006</v>
      </c>
      <c r="F33" s="177">
        <f t="shared" si="0"/>
        <v>130360.83000000003</v>
      </c>
      <c r="G33" s="184">
        <f t="shared" si="3"/>
        <v>7603.5200000000013</v>
      </c>
      <c r="H33" s="177">
        <f t="shared" si="0"/>
        <v>313939.45</v>
      </c>
      <c r="I33" s="184">
        <f t="shared" si="3"/>
        <v>76518.039999999994</v>
      </c>
      <c r="J33" s="177">
        <f t="shared" si="0"/>
        <v>3159329.2000000007</v>
      </c>
      <c r="K33" s="184">
        <f t="shared" si="3"/>
        <v>13063.430000000002</v>
      </c>
      <c r="L33" s="177">
        <f t="shared" si="0"/>
        <v>539371.81000000006</v>
      </c>
      <c r="M33" s="184">
        <f t="shared" si="3"/>
        <v>69474.390000000014</v>
      </c>
      <c r="N33" s="177">
        <f t="shared" si="0"/>
        <v>2868506.3300000015</v>
      </c>
      <c r="O33" s="184">
        <f t="shared" si="3"/>
        <v>13798.319999999998</v>
      </c>
      <c r="P33" s="177">
        <f t="shared" si="0"/>
        <v>569714.43999999983</v>
      </c>
      <c r="Q33" s="184">
        <f t="shared" si="3"/>
        <v>36247.930000000015</v>
      </c>
      <c r="R33" s="177">
        <f t="shared" si="0"/>
        <v>1496629.3699999992</v>
      </c>
      <c r="S33" s="184">
        <f t="shared" si="3"/>
        <v>7998.57</v>
      </c>
      <c r="T33" s="177">
        <f t="shared" si="0"/>
        <v>330250.37000000005</v>
      </c>
      <c r="U33" s="184">
        <f t="shared" si="3"/>
        <v>1047.7699999999998</v>
      </c>
      <c r="V33" s="177">
        <f t="shared" si="0"/>
        <v>43261.069999999963</v>
      </c>
      <c r="W33" s="184">
        <f t="shared" si="3"/>
        <v>9954.1999999999971</v>
      </c>
      <c r="X33" s="177">
        <f t="shared" si="0"/>
        <v>410995.91000000009</v>
      </c>
      <c r="Y33" s="184">
        <f t="shared" si="3"/>
        <v>992.31999999999971</v>
      </c>
      <c r="Z33" s="177">
        <f t="shared" si="0"/>
        <v>40971.49</v>
      </c>
      <c r="AA33" s="184">
        <f t="shared" si="3"/>
        <v>986.72000000000025</v>
      </c>
      <c r="AB33" s="177">
        <f t="shared" si="0"/>
        <v>40740.400000000009</v>
      </c>
      <c r="AD33" s="207">
        <f>SUM(D33,F33,H33,J33,L33,N33,P33,R33,T33,V33,X33,Z33,AB33)</f>
        <v>10293719.730000002</v>
      </c>
      <c r="AE33" s="168">
        <f>+'Gross Plant Detail'!C27</f>
        <v>10293719.729999999</v>
      </c>
    </row>
    <row r="34" spans="1:31" x14ac:dyDescent="0.25">
      <c r="A34" s="167">
        <f t="array" ref="A34:A69">TRANSPOSE('SEF-16 Plant Closings'!AH5:BQ5)*-1</f>
        <v>346640</v>
      </c>
      <c r="B34" s="165">
        <v>44957</v>
      </c>
      <c r="C34" s="208">
        <f>+$A34*C$3</f>
        <v>11539.9925201446</v>
      </c>
      <c r="D34" s="176">
        <f t="shared" si="0"/>
        <v>361189.05252014485</v>
      </c>
      <c r="E34" s="208">
        <f>+$A34*E$3</f>
        <v>4302.4951956899677</v>
      </c>
      <c r="F34" s="176">
        <f t="shared" si="0"/>
        <v>134663.32519569001</v>
      </c>
      <c r="G34" s="208">
        <f>+$A34*G$3</f>
        <v>10361.415937316973</v>
      </c>
      <c r="H34" s="176">
        <f t="shared" si="0"/>
        <v>324300.86593731696</v>
      </c>
      <c r="I34" s="208">
        <f>+$A34*I$3</f>
        <v>104272.08652705984</v>
      </c>
      <c r="J34" s="176">
        <f t="shared" si="0"/>
        <v>3263601.2865270604</v>
      </c>
      <c r="K34" s="208">
        <f>+$A34*K$3</f>
        <v>17801.698211344781</v>
      </c>
      <c r="L34" s="176">
        <f t="shared" si="0"/>
        <v>557173.50821134483</v>
      </c>
      <c r="M34" s="208">
        <f>+$A34*M$3</f>
        <v>94673.621871468378</v>
      </c>
      <c r="N34" s="176">
        <f t="shared" si="0"/>
        <v>2963179.9518714696</v>
      </c>
      <c r="O34" s="208">
        <f>+$A34*O$3</f>
        <v>18803.141037243186</v>
      </c>
      <c r="P34" s="176">
        <f t="shared" si="0"/>
        <v>588517.58103724301</v>
      </c>
      <c r="Q34" s="208">
        <f>+$A34*Q$3</f>
        <v>49395.507236525889</v>
      </c>
      <c r="R34" s="176">
        <f t="shared" si="0"/>
        <v>1546024.8772365251</v>
      </c>
      <c r="S34" s="208">
        <f>+$A34*S$3</f>
        <v>10899.749099173443</v>
      </c>
      <c r="T34" s="176">
        <f t="shared" si="0"/>
        <v>341150.11909917352</v>
      </c>
      <c r="U34" s="208">
        <f>+$A34*U$3</f>
        <v>1427.8097757034745</v>
      </c>
      <c r="V34" s="176">
        <f t="shared" si="0"/>
        <v>44688.879775703441</v>
      </c>
      <c r="W34" s="208">
        <f>+$A34*W$3</f>
        <v>13564.716025575173</v>
      </c>
      <c r="X34" s="176">
        <f t="shared" si="0"/>
        <v>424560.62602557527</v>
      </c>
      <c r="Y34" s="208">
        <f>+$A34*Y$3</f>
        <v>1352.2430167701261</v>
      </c>
      <c r="Z34" s="176">
        <f t="shared" si="0"/>
        <v>42323.733016770122</v>
      </c>
      <c r="AA34" s="208">
        <f>+$A34*AA$3</f>
        <v>1344.6171652211449</v>
      </c>
      <c r="AB34" s="176">
        <f t="shared" si="0"/>
        <v>42085.01716522115</v>
      </c>
      <c r="AC34" s="205">
        <f>SUM(C34,E34,G34,I34,K34,M34,O34,Q34,S34,U34,W34,Y34,AA34)/A34</f>
        <v>0.98009200790225315</v>
      </c>
    </row>
    <row r="35" spans="1:31" x14ac:dyDescent="0.25">
      <c r="A35" s="167">
        <v>346640</v>
      </c>
      <c r="B35" s="97">
        <v>44985</v>
      </c>
      <c r="C35" s="182">
        <f t="shared" ref="C35:AA45" si="4">+$A35*C$3</f>
        <v>11539.9925201446</v>
      </c>
      <c r="D35" s="183">
        <f t="shared" si="0"/>
        <v>372729.04504028946</v>
      </c>
      <c r="E35" s="182">
        <f t="shared" si="4"/>
        <v>4302.4951956899677</v>
      </c>
      <c r="F35" s="183">
        <f t="shared" si="0"/>
        <v>138965.82039137997</v>
      </c>
      <c r="G35" s="182">
        <f t="shared" si="4"/>
        <v>10361.415937316973</v>
      </c>
      <c r="H35" s="183">
        <f t="shared" si="0"/>
        <v>334662.28187463392</v>
      </c>
      <c r="I35" s="182">
        <f t="shared" si="4"/>
        <v>104272.08652705984</v>
      </c>
      <c r="J35" s="183">
        <f t="shared" si="0"/>
        <v>3367873.3730541202</v>
      </c>
      <c r="K35" s="182">
        <f t="shared" si="4"/>
        <v>17801.698211344781</v>
      </c>
      <c r="L35" s="183">
        <f t="shared" si="0"/>
        <v>574975.2064226896</v>
      </c>
      <c r="M35" s="182">
        <f t="shared" si="4"/>
        <v>94673.621871468378</v>
      </c>
      <c r="N35" s="183">
        <f t="shared" si="0"/>
        <v>3057853.5737429382</v>
      </c>
      <c r="O35" s="182">
        <f t="shared" si="4"/>
        <v>18803.141037243186</v>
      </c>
      <c r="P35" s="183">
        <f t="shared" si="0"/>
        <v>607320.7220744862</v>
      </c>
      <c r="Q35" s="182">
        <f t="shared" si="4"/>
        <v>49395.507236525889</v>
      </c>
      <c r="R35" s="183">
        <f t="shared" si="0"/>
        <v>1595420.3844730509</v>
      </c>
      <c r="S35" s="182">
        <f t="shared" si="4"/>
        <v>10899.749099173443</v>
      </c>
      <c r="T35" s="183">
        <f t="shared" si="0"/>
        <v>352049.86819834699</v>
      </c>
      <c r="U35" s="182">
        <f t="shared" si="4"/>
        <v>1427.8097757034745</v>
      </c>
      <c r="V35" s="183">
        <f t="shared" si="0"/>
        <v>46116.689551406918</v>
      </c>
      <c r="W35" s="182">
        <f t="shared" si="4"/>
        <v>13564.716025575173</v>
      </c>
      <c r="X35" s="183">
        <f t="shared" si="0"/>
        <v>438125.34205115045</v>
      </c>
      <c r="Y35" s="182">
        <f t="shared" si="4"/>
        <v>1352.2430167701261</v>
      </c>
      <c r="Z35" s="183">
        <f t="shared" si="0"/>
        <v>43675.976033540246</v>
      </c>
      <c r="AA35" s="182">
        <f t="shared" si="4"/>
        <v>1344.6171652211449</v>
      </c>
      <c r="AB35" s="183">
        <f t="shared" si="0"/>
        <v>43429.634330442292</v>
      </c>
      <c r="AC35" s="205">
        <f t="shared" ref="AC35:AC69" si="5">SUM(C35,E35,G35,I35,K35,M35,O35,Q35,S35,U35,W35,Y35,AA35)/A35</f>
        <v>0.98009200790225315</v>
      </c>
    </row>
    <row r="36" spans="1:31" x14ac:dyDescent="0.25">
      <c r="A36" s="167">
        <v>346640</v>
      </c>
      <c r="B36" s="97">
        <v>45016</v>
      </c>
      <c r="C36" s="182">
        <f t="shared" si="4"/>
        <v>11539.9925201446</v>
      </c>
      <c r="D36" s="183">
        <f t="shared" si="0"/>
        <v>384269.03756043408</v>
      </c>
      <c r="E36" s="182">
        <f t="shared" si="4"/>
        <v>4302.4951956899677</v>
      </c>
      <c r="F36" s="183">
        <f t="shared" si="0"/>
        <v>143268.31558706993</v>
      </c>
      <c r="G36" s="182">
        <f t="shared" si="4"/>
        <v>10361.415937316973</v>
      </c>
      <c r="H36" s="183">
        <f t="shared" si="0"/>
        <v>345023.69781195087</v>
      </c>
      <c r="I36" s="182">
        <f t="shared" si="4"/>
        <v>104272.08652705984</v>
      </c>
      <c r="J36" s="183">
        <f t="shared" si="0"/>
        <v>3472145.45958118</v>
      </c>
      <c r="K36" s="182">
        <f t="shared" si="4"/>
        <v>17801.698211344781</v>
      </c>
      <c r="L36" s="183">
        <f t="shared" si="0"/>
        <v>592776.90463403438</v>
      </c>
      <c r="M36" s="182">
        <f t="shared" si="4"/>
        <v>94673.621871468378</v>
      </c>
      <c r="N36" s="183">
        <f t="shared" si="0"/>
        <v>3152527.1956144068</v>
      </c>
      <c r="O36" s="182">
        <f t="shared" si="4"/>
        <v>18803.141037243186</v>
      </c>
      <c r="P36" s="183">
        <f t="shared" si="0"/>
        <v>626123.86311172938</v>
      </c>
      <c r="Q36" s="182">
        <f t="shared" si="4"/>
        <v>49395.507236525889</v>
      </c>
      <c r="R36" s="183">
        <f t="shared" si="0"/>
        <v>1644815.8917095768</v>
      </c>
      <c r="S36" s="182">
        <f t="shared" si="4"/>
        <v>10899.749099173443</v>
      </c>
      <c r="T36" s="183">
        <f t="shared" si="0"/>
        <v>362949.61729752045</v>
      </c>
      <c r="U36" s="182">
        <f t="shared" si="4"/>
        <v>1427.8097757034745</v>
      </c>
      <c r="V36" s="183">
        <f t="shared" si="0"/>
        <v>47544.499327110396</v>
      </c>
      <c r="W36" s="182">
        <f t="shared" si="4"/>
        <v>13564.716025575173</v>
      </c>
      <c r="X36" s="183">
        <f t="shared" si="0"/>
        <v>451690.05807672563</v>
      </c>
      <c r="Y36" s="182">
        <f t="shared" si="4"/>
        <v>1352.2430167701261</v>
      </c>
      <c r="Z36" s="183">
        <f t="shared" si="0"/>
        <v>45028.21905031037</v>
      </c>
      <c r="AA36" s="182">
        <f t="shared" si="4"/>
        <v>1344.6171652211449</v>
      </c>
      <c r="AB36" s="183">
        <f t="shared" si="0"/>
        <v>44774.251495663433</v>
      </c>
      <c r="AC36" s="205">
        <f t="shared" si="5"/>
        <v>0.98009200790225315</v>
      </c>
    </row>
    <row r="37" spans="1:31" x14ac:dyDescent="0.25">
      <c r="A37" s="167">
        <v>346640</v>
      </c>
      <c r="B37" s="97">
        <v>45046</v>
      </c>
      <c r="C37" s="182">
        <f t="shared" si="4"/>
        <v>11539.9925201446</v>
      </c>
      <c r="D37" s="183">
        <f t="shared" si="0"/>
        <v>395809.0300805787</v>
      </c>
      <c r="E37" s="182">
        <f t="shared" si="4"/>
        <v>4302.4951956899677</v>
      </c>
      <c r="F37" s="183">
        <f t="shared" si="0"/>
        <v>147570.81078275989</v>
      </c>
      <c r="G37" s="182">
        <f t="shared" si="4"/>
        <v>10361.415937316973</v>
      </c>
      <c r="H37" s="183">
        <f t="shared" si="0"/>
        <v>355385.11374926782</v>
      </c>
      <c r="I37" s="182">
        <f t="shared" si="4"/>
        <v>104272.08652705984</v>
      </c>
      <c r="J37" s="183">
        <f t="shared" si="0"/>
        <v>3576417.5461082398</v>
      </c>
      <c r="K37" s="182">
        <f t="shared" si="4"/>
        <v>17801.698211344781</v>
      </c>
      <c r="L37" s="183">
        <f t="shared" si="0"/>
        <v>610578.60284537915</v>
      </c>
      <c r="M37" s="182">
        <f t="shared" si="4"/>
        <v>94673.621871468378</v>
      </c>
      <c r="N37" s="183">
        <f t="shared" si="0"/>
        <v>3247200.8174858755</v>
      </c>
      <c r="O37" s="182">
        <f t="shared" si="4"/>
        <v>18803.141037243186</v>
      </c>
      <c r="P37" s="183">
        <f t="shared" si="0"/>
        <v>644927.00414897257</v>
      </c>
      <c r="Q37" s="182">
        <f t="shared" si="4"/>
        <v>49395.507236525889</v>
      </c>
      <c r="R37" s="183">
        <f t="shared" si="0"/>
        <v>1694211.3989461027</v>
      </c>
      <c r="S37" s="182">
        <f t="shared" si="4"/>
        <v>10899.749099173443</v>
      </c>
      <c r="T37" s="183">
        <f t="shared" si="0"/>
        <v>373849.36639669392</v>
      </c>
      <c r="U37" s="182">
        <f t="shared" si="4"/>
        <v>1427.8097757034745</v>
      </c>
      <c r="V37" s="183">
        <f t="shared" si="0"/>
        <v>48972.309102813873</v>
      </c>
      <c r="W37" s="182">
        <f t="shared" si="4"/>
        <v>13564.716025575173</v>
      </c>
      <c r="X37" s="183">
        <f t="shared" si="0"/>
        <v>465254.77410230081</v>
      </c>
      <c r="Y37" s="182">
        <f t="shared" si="4"/>
        <v>1352.2430167701261</v>
      </c>
      <c r="Z37" s="183">
        <f t="shared" si="0"/>
        <v>46380.462067080494</v>
      </c>
      <c r="AA37" s="182">
        <f t="shared" si="4"/>
        <v>1344.6171652211449</v>
      </c>
      <c r="AB37" s="183">
        <f t="shared" si="0"/>
        <v>46118.868660884575</v>
      </c>
      <c r="AC37" s="205">
        <f t="shared" si="5"/>
        <v>0.98009200790225315</v>
      </c>
    </row>
    <row r="38" spans="1:31" x14ac:dyDescent="0.25">
      <c r="A38" s="167">
        <v>346640</v>
      </c>
      <c r="B38" s="97">
        <v>45077</v>
      </c>
      <c r="C38" s="182">
        <f t="shared" si="4"/>
        <v>11539.9925201446</v>
      </c>
      <c r="D38" s="183">
        <f t="shared" ref="D38:P69" si="6">+C38+D37</f>
        <v>407349.02260072331</v>
      </c>
      <c r="E38" s="182">
        <f t="shared" si="4"/>
        <v>4302.4951956899677</v>
      </c>
      <c r="F38" s="183">
        <f t="shared" si="6"/>
        <v>151873.30597844985</v>
      </c>
      <c r="G38" s="182">
        <f t="shared" si="4"/>
        <v>10361.415937316973</v>
      </c>
      <c r="H38" s="183">
        <f t="shared" si="6"/>
        <v>365746.52968658478</v>
      </c>
      <c r="I38" s="182">
        <f t="shared" si="4"/>
        <v>104272.08652705984</v>
      </c>
      <c r="J38" s="183">
        <f t="shared" si="6"/>
        <v>3680689.6326352996</v>
      </c>
      <c r="K38" s="182">
        <f t="shared" si="4"/>
        <v>17801.698211344781</v>
      </c>
      <c r="L38" s="183">
        <f t="shared" si="6"/>
        <v>628380.30105672393</v>
      </c>
      <c r="M38" s="182">
        <f t="shared" si="4"/>
        <v>94673.621871468378</v>
      </c>
      <c r="N38" s="183">
        <f t="shared" si="6"/>
        <v>3341874.4393573441</v>
      </c>
      <c r="O38" s="182">
        <f t="shared" si="4"/>
        <v>18803.141037243186</v>
      </c>
      <c r="P38" s="183">
        <f t="shared" si="6"/>
        <v>663730.14518621576</v>
      </c>
      <c r="Q38" s="182">
        <f t="shared" si="4"/>
        <v>49395.507236525889</v>
      </c>
      <c r="R38" s="183">
        <f t="shared" ref="R38:R69" si="7">+Q38+R37</f>
        <v>1743606.9061826286</v>
      </c>
      <c r="S38" s="182">
        <f t="shared" si="4"/>
        <v>10899.749099173443</v>
      </c>
      <c r="T38" s="183">
        <f t="shared" ref="T38:T69" si="8">+S38+T37</f>
        <v>384749.11549586739</v>
      </c>
      <c r="U38" s="182">
        <f t="shared" si="4"/>
        <v>1427.8097757034745</v>
      </c>
      <c r="V38" s="183">
        <f t="shared" ref="V38:V69" si="9">+U38+V37</f>
        <v>50400.118878517351</v>
      </c>
      <c r="W38" s="182">
        <f t="shared" si="4"/>
        <v>13564.716025575173</v>
      </c>
      <c r="X38" s="183">
        <f t="shared" ref="X38:X69" si="10">+W38+X37</f>
        <v>478819.49012787599</v>
      </c>
      <c r="Y38" s="182">
        <f t="shared" si="4"/>
        <v>1352.2430167701261</v>
      </c>
      <c r="Z38" s="183">
        <f t="shared" ref="Z38:Z69" si="11">+Y38+Z37</f>
        <v>47732.705083850618</v>
      </c>
      <c r="AA38" s="182">
        <f t="shared" si="4"/>
        <v>1344.6171652211449</v>
      </c>
      <c r="AB38" s="183">
        <f t="shared" ref="AB38:AB69" si="12">+AA38+AB37</f>
        <v>47463.485826105716</v>
      </c>
      <c r="AC38" s="205">
        <f t="shared" si="5"/>
        <v>0.98009200790225315</v>
      </c>
    </row>
    <row r="39" spans="1:31" x14ac:dyDescent="0.25">
      <c r="A39" s="167">
        <v>346640</v>
      </c>
      <c r="B39" s="97">
        <v>45107</v>
      </c>
      <c r="C39" s="182">
        <f t="shared" si="4"/>
        <v>11539.9925201446</v>
      </c>
      <c r="D39" s="183">
        <f t="shared" si="6"/>
        <v>418889.01512086793</v>
      </c>
      <c r="E39" s="182">
        <f t="shared" si="4"/>
        <v>4302.4951956899677</v>
      </c>
      <c r="F39" s="183">
        <f t="shared" si="6"/>
        <v>156175.80117413981</v>
      </c>
      <c r="G39" s="182">
        <f t="shared" si="4"/>
        <v>10361.415937316973</v>
      </c>
      <c r="H39" s="183">
        <f t="shared" si="6"/>
        <v>376107.94562390173</v>
      </c>
      <c r="I39" s="182">
        <f t="shared" si="4"/>
        <v>104272.08652705984</v>
      </c>
      <c r="J39" s="183">
        <f t="shared" si="6"/>
        <v>3784961.7191623594</v>
      </c>
      <c r="K39" s="182">
        <f t="shared" si="4"/>
        <v>17801.698211344781</v>
      </c>
      <c r="L39" s="183">
        <f t="shared" si="6"/>
        <v>646181.9992680687</v>
      </c>
      <c r="M39" s="182">
        <f t="shared" si="4"/>
        <v>94673.621871468378</v>
      </c>
      <c r="N39" s="183">
        <f t="shared" si="6"/>
        <v>3436548.0612288127</v>
      </c>
      <c r="O39" s="182">
        <f t="shared" si="4"/>
        <v>18803.141037243186</v>
      </c>
      <c r="P39" s="183">
        <f t="shared" si="6"/>
        <v>682533.28622345894</v>
      </c>
      <c r="Q39" s="182">
        <f t="shared" si="4"/>
        <v>49395.507236525889</v>
      </c>
      <c r="R39" s="183">
        <f t="shared" si="7"/>
        <v>1793002.4134191545</v>
      </c>
      <c r="S39" s="182">
        <f t="shared" si="4"/>
        <v>10899.749099173443</v>
      </c>
      <c r="T39" s="183">
        <f t="shared" si="8"/>
        <v>395648.86459504085</v>
      </c>
      <c r="U39" s="182">
        <f t="shared" si="4"/>
        <v>1427.8097757034745</v>
      </c>
      <c r="V39" s="183">
        <f t="shared" si="9"/>
        <v>51827.928654220828</v>
      </c>
      <c r="W39" s="182">
        <f t="shared" si="4"/>
        <v>13564.716025575173</v>
      </c>
      <c r="X39" s="183">
        <f t="shared" si="10"/>
        <v>492384.20615345117</v>
      </c>
      <c r="Y39" s="182">
        <f t="shared" si="4"/>
        <v>1352.2430167701261</v>
      </c>
      <c r="Z39" s="183">
        <f t="shared" si="11"/>
        <v>49084.948100620742</v>
      </c>
      <c r="AA39" s="182">
        <f t="shared" si="4"/>
        <v>1344.6171652211449</v>
      </c>
      <c r="AB39" s="183">
        <f t="shared" si="12"/>
        <v>48808.102991326858</v>
      </c>
      <c r="AC39" s="205">
        <f t="shared" si="5"/>
        <v>0.98009200790225315</v>
      </c>
    </row>
    <row r="40" spans="1:31" x14ac:dyDescent="0.25">
      <c r="A40" s="167">
        <v>346640</v>
      </c>
      <c r="B40" s="97">
        <v>45138</v>
      </c>
      <c r="C40" s="182">
        <f t="shared" si="4"/>
        <v>11539.9925201446</v>
      </c>
      <c r="D40" s="183">
        <f t="shared" si="6"/>
        <v>430429.00764101255</v>
      </c>
      <c r="E40" s="182">
        <f t="shared" si="4"/>
        <v>4302.4951956899677</v>
      </c>
      <c r="F40" s="183">
        <f t="shared" si="6"/>
        <v>160478.29636982977</v>
      </c>
      <c r="G40" s="182">
        <f t="shared" si="4"/>
        <v>10361.415937316973</v>
      </c>
      <c r="H40" s="183">
        <f t="shared" si="6"/>
        <v>386469.36156121868</v>
      </c>
      <c r="I40" s="182">
        <f t="shared" si="4"/>
        <v>104272.08652705984</v>
      </c>
      <c r="J40" s="183">
        <f t="shared" si="6"/>
        <v>3889233.8056894192</v>
      </c>
      <c r="K40" s="182">
        <f t="shared" si="4"/>
        <v>17801.698211344781</v>
      </c>
      <c r="L40" s="183">
        <f t="shared" si="6"/>
        <v>663983.69747941347</v>
      </c>
      <c r="M40" s="182">
        <f t="shared" si="4"/>
        <v>94673.621871468378</v>
      </c>
      <c r="N40" s="183">
        <f t="shared" si="6"/>
        <v>3531221.6831002813</v>
      </c>
      <c r="O40" s="182">
        <f t="shared" si="4"/>
        <v>18803.141037243186</v>
      </c>
      <c r="P40" s="183">
        <f t="shared" si="6"/>
        <v>701336.42726070213</v>
      </c>
      <c r="Q40" s="182">
        <f t="shared" si="4"/>
        <v>49395.507236525889</v>
      </c>
      <c r="R40" s="183">
        <f t="shared" si="7"/>
        <v>1842397.9206556804</v>
      </c>
      <c r="S40" s="182">
        <f t="shared" si="4"/>
        <v>10899.749099173443</v>
      </c>
      <c r="T40" s="183">
        <f t="shared" si="8"/>
        <v>406548.61369421432</v>
      </c>
      <c r="U40" s="182">
        <f t="shared" si="4"/>
        <v>1427.8097757034745</v>
      </c>
      <c r="V40" s="183">
        <f t="shared" si="9"/>
        <v>53255.738429924306</v>
      </c>
      <c r="W40" s="182">
        <f t="shared" si="4"/>
        <v>13564.716025575173</v>
      </c>
      <c r="X40" s="183">
        <f t="shared" si="10"/>
        <v>505948.92217902635</v>
      </c>
      <c r="Y40" s="182">
        <f t="shared" si="4"/>
        <v>1352.2430167701261</v>
      </c>
      <c r="Z40" s="183">
        <f t="shared" si="11"/>
        <v>50437.191117390867</v>
      </c>
      <c r="AA40" s="182">
        <f t="shared" si="4"/>
        <v>1344.6171652211449</v>
      </c>
      <c r="AB40" s="183">
        <f t="shared" si="12"/>
        <v>50152.720156547999</v>
      </c>
      <c r="AC40" s="205">
        <f t="shared" si="5"/>
        <v>0.98009200790225315</v>
      </c>
    </row>
    <row r="41" spans="1:31" x14ac:dyDescent="0.25">
      <c r="A41" s="167">
        <v>346640</v>
      </c>
      <c r="B41" s="97">
        <v>45169</v>
      </c>
      <c r="C41" s="182">
        <f t="shared" si="4"/>
        <v>11539.9925201446</v>
      </c>
      <c r="D41" s="183">
        <f t="shared" si="6"/>
        <v>441969.00016115716</v>
      </c>
      <c r="E41" s="182">
        <f t="shared" si="4"/>
        <v>4302.4951956899677</v>
      </c>
      <c r="F41" s="183">
        <f t="shared" si="6"/>
        <v>164780.79156551973</v>
      </c>
      <c r="G41" s="182">
        <f t="shared" si="4"/>
        <v>10361.415937316973</v>
      </c>
      <c r="H41" s="183">
        <f t="shared" si="6"/>
        <v>396830.77749853564</v>
      </c>
      <c r="I41" s="182">
        <f t="shared" si="4"/>
        <v>104272.08652705984</v>
      </c>
      <c r="J41" s="183">
        <f t="shared" si="6"/>
        <v>3993505.8922164789</v>
      </c>
      <c r="K41" s="182">
        <f t="shared" si="4"/>
        <v>17801.698211344781</v>
      </c>
      <c r="L41" s="183">
        <f t="shared" si="6"/>
        <v>681785.39569075825</v>
      </c>
      <c r="M41" s="182">
        <f t="shared" si="4"/>
        <v>94673.621871468378</v>
      </c>
      <c r="N41" s="183">
        <f t="shared" si="6"/>
        <v>3625895.3049717499</v>
      </c>
      <c r="O41" s="182">
        <f t="shared" si="4"/>
        <v>18803.141037243186</v>
      </c>
      <c r="P41" s="183">
        <f t="shared" si="6"/>
        <v>720139.56829794531</v>
      </c>
      <c r="Q41" s="182">
        <f t="shared" si="4"/>
        <v>49395.507236525889</v>
      </c>
      <c r="R41" s="183">
        <f t="shared" si="7"/>
        <v>1891793.4278922062</v>
      </c>
      <c r="S41" s="182">
        <f t="shared" si="4"/>
        <v>10899.749099173443</v>
      </c>
      <c r="T41" s="183">
        <f t="shared" si="8"/>
        <v>417448.36279338779</v>
      </c>
      <c r="U41" s="182">
        <f t="shared" si="4"/>
        <v>1427.8097757034745</v>
      </c>
      <c r="V41" s="183">
        <f t="shared" si="9"/>
        <v>54683.548205627783</v>
      </c>
      <c r="W41" s="182">
        <f t="shared" si="4"/>
        <v>13564.716025575173</v>
      </c>
      <c r="X41" s="183">
        <f t="shared" si="10"/>
        <v>519513.63820460154</v>
      </c>
      <c r="Y41" s="182">
        <f t="shared" si="4"/>
        <v>1352.2430167701261</v>
      </c>
      <c r="Z41" s="183">
        <f t="shared" si="11"/>
        <v>51789.434134160991</v>
      </c>
      <c r="AA41" s="182">
        <f t="shared" si="4"/>
        <v>1344.6171652211449</v>
      </c>
      <c r="AB41" s="183">
        <f t="shared" si="12"/>
        <v>51497.337321769141</v>
      </c>
      <c r="AC41" s="205">
        <f t="shared" si="5"/>
        <v>0.98009200790225315</v>
      </c>
    </row>
    <row r="42" spans="1:31" x14ac:dyDescent="0.25">
      <c r="A42" s="167">
        <v>346640</v>
      </c>
      <c r="B42" s="97">
        <v>45199</v>
      </c>
      <c r="C42" s="182">
        <f t="shared" si="4"/>
        <v>11539.9925201446</v>
      </c>
      <c r="D42" s="183">
        <f t="shared" si="6"/>
        <v>453508.99268130178</v>
      </c>
      <c r="E42" s="182">
        <f t="shared" si="4"/>
        <v>4302.4951956899677</v>
      </c>
      <c r="F42" s="183">
        <f t="shared" si="6"/>
        <v>169083.28676120969</v>
      </c>
      <c r="G42" s="182">
        <f t="shared" si="4"/>
        <v>10361.415937316973</v>
      </c>
      <c r="H42" s="183">
        <f t="shared" si="6"/>
        <v>407192.19343585259</v>
      </c>
      <c r="I42" s="182">
        <f t="shared" si="4"/>
        <v>104272.08652705984</v>
      </c>
      <c r="J42" s="183">
        <f t="shared" si="6"/>
        <v>4097777.9787435387</v>
      </c>
      <c r="K42" s="182">
        <f t="shared" si="4"/>
        <v>17801.698211344781</v>
      </c>
      <c r="L42" s="183">
        <f t="shared" si="6"/>
        <v>699587.09390210302</v>
      </c>
      <c r="M42" s="182">
        <f t="shared" si="4"/>
        <v>94673.621871468378</v>
      </c>
      <c r="N42" s="183">
        <f t="shared" si="6"/>
        <v>3720568.9268432185</v>
      </c>
      <c r="O42" s="182">
        <f t="shared" si="4"/>
        <v>18803.141037243186</v>
      </c>
      <c r="P42" s="183">
        <f t="shared" si="6"/>
        <v>738942.7093351885</v>
      </c>
      <c r="Q42" s="182">
        <f t="shared" si="4"/>
        <v>49395.507236525889</v>
      </c>
      <c r="R42" s="183">
        <f t="shared" si="7"/>
        <v>1941188.9351287321</v>
      </c>
      <c r="S42" s="182">
        <f t="shared" si="4"/>
        <v>10899.749099173443</v>
      </c>
      <c r="T42" s="183">
        <f t="shared" si="8"/>
        <v>428348.11189256125</v>
      </c>
      <c r="U42" s="182">
        <f t="shared" si="4"/>
        <v>1427.8097757034745</v>
      </c>
      <c r="V42" s="183">
        <f t="shared" si="9"/>
        <v>56111.357981331261</v>
      </c>
      <c r="W42" s="182">
        <f t="shared" si="4"/>
        <v>13564.716025575173</v>
      </c>
      <c r="X42" s="183">
        <f t="shared" si="10"/>
        <v>533078.35423017666</v>
      </c>
      <c r="Y42" s="182">
        <f t="shared" si="4"/>
        <v>1352.2430167701261</v>
      </c>
      <c r="Z42" s="183">
        <f t="shared" si="11"/>
        <v>53141.677150931115</v>
      </c>
      <c r="AA42" s="182">
        <f t="shared" si="4"/>
        <v>1344.6171652211449</v>
      </c>
      <c r="AB42" s="183">
        <f t="shared" si="12"/>
        <v>52841.954486990282</v>
      </c>
      <c r="AC42" s="205">
        <f t="shared" si="5"/>
        <v>0.98009200790225315</v>
      </c>
    </row>
    <row r="43" spans="1:31" x14ac:dyDescent="0.25">
      <c r="A43" s="167">
        <v>346640</v>
      </c>
      <c r="B43" s="97">
        <v>45230</v>
      </c>
      <c r="C43" s="182">
        <f t="shared" si="4"/>
        <v>11539.9925201446</v>
      </c>
      <c r="D43" s="183">
        <f t="shared" si="6"/>
        <v>465048.9852014464</v>
      </c>
      <c r="E43" s="182">
        <f t="shared" si="4"/>
        <v>4302.4951956899677</v>
      </c>
      <c r="F43" s="183">
        <f t="shared" si="6"/>
        <v>173385.78195689965</v>
      </c>
      <c r="G43" s="182">
        <f t="shared" si="4"/>
        <v>10361.415937316973</v>
      </c>
      <c r="H43" s="183">
        <f t="shared" si="6"/>
        <v>417553.60937316954</v>
      </c>
      <c r="I43" s="182">
        <f t="shared" si="4"/>
        <v>104272.08652705984</v>
      </c>
      <c r="J43" s="183">
        <f t="shared" si="6"/>
        <v>4202050.065270599</v>
      </c>
      <c r="K43" s="182">
        <f t="shared" si="4"/>
        <v>17801.698211344781</v>
      </c>
      <c r="L43" s="183">
        <f t="shared" si="6"/>
        <v>717388.79211344779</v>
      </c>
      <c r="M43" s="182">
        <f t="shared" si="4"/>
        <v>94673.621871468378</v>
      </c>
      <c r="N43" s="183">
        <f t="shared" si="6"/>
        <v>3815242.5487146871</v>
      </c>
      <c r="O43" s="182">
        <f t="shared" si="4"/>
        <v>18803.141037243186</v>
      </c>
      <c r="P43" s="183">
        <f t="shared" si="6"/>
        <v>757745.85037243168</v>
      </c>
      <c r="Q43" s="182">
        <f t="shared" si="4"/>
        <v>49395.507236525889</v>
      </c>
      <c r="R43" s="183">
        <f t="shared" si="7"/>
        <v>1990584.442365258</v>
      </c>
      <c r="S43" s="182">
        <f t="shared" si="4"/>
        <v>10899.749099173443</v>
      </c>
      <c r="T43" s="183">
        <f t="shared" si="8"/>
        <v>439247.86099173472</v>
      </c>
      <c r="U43" s="182">
        <f t="shared" si="4"/>
        <v>1427.8097757034745</v>
      </c>
      <c r="V43" s="183">
        <f t="shared" si="9"/>
        <v>57539.167757034738</v>
      </c>
      <c r="W43" s="182">
        <f t="shared" si="4"/>
        <v>13564.716025575173</v>
      </c>
      <c r="X43" s="183">
        <f t="shared" si="10"/>
        <v>546643.07025575184</v>
      </c>
      <c r="Y43" s="182">
        <f t="shared" si="4"/>
        <v>1352.2430167701261</v>
      </c>
      <c r="Z43" s="183">
        <f t="shared" si="11"/>
        <v>54493.920167701239</v>
      </c>
      <c r="AA43" s="182">
        <f t="shared" si="4"/>
        <v>1344.6171652211449</v>
      </c>
      <c r="AB43" s="183">
        <f t="shared" si="12"/>
        <v>54186.571652211423</v>
      </c>
      <c r="AC43" s="205">
        <f t="shared" si="5"/>
        <v>0.98009200790225315</v>
      </c>
    </row>
    <row r="44" spans="1:31" x14ac:dyDescent="0.25">
      <c r="A44" s="167">
        <v>346640</v>
      </c>
      <c r="B44" s="97">
        <v>45260</v>
      </c>
      <c r="C44" s="182">
        <f t="shared" si="4"/>
        <v>11539.9925201446</v>
      </c>
      <c r="D44" s="183">
        <f t="shared" si="6"/>
        <v>476588.97772159101</v>
      </c>
      <c r="E44" s="182">
        <f t="shared" si="4"/>
        <v>4302.4951956899677</v>
      </c>
      <c r="F44" s="183">
        <f t="shared" si="6"/>
        <v>177688.27715258961</v>
      </c>
      <c r="G44" s="182">
        <f t="shared" si="4"/>
        <v>10361.415937316973</v>
      </c>
      <c r="H44" s="183">
        <f t="shared" si="6"/>
        <v>427915.0253104865</v>
      </c>
      <c r="I44" s="182">
        <f t="shared" si="4"/>
        <v>104272.08652705984</v>
      </c>
      <c r="J44" s="183">
        <f t="shared" si="6"/>
        <v>4306322.1517976588</v>
      </c>
      <c r="K44" s="182">
        <f t="shared" si="4"/>
        <v>17801.698211344781</v>
      </c>
      <c r="L44" s="183">
        <f t="shared" si="6"/>
        <v>735190.49032479257</v>
      </c>
      <c r="M44" s="182">
        <f t="shared" si="4"/>
        <v>94673.621871468378</v>
      </c>
      <c r="N44" s="183">
        <f t="shared" si="6"/>
        <v>3909916.1705861557</v>
      </c>
      <c r="O44" s="182">
        <f t="shared" si="4"/>
        <v>18803.141037243186</v>
      </c>
      <c r="P44" s="183">
        <f t="shared" si="6"/>
        <v>776548.99140967487</v>
      </c>
      <c r="Q44" s="182">
        <f t="shared" si="4"/>
        <v>49395.507236525889</v>
      </c>
      <c r="R44" s="183">
        <f t="shared" si="7"/>
        <v>2039979.9496017839</v>
      </c>
      <c r="S44" s="182">
        <f t="shared" si="4"/>
        <v>10899.749099173443</v>
      </c>
      <c r="T44" s="183">
        <f t="shared" si="8"/>
        <v>450147.61009090819</v>
      </c>
      <c r="U44" s="182">
        <f t="shared" si="4"/>
        <v>1427.8097757034745</v>
      </c>
      <c r="V44" s="183">
        <f t="shared" si="9"/>
        <v>58966.977532738216</v>
      </c>
      <c r="W44" s="182">
        <f t="shared" si="4"/>
        <v>13564.716025575173</v>
      </c>
      <c r="X44" s="183">
        <f t="shared" si="10"/>
        <v>560207.78628132702</v>
      </c>
      <c r="Y44" s="182">
        <f t="shared" si="4"/>
        <v>1352.2430167701261</v>
      </c>
      <c r="Z44" s="183">
        <f t="shared" si="11"/>
        <v>55846.163184471363</v>
      </c>
      <c r="AA44" s="182">
        <f t="shared" si="4"/>
        <v>1344.6171652211449</v>
      </c>
      <c r="AB44" s="183">
        <f t="shared" si="12"/>
        <v>55531.188817432565</v>
      </c>
      <c r="AC44" s="205">
        <f t="shared" si="5"/>
        <v>0.98009200790225315</v>
      </c>
      <c r="AD44" s="214" t="s">
        <v>2999</v>
      </c>
      <c r="AE44" s="214" t="s">
        <v>3001</v>
      </c>
    </row>
    <row r="45" spans="1:31" x14ac:dyDescent="0.25">
      <c r="A45" s="167">
        <v>346640</v>
      </c>
      <c r="B45" s="158">
        <v>45291</v>
      </c>
      <c r="C45" s="184">
        <f t="shared" si="4"/>
        <v>11539.9925201446</v>
      </c>
      <c r="D45" s="177">
        <f t="shared" si="6"/>
        <v>488128.97024173563</v>
      </c>
      <c r="E45" s="184">
        <f t="shared" si="4"/>
        <v>4302.4951956899677</v>
      </c>
      <c r="F45" s="177">
        <f t="shared" si="6"/>
        <v>181990.77234827957</v>
      </c>
      <c r="G45" s="184">
        <f t="shared" si="4"/>
        <v>10361.415937316973</v>
      </c>
      <c r="H45" s="177">
        <f t="shared" si="6"/>
        <v>438276.44124780345</v>
      </c>
      <c r="I45" s="184">
        <f t="shared" si="4"/>
        <v>104272.08652705984</v>
      </c>
      <c r="J45" s="177">
        <f t="shared" si="6"/>
        <v>4410594.2383247185</v>
      </c>
      <c r="K45" s="184">
        <f t="shared" si="4"/>
        <v>17801.698211344781</v>
      </c>
      <c r="L45" s="177">
        <f t="shared" si="6"/>
        <v>752992.18853613734</v>
      </c>
      <c r="M45" s="184">
        <f t="shared" si="4"/>
        <v>94673.621871468378</v>
      </c>
      <c r="N45" s="177">
        <f t="shared" si="6"/>
        <v>4004589.7924576243</v>
      </c>
      <c r="O45" s="184">
        <f t="shared" si="4"/>
        <v>18803.141037243186</v>
      </c>
      <c r="P45" s="177">
        <f t="shared" si="6"/>
        <v>795352.13244691805</v>
      </c>
      <c r="Q45" s="184">
        <f t="shared" si="4"/>
        <v>49395.507236525889</v>
      </c>
      <c r="R45" s="177">
        <f t="shared" si="7"/>
        <v>2089375.4568383098</v>
      </c>
      <c r="S45" s="184">
        <f t="shared" si="4"/>
        <v>10899.749099173443</v>
      </c>
      <c r="T45" s="177">
        <f t="shared" si="8"/>
        <v>461047.35919008165</v>
      </c>
      <c r="U45" s="184">
        <f t="shared" si="4"/>
        <v>1427.8097757034745</v>
      </c>
      <c r="V45" s="177">
        <f t="shared" si="9"/>
        <v>60394.787308441693</v>
      </c>
      <c r="W45" s="184">
        <f t="shared" si="4"/>
        <v>13564.716025575173</v>
      </c>
      <c r="X45" s="177">
        <f t="shared" si="10"/>
        <v>573772.5023069022</v>
      </c>
      <c r="Y45" s="184">
        <f t="shared" si="4"/>
        <v>1352.2430167701261</v>
      </c>
      <c r="Z45" s="177">
        <f t="shared" si="11"/>
        <v>57198.406201241487</v>
      </c>
      <c r="AA45" s="184">
        <f t="shared" si="4"/>
        <v>1344.6171652211449</v>
      </c>
      <c r="AB45" s="177">
        <f t="shared" si="12"/>
        <v>56875.805982653706</v>
      </c>
      <c r="AC45" s="205">
        <f t="shared" si="5"/>
        <v>0.98009200790225315</v>
      </c>
      <c r="AD45" s="207">
        <f>SUM(D45,F45,H45,J45,L45,N45,P45,R45,T45,V45,X45,Z45,AB45)</f>
        <v>14370588.853430849</v>
      </c>
      <c r="AE45" s="168">
        <f>+'Gross Plant Detail'!D27</f>
        <v>12332154.369999997</v>
      </c>
    </row>
    <row r="46" spans="1:31" x14ac:dyDescent="0.25">
      <c r="A46" s="167">
        <v>1595906.66666667</v>
      </c>
      <c r="B46" s="165">
        <v>45322</v>
      </c>
      <c r="C46" s="208">
        <f>+$A46*C$4</f>
        <v>53129.329522126754</v>
      </c>
      <c r="D46" s="176">
        <f t="shared" si="6"/>
        <v>541258.29976386239</v>
      </c>
      <c r="E46" s="208">
        <f>+$A46*E$4</f>
        <v>19808.391954500581</v>
      </c>
      <c r="F46" s="176">
        <f t="shared" si="6"/>
        <v>201799.16430278015</v>
      </c>
      <c r="G46" s="208">
        <f>+$A46*G$4</f>
        <v>47703.248250285746</v>
      </c>
      <c r="H46" s="176">
        <f t="shared" si="6"/>
        <v>485979.6894980892</v>
      </c>
      <c r="I46" s="208">
        <f>+$A46*I$4</f>
        <v>480061.49553341593</v>
      </c>
      <c r="J46" s="176">
        <f t="shared" si="6"/>
        <v>4890655.7338581346</v>
      </c>
      <c r="K46" s="208">
        <f>+$A46*K$4</f>
        <v>81957.790631273936</v>
      </c>
      <c r="L46" s="176">
        <f t="shared" si="6"/>
        <v>834949.97916741134</v>
      </c>
      <c r="M46" s="208">
        <f>+$A46*M$4</f>
        <v>435870.83038971084</v>
      </c>
      <c r="N46" s="176">
        <f t="shared" si="6"/>
        <v>4440460.6228473354</v>
      </c>
      <c r="O46" s="208">
        <f>+$A46*O$4</f>
        <v>86568.360443036057</v>
      </c>
      <c r="P46" s="176">
        <f t="shared" si="6"/>
        <v>881920.49288995413</v>
      </c>
      <c r="Q46" s="208">
        <f>+$A46*Q$4</f>
        <v>227413.51115353717</v>
      </c>
      <c r="R46" s="176">
        <f t="shared" si="7"/>
        <v>2316788.9679918471</v>
      </c>
      <c r="S46" s="208">
        <f>+$A46*S$4</f>
        <v>50181.692296716014</v>
      </c>
      <c r="T46" s="176">
        <f t="shared" si="8"/>
        <v>511229.05148679769</v>
      </c>
      <c r="U46" s="208">
        <f>+$A46*U$4</f>
        <v>6573.5393834450006</v>
      </c>
      <c r="V46" s="176">
        <f t="shared" si="9"/>
        <v>66968.326691886701</v>
      </c>
      <c r="W46" s="208">
        <f>+$A46*W$4</f>
        <v>62451.019853278769</v>
      </c>
      <c r="X46" s="176">
        <f t="shared" si="10"/>
        <v>636223.52216018096</v>
      </c>
      <c r="Y46" s="208">
        <f>+$A46*Y$4</f>
        <v>6225.6309852705399</v>
      </c>
      <c r="Z46" s="176">
        <f t="shared" si="11"/>
        <v>63424.037186512025</v>
      </c>
      <c r="AA46" s="208">
        <f>+$A46*AA$4</f>
        <v>6190.5252825190246</v>
      </c>
      <c r="AB46" s="176">
        <f t="shared" si="12"/>
        <v>63066.331265172732</v>
      </c>
      <c r="AC46" s="205">
        <f t="shared" si="5"/>
        <v>0.98009200559709797</v>
      </c>
    </row>
    <row r="47" spans="1:31" x14ac:dyDescent="0.25">
      <c r="A47" s="167">
        <v>1595906.66666667</v>
      </c>
      <c r="B47" s="97">
        <v>45351</v>
      </c>
      <c r="C47" s="182">
        <f t="shared" ref="C47:AA57" si="13">+$A47*C$4</f>
        <v>53129.329522126754</v>
      </c>
      <c r="D47" s="183">
        <f t="shared" si="6"/>
        <v>594387.6292859891</v>
      </c>
      <c r="E47" s="182">
        <f t="shared" si="13"/>
        <v>19808.391954500581</v>
      </c>
      <c r="F47" s="183">
        <f t="shared" si="6"/>
        <v>221607.55625728072</v>
      </c>
      <c r="G47" s="182">
        <f t="shared" si="13"/>
        <v>47703.248250285746</v>
      </c>
      <c r="H47" s="183">
        <f t="shared" si="6"/>
        <v>533682.93774837488</v>
      </c>
      <c r="I47" s="182">
        <f t="shared" si="13"/>
        <v>480061.49553341593</v>
      </c>
      <c r="J47" s="183">
        <f t="shared" si="6"/>
        <v>5370717.2293915506</v>
      </c>
      <c r="K47" s="182">
        <f t="shared" si="13"/>
        <v>81957.790631273936</v>
      </c>
      <c r="L47" s="183">
        <f t="shared" si="6"/>
        <v>916907.76979868533</v>
      </c>
      <c r="M47" s="182">
        <f t="shared" si="13"/>
        <v>435870.83038971084</v>
      </c>
      <c r="N47" s="183">
        <f t="shared" si="6"/>
        <v>4876331.4532370465</v>
      </c>
      <c r="O47" s="182">
        <f t="shared" si="13"/>
        <v>86568.360443036057</v>
      </c>
      <c r="P47" s="183">
        <f t="shared" si="6"/>
        <v>968488.8533329902</v>
      </c>
      <c r="Q47" s="182">
        <f t="shared" si="13"/>
        <v>227413.51115353717</v>
      </c>
      <c r="R47" s="183">
        <f t="shared" si="7"/>
        <v>2544202.4791453844</v>
      </c>
      <c r="S47" s="182">
        <f t="shared" si="13"/>
        <v>50181.692296716014</v>
      </c>
      <c r="T47" s="183">
        <f t="shared" si="8"/>
        <v>561410.74378351367</v>
      </c>
      <c r="U47" s="182">
        <f t="shared" si="13"/>
        <v>6573.5393834450006</v>
      </c>
      <c r="V47" s="183">
        <f t="shared" si="9"/>
        <v>73541.866075331694</v>
      </c>
      <c r="W47" s="182">
        <f t="shared" si="13"/>
        <v>62451.019853278769</v>
      </c>
      <c r="X47" s="183">
        <f t="shared" si="10"/>
        <v>698674.54201345972</v>
      </c>
      <c r="Y47" s="182">
        <f t="shared" si="13"/>
        <v>6225.6309852705399</v>
      </c>
      <c r="Z47" s="183">
        <f t="shared" si="11"/>
        <v>69649.66817178257</v>
      </c>
      <c r="AA47" s="182">
        <f t="shared" si="13"/>
        <v>6190.5252825190246</v>
      </c>
      <c r="AB47" s="183">
        <f t="shared" si="12"/>
        <v>69256.856547691757</v>
      </c>
      <c r="AC47" s="205">
        <f t="shared" si="5"/>
        <v>0.98009200559709797</v>
      </c>
    </row>
    <row r="48" spans="1:31" x14ac:dyDescent="0.25">
      <c r="A48" s="167">
        <v>1595906.66666667</v>
      </c>
      <c r="B48" s="97">
        <v>45382</v>
      </c>
      <c r="C48" s="182">
        <f t="shared" si="13"/>
        <v>53129.329522126754</v>
      </c>
      <c r="D48" s="183">
        <f t="shared" si="6"/>
        <v>647516.9588081158</v>
      </c>
      <c r="E48" s="182">
        <f t="shared" si="13"/>
        <v>19808.391954500581</v>
      </c>
      <c r="F48" s="183">
        <f t="shared" si="6"/>
        <v>241415.9482117813</v>
      </c>
      <c r="G48" s="182">
        <f t="shared" si="13"/>
        <v>47703.248250285746</v>
      </c>
      <c r="H48" s="183">
        <f t="shared" si="6"/>
        <v>581386.18599866063</v>
      </c>
      <c r="I48" s="182">
        <f t="shared" si="13"/>
        <v>480061.49553341593</v>
      </c>
      <c r="J48" s="183">
        <f t="shared" si="6"/>
        <v>5850778.7249249667</v>
      </c>
      <c r="K48" s="182">
        <f t="shared" si="13"/>
        <v>81957.790631273936</v>
      </c>
      <c r="L48" s="183">
        <f t="shared" si="6"/>
        <v>998865.56042995933</v>
      </c>
      <c r="M48" s="182">
        <f t="shared" si="13"/>
        <v>435870.83038971084</v>
      </c>
      <c r="N48" s="183">
        <f t="shared" si="6"/>
        <v>5312202.2836267576</v>
      </c>
      <c r="O48" s="182">
        <f t="shared" si="13"/>
        <v>86568.360443036057</v>
      </c>
      <c r="P48" s="183">
        <f t="shared" si="6"/>
        <v>1055057.2137760262</v>
      </c>
      <c r="Q48" s="182">
        <f t="shared" si="13"/>
        <v>227413.51115353717</v>
      </c>
      <c r="R48" s="183">
        <f t="shared" si="7"/>
        <v>2771615.9902989217</v>
      </c>
      <c r="S48" s="182">
        <f t="shared" si="13"/>
        <v>50181.692296716014</v>
      </c>
      <c r="T48" s="183">
        <f t="shared" si="8"/>
        <v>611592.4360802297</v>
      </c>
      <c r="U48" s="182">
        <f t="shared" si="13"/>
        <v>6573.5393834450006</v>
      </c>
      <c r="V48" s="183">
        <f t="shared" si="9"/>
        <v>80115.405458776688</v>
      </c>
      <c r="W48" s="182">
        <f t="shared" si="13"/>
        <v>62451.019853278769</v>
      </c>
      <c r="X48" s="183">
        <f t="shared" si="10"/>
        <v>761125.56186673848</v>
      </c>
      <c r="Y48" s="182">
        <f t="shared" si="13"/>
        <v>6225.6309852705399</v>
      </c>
      <c r="Z48" s="183">
        <f t="shared" si="11"/>
        <v>75875.299157053116</v>
      </c>
      <c r="AA48" s="182">
        <f t="shared" si="13"/>
        <v>6190.5252825190246</v>
      </c>
      <c r="AB48" s="183">
        <f t="shared" si="12"/>
        <v>75447.381830210783</v>
      </c>
      <c r="AC48" s="205">
        <f t="shared" si="5"/>
        <v>0.98009200559709797</v>
      </c>
    </row>
    <row r="49" spans="1:31" x14ac:dyDescent="0.25">
      <c r="A49" s="167">
        <v>1595906.66666667</v>
      </c>
      <c r="B49" s="97">
        <v>45412</v>
      </c>
      <c r="C49" s="182">
        <f t="shared" si="13"/>
        <v>53129.329522126754</v>
      </c>
      <c r="D49" s="183">
        <f t="shared" si="6"/>
        <v>700646.2883302425</v>
      </c>
      <c r="E49" s="182">
        <f t="shared" si="13"/>
        <v>19808.391954500581</v>
      </c>
      <c r="F49" s="183">
        <f t="shared" si="6"/>
        <v>261224.34016628188</v>
      </c>
      <c r="G49" s="182">
        <f t="shared" si="13"/>
        <v>47703.248250285746</v>
      </c>
      <c r="H49" s="183">
        <f t="shared" si="6"/>
        <v>629089.43424894637</v>
      </c>
      <c r="I49" s="182">
        <f t="shared" si="13"/>
        <v>480061.49553341593</v>
      </c>
      <c r="J49" s="183">
        <f t="shared" si="6"/>
        <v>6330840.2204583827</v>
      </c>
      <c r="K49" s="182">
        <f t="shared" si="13"/>
        <v>81957.790631273936</v>
      </c>
      <c r="L49" s="183">
        <f t="shared" si="6"/>
        <v>1080823.3510612333</v>
      </c>
      <c r="M49" s="182">
        <f t="shared" si="13"/>
        <v>435870.83038971084</v>
      </c>
      <c r="N49" s="183">
        <f t="shared" si="6"/>
        <v>5748073.1140164686</v>
      </c>
      <c r="O49" s="182">
        <f t="shared" si="13"/>
        <v>86568.360443036057</v>
      </c>
      <c r="P49" s="183">
        <f t="shared" si="6"/>
        <v>1141625.5742190622</v>
      </c>
      <c r="Q49" s="182">
        <f t="shared" si="13"/>
        <v>227413.51115353717</v>
      </c>
      <c r="R49" s="183">
        <f t="shared" si="7"/>
        <v>2999029.501452459</v>
      </c>
      <c r="S49" s="182">
        <f t="shared" si="13"/>
        <v>50181.692296716014</v>
      </c>
      <c r="T49" s="183">
        <f t="shared" si="8"/>
        <v>661774.12837694574</v>
      </c>
      <c r="U49" s="182">
        <f t="shared" si="13"/>
        <v>6573.5393834450006</v>
      </c>
      <c r="V49" s="183">
        <f t="shared" si="9"/>
        <v>86688.944842221681</v>
      </c>
      <c r="W49" s="182">
        <f t="shared" si="13"/>
        <v>62451.019853278769</v>
      </c>
      <c r="X49" s="183">
        <f t="shared" si="10"/>
        <v>823576.58172001725</v>
      </c>
      <c r="Y49" s="182">
        <f t="shared" si="13"/>
        <v>6225.6309852705399</v>
      </c>
      <c r="Z49" s="183">
        <f t="shared" si="11"/>
        <v>82100.930142323661</v>
      </c>
      <c r="AA49" s="182">
        <f t="shared" si="13"/>
        <v>6190.5252825190246</v>
      </c>
      <c r="AB49" s="183">
        <f t="shared" si="12"/>
        <v>81637.907112729808</v>
      </c>
      <c r="AC49" s="205">
        <f t="shared" si="5"/>
        <v>0.98009200559709797</v>
      </c>
    </row>
    <row r="50" spans="1:31" x14ac:dyDescent="0.25">
      <c r="A50" s="167">
        <v>1595906.66666667</v>
      </c>
      <c r="B50" s="97">
        <v>45443</v>
      </c>
      <c r="C50" s="182">
        <f t="shared" si="13"/>
        <v>53129.329522126754</v>
      </c>
      <c r="D50" s="183">
        <f t="shared" si="6"/>
        <v>753775.61785236921</v>
      </c>
      <c r="E50" s="182">
        <f t="shared" si="13"/>
        <v>19808.391954500581</v>
      </c>
      <c r="F50" s="183">
        <f t="shared" si="6"/>
        <v>281032.73212078249</v>
      </c>
      <c r="G50" s="182">
        <f t="shared" si="13"/>
        <v>47703.248250285746</v>
      </c>
      <c r="H50" s="183">
        <f t="shared" si="6"/>
        <v>676792.68249923212</v>
      </c>
      <c r="I50" s="182">
        <f t="shared" si="13"/>
        <v>480061.49553341593</v>
      </c>
      <c r="J50" s="183">
        <f t="shared" si="6"/>
        <v>6810901.7159917988</v>
      </c>
      <c r="K50" s="182">
        <f t="shared" si="13"/>
        <v>81957.790631273936</v>
      </c>
      <c r="L50" s="183">
        <f t="shared" si="6"/>
        <v>1162781.1416925073</v>
      </c>
      <c r="M50" s="182">
        <f t="shared" si="13"/>
        <v>435870.83038971084</v>
      </c>
      <c r="N50" s="183">
        <f t="shared" si="6"/>
        <v>6183943.9444061797</v>
      </c>
      <c r="O50" s="182">
        <f t="shared" si="13"/>
        <v>86568.360443036057</v>
      </c>
      <c r="P50" s="183">
        <f t="shared" si="6"/>
        <v>1228193.9346620983</v>
      </c>
      <c r="Q50" s="182">
        <f t="shared" si="13"/>
        <v>227413.51115353717</v>
      </c>
      <c r="R50" s="183">
        <f t="shared" si="7"/>
        <v>3226443.0126059963</v>
      </c>
      <c r="S50" s="182">
        <f t="shared" si="13"/>
        <v>50181.692296716014</v>
      </c>
      <c r="T50" s="183">
        <f t="shared" si="8"/>
        <v>711955.82067366177</v>
      </c>
      <c r="U50" s="182">
        <f t="shared" si="13"/>
        <v>6573.5393834450006</v>
      </c>
      <c r="V50" s="183">
        <f t="shared" si="9"/>
        <v>93262.484225666674</v>
      </c>
      <c r="W50" s="182">
        <f t="shared" si="13"/>
        <v>62451.019853278769</v>
      </c>
      <c r="X50" s="183">
        <f t="shared" si="10"/>
        <v>886027.60157329601</v>
      </c>
      <c r="Y50" s="182">
        <f t="shared" si="13"/>
        <v>6225.6309852705399</v>
      </c>
      <c r="Z50" s="183">
        <f t="shared" si="11"/>
        <v>88326.561127594206</v>
      </c>
      <c r="AA50" s="182">
        <f t="shared" si="13"/>
        <v>6190.5252825190246</v>
      </c>
      <c r="AB50" s="183">
        <f t="shared" si="12"/>
        <v>87828.432395248834</v>
      </c>
      <c r="AC50" s="205">
        <f t="shared" si="5"/>
        <v>0.98009200559709797</v>
      </c>
    </row>
    <row r="51" spans="1:31" x14ac:dyDescent="0.25">
      <c r="A51" s="167">
        <v>1595906.66666667</v>
      </c>
      <c r="B51" s="97">
        <v>45473</v>
      </c>
      <c r="C51" s="182">
        <f t="shared" si="13"/>
        <v>53129.329522126754</v>
      </c>
      <c r="D51" s="183">
        <f t="shared" si="6"/>
        <v>806904.94737449591</v>
      </c>
      <c r="E51" s="182">
        <f t="shared" si="13"/>
        <v>19808.391954500581</v>
      </c>
      <c r="F51" s="183">
        <f t="shared" si="6"/>
        <v>300841.12407528306</v>
      </c>
      <c r="G51" s="182">
        <f t="shared" si="13"/>
        <v>47703.248250285746</v>
      </c>
      <c r="H51" s="183">
        <f t="shared" si="6"/>
        <v>724495.93074951787</v>
      </c>
      <c r="I51" s="182">
        <f t="shared" si="13"/>
        <v>480061.49553341593</v>
      </c>
      <c r="J51" s="183">
        <f t="shared" si="6"/>
        <v>7290963.2115252148</v>
      </c>
      <c r="K51" s="182">
        <f t="shared" si="13"/>
        <v>81957.790631273936</v>
      </c>
      <c r="L51" s="183">
        <f t="shared" si="6"/>
        <v>1244738.9323237813</v>
      </c>
      <c r="M51" s="182">
        <f t="shared" si="13"/>
        <v>435870.83038971084</v>
      </c>
      <c r="N51" s="183">
        <f t="shared" si="6"/>
        <v>6619814.7747958908</v>
      </c>
      <c r="O51" s="182">
        <f t="shared" si="13"/>
        <v>86568.360443036057</v>
      </c>
      <c r="P51" s="183">
        <f t="shared" si="6"/>
        <v>1314762.2951051344</v>
      </c>
      <c r="Q51" s="182">
        <f t="shared" si="13"/>
        <v>227413.51115353717</v>
      </c>
      <c r="R51" s="183">
        <f t="shared" si="7"/>
        <v>3453856.5237595337</v>
      </c>
      <c r="S51" s="182">
        <f t="shared" si="13"/>
        <v>50181.692296716014</v>
      </c>
      <c r="T51" s="183">
        <f t="shared" si="8"/>
        <v>762137.51297037781</v>
      </c>
      <c r="U51" s="182">
        <f t="shared" si="13"/>
        <v>6573.5393834450006</v>
      </c>
      <c r="V51" s="183">
        <f t="shared" si="9"/>
        <v>99836.023609111668</v>
      </c>
      <c r="W51" s="182">
        <f t="shared" si="13"/>
        <v>62451.019853278769</v>
      </c>
      <c r="X51" s="183">
        <f t="shared" si="10"/>
        <v>948478.62142657477</v>
      </c>
      <c r="Y51" s="182">
        <f t="shared" si="13"/>
        <v>6225.6309852705399</v>
      </c>
      <c r="Z51" s="183">
        <f t="shared" si="11"/>
        <v>94552.192112864752</v>
      </c>
      <c r="AA51" s="182">
        <f t="shared" si="13"/>
        <v>6190.5252825190246</v>
      </c>
      <c r="AB51" s="183">
        <f t="shared" si="12"/>
        <v>94018.957677767859</v>
      </c>
      <c r="AC51" s="205">
        <f t="shared" si="5"/>
        <v>0.98009200559709797</v>
      </c>
    </row>
    <row r="52" spans="1:31" x14ac:dyDescent="0.25">
      <c r="A52" s="167">
        <v>1595906.66666667</v>
      </c>
      <c r="B52" s="97">
        <v>45504</v>
      </c>
      <c r="C52" s="182">
        <f t="shared" si="13"/>
        <v>53129.329522126754</v>
      </c>
      <c r="D52" s="183">
        <f t="shared" si="6"/>
        <v>860034.27689662261</v>
      </c>
      <c r="E52" s="182">
        <f t="shared" si="13"/>
        <v>19808.391954500581</v>
      </c>
      <c r="F52" s="183">
        <f t="shared" si="6"/>
        <v>320649.51602978364</v>
      </c>
      <c r="G52" s="182">
        <f t="shared" si="13"/>
        <v>47703.248250285746</v>
      </c>
      <c r="H52" s="183">
        <f t="shared" si="6"/>
        <v>772199.17899980361</v>
      </c>
      <c r="I52" s="182">
        <f t="shared" si="13"/>
        <v>480061.49553341593</v>
      </c>
      <c r="J52" s="183">
        <f t="shared" si="6"/>
        <v>7771024.7070586309</v>
      </c>
      <c r="K52" s="182">
        <f t="shared" si="13"/>
        <v>81957.790631273936</v>
      </c>
      <c r="L52" s="183">
        <f t="shared" si="6"/>
        <v>1326696.7229550553</v>
      </c>
      <c r="M52" s="182">
        <f t="shared" si="13"/>
        <v>435870.83038971084</v>
      </c>
      <c r="N52" s="183">
        <f t="shared" si="6"/>
        <v>7055685.6051856019</v>
      </c>
      <c r="O52" s="182">
        <f t="shared" si="13"/>
        <v>86568.360443036057</v>
      </c>
      <c r="P52" s="183">
        <f t="shared" si="6"/>
        <v>1401330.6555481704</v>
      </c>
      <c r="Q52" s="182">
        <f t="shared" si="13"/>
        <v>227413.51115353717</v>
      </c>
      <c r="R52" s="183">
        <f t="shared" si="7"/>
        <v>3681270.034913071</v>
      </c>
      <c r="S52" s="182">
        <f t="shared" si="13"/>
        <v>50181.692296716014</v>
      </c>
      <c r="T52" s="183">
        <f t="shared" si="8"/>
        <v>812319.20526709384</v>
      </c>
      <c r="U52" s="182">
        <f t="shared" si="13"/>
        <v>6573.5393834450006</v>
      </c>
      <c r="V52" s="183">
        <f t="shared" si="9"/>
        <v>106409.56299255666</v>
      </c>
      <c r="W52" s="182">
        <f t="shared" si="13"/>
        <v>62451.019853278769</v>
      </c>
      <c r="X52" s="183">
        <f t="shared" si="10"/>
        <v>1010929.6412798535</v>
      </c>
      <c r="Y52" s="182">
        <f t="shared" si="13"/>
        <v>6225.6309852705399</v>
      </c>
      <c r="Z52" s="183">
        <f t="shared" si="11"/>
        <v>100777.8230981353</v>
      </c>
      <c r="AA52" s="182">
        <f t="shared" si="13"/>
        <v>6190.5252825190246</v>
      </c>
      <c r="AB52" s="183">
        <f t="shared" si="12"/>
        <v>100209.48296028688</v>
      </c>
      <c r="AC52" s="205">
        <f t="shared" si="5"/>
        <v>0.98009200559709797</v>
      </c>
    </row>
    <row r="53" spans="1:31" x14ac:dyDescent="0.25">
      <c r="A53" s="167">
        <v>1595906.66666667</v>
      </c>
      <c r="B53" s="97">
        <v>45535</v>
      </c>
      <c r="C53" s="182">
        <f t="shared" si="13"/>
        <v>53129.329522126754</v>
      </c>
      <c r="D53" s="183">
        <f t="shared" si="6"/>
        <v>913163.60641874932</v>
      </c>
      <c r="E53" s="182">
        <f t="shared" si="13"/>
        <v>19808.391954500581</v>
      </c>
      <c r="F53" s="183">
        <f t="shared" si="6"/>
        <v>340457.90798428422</v>
      </c>
      <c r="G53" s="182">
        <f t="shared" si="13"/>
        <v>47703.248250285746</v>
      </c>
      <c r="H53" s="183">
        <f t="shared" si="6"/>
        <v>819902.42725008936</v>
      </c>
      <c r="I53" s="182">
        <f t="shared" si="13"/>
        <v>480061.49553341593</v>
      </c>
      <c r="J53" s="183">
        <f t="shared" si="6"/>
        <v>8251086.2025920469</v>
      </c>
      <c r="K53" s="182">
        <f t="shared" si="13"/>
        <v>81957.790631273936</v>
      </c>
      <c r="L53" s="183">
        <f t="shared" si="6"/>
        <v>1408654.5135863293</v>
      </c>
      <c r="M53" s="182">
        <f t="shared" si="13"/>
        <v>435870.83038971084</v>
      </c>
      <c r="N53" s="183">
        <f t="shared" si="6"/>
        <v>7491556.4355753129</v>
      </c>
      <c r="O53" s="182">
        <f t="shared" si="13"/>
        <v>86568.360443036057</v>
      </c>
      <c r="P53" s="183">
        <f t="shared" si="6"/>
        <v>1487899.0159912065</v>
      </c>
      <c r="Q53" s="182">
        <f t="shared" si="13"/>
        <v>227413.51115353717</v>
      </c>
      <c r="R53" s="183">
        <f t="shared" si="7"/>
        <v>3908683.5460666083</v>
      </c>
      <c r="S53" s="182">
        <f t="shared" si="13"/>
        <v>50181.692296716014</v>
      </c>
      <c r="T53" s="183">
        <f t="shared" si="8"/>
        <v>862500.89756380988</v>
      </c>
      <c r="U53" s="182">
        <f t="shared" si="13"/>
        <v>6573.5393834450006</v>
      </c>
      <c r="V53" s="183">
        <f t="shared" si="9"/>
        <v>112983.10237600165</v>
      </c>
      <c r="W53" s="182">
        <f t="shared" si="13"/>
        <v>62451.019853278769</v>
      </c>
      <c r="X53" s="183">
        <f t="shared" si="10"/>
        <v>1073380.6611331324</v>
      </c>
      <c r="Y53" s="182">
        <f t="shared" si="13"/>
        <v>6225.6309852705399</v>
      </c>
      <c r="Z53" s="183">
        <f t="shared" si="11"/>
        <v>107003.45408340584</v>
      </c>
      <c r="AA53" s="182">
        <f t="shared" si="13"/>
        <v>6190.5252825190246</v>
      </c>
      <c r="AB53" s="183">
        <f t="shared" si="12"/>
        <v>106400.00824280591</v>
      </c>
      <c r="AC53" s="205">
        <f t="shared" si="5"/>
        <v>0.98009200559709797</v>
      </c>
    </row>
    <row r="54" spans="1:31" x14ac:dyDescent="0.25">
      <c r="A54" s="167">
        <v>1595906.66666667</v>
      </c>
      <c r="B54" s="97">
        <v>45565</v>
      </c>
      <c r="C54" s="182">
        <f t="shared" si="13"/>
        <v>53129.329522126754</v>
      </c>
      <c r="D54" s="183">
        <f t="shared" si="6"/>
        <v>966292.93594087602</v>
      </c>
      <c r="E54" s="182">
        <f t="shared" si="13"/>
        <v>19808.391954500581</v>
      </c>
      <c r="F54" s="183">
        <f t="shared" si="6"/>
        <v>360266.2999387848</v>
      </c>
      <c r="G54" s="182">
        <f t="shared" si="13"/>
        <v>47703.248250285746</v>
      </c>
      <c r="H54" s="183">
        <f t="shared" si="6"/>
        <v>867605.6755003751</v>
      </c>
      <c r="I54" s="182">
        <f t="shared" si="13"/>
        <v>480061.49553341593</v>
      </c>
      <c r="J54" s="183">
        <f t="shared" si="6"/>
        <v>8731147.698125463</v>
      </c>
      <c r="K54" s="182">
        <f t="shared" si="13"/>
        <v>81957.790631273936</v>
      </c>
      <c r="L54" s="183">
        <f t="shared" si="6"/>
        <v>1490612.3042176033</v>
      </c>
      <c r="M54" s="182">
        <f t="shared" si="13"/>
        <v>435870.83038971084</v>
      </c>
      <c r="N54" s="183">
        <f t="shared" si="6"/>
        <v>7927427.265965024</v>
      </c>
      <c r="O54" s="182">
        <f t="shared" si="13"/>
        <v>86568.360443036057</v>
      </c>
      <c r="P54" s="183">
        <f t="shared" si="6"/>
        <v>1574467.3764342426</v>
      </c>
      <c r="Q54" s="182">
        <f t="shared" si="13"/>
        <v>227413.51115353717</v>
      </c>
      <c r="R54" s="183">
        <f t="shared" si="7"/>
        <v>4136097.0572201456</v>
      </c>
      <c r="S54" s="182">
        <f t="shared" si="13"/>
        <v>50181.692296716014</v>
      </c>
      <c r="T54" s="183">
        <f t="shared" si="8"/>
        <v>912682.58986052591</v>
      </c>
      <c r="U54" s="182">
        <f t="shared" si="13"/>
        <v>6573.5393834450006</v>
      </c>
      <c r="V54" s="183">
        <f t="shared" si="9"/>
        <v>119556.64175944665</v>
      </c>
      <c r="W54" s="182">
        <f t="shared" si="13"/>
        <v>62451.019853278769</v>
      </c>
      <c r="X54" s="183">
        <f t="shared" si="10"/>
        <v>1135831.6809864112</v>
      </c>
      <c r="Y54" s="182">
        <f t="shared" si="13"/>
        <v>6225.6309852705399</v>
      </c>
      <c r="Z54" s="183">
        <f t="shared" si="11"/>
        <v>113229.08506867639</v>
      </c>
      <c r="AA54" s="182">
        <f t="shared" si="13"/>
        <v>6190.5252825190246</v>
      </c>
      <c r="AB54" s="183">
        <f t="shared" si="12"/>
        <v>112590.53352532494</v>
      </c>
      <c r="AC54" s="205">
        <f t="shared" si="5"/>
        <v>0.98009200559709797</v>
      </c>
    </row>
    <row r="55" spans="1:31" x14ac:dyDescent="0.25">
      <c r="A55" s="167">
        <v>1595906.66666667</v>
      </c>
      <c r="B55" s="97">
        <v>45596</v>
      </c>
      <c r="C55" s="182">
        <f t="shared" si="13"/>
        <v>53129.329522126754</v>
      </c>
      <c r="D55" s="183">
        <f t="shared" si="6"/>
        <v>1019422.2654630027</v>
      </c>
      <c r="E55" s="182">
        <f t="shared" si="13"/>
        <v>19808.391954500581</v>
      </c>
      <c r="F55" s="183">
        <f t="shared" si="6"/>
        <v>380074.69189328537</v>
      </c>
      <c r="G55" s="182">
        <f t="shared" si="13"/>
        <v>47703.248250285746</v>
      </c>
      <c r="H55" s="183">
        <f t="shared" si="6"/>
        <v>915308.92375066085</v>
      </c>
      <c r="I55" s="182">
        <f t="shared" si="13"/>
        <v>480061.49553341593</v>
      </c>
      <c r="J55" s="183">
        <f t="shared" si="6"/>
        <v>9211209.193658879</v>
      </c>
      <c r="K55" s="182">
        <f t="shared" si="13"/>
        <v>81957.790631273936</v>
      </c>
      <c r="L55" s="183">
        <f t="shared" si="6"/>
        <v>1572570.0948488773</v>
      </c>
      <c r="M55" s="182">
        <f t="shared" si="13"/>
        <v>435870.83038971084</v>
      </c>
      <c r="N55" s="183">
        <f t="shared" si="6"/>
        <v>8363298.0963547351</v>
      </c>
      <c r="O55" s="182">
        <f t="shared" si="13"/>
        <v>86568.360443036057</v>
      </c>
      <c r="P55" s="183">
        <f t="shared" si="6"/>
        <v>1661035.7368772787</v>
      </c>
      <c r="Q55" s="182">
        <f t="shared" si="13"/>
        <v>227413.51115353717</v>
      </c>
      <c r="R55" s="183">
        <f t="shared" si="7"/>
        <v>4363510.5683736829</v>
      </c>
      <c r="S55" s="182">
        <f t="shared" si="13"/>
        <v>50181.692296716014</v>
      </c>
      <c r="T55" s="183">
        <f t="shared" si="8"/>
        <v>962864.28215724195</v>
      </c>
      <c r="U55" s="182">
        <f t="shared" si="13"/>
        <v>6573.5393834450006</v>
      </c>
      <c r="V55" s="183">
        <f t="shared" si="9"/>
        <v>126130.18114289164</v>
      </c>
      <c r="W55" s="182">
        <f t="shared" si="13"/>
        <v>62451.019853278769</v>
      </c>
      <c r="X55" s="183">
        <f t="shared" si="10"/>
        <v>1198282.7008396899</v>
      </c>
      <c r="Y55" s="182">
        <f t="shared" si="13"/>
        <v>6225.6309852705399</v>
      </c>
      <c r="Z55" s="183">
        <f t="shared" si="11"/>
        <v>119454.71605394693</v>
      </c>
      <c r="AA55" s="182">
        <f t="shared" si="13"/>
        <v>6190.5252825190246</v>
      </c>
      <c r="AB55" s="183">
        <f t="shared" si="12"/>
        <v>118781.05880784396</v>
      </c>
      <c r="AC55" s="205">
        <f t="shared" si="5"/>
        <v>0.98009200559709797</v>
      </c>
    </row>
    <row r="56" spans="1:31" x14ac:dyDescent="0.25">
      <c r="A56" s="167">
        <v>1595906.66666667</v>
      </c>
      <c r="B56" s="97">
        <v>45626</v>
      </c>
      <c r="C56" s="182">
        <f t="shared" si="13"/>
        <v>53129.329522126754</v>
      </c>
      <c r="D56" s="183">
        <f t="shared" si="6"/>
        <v>1072551.5949851295</v>
      </c>
      <c r="E56" s="182">
        <f t="shared" si="13"/>
        <v>19808.391954500581</v>
      </c>
      <c r="F56" s="183">
        <f t="shared" si="6"/>
        <v>399883.08384778595</v>
      </c>
      <c r="G56" s="182">
        <f t="shared" si="13"/>
        <v>47703.248250285746</v>
      </c>
      <c r="H56" s="183">
        <f t="shared" si="6"/>
        <v>963012.17200094659</v>
      </c>
      <c r="I56" s="182">
        <f t="shared" si="13"/>
        <v>480061.49553341593</v>
      </c>
      <c r="J56" s="183">
        <f t="shared" si="6"/>
        <v>9691270.6891922951</v>
      </c>
      <c r="K56" s="182">
        <f t="shared" si="13"/>
        <v>81957.790631273936</v>
      </c>
      <c r="L56" s="183">
        <f t="shared" si="6"/>
        <v>1654527.8854801513</v>
      </c>
      <c r="M56" s="182">
        <f t="shared" si="13"/>
        <v>435870.83038971084</v>
      </c>
      <c r="N56" s="183">
        <f t="shared" si="6"/>
        <v>8799168.9267444462</v>
      </c>
      <c r="O56" s="182">
        <f t="shared" si="13"/>
        <v>86568.360443036057</v>
      </c>
      <c r="P56" s="183">
        <f t="shared" si="6"/>
        <v>1747604.0973203147</v>
      </c>
      <c r="Q56" s="182">
        <f t="shared" si="13"/>
        <v>227413.51115353717</v>
      </c>
      <c r="R56" s="183">
        <f t="shared" si="7"/>
        <v>4590924.0795272198</v>
      </c>
      <c r="S56" s="182">
        <f t="shared" si="13"/>
        <v>50181.692296716014</v>
      </c>
      <c r="T56" s="183">
        <f t="shared" si="8"/>
        <v>1013045.974453958</v>
      </c>
      <c r="U56" s="182">
        <f t="shared" si="13"/>
        <v>6573.5393834450006</v>
      </c>
      <c r="V56" s="183">
        <f t="shared" si="9"/>
        <v>132703.72052633663</v>
      </c>
      <c r="W56" s="182">
        <f t="shared" si="13"/>
        <v>62451.019853278769</v>
      </c>
      <c r="X56" s="183">
        <f t="shared" si="10"/>
        <v>1260733.7206929687</v>
      </c>
      <c r="Y56" s="182">
        <f t="shared" si="13"/>
        <v>6225.6309852705399</v>
      </c>
      <c r="Z56" s="183">
        <f t="shared" si="11"/>
        <v>125680.34703921748</v>
      </c>
      <c r="AA56" s="182">
        <f t="shared" si="13"/>
        <v>6190.5252825190246</v>
      </c>
      <c r="AB56" s="183">
        <f t="shared" si="12"/>
        <v>124971.58409036299</v>
      </c>
      <c r="AC56" s="205">
        <f t="shared" si="5"/>
        <v>0.98009200559709797</v>
      </c>
      <c r="AD56" s="214" t="s">
        <v>2999</v>
      </c>
      <c r="AE56" s="214" t="s">
        <v>3001</v>
      </c>
    </row>
    <row r="57" spans="1:31" x14ac:dyDescent="0.25">
      <c r="A57" s="167">
        <v>1595906.66666667</v>
      </c>
      <c r="B57" s="158">
        <v>45657</v>
      </c>
      <c r="C57" s="184">
        <f t="shared" si="13"/>
        <v>53129.329522126754</v>
      </c>
      <c r="D57" s="177">
        <f t="shared" si="6"/>
        <v>1125680.9245072564</v>
      </c>
      <c r="E57" s="184">
        <f t="shared" si="13"/>
        <v>19808.391954500581</v>
      </c>
      <c r="F57" s="177">
        <f t="shared" si="6"/>
        <v>419691.47580228653</v>
      </c>
      <c r="G57" s="184">
        <f t="shared" si="13"/>
        <v>47703.248250285746</v>
      </c>
      <c r="H57" s="177">
        <f t="shared" si="6"/>
        <v>1010715.4202512323</v>
      </c>
      <c r="I57" s="184">
        <f t="shared" si="13"/>
        <v>480061.49553341593</v>
      </c>
      <c r="J57" s="177">
        <f t="shared" si="6"/>
        <v>10171332.184725711</v>
      </c>
      <c r="K57" s="184">
        <f t="shared" si="13"/>
        <v>81957.790631273936</v>
      </c>
      <c r="L57" s="177">
        <f t="shared" si="6"/>
        <v>1736485.6761114253</v>
      </c>
      <c r="M57" s="184">
        <f t="shared" si="13"/>
        <v>435870.83038971084</v>
      </c>
      <c r="N57" s="177">
        <f t="shared" si="6"/>
        <v>9235039.7571341563</v>
      </c>
      <c r="O57" s="184">
        <f t="shared" si="13"/>
        <v>86568.360443036057</v>
      </c>
      <c r="P57" s="177">
        <f t="shared" si="6"/>
        <v>1834172.4577633508</v>
      </c>
      <c r="Q57" s="184">
        <f t="shared" si="13"/>
        <v>227413.51115353717</v>
      </c>
      <c r="R57" s="177">
        <f t="shared" si="7"/>
        <v>4818337.5906807566</v>
      </c>
      <c r="S57" s="184">
        <f t="shared" si="13"/>
        <v>50181.692296716014</v>
      </c>
      <c r="T57" s="177">
        <f t="shared" si="8"/>
        <v>1063227.6667506739</v>
      </c>
      <c r="U57" s="184">
        <f t="shared" si="13"/>
        <v>6573.5393834450006</v>
      </c>
      <c r="V57" s="177">
        <f t="shared" si="9"/>
        <v>139277.25990978163</v>
      </c>
      <c r="W57" s="184">
        <f t="shared" si="13"/>
        <v>62451.019853278769</v>
      </c>
      <c r="X57" s="177">
        <f t="shared" si="10"/>
        <v>1323184.7405462475</v>
      </c>
      <c r="Y57" s="184">
        <f t="shared" si="13"/>
        <v>6225.6309852705399</v>
      </c>
      <c r="Z57" s="177">
        <f t="shared" si="11"/>
        <v>131905.97802448802</v>
      </c>
      <c r="AA57" s="184">
        <f t="shared" si="13"/>
        <v>6190.5252825190246</v>
      </c>
      <c r="AB57" s="177">
        <f t="shared" si="12"/>
        <v>131162.109372882</v>
      </c>
      <c r="AC57" s="205">
        <f t="shared" si="5"/>
        <v>0.98009200559709797</v>
      </c>
      <c r="AD57" s="207">
        <f>SUM(D57,F57,H57,J57,L57,N57,P57,R57,T57,V57,X57,Z57,AB57)</f>
        <v>33140213.241580248</v>
      </c>
      <c r="AE57" s="168">
        <f>+'Gross Plant Detail'!E27</f>
        <v>23755401.190000001</v>
      </c>
    </row>
    <row r="58" spans="1:31" x14ac:dyDescent="0.25">
      <c r="A58" s="167">
        <v>1161906.66666667</v>
      </c>
      <c r="B58" s="165">
        <v>45688</v>
      </c>
      <c r="C58" s="208">
        <f>+$A58*C$5</f>
        <v>38681.033917365276</v>
      </c>
      <c r="D58" s="176">
        <f t="shared" si="6"/>
        <v>1164361.9584246217</v>
      </c>
      <c r="E58" s="208">
        <f>+$A58*E$5</f>
        <v>14421.585290571424</v>
      </c>
      <c r="F58" s="176">
        <f t="shared" si="6"/>
        <v>434113.06109285797</v>
      </c>
      <c r="G58" s="208">
        <f>+$A58*G$5</f>
        <v>34730.553337553669</v>
      </c>
      <c r="H58" s="176">
        <f t="shared" si="6"/>
        <v>1045445.973588786</v>
      </c>
      <c r="I58" s="208">
        <f>+$A58*I$5</f>
        <v>349510.82114783139</v>
      </c>
      <c r="J58" s="176">
        <f t="shared" si="6"/>
        <v>10520843.005873542</v>
      </c>
      <c r="K58" s="208">
        <f>+$A58*K$5</f>
        <v>59669.719822316481</v>
      </c>
      <c r="L58" s="176">
        <f t="shared" si="6"/>
        <v>1796155.3959337417</v>
      </c>
      <c r="M58" s="208">
        <f>+$A58*M$5</f>
        <v>317337.62363362359</v>
      </c>
      <c r="N58" s="176">
        <f t="shared" si="6"/>
        <v>9552377.3807677794</v>
      </c>
      <c r="O58" s="208">
        <f>+$A58*O$5</f>
        <v>63026.466317604412</v>
      </c>
      <c r="P58" s="176">
        <f t="shared" si="6"/>
        <v>1897198.9240809553</v>
      </c>
      <c r="Q58" s="208">
        <f>+$A58*Q$5</f>
        <v>165569.37806605484</v>
      </c>
      <c r="R58" s="176">
        <f t="shared" si="7"/>
        <v>4983906.9687468112</v>
      </c>
      <c r="S58" s="208">
        <f>+$A58*S$5</f>
        <v>36534.994117727561</v>
      </c>
      <c r="T58" s="176">
        <f t="shared" si="8"/>
        <v>1099762.6608684014</v>
      </c>
      <c r="U58" s="208">
        <f>+$A58*U$5</f>
        <v>4785.8929479536691</v>
      </c>
      <c r="V58" s="176">
        <f t="shared" si="9"/>
        <v>144063.15285773529</v>
      </c>
      <c r="W58" s="208">
        <f>+$A58*W$5</f>
        <v>45467.731500209004</v>
      </c>
      <c r="X58" s="176">
        <f t="shared" si="10"/>
        <v>1368652.4720464565</v>
      </c>
      <c r="Y58" s="208">
        <f>+$A58*Y$5</f>
        <v>4532.597822574271</v>
      </c>
      <c r="Z58" s="176">
        <f t="shared" si="11"/>
        <v>136438.57584706228</v>
      </c>
      <c r="AA58" s="208">
        <f>+$A58*AA$5</f>
        <v>4507.0371811224659</v>
      </c>
      <c r="AB58" s="176">
        <f t="shared" si="12"/>
        <v>135669.14655400446</v>
      </c>
      <c r="AC58" s="205">
        <f t="shared" si="5"/>
        <v>0.98009200547017949</v>
      </c>
    </row>
    <row r="59" spans="1:31" x14ac:dyDescent="0.25">
      <c r="A59" s="167">
        <v>1161906.66666667</v>
      </c>
      <c r="B59" s="97">
        <v>45716</v>
      </c>
      <c r="C59" s="182">
        <f t="shared" ref="C59:AA69" si="14">+$A59*C$5</f>
        <v>38681.033917365276</v>
      </c>
      <c r="D59" s="183">
        <f t="shared" si="6"/>
        <v>1203042.9923419871</v>
      </c>
      <c r="E59" s="182">
        <f t="shared" si="14"/>
        <v>14421.585290571424</v>
      </c>
      <c r="F59" s="183">
        <f t="shared" si="6"/>
        <v>448534.64638342941</v>
      </c>
      <c r="G59" s="182">
        <f t="shared" si="14"/>
        <v>34730.553337553669</v>
      </c>
      <c r="H59" s="183">
        <f t="shared" si="6"/>
        <v>1080176.5269263396</v>
      </c>
      <c r="I59" s="182">
        <f t="shared" si="14"/>
        <v>349510.82114783139</v>
      </c>
      <c r="J59" s="183">
        <f t="shared" si="6"/>
        <v>10870353.827021373</v>
      </c>
      <c r="K59" s="182">
        <f t="shared" si="14"/>
        <v>59669.719822316481</v>
      </c>
      <c r="L59" s="183">
        <f t="shared" si="6"/>
        <v>1855825.1157560581</v>
      </c>
      <c r="M59" s="182">
        <f t="shared" si="14"/>
        <v>317337.62363362359</v>
      </c>
      <c r="N59" s="183">
        <f t="shared" si="6"/>
        <v>9869715.0044014025</v>
      </c>
      <c r="O59" s="182">
        <f t="shared" si="14"/>
        <v>63026.466317604412</v>
      </c>
      <c r="P59" s="183">
        <f t="shared" si="6"/>
        <v>1960225.3903985596</v>
      </c>
      <c r="Q59" s="182">
        <f t="shared" si="14"/>
        <v>165569.37806605484</v>
      </c>
      <c r="R59" s="183">
        <f t="shared" si="7"/>
        <v>5149476.3468128657</v>
      </c>
      <c r="S59" s="182">
        <f t="shared" si="14"/>
        <v>36534.994117727561</v>
      </c>
      <c r="T59" s="183">
        <f t="shared" si="8"/>
        <v>1136297.6549861289</v>
      </c>
      <c r="U59" s="182">
        <f t="shared" si="14"/>
        <v>4785.8929479536691</v>
      </c>
      <c r="V59" s="183">
        <f t="shared" si="9"/>
        <v>148849.04580568895</v>
      </c>
      <c r="W59" s="182">
        <f t="shared" si="14"/>
        <v>45467.731500209004</v>
      </c>
      <c r="X59" s="183">
        <f t="shared" si="10"/>
        <v>1414120.2035466656</v>
      </c>
      <c r="Y59" s="182">
        <f t="shared" si="14"/>
        <v>4532.597822574271</v>
      </c>
      <c r="Z59" s="183">
        <f t="shared" si="11"/>
        <v>140971.17366963654</v>
      </c>
      <c r="AA59" s="182">
        <f t="shared" si="14"/>
        <v>4507.0371811224659</v>
      </c>
      <c r="AB59" s="183">
        <f t="shared" si="12"/>
        <v>140176.18373512692</v>
      </c>
      <c r="AC59" s="205">
        <f t="shared" si="5"/>
        <v>0.98009200547017949</v>
      </c>
    </row>
    <row r="60" spans="1:31" x14ac:dyDescent="0.25">
      <c r="A60" s="167">
        <v>1161906.66666667</v>
      </c>
      <c r="B60" s="97">
        <v>45747</v>
      </c>
      <c r="C60" s="182">
        <f t="shared" si="14"/>
        <v>38681.033917365276</v>
      </c>
      <c r="D60" s="183">
        <f t="shared" si="6"/>
        <v>1241724.0262593525</v>
      </c>
      <c r="E60" s="182">
        <f t="shared" si="14"/>
        <v>14421.585290571424</v>
      </c>
      <c r="F60" s="183">
        <f t="shared" si="6"/>
        <v>462956.23167400085</v>
      </c>
      <c r="G60" s="182">
        <f t="shared" si="14"/>
        <v>34730.553337553669</v>
      </c>
      <c r="H60" s="183">
        <f t="shared" si="6"/>
        <v>1114907.0802638934</v>
      </c>
      <c r="I60" s="182">
        <f t="shared" si="14"/>
        <v>349510.82114783139</v>
      </c>
      <c r="J60" s="183">
        <f t="shared" si="6"/>
        <v>11219864.648169205</v>
      </c>
      <c r="K60" s="182">
        <f t="shared" si="14"/>
        <v>59669.719822316481</v>
      </c>
      <c r="L60" s="183">
        <f t="shared" si="6"/>
        <v>1915494.8355783746</v>
      </c>
      <c r="M60" s="182">
        <f t="shared" si="14"/>
        <v>317337.62363362359</v>
      </c>
      <c r="N60" s="183">
        <f t="shared" si="6"/>
        <v>10187052.628035026</v>
      </c>
      <c r="O60" s="182">
        <f t="shared" si="14"/>
        <v>63026.466317604412</v>
      </c>
      <c r="P60" s="183">
        <f t="shared" si="6"/>
        <v>2023251.8567161639</v>
      </c>
      <c r="Q60" s="182">
        <f t="shared" si="14"/>
        <v>165569.37806605484</v>
      </c>
      <c r="R60" s="183">
        <f t="shared" si="7"/>
        <v>5315045.7248789202</v>
      </c>
      <c r="S60" s="182">
        <f t="shared" si="14"/>
        <v>36534.994117727561</v>
      </c>
      <c r="T60" s="183">
        <f t="shared" si="8"/>
        <v>1172832.6491038564</v>
      </c>
      <c r="U60" s="182">
        <f t="shared" si="14"/>
        <v>4785.8929479536691</v>
      </c>
      <c r="V60" s="183">
        <f t="shared" si="9"/>
        <v>153634.93875364261</v>
      </c>
      <c r="W60" s="182">
        <f t="shared" si="14"/>
        <v>45467.731500209004</v>
      </c>
      <c r="X60" s="183">
        <f t="shared" si="10"/>
        <v>1459587.9350468747</v>
      </c>
      <c r="Y60" s="182">
        <f t="shared" si="14"/>
        <v>4532.597822574271</v>
      </c>
      <c r="Z60" s="183">
        <f t="shared" si="11"/>
        <v>145503.7714922108</v>
      </c>
      <c r="AA60" s="182">
        <f t="shared" si="14"/>
        <v>4507.0371811224659</v>
      </c>
      <c r="AB60" s="183">
        <f t="shared" si="12"/>
        <v>144683.22091624938</v>
      </c>
      <c r="AC60" s="205">
        <f t="shared" si="5"/>
        <v>0.98009200547017949</v>
      </c>
    </row>
    <row r="61" spans="1:31" x14ac:dyDescent="0.25">
      <c r="A61" s="167">
        <v>1161906.66666667</v>
      </c>
      <c r="B61" s="97">
        <v>45777</v>
      </c>
      <c r="C61" s="182">
        <f t="shared" si="14"/>
        <v>38681.033917365276</v>
      </c>
      <c r="D61" s="183">
        <f t="shared" si="6"/>
        <v>1280405.0601767178</v>
      </c>
      <c r="E61" s="182">
        <f t="shared" si="14"/>
        <v>14421.585290571424</v>
      </c>
      <c r="F61" s="183">
        <f t="shared" si="6"/>
        <v>477377.8169645723</v>
      </c>
      <c r="G61" s="182">
        <f t="shared" si="14"/>
        <v>34730.553337553669</v>
      </c>
      <c r="H61" s="183">
        <f t="shared" si="6"/>
        <v>1149637.6336014471</v>
      </c>
      <c r="I61" s="182">
        <f t="shared" si="14"/>
        <v>349510.82114783139</v>
      </c>
      <c r="J61" s="183">
        <f t="shared" si="6"/>
        <v>11569375.469317036</v>
      </c>
      <c r="K61" s="182">
        <f t="shared" si="14"/>
        <v>59669.719822316481</v>
      </c>
      <c r="L61" s="183">
        <f t="shared" si="6"/>
        <v>1975164.555400691</v>
      </c>
      <c r="M61" s="182">
        <f t="shared" si="14"/>
        <v>317337.62363362359</v>
      </c>
      <c r="N61" s="183">
        <f t="shared" si="6"/>
        <v>10504390.251668649</v>
      </c>
      <c r="O61" s="182">
        <f t="shared" si="14"/>
        <v>63026.466317604412</v>
      </c>
      <c r="P61" s="183">
        <f t="shared" si="6"/>
        <v>2086278.3230337682</v>
      </c>
      <c r="Q61" s="182">
        <f t="shared" si="14"/>
        <v>165569.37806605484</v>
      </c>
      <c r="R61" s="183">
        <f t="shared" si="7"/>
        <v>5480615.1029449748</v>
      </c>
      <c r="S61" s="182">
        <f t="shared" si="14"/>
        <v>36534.994117727561</v>
      </c>
      <c r="T61" s="183">
        <f t="shared" si="8"/>
        <v>1209367.6432215839</v>
      </c>
      <c r="U61" s="182">
        <f t="shared" si="14"/>
        <v>4785.8929479536691</v>
      </c>
      <c r="V61" s="183">
        <f t="shared" si="9"/>
        <v>158420.83170159627</v>
      </c>
      <c r="W61" s="182">
        <f t="shared" si="14"/>
        <v>45467.731500209004</v>
      </c>
      <c r="X61" s="183">
        <f t="shared" si="10"/>
        <v>1505055.6665470838</v>
      </c>
      <c r="Y61" s="182">
        <f t="shared" si="14"/>
        <v>4532.597822574271</v>
      </c>
      <c r="Z61" s="183">
        <f t="shared" si="11"/>
        <v>150036.36931478506</v>
      </c>
      <c r="AA61" s="182">
        <f t="shared" si="14"/>
        <v>4507.0371811224659</v>
      </c>
      <c r="AB61" s="183">
        <f t="shared" si="12"/>
        <v>149190.25809737184</v>
      </c>
      <c r="AC61" s="205">
        <f t="shared" si="5"/>
        <v>0.98009200547017949</v>
      </c>
    </row>
    <row r="62" spans="1:31" x14ac:dyDescent="0.25">
      <c r="A62" s="167">
        <v>1161906.66666667</v>
      </c>
      <c r="B62" s="97">
        <v>45808</v>
      </c>
      <c r="C62" s="182">
        <f t="shared" si="14"/>
        <v>38681.033917365276</v>
      </c>
      <c r="D62" s="183">
        <f t="shared" si="6"/>
        <v>1319086.0940940832</v>
      </c>
      <c r="E62" s="182">
        <f t="shared" si="14"/>
        <v>14421.585290571424</v>
      </c>
      <c r="F62" s="183">
        <f t="shared" si="6"/>
        <v>491799.40225514374</v>
      </c>
      <c r="G62" s="182">
        <f t="shared" si="14"/>
        <v>34730.553337553669</v>
      </c>
      <c r="H62" s="183">
        <f t="shared" si="6"/>
        <v>1184368.1869390009</v>
      </c>
      <c r="I62" s="182">
        <f t="shared" si="14"/>
        <v>349510.82114783139</v>
      </c>
      <c r="J62" s="183">
        <f t="shared" si="6"/>
        <v>11918886.290464867</v>
      </c>
      <c r="K62" s="182">
        <f t="shared" si="14"/>
        <v>59669.719822316481</v>
      </c>
      <c r="L62" s="183">
        <f t="shared" si="6"/>
        <v>2034834.2752230074</v>
      </c>
      <c r="M62" s="182">
        <f t="shared" si="14"/>
        <v>317337.62363362359</v>
      </c>
      <c r="N62" s="183">
        <f t="shared" si="6"/>
        <v>10821727.875302272</v>
      </c>
      <c r="O62" s="182">
        <f t="shared" si="14"/>
        <v>63026.466317604412</v>
      </c>
      <c r="P62" s="183">
        <f t="shared" si="6"/>
        <v>2149304.7893513725</v>
      </c>
      <c r="Q62" s="182">
        <f t="shared" si="14"/>
        <v>165569.37806605484</v>
      </c>
      <c r="R62" s="183">
        <f t="shared" si="7"/>
        <v>5646184.4810110293</v>
      </c>
      <c r="S62" s="182">
        <f t="shared" si="14"/>
        <v>36534.994117727561</v>
      </c>
      <c r="T62" s="183">
        <f t="shared" si="8"/>
        <v>1245902.6373393114</v>
      </c>
      <c r="U62" s="182">
        <f t="shared" si="14"/>
        <v>4785.8929479536691</v>
      </c>
      <c r="V62" s="183">
        <f t="shared" si="9"/>
        <v>163206.72464954993</v>
      </c>
      <c r="W62" s="182">
        <f t="shared" si="14"/>
        <v>45467.731500209004</v>
      </c>
      <c r="X62" s="183">
        <f t="shared" si="10"/>
        <v>1550523.3980472928</v>
      </c>
      <c r="Y62" s="182">
        <f t="shared" si="14"/>
        <v>4532.597822574271</v>
      </c>
      <c r="Z62" s="183">
        <f t="shared" si="11"/>
        <v>154568.96713735932</v>
      </c>
      <c r="AA62" s="182">
        <f t="shared" si="14"/>
        <v>4507.0371811224659</v>
      </c>
      <c r="AB62" s="183">
        <f t="shared" si="12"/>
        <v>153697.2952784943</v>
      </c>
      <c r="AC62" s="205">
        <f t="shared" si="5"/>
        <v>0.98009200547017949</v>
      </c>
    </row>
    <row r="63" spans="1:31" x14ac:dyDescent="0.25">
      <c r="A63" s="167">
        <v>1161906.66666667</v>
      </c>
      <c r="B63" s="97">
        <v>45838</v>
      </c>
      <c r="C63" s="182">
        <f t="shared" si="14"/>
        <v>38681.033917365276</v>
      </c>
      <c r="D63" s="183">
        <f t="shared" si="6"/>
        <v>1357767.1280114485</v>
      </c>
      <c r="E63" s="182">
        <f t="shared" si="14"/>
        <v>14421.585290571424</v>
      </c>
      <c r="F63" s="183">
        <f t="shared" si="6"/>
        <v>506220.98754571518</v>
      </c>
      <c r="G63" s="182">
        <f t="shared" si="14"/>
        <v>34730.553337553669</v>
      </c>
      <c r="H63" s="183">
        <f t="shared" si="6"/>
        <v>1219098.7402765546</v>
      </c>
      <c r="I63" s="182">
        <f t="shared" si="14"/>
        <v>349510.82114783139</v>
      </c>
      <c r="J63" s="183">
        <f t="shared" si="6"/>
        <v>12268397.111612698</v>
      </c>
      <c r="K63" s="182">
        <f t="shared" si="14"/>
        <v>59669.719822316481</v>
      </c>
      <c r="L63" s="183">
        <f t="shared" si="6"/>
        <v>2094503.9950453239</v>
      </c>
      <c r="M63" s="182">
        <f t="shared" si="14"/>
        <v>317337.62363362359</v>
      </c>
      <c r="N63" s="183">
        <f t="shared" si="6"/>
        <v>11139065.498935895</v>
      </c>
      <c r="O63" s="182">
        <f t="shared" si="14"/>
        <v>63026.466317604412</v>
      </c>
      <c r="P63" s="183">
        <f t="shared" si="6"/>
        <v>2212331.2556689768</v>
      </c>
      <c r="Q63" s="182">
        <f t="shared" si="14"/>
        <v>165569.37806605484</v>
      </c>
      <c r="R63" s="183">
        <f t="shared" si="7"/>
        <v>5811753.8590770839</v>
      </c>
      <c r="S63" s="182">
        <f t="shared" si="14"/>
        <v>36534.994117727561</v>
      </c>
      <c r="T63" s="183">
        <f t="shared" si="8"/>
        <v>1282437.6314570389</v>
      </c>
      <c r="U63" s="182">
        <f t="shared" si="14"/>
        <v>4785.8929479536691</v>
      </c>
      <c r="V63" s="183">
        <f t="shared" si="9"/>
        <v>167992.61759750359</v>
      </c>
      <c r="W63" s="182">
        <f t="shared" si="14"/>
        <v>45467.731500209004</v>
      </c>
      <c r="X63" s="183">
        <f t="shared" si="10"/>
        <v>1595991.1295475019</v>
      </c>
      <c r="Y63" s="182">
        <f t="shared" si="14"/>
        <v>4532.597822574271</v>
      </c>
      <c r="Z63" s="183">
        <f t="shared" si="11"/>
        <v>159101.56495993357</v>
      </c>
      <c r="AA63" s="182">
        <f t="shared" si="14"/>
        <v>4507.0371811224659</v>
      </c>
      <c r="AB63" s="183">
        <f t="shared" si="12"/>
        <v>158204.33245961677</v>
      </c>
      <c r="AC63" s="205">
        <f t="shared" si="5"/>
        <v>0.98009200547017949</v>
      </c>
    </row>
    <row r="64" spans="1:31" x14ac:dyDescent="0.25">
      <c r="A64" s="167">
        <v>1161906.66666667</v>
      </c>
      <c r="B64" s="97">
        <v>45869</v>
      </c>
      <c r="C64" s="182">
        <f t="shared" si="14"/>
        <v>38681.033917365276</v>
      </c>
      <c r="D64" s="183">
        <f t="shared" si="6"/>
        <v>1396448.1619288139</v>
      </c>
      <c r="E64" s="182">
        <f t="shared" si="14"/>
        <v>14421.585290571424</v>
      </c>
      <c r="F64" s="183">
        <f t="shared" si="6"/>
        <v>520642.57283628662</v>
      </c>
      <c r="G64" s="182">
        <f t="shared" si="14"/>
        <v>34730.553337553669</v>
      </c>
      <c r="H64" s="183">
        <f t="shared" si="6"/>
        <v>1253829.2936141083</v>
      </c>
      <c r="I64" s="182">
        <f t="shared" si="14"/>
        <v>349510.82114783139</v>
      </c>
      <c r="J64" s="183">
        <f t="shared" si="6"/>
        <v>12617907.932760529</v>
      </c>
      <c r="K64" s="182">
        <f t="shared" si="14"/>
        <v>59669.719822316481</v>
      </c>
      <c r="L64" s="183">
        <f t="shared" si="6"/>
        <v>2154173.7148676403</v>
      </c>
      <c r="M64" s="182">
        <f t="shared" si="14"/>
        <v>317337.62363362359</v>
      </c>
      <c r="N64" s="183">
        <f t="shared" si="6"/>
        <v>11456403.122569518</v>
      </c>
      <c r="O64" s="182">
        <f t="shared" si="14"/>
        <v>63026.466317604412</v>
      </c>
      <c r="P64" s="183">
        <f t="shared" si="6"/>
        <v>2275357.7219865811</v>
      </c>
      <c r="Q64" s="182">
        <f t="shared" si="14"/>
        <v>165569.37806605484</v>
      </c>
      <c r="R64" s="183">
        <f t="shared" si="7"/>
        <v>5977323.2371431384</v>
      </c>
      <c r="S64" s="182">
        <f t="shared" si="14"/>
        <v>36534.994117727561</v>
      </c>
      <c r="T64" s="183">
        <f t="shared" si="8"/>
        <v>1318972.6255747664</v>
      </c>
      <c r="U64" s="182">
        <f t="shared" si="14"/>
        <v>4785.8929479536691</v>
      </c>
      <c r="V64" s="183">
        <f t="shared" si="9"/>
        <v>172778.51054545725</v>
      </c>
      <c r="W64" s="182">
        <f t="shared" si="14"/>
        <v>45467.731500209004</v>
      </c>
      <c r="X64" s="183">
        <f t="shared" si="10"/>
        <v>1641458.861047711</v>
      </c>
      <c r="Y64" s="182">
        <f t="shared" si="14"/>
        <v>4532.597822574271</v>
      </c>
      <c r="Z64" s="183">
        <f t="shared" si="11"/>
        <v>163634.16278250783</v>
      </c>
      <c r="AA64" s="182">
        <f t="shared" si="14"/>
        <v>4507.0371811224659</v>
      </c>
      <c r="AB64" s="183">
        <f t="shared" si="12"/>
        <v>162711.36964073923</v>
      </c>
      <c r="AC64" s="205">
        <f t="shared" si="5"/>
        <v>0.98009200547017949</v>
      </c>
    </row>
    <row r="65" spans="1:33" x14ac:dyDescent="0.25">
      <c r="A65" s="167">
        <v>1161906.66666667</v>
      </c>
      <c r="B65" s="97">
        <v>45900</v>
      </c>
      <c r="C65" s="182">
        <f t="shared" si="14"/>
        <v>38681.033917365276</v>
      </c>
      <c r="D65" s="183">
        <f t="shared" si="6"/>
        <v>1435129.1958461793</v>
      </c>
      <c r="E65" s="182">
        <f t="shared" si="14"/>
        <v>14421.585290571424</v>
      </c>
      <c r="F65" s="183">
        <f t="shared" si="6"/>
        <v>535064.15812685806</v>
      </c>
      <c r="G65" s="182">
        <f t="shared" si="14"/>
        <v>34730.553337553669</v>
      </c>
      <c r="H65" s="183">
        <f t="shared" si="6"/>
        <v>1288559.8469516621</v>
      </c>
      <c r="I65" s="182">
        <f t="shared" si="14"/>
        <v>349510.82114783139</v>
      </c>
      <c r="J65" s="183">
        <f t="shared" si="6"/>
        <v>12967418.75390836</v>
      </c>
      <c r="K65" s="182">
        <f t="shared" si="14"/>
        <v>59669.719822316481</v>
      </c>
      <c r="L65" s="183">
        <f t="shared" si="6"/>
        <v>2213843.4346899567</v>
      </c>
      <c r="M65" s="182">
        <f t="shared" si="14"/>
        <v>317337.62363362359</v>
      </c>
      <c r="N65" s="183">
        <f t="shared" si="6"/>
        <v>11773740.746203141</v>
      </c>
      <c r="O65" s="182">
        <f t="shared" si="14"/>
        <v>63026.466317604412</v>
      </c>
      <c r="P65" s="183">
        <f t="shared" si="6"/>
        <v>2338384.1883041854</v>
      </c>
      <c r="Q65" s="182">
        <f t="shared" si="14"/>
        <v>165569.37806605484</v>
      </c>
      <c r="R65" s="183">
        <f t="shared" si="7"/>
        <v>6142892.615209193</v>
      </c>
      <c r="S65" s="182">
        <f t="shared" si="14"/>
        <v>36534.994117727561</v>
      </c>
      <c r="T65" s="183">
        <f t="shared" si="8"/>
        <v>1355507.6196924939</v>
      </c>
      <c r="U65" s="182">
        <f t="shared" si="14"/>
        <v>4785.8929479536691</v>
      </c>
      <c r="V65" s="183">
        <f t="shared" si="9"/>
        <v>177564.40349341091</v>
      </c>
      <c r="W65" s="182">
        <f t="shared" si="14"/>
        <v>45467.731500209004</v>
      </c>
      <c r="X65" s="183">
        <f t="shared" si="10"/>
        <v>1686926.5925479201</v>
      </c>
      <c r="Y65" s="182">
        <f t="shared" si="14"/>
        <v>4532.597822574271</v>
      </c>
      <c r="Z65" s="183">
        <f t="shared" si="11"/>
        <v>168166.76060508209</v>
      </c>
      <c r="AA65" s="182">
        <f t="shared" si="14"/>
        <v>4507.0371811224659</v>
      </c>
      <c r="AB65" s="183">
        <f t="shared" si="12"/>
        <v>167218.40682186169</v>
      </c>
      <c r="AC65" s="205">
        <f t="shared" si="5"/>
        <v>0.98009200547017949</v>
      </c>
    </row>
    <row r="66" spans="1:33" x14ac:dyDescent="0.25">
      <c r="A66" s="167">
        <v>1161906.66666667</v>
      </c>
      <c r="B66" s="97">
        <v>45930</v>
      </c>
      <c r="C66" s="182">
        <f t="shared" si="14"/>
        <v>38681.033917365276</v>
      </c>
      <c r="D66" s="183">
        <f t="shared" si="6"/>
        <v>1473810.2297635446</v>
      </c>
      <c r="E66" s="182">
        <f t="shared" si="14"/>
        <v>14421.585290571424</v>
      </c>
      <c r="F66" s="183">
        <f t="shared" si="6"/>
        <v>549485.7434174295</v>
      </c>
      <c r="G66" s="182">
        <f t="shared" si="14"/>
        <v>34730.553337553669</v>
      </c>
      <c r="H66" s="183">
        <f t="shared" si="6"/>
        <v>1323290.4002892158</v>
      </c>
      <c r="I66" s="182">
        <f t="shared" si="14"/>
        <v>349510.82114783139</v>
      </c>
      <c r="J66" s="183">
        <f t="shared" si="6"/>
        <v>13316929.575056192</v>
      </c>
      <c r="K66" s="182">
        <f t="shared" si="14"/>
        <v>59669.719822316481</v>
      </c>
      <c r="L66" s="183">
        <f t="shared" si="6"/>
        <v>2273513.1545122731</v>
      </c>
      <c r="M66" s="182">
        <f t="shared" si="14"/>
        <v>317337.62363362359</v>
      </c>
      <c r="N66" s="183">
        <f t="shared" si="6"/>
        <v>12091078.369836764</v>
      </c>
      <c r="O66" s="182">
        <f t="shared" si="14"/>
        <v>63026.466317604412</v>
      </c>
      <c r="P66" s="183">
        <f t="shared" si="6"/>
        <v>2401410.6546217897</v>
      </c>
      <c r="Q66" s="182">
        <f t="shared" si="14"/>
        <v>165569.37806605484</v>
      </c>
      <c r="R66" s="183">
        <f t="shared" si="7"/>
        <v>6308461.9932752475</v>
      </c>
      <c r="S66" s="182">
        <f t="shared" si="14"/>
        <v>36534.994117727561</v>
      </c>
      <c r="T66" s="183">
        <f t="shared" si="8"/>
        <v>1392042.6138102214</v>
      </c>
      <c r="U66" s="182">
        <f t="shared" si="14"/>
        <v>4785.8929479536691</v>
      </c>
      <c r="V66" s="183">
        <f t="shared" si="9"/>
        <v>182350.29644136457</v>
      </c>
      <c r="W66" s="182">
        <f t="shared" si="14"/>
        <v>45467.731500209004</v>
      </c>
      <c r="X66" s="183">
        <f t="shared" si="10"/>
        <v>1732394.3240481291</v>
      </c>
      <c r="Y66" s="182">
        <f t="shared" si="14"/>
        <v>4532.597822574271</v>
      </c>
      <c r="Z66" s="183">
        <f t="shared" si="11"/>
        <v>172699.35842765635</v>
      </c>
      <c r="AA66" s="182">
        <f t="shared" si="14"/>
        <v>4507.0371811224659</v>
      </c>
      <c r="AB66" s="183">
        <f t="shared" si="12"/>
        <v>171725.44400298415</v>
      </c>
      <c r="AC66" s="205">
        <f t="shared" si="5"/>
        <v>0.98009200547017949</v>
      </c>
    </row>
    <row r="67" spans="1:33" x14ac:dyDescent="0.25">
      <c r="A67" s="167">
        <v>1161906.66666667</v>
      </c>
      <c r="B67" s="97">
        <v>45961</v>
      </c>
      <c r="C67" s="182">
        <f t="shared" si="14"/>
        <v>38681.033917365276</v>
      </c>
      <c r="D67" s="183">
        <f t="shared" si="6"/>
        <v>1512491.26368091</v>
      </c>
      <c r="E67" s="182">
        <f t="shared" si="14"/>
        <v>14421.585290571424</v>
      </c>
      <c r="F67" s="183">
        <f t="shared" si="6"/>
        <v>563907.32870800095</v>
      </c>
      <c r="G67" s="182">
        <f t="shared" si="14"/>
        <v>34730.553337553669</v>
      </c>
      <c r="H67" s="183">
        <f t="shared" si="6"/>
        <v>1358020.9536267696</v>
      </c>
      <c r="I67" s="182">
        <f t="shared" si="14"/>
        <v>349510.82114783139</v>
      </c>
      <c r="J67" s="183">
        <f t="shared" si="6"/>
        <v>13666440.396204023</v>
      </c>
      <c r="K67" s="182">
        <f t="shared" si="14"/>
        <v>59669.719822316481</v>
      </c>
      <c r="L67" s="183">
        <f t="shared" si="6"/>
        <v>2333182.8743345896</v>
      </c>
      <c r="M67" s="182">
        <f t="shared" si="14"/>
        <v>317337.62363362359</v>
      </c>
      <c r="N67" s="183">
        <f t="shared" si="6"/>
        <v>12408415.993470388</v>
      </c>
      <c r="O67" s="182">
        <f t="shared" si="14"/>
        <v>63026.466317604412</v>
      </c>
      <c r="P67" s="183">
        <f t="shared" si="6"/>
        <v>2464437.120939394</v>
      </c>
      <c r="Q67" s="182">
        <f t="shared" si="14"/>
        <v>165569.37806605484</v>
      </c>
      <c r="R67" s="183">
        <f t="shared" si="7"/>
        <v>6474031.3713413021</v>
      </c>
      <c r="S67" s="182">
        <f t="shared" si="14"/>
        <v>36534.994117727561</v>
      </c>
      <c r="T67" s="183">
        <f t="shared" si="8"/>
        <v>1428577.6079279489</v>
      </c>
      <c r="U67" s="182">
        <f t="shared" si="14"/>
        <v>4785.8929479536691</v>
      </c>
      <c r="V67" s="183">
        <f t="shared" si="9"/>
        <v>187136.18938931823</v>
      </c>
      <c r="W67" s="182">
        <f t="shared" si="14"/>
        <v>45467.731500209004</v>
      </c>
      <c r="X67" s="183">
        <f t="shared" si="10"/>
        <v>1777862.0555483382</v>
      </c>
      <c r="Y67" s="182">
        <f t="shared" si="14"/>
        <v>4532.597822574271</v>
      </c>
      <c r="Z67" s="183">
        <f t="shared" si="11"/>
        <v>177231.95625023061</v>
      </c>
      <c r="AA67" s="182">
        <f t="shared" si="14"/>
        <v>4507.0371811224659</v>
      </c>
      <c r="AB67" s="183">
        <f t="shared" si="12"/>
        <v>176232.48118410661</v>
      </c>
      <c r="AC67" s="205">
        <f t="shared" si="5"/>
        <v>0.98009200547017949</v>
      </c>
    </row>
    <row r="68" spans="1:33" x14ac:dyDescent="0.25">
      <c r="A68" s="167">
        <v>1161906.66666667</v>
      </c>
      <c r="B68" s="97">
        <v>45991</v>
      </c>
      <c r="C68" s="182">
        <f t="shared" si="14"/>
        <v>38681.033917365276</v>
      </c>
      <c r="D68" s="183">
        <f t="shared" si="6"/>
        <v>1551172.2975982754</v>
      </c>
      <c r="E68" s="182">
        <f t="shared" si="14"/>
        <v>14421.585290571424</v>
      </c>
      <c r="F68" s="183">
        <f t="shared" si="6"/>
        <v>578328.91399857239</v>
      </c>
      <c r="G68" s="182">
        <f t="shared" si="14"/>
        <v>34730.553337553669</v>
      </c>
      <c r="H68" s="183">
        <f t="shared" si="6"/>
        <v>1392751.5069643233</v>
      </c>
      <c r="I68" s="182">
        <f t="shared" si="14"/>
        <v>349510.82114783139</v>
      </c>
      <c r="J68" s="183">
        <f t="shared" si="6"/>
        <v>14015951.217351854</v>
      </c>
      <c r="K68" s="182">
        <f t="shared" si="14"/>
        <v>59669.719822316481</v>
      </c>
      <c r="L68" s="183">
        <f t="shared" si="6"/>
        <v>2392852.594156906</v>
      </c>
      <c r="M68" s="182">
        <f t="shared" si="14"/>
        <v>317337.62363362359</v>
      </c>
      <c r="N68" s="183">
        <f t="shared" si="6"/>
        <v>12725753.617104011</v>
      </c>
      <c r="O68" s="182">
        <f t="shared" si="14"/>
        <v>63026.466317604412</v>
      </c>
      <c r="P68" s="183">
        <f t="shared" si="6"/>
        <v>2527463.5872569983</v>
      </c>
      <c r="Q68" s="182">
        <f t="shared" si="14"/>
        <v>165569.37806605484</v>
      </c>
      <c r="R68" s="183">
        <f t="shared" si="7"/>
        <v>6639600.7494073566</v>
      </c>
      <c r="S68" s="182">
        <f t="shared" si="14"/>
        <v>36534.994117727561</v>
      </c>
      <c r="T68" s="183">
        <f t="shared" si="8"/>
        <v>1465112.6020456764</v>
      </c>
      <c r="U68" s="182">
        <f t="shared" si="14"/>
        <v>4785.8929479536691</v>
      </c>
      <c r="V68" s="183">
        <f t="shared" si="9"/>
        <v>191922.08233727189</v>
      </c>
      <c r="W68" s="182">
        <f t="shared" si="14"/>
        <v>45467.731500209004</v>
      </c>
      <c r="X68" s="183">
        <f t="shared" si="10"/>
        <v>1823329.7870485473</v>
      </c>
      <c r="Y68" s="182">
        <f t="shared" si="14"/>
        <v>4532.597822574271</v>
      </c>
      <c r="Z68" s="183">
        <f t="shared" si="11"/>
        <v>181764.55407280487</v>
      </c>
      <c r="AA68" s="182">
        <f t="shared" si="14"/>
        <v>4507.0371811224659</v>
      </c>
      <c r="AB68" s="183">
        <f t="shared" si="12"/>
        <v>180739.51836522907</v>
      </c>
      <c r="AC68" s="205">
        <f t="shared" si="5"/>
        <v>0.98009200547017949</v>
      </c>
      <c r="AD68" s="214" t="s">
        <v>2999</v>
      </c>
      <c r="AE68" s="214" t="s">
        <v>3001</v>
      </c>
    </row>
    <row r="69" spans="1:33" x14ac:dyDescent="0.25">
      <c r="A69" s="167">
        <v>1161906.66666667</v>
      </c>
      <c r="B69" s="158">
        <v>46022</v>
      </c>
      <c r="C69" s="184">
        <f t="shared" si="14"/>
        <v>38681.033917365276</v>
      </c>
      <c r="D69" s="177">
        <f t="shared" si="6"/>
        <v>1589853.3315156407</v>
      </c>
      <c r="E69" s="184">
        <f t="shared" si="14"/>
        <v>14421.585290571424</v>
      </c>
      <c r="F69" s="177">
        <f t="shared" si="6"/>
        <v>592750.49928914383</v>
      </c>
      <c r="G69" s="184">
        <f t="shared" si="14"/>
        <v>34730.553337553669</v>
      </c>
      <c r="H69" s="177">
        <f t="shared" si="6"/>
        <v>1427482.0603018771</v>
      </c>
      <c r="I69" s="184">
        <f t="shared" si="14"/>
        <v>349510.82114783139</v>
      </c>
      <c r="J69" s="177">
        <f t="shared" si="6"/>
        <v>14365462.038499685</v>
      </c>
      <c r="K69" s="184">
        <f t="shared" si="14"/>
        <v>59669.719822316481</v>
      </c>
      <c r="L69" s="177">
        <f t="shared" si="6"/>
        <v>2452522.3139792224</v>
      </c>
      <c r="M69" s="184">
        <f t="shared" si="14"/>
        <v>317337.62363362359</v>
      </c>
      <c r="N69" s="177">
        <f t="shared" si="6"/>
        <v>13043091.240737634</v>
      </c>
      <c r="O69" s="184">
        <f t="shared" si="14"/>
        <v>63026.466317604412</v>
      </c>
      <c r="P69" s="177">
        <f t="shared" si="6"/>
        <v>2590490.0535746026</v>
      </c>
      <c r="Q69" s="184">
        <f t="shared" si="14"/>
        <v>165569.37806605484</v>
      </c>
      <c r="R69" s="177">
        <f t="shared" si="7"/>
        <v>6805170.1274734112</v>
      </c>
      <c r="S69" s="184">
        <f t="shared" si="14"/>
        <v>36534.994117727561</v>
      </c>
      <c r="T69" s="177">
        <f t="shared" si="8"/>
        <v>1501647.5961634039</v>
      </c>
      <c r="U69" s="184">
        <f t="shared" si="14"/>
        <v>4785.8929479536691</v>
      </c>
      <c r="V69" s="177">
        <f t="shared" si="9"/>
        <v>196707.97528522555</v>
      </c>
      <c r="W69" s="184">
        <f t="shared" si="14"/>
        <v>45467.731500209004</v>
      </c>
      <c r="X69" s="177">
        <f t="shared" si="10"/>
        <v>1868797.5185487564</v>
      </c>
      <c r="Y69" s="184">
        <f t="shared" si="14"/>
        <v>4532.597822574271</v>
      </c>
      <c r="Z69" s="177">
        <f t="shared" si="11"/>
        <v>186297.15189537912</v>
      </c>
      <c r="AA69" s="184">
        <f t="shared" si="14"/>
        <v>4507.0371811224659</v>
      </c>
      <c r="AB69" s="177">
        <f t="shared" si="12"/>
        <v>185246.55554635153</v>
      </c>
      <c r="AC69" s="205">
        <f t="shared" si="5"/>
        <v>0.98009200547017949</v>
      </c>
      <c r="AD69" s="207">
        <f>SUM(D69,F69,H69,J69,L69,N69,P69,R69,T69,V69,X69,Z69,AB69)</f>
        <v>46805518.462810338</v>
      </c>
      <c r="AE69" s="168">
        <f>+'Gross Plant Detail'!F27</f>
        <v>39972866.010000005</v>
      </c>
    </row>
    <row r="70" spans="1:33" x14ac:dyDescent="0.25">
      <c r="B70" s="11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5"/>
    </row>
    <row r="71" spans="1:33" x14ac:dyDescent="0.25">
      <c r="B71" s="11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</row>
    <row r="72" spans="1:33" x14ac:dyDescent="0.25">
      <c r="B72" t="s">
        <v>515</v>
      </c>
      <c r="C72" s="173" t="s">
        <v>516</v>
      </c>
      <c r="D72" s="271">
        <f>+'Gross Plant Detail'!D4-D33</f>
        <v>0</v>
      </c>
      <c r="E72" s="173" t="str">
        <f>+C72</f>
        <v>s/b zero</v>
      </c>
      <c r="F72" s="271">
        <f>+'Gross Plant Detail'!D5-F33</f>
        <v>0</v>
      </c>
      <c r="G72" s="173" t="str">
        <f>+E72</f>
        <v>s/b zero</v>
      </c>
      <c r="H72" s="271">
        <f>+'Gross Plant Detail'!D6-H33</f>
        <v>0</v>
      </c>
      <c r="I72" s="173" t="str">
        <f>+G72</f>
        <v>s/b zero</v>
      </c>
      <c r="J72" s="271">
        <f>+'Gross Plant Detail'!D7-J33</f>
        <v>0</v>
      </c>
      <c r="K72" s="173" t="str">
        <f>+I72</f>
        <v>s/b zero</v>
      </c>
      <c r="L72" s="271">
        <f>+'Gross Plant Detail'!D8-L33</f>
        <v>0</v>
      </c>
      <c r="M72" s="173" t="str">
        <f>+K72</f>
        <v>s/b zero</v>
      </c>
      <c r="N72" s="271">
        <f>+'Gross Plant Detail'!D9-N33</f>
        <v>0</v>
      </c>
      <c r="O72" s="173" t="str">
        <f>+M72</f>
        <v>s/b zero</v>
      </c>
      <c r="P72" s="271">
        <f>+'Gross Plant Detail'!D10-P33</f>
        <v>0</v>
      </c>
      <c r="Q72" s="173" t="str">
        <f>+O72</f>
        <v>s/b zero</v>
      </c>
      <c r="R72" s="271">
        <f>+'Gross Plant Detail'!D11-R33</f>
        <v>0</v>
      </c>
      <c r="S72" s="173" t="str">
        <f>+Q72</f>
        <v>s/b zero</v>
      </c>
      <c r="T72" s="271">
        <f>+'Gross Plant Detail'!D12-T33</f>
        <v>0</v>
      </c>
      <c r="U72" s="173" t="str">
        <f>+S72</f>
        <v>s/b zero</v>
      </c>
      <c r="V72" s="271">
        <f>+'Gross Plant Detail'!D13-V33</f>
        <v>0</v>
      </c>
      <c r="W72" s="173" t="str">
        <f>+U72</f>
        <v>s/b zero</v>
      </c>
      <c r="X72" s="271">
        <f>+'Gross Plant Detail'!D14-X33</f>
        <v>0</v>
      </c>
      <c r="Y72" s="173" t="str">
        <f>+W72</f>
        <v>s/b zero</v>
      </c>
      <c r="Z72" s="271">
        <f>+'Gross Plant Detail'!D15-Z33</f>
        <v>0</v>
      </c>
      <c r="AA72" s="173" t="str">
        <f>+Y72</f>
        <v>s/b zero</v>
      </c>
      <c r="AB72" s="271">
        <f>+'Gross Plant Detail'!D16-AB33</f>
        <v>0</v>
      </c>
      <c r="AD72" t="s">
        <v>499</v>
      </c>
      <c r="AE72" t="s">
        <v>500</v>
      </c>
    </row>
    <row r="73" spans="1:33" x14ac:dyDescent="0.25">
      <c r="B73" t="s">
        <v>494</v>
      </c>
      <c r="C73" s="167"/>
      <c r="D73" s="167">
        <f>(D9+D21+SUM(D10:D20)*2)/24</f>
        <v>69704.022155436338</v>
      </c>
      <c r="F73" s="167">
        <f>(F9+F21+SUM(F10:F20)*2)/24</f>
        <v>25987.990532630272</v>
      </c>
      <c r="H73" s="167">
        <f>(H9+H21+SUM(H10:H20)*2)/24</f>
        <v>62585.171785641905</v>
      </c>
      <c r="J73" s="167">
        <f>(J9+J21+SUM(J10:J20)*2)/24</f>
        <v>629825.69279690238</v>
      </c>
      <c r="L73" s="167">
        <f>(L9+L21+SUM(L10:L20)*2)/24</f>
        <v>107526.05862132764</v>
      </c>
      <c r="N73" s="167">
        <f>(N9+N21+SUM(N10:N20)*2)/24</f>
        <v>571848.93262479152</v>
      </c>
      <c r="P73" s="167">
        <f>(P9+P21+SUM(P10:P20)*2)/24</f>
        <v>113574.98985066621</v>
      </c>
      <c r="R73" s="167">
        <f>(R9+R21+SUM(R10:R20)*2)/24</f>
        <v>298359.42313691293</v>
      </c>
      <c r="T73" s="167">
        <f>(T9+T21+SUM(T10:T20)*2)/24</f>
        <v>65836.808682282193</v>
      </c>
      <c r="V73" s="167">
        <f>(V9+V21+SUM(V10:V20)*2)/24</f>
        <v>8624.2800809160362</v>
      </c>
      <c r="X73" s="167">
        <f>(X9+X21+SUM(X10:X20)*2)/24</f>
        <v>81933.78725616986</v>
      </c>
      <c r="Z73" s="167">
        <f>(Z9+Z21+SUM(Z10:Z20)*2)/24</f>
        <v>8167.8325829397327</v>
      </c>
      <c r="AB73" s="167">
        <f>(AB9+AB21+SUM(AB10:AB20)*2)/24</f>
        <v>8121.7741531823549</v>
      </c>
      <c r="AD73" s="207">
        <f t="shared" ref="AD73:AD77" si="15">SUM(D73,F73,H73,J73,L73,N73,P73,R73,T73,V73,X73,Z73,AB73)</f>
        <v>2052096.7642597994</v>
      </c>
      <c r="AE73" s="214" t="s">
        <v>501</v>
      </c>
    </row>
    <row r="74" spans="1:33" x14ac:dyDescent="0.25">
      <c r="B74" t="s">
        <v>495</v>
      </c>
      <c r="C74" s="167"/>
      <c r="D74" s="167">
        <f>(D21+D33+SUM(D22:D32)*2)/24</f>
        <v>298838.66000000009</v>
      </c>
      <c r="F74" s="167">
        <f>(F21+F33+SUM(F22:F32)*2)/24</f>
        <v>111417.03000000001</v>
      </c>
      <c r="H74" s="167">
        <f>(H21+H33+SUM(H22:H32)*2)/24</f>
        <v>268318.32999999996</v>
      </c>
      <c r="J74" s="167">
        <f>(J21+J33+SUM(J22:J32)*2)/24</f>
        <v>2700220.9600000004</v>
      </c>
      <c r="L74" s="167">
        <f>(L21+L33+SUM(L22:L32)*2)/24</f>
        <v>460991.23</v>
      </c>
      <c r="N74" s="167">
        <f>(N21+N33+SUM(N22:N32)*2)/24</f>
        <v>2451659.9900000007</v>
      </c>
      <c r="P74" s="167">
        <f>(P21+P33+SUM(P22:P32)*2)/24</f>
        <v>486924.52</v>
      </c>
      <c r="R74" s="167">
        <f>(R21+R33+SUM(R22:R32)*2)/24</f>
        <v>1279141.7899999996</v>
      </c>
      <c r="T74" s="167">
        <f>(T21+T33+SUM(T22:T32)*2)/24</f>
        <v>282258.95</v>
      </c>
      <c r="V74" s="167">
        <f>(V21+V33+SUM(V22:V32)*2)/24</f>
        <v>36974.449999999983</v>
      </c>
      <c r="X74" s="167">
        <f>(X21+X33+SUM(X22:X32)*2)/24</f>
        <v>351270.71</v>
      </c>
      <c r="Z74" s="167">
        <f>(Z21+Z33+SUM(Z22:Z32)*2)/24</f>
        <v>35017.57</v>
      </c>
      <c r="AB74" s="167">
        <f>(AB21+AB33+SUM(AB22:AB32)*2)/24</f>
        <v>34820.080000000002</v>
      </c>
      <c r="AD74" s="207">
        <f t="shared" si="15"/>
        <v>8797854.2700000014</v>
      </c>
      <c r="AE74" s="214" t="s">
        <v>501</v>
      </c>
    </row>
    <row r="75" spans="1:33" x14ac:dyDescent="0.25">
      <c r="B75" t="s">
        <v>496</v>
      </c>
      <c r="D75" s="167">
        <f>(D33+D45+SUM(D34:D44)*2)/24</f>
        <v>418889.01512086787</v>
      </c>
      <c r="F75" s="167">
        <f>(F33+F45+SUM(F34:F44)*2)/24</f>
        <v>156175.80117413981</v>
      </c>
      <c r="H75" s="167">
        <f>(H33+H45+SUM(H34:H44)*2)/24</f>
        <v>376107.94562390173</v>
      </c>
      <c r="J75" s="167">
        <f>(J33+J45+SUM(J34:J44)*2)/24</f>
        <v>3784961.7191623594</v>
      </c>
      <c r="L75" s="167">
        <f>(L33+L45+SUM(L34:L44)*2)/24</f>
        <v>646181.9992680687</v>
      </c>
      <c r="N75" s="167">
        <f>(N33+N45+SUM(N34:N44)*2)/24</f>
        <v>3436548.0612288122</v>
      </c>
      <c r="P75" s="167">
        <f>(P33+P45+SUM(P34:P44)*2)/24</f>
        <v>682533.28622345894</v>
      </c>
      <c r="R75" s="167">
        <f>(R33+R45+SUM(R34:R44)*2)/24</f>
        <v>1793002.4134191545</v>
      </c>
      <c r="T75" s="167">
        <f>(T33+T45+SUM(T34:T44)*2)/24</f>
        <v>395648.86459504085</v>
      </c>
      <c r="V75" s="167">
        <f>(V33+V45+SUM(V34:V44)*2)/24</f>
        <v>51827.928654220828</v>
      </c>
      <c r="X75" s="167">
        <f>(X33+X45+SUM(X34:X44)*2)/24</f>
        <v>492384.20615345117</v>
      </c>
      <c r="Z75" s="167">
        <f>(Z33+Z45+SUM(Z34:Z44)*2)/24</f>
        <v>49084.948100620742</v>
      </c>
      <c r="AB75" s="167">
        <f>(AB33+AB45+SUM(AB34:AB44)*2)/24</f>
        <v>48808.102991326858</v>
      </c>
      <c r="AD75" s="207">
        <f t="shared" si="15"/>
        <v>12332154.291715421</v>
      </c>
      <c r="AE75" s="164">
        <f>+AE45</f>
        <v>12332154.369999997</v>
      </c>
      <c r="AF75" s="213">
        <f>+AD75-AE75</f>
        <v>-7.8284576535224915E-2</v>
      </c>
      <c r="AG75" s="173" t="s">
        <v>516</v>
      </c>
    </row>
    <row r="76" spans="1:33" x14ac:dyDescent="0.25">
      <c r="B76" t="s">
        <v>497</v>
      </c>
      <c r="D76" s="167">
        <f>(D45+D57+SUM(D46:D56)*2)/24</f>
        <v>806904.94737449603</v>
      </c>
      <c r="F76" s="167">
        <f>(F45+F57+SUM(F46:F56)*2)/24</f>
        <v>300841.12407528306</v>
      </c>
      <c r="H76" s="167">
        <f>(H45+H57+SUM(H46:H56)*2)/24</f>
        <v>724495.93074951787</v>
      </c>
      <c r="J76" s="167">
        <f>(J45+J57+SUM(J46:J56)*2)/24</f>
        <v>7290963.2115252139</v>
      </c>
      <c r="L76" s="167">
        <f>(L45+L57+SUM(L46:L56)*2)/24</f>
        <v>1244738.9323237813</v>
      </c>
      <c r="N76" s="167">
        <f>(N45+N57+SUM(N46:N56)*2)/24</f>
        <v>6619814.7747958908</v>
      </c>
      <c r="P76" s="167">
        <f>(P45+P57+SUM(P46:P56)*2)/24</f>
        <v>1314762.2951051344</v>
      </c>
      <c r="R76" s="167">
        <f>(R45+R57+SUM(R46:R56)*2)/24</f>
        <v>3453856.5237595341</v>
      </c>
      <c r="T76" s="167">
        <f>(T45+T57+SUM(T46:T56)*2)/24</f>
        <v>762137.51297037781</v>
      </c>
      <c r="V76" s="167">
        <f>(V45+V57+SUM(V46:V56)*2)/24</f>
        <v>99836.023609111668</v>
      </c>
      <c r="X76" s="167">
        <f>(X45+X57+SUM(X46:X56)*2)/24</f>
        <v>948478.62142657477</v>
      </c>
      <c r="Z76" s="167">
        <f>(Z45+Z57+SUM(Z46:Z56)*2)/24</f>
        <v>94552.192112864752</v>
      </c>
      <c r="AB76" s="167">
        <f>(AB45+AB57+SUM(AB46:AB56)*2)/24</f>
        <v>94018.957677767845</v>
      </c>
      <c r="AD76" s="207">
        <f t="shared" si="15"/>
        <v>23755401.047505543</v>
      </c>
      <c r="AE76" s="164">
        <f>+AE57</f>
        <v>23755401.190000001</v>
      </c>
      <c r="AF76" s="213">
        <f t="shared" ref="AF76:AF77" si="16">+AD76-AE76</f>
        <v>-0.14249445870518684</v>
      </c>
      <c r="AG76" s="173" t="s">
        <v>516</v>
      </c>
    </row>
    <row r="77" spans="1:33" x14ac:dyDescent="0.25">
      <c r="B77" t="s">
        <v>498</v>
      </c>
      <c r="D77" s="167">
        <f>(D57+D69+SUM(D58:D68)*2)/24</f>
        <v>1357767.1280114488</v>
      </c>
      <c r="F77" s="167">
        <f>(F57+F69+SUM(F58:F68)*2)/24</f>
        <v>506220.98754571518</v>
      </c>
      <c r="H77" s="167">
        <f>(H57+H69+SUM(H58:H68)*2)/24</f>
        <v>1219098.7402765546</v>
      </c>
      <c r="J77" s="167">
        <f>(J57+J69+SUM(J58:J68)*2)/24</f>
        <v>12268397.1116127</v>
      </c>
      <c r="L77" s="167">
        <f>(L57+L69+SUM(L58:L68)*2)/24</f>
        <v>2094503.9950453239</v>
      </c>
      <c r="N77" s="167">
        <f>(N57+N69+SUM(N58:N68)*2)/24</f>
        <v>11139065.498935895</v>
      </c>
      <c r="P77" s="167">
        <f>(P57+P69+SUM(P58:P68)*2)/24</f>
        <v>2212331.2556689768</v>
      </c>
      <c r="R77" s="167">
        <f>(R57+R69+SUM(R58:R68)*2)/24</f>
        <v>5811753.8590770848</v>
      </c>
      <c r="T77" s="167">
        <f>(T57+T69+SUM(T58:T68)*2)/24</f>
        <v>1282437.6314570387</v>
      </c>
      <c r="V77" s="167">
        <f>(V57+V69+SUM(V58:V68)*2)/24</f>
        <v>167992.61759750359</v>
      </c>
      <c r="X77" s="167">
        <f>(X57+X69+SUM(X58:X68)*2)/24</f>
        <v>1595991.1295475021</v>
      </c>
      <c r="Z77" s="167">
        <f>(Z57+Z69+SUM(Z58:Z68)*2)/24</f>
        <v>159101.56495993354</v>
      </c>
      <c r="AB77" s="167">
        <f>(AB57+AB69+SUM(AB58:AB68)*2)/24</f>
        <v>158204.33245961674</v>
      </c>
      <c r="AD77" s="207">
        <f t="shared" si="15"/>
        <v>39972865.852195285</v>
      </c>
      <c r="AE77" s="164">
        <f>+AE69</f>
        <v>39972866.010000005</v>
      </c>
      <c r="AF77" s="213">
        <f t="shared" si="16"/>
        <v>-0.15780472010374069</v>
      </c>
      <c r="AG77" s="173" t="s">
        <v>516</v>
      </c>
    </row>
    <row r="78" spans="1:33" x14ac:dyDescent="0.25">
      <c r="D78" s="168"/>
    </row>
    <row r="79" spans="1:33" x14ac:dyDescent="0.25">
      <c r="D79" s="164"/>
      <c r="F79" s="168"/>
      <c r="H79" s="168"/>
      <c r="J79" s="168"/>
      <c r="L79" s="168"/>
      <c r="N79" s="168"/>
      <c r="P79" s="168"/>
      <c r="R79" s="168"/>
      <c r="T79" s="168"/>
      <c r="V79" s="168"/>
      <c r="X79" s="168"/>
      <c r="Z79" s="168"/>
      <c r="AB79" s="168"/>
    </row>
    <row r="80" spans="1:33" x14ac:dyDescent="0.25">
      <c r="D80" s="273"/>
      <c r="F80" s="164"/>
      <c r="H80" s="164"/>
      <c r="J80" s="164"/>
      <c r="L80" s="164"/>
      <c r="N80" s="164"/>
      <c r="P80" s="164"/>
      <c r="R80" s="164"/>
      <c r="T80" s="164"/>
      <c r="V80" s="164"/>
      <c r="X80" s="164"/>
      <c r="Z80" s="164"/>
      <c r="AB80" s="164"/>
    </row>
    <row r="81" spans="4:32" x14ac:dyDescent="0.25">
      <c r="D81" s="273"/>
    </row>
    <row r="82" spans="4:32" x14ac:dyDescent="0.25">
      <c r="D82" s="273"/>
    </row>
    <row r="83" spans="4:32" x14ac:dyDescent="0.25">
      <c r="D83" s="273"/>
    </row>
    <row r="84" spans="4:32" x14ac:dyDescent="0.25">
      <c r="D84" s="273"/>
    </row>
    <row r="93" spans="4:32" x14ac:dyDescent="0.25">
      <c r="AF93" s="175"/>
    </row>
  </sheetData>
  <pageMargins left="0.7" right="0.7" top="0.75" bottom="0.75" header="0.3" footer="0.3"/>
  <pageSetup orientation="portrait" horizontalDpi="0" verticalDpi="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7" sqref="G7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74" activePane="bottomRight" state="frozen"/>
      <selection activeCell="D33" sqref="D33"/>
      <selection pane="topRight" activeCell="D33" sqref="D33"/>
      <selection pane="bottomLeft" activeCell="D33" sqref="D33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28515625" style="67" bestFit="1" customWidth="1"/>
    <col min="12" max="12" width="11.7109375" style="67" bestFit="1" customWidth="1"/>
    <col min="13" max="13" width="9.7109375" style="190" bestFit="1" customWidth="1"/>
    <col min="14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42" s="2" customFormat="1" x14ac:dyDescent="0.2">
      <c r="A1" s="15" t="str">
        <f>+'Summary Feed x Depr Grp'!C1</f>
        <v>E311 STM Str/Impv, Colstrip 3</v>
      </c>
      <c r="B1" s="15"/>
      <c r="C1" s="16"/>
      <c r="D1" s="16"/>
      <c r="E1" s="16"/>
      <c r="J1" s="16"/>
      <c r="K1" s="16"/>
      <c r="L1" s="56"/>
      <c r="M1" s="57"/>
      <c r="N1" s="56"/>
    </row>
    <row r="2" spans="1:42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42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42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42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>
        <v>22</v>
      </c>
      <c r="X5" s="70">
        <v>23</v>
      </c>
      <c r="Y5" s="70">
        <v>24</v>
      </c>
      <c r="Z5" s="70">
        <v>25</v>
      </c>
      <c r="AA5" s="70">
        <v>26</v>
      </c>
      <c r="AB5" s="70">
        <v>27</v>
      </c>
      <c r="AC5" s="70">
        <v>28</v>
      </c>
      <c r="AD5" s="70">
        <v>29</v>
      </c>
      <c r="AE5" s="70">
        <v>30</v>
      </c>
      <c r="AF5" s="70">
        <v>31</v>
      </c>
      <c r="AG5" s="70">
        <v>32</v>
      </c>
      <c r="AH5" s="70">
        <v>33</v>
      </c>
      <c r="AI5" s="70">
        <v>34</v>
      </c>
      <c r="AJ5" s="70">
        <v>35</v>
      </c>
      <c r="AK5" s="70">
        <v>36</v>
      </c>
      <c r="AL5" s="70">
        <v>37</v>
      </c>
      <c r="AM5" s="70">
        <v>38</v>
      </c>
      <c r="AN5" s="70">
        <v>39</v>
      </c>
      <c r="AO5" s="70">
        <v>40</v>
      </c>
      <c r="AP5" s="70" t="s">
        <v>2</v>
      </c>
    </row>
    <row r="6" spans="1:42" s="2" customFormat="1" x14ac:dyDescent="0.2">
      <c r="A6" s="71" t="s">
        <v>82</v>
      </c>
      <c r="B6" s="116">
        <f>+MACRS!AP7</f>
        <v>1.1769999999999999E-2</v>
      </c>
      <c r="C6" s="116">
        <f>+MACRS!AP8</f>
        <v>2.564E-2</v>
      </c>
      <c r="D6" s="116">
        <f>+MACRS!AP9</f>
        <v>2.564E-2</v>
      </c>
      <c r="E6" s="116">
        <f>+MACRS!AP10</f>
        <v>2.564E-2</v>
      </c>
      <c r="F6" s="116">
        <f>+MACRS!AP11</f>
        <v>2.564E-2</v>
      </c>
      <c r="G6" s="116">
        <f>+MACRS!AP12</f>
        <v>2.564E-2</v>
      </c>
      <c r="H6" s="116">
        <f>+MACRS!AP13</f>
        <v>2.564E-2</v>
      </c>
      <c r="I6" s="116">
        <f>+MACRS!AP14</f>
        <v>2.564E-2</v>
      </c>
      <c r="J6" s="116">
        <f>+MACRS!AP15</f>
        <v>2.564E-2</v>
      </c>
      <c r="K6" s="116">
        <f>+MACRS!AP16</f>
        <v>2.564E-2</v>
      </c>
      <c r="L6" s="116">
        <f>+MACRS!AP17</f>
        <v>2.564E-2</v>
      </c>
      <c r="M6" s="116">
        <f>+MACRS!AP18</f>
        <v>2.564E-2</v>
      </c>
      <c r="N6" s="116">
        <f>+MACRS!AP19</f>
        <v>2.564E-2</v>
      </c>
      <c r="O6" s="116">
        <f>+MACRS!AP20</f>
        <v>2.564E-2</v>
      </c>
      <c r="P6" s="116">
        <f>+MACRS!AP21</f>
        <v>2.564E-2</v>
      </c>
      <c r="Q6" s="116">
        <f>+MACRS!AP22</f>
        <v>2.564E-2</v>
      </c>
      <c r="R6" s="116">
        <f>+MACRS!AP23</f>
        <v>2.564E-2</v>
      </c>
      <c r="S6" s="116">
        <f>+MACRS!AP24</f>
        <v>2.564E-2</v>
      </c>
      <c r="T6" s="116">
        <f>+MACRS!AP25</f>
        <v>2.564E-2</v>
      </c>
      <c r="U6" s="116">
        <f>+MACRS!AP26</f>
        <v>2.564E-2</v>
      </c>
      <c r="V6" s="116">
        <f>+MACRS!AP27</f>
        <v>2.564E-2</v>
      </c>
      <c r="W6" s="116">
        <f>+MACRS!AP28</f>
        <v>2.564E-2</v>
      </c>
      <c r="X6" s="116">
        <f>+MACRS!AP29</f>
        <v>2.564E-2</v>
      </c>
      <c r="Y6" s="116">
        <f>+MACRS!AP30</f>
        <v>2.564E-2</v>
      </c>
      <c r="Z6" s="116">
        <f>+MACRS!AP31</f>
        <v>2.564E-2</v>
      </c>
      <c r="AA6" s="116">
        <f>+MACRS!AP32</f>
        <v>2.564E-2</v>
      </c>
      <c r="AB6" s="116">
        <f>+MACRS!AP33</f>
        <v>2.564E-2</v>
      </c>
      <c r="AC6" s="116">
        <f>+MACRS!AP34</f>
        <v>2.564E-2</v>
      </c>
      <c r="AD6" s="116">
        <f>+MACRS!AP35</f>
        <v>2.564E-2</v>
      </c>
      <c r="AE6" s="116">
        <f>+MACRS!AP36</f>
        <v>2.564E-2</v>
      </c>
      <c r="AF6" s="116">
        <f>+MACRS!AP37</f>
        <v>2.564E-2</v>
      </c>
      <c r="AG6" s="116">
        <f>+MACRS!AP38</f>
        <v>2.564E-2</v>
      </c>
      <c r="AH6" s="116">
        <f>+MACRS!AP39</f>
        <v>2.564E-2</v>
      </c>
      <c r="AI6" s="116">
        <f>+MACRS!AP40</f>
        <v>2.564E-2</v>
      </c>
      <c r="AJ6" s="116">
        <f>+MACRS!AP41</f>
        <v>2.564E-2</v>
      </c>
      <c r="AK6" s="116">
        <f>+MACRS!AP42</f>
        <v>2.564E-2</v>
      </c>
      <c r="AL6" s="116">
        <f>+MACRS!AP43</f>
        <v>2.564E-2</v>
      </c>
      <c r="AM6" s="116">
        <f>+MACRS!AP44</f>
        <v>2.564E-2</v>
      </c>
      <c r="AN6" s="116">
        <f>+MACRS!AP45</f>
        <v>2.564E-2</v>
      </c>
      <c r="AO6" s="116">
        <f>+MACRS!AP46</f>
        <v>1.391E-2</v>
      </c>
      <c r="AP6" s="116">
        <f>SUM(B6:AO6)</f>
        <v>0.99999999999999989</v>
      </c>
    </row>
    <row r="7" spans="1:42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42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42" ht="13.5" thickBot="1" x14ac:dyDescent="0.25">
      <c r="A9" s="80"/>
      <c r="B9" s="81"/>
      <c r="C9" s="82"/>
      <c r="D9" s="81" t="s">
        <v>64</v>
      </c>
      <c r="E9" s="159">
        <f>+'Summary Feed x Depr Grp'!C7</f>
        <v>5.7600000000000005E-2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42" ht="13.5" thickBot="1" x14ac:dyDescent="0.25">
      <c r="A10" s="80"/>
      <c r="B10" s="81"/>
      <c r="C10" s="82"/>
      <c r="D10" s="81" t="s">
        <v>65</v>
      </c>
      <c r="E10" s="159">
        <f>+'Summary Feed x Depr Grp'!C8</f>
        <v>4.7699999999999999E-2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42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42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42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42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42" ht="15" x14ac:dyDescent="0.25">
      <c r="A15" s="97">
        <v>44227</v>
      </c>
      <c r="B15" s="102"/>
      <c r="C15" s="102"/>
      <c r="D15" s="102">
        <f t="shared" ref="D15:D26" si="0">$B$26*$B$6/12</f>
        <v>243.27438501666666</v>
      </c>
      <c r="E15" s="102"/>
      <c r="F15" s="102">
        <f t="shared" ref="F15" si="1">-D15</f>
        <v>-243.27438501666666</v>
      </c>
      <c r="G15" s="102"/>
      <c r="H15" s="102">
        <f t="shared" ref="H15:H20" si="2">B15+F15</f>
        <v>-243.27438501666666</v>
      </c>
      <c r="I15" s="102">
        <f t="shared" ref="I15:I21" si="3">C15+G15</f>
        <v>0</v>
      </c>
      <c r="J15" s="102">
        <f t="shared" ref="J15:J21" si="4">I15-H15</f>
        <v>243.27438501666666</v>
      </c>
      <c r="K15" s="102">
        <f t="shared" ref="K15:K21" si="5">-J15*$K$11</f>
        <v>-51.087620853499999</v>
      </c>
      <c r="L15" s="102">
        <f t="shared" ref="L15" si="6">-K15</f>
        <v>51.087620853499999</v>
      </c>
      <c r="M15" s="102"/>
      <c r="O15" s="222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42" ht="15" x14ac:dyDescent="0.25">
      <c r="A16" s="97">
        <v>44255</v>
      </c>
      <c r="B16" s="102"/>
      <c r="C16" s="102"/>
      <c r="D16" s="102">
        <f t="shared" si="0"/>
        <v>243.27438501666666</v>
      </c>
      <c r="E16" s="102"/>
      <c r="F16" s="102">
        <f>-D16+F15</f>
        <v>-486.54877003333331</v>
      </c>
      <c r="G16" s="102"/>
      <c r="H16" s="102">
        <f t="shared" si="2"/>
        <v>-486.54877003333331</v>
      </c>
      <c r="I16" s="102">
        <f t="shared" si="3"/>
        <v>0</v>
      </c>
      <c r="J16" s="102">
        <f t="shared" si="4"/>
        <v>486.54877003333331</v>
      </c>
      <c r="K16" s="102">
        <f t="shared" si="5"/>
        <v>-102.175241707</v>
      </c>
      <c r="L16" s="102">
        <f t="shared" ref="L16:L24" si="7">-K16+K15</f>
        <v>51.087620853499999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243.27438501666666</v>
      </c>
      <c r="E17" s="102"/>
      <c r="F17" s="102">
        <f t="shared" ref="F17:F26" si="8">-D17+F16</f>
        <v>-729.82315504999997</v>
      </c>
      <c r="G17" s="102"/>
      <c r="H17" s="102">
        <f t="shared" si="2"/>
        <v>-729.82315504999997</v>
      </c>
      <c r="I17" s="102">
        <f t="shared" si="3"/>
        <v>0</v>
      </c>
      <c r="J17" s="102">
        <f t="shared" si="4"/>
        <v>729.82315504999997</v>
      </c>
      <c r="K17" s="102">
        <f t="shared" si="5"/>
        <v>-153.2628625605</v>
      </c>
      <c r="L17" s="102">
        <f t="shared" si="7"/>
        <v>51.087620853499999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243.27438501666666</v>
      </c>
      <c r="E18" s="102"/>
      <c r="F18" s="102">
        <f t="shared" si="8"/>
        <v>-973.09754006666662</v>
      </c>
      <c r="G18" s="102"/>
      <c r="H18" s="102">
        <f t="shared" si="2"/>
        <v>-973.09754006666662</v>
      </c>
      <c r="I18" s="102">
        <f t="shared" si="3"/>
        <v>0</v>
      </c>
      <c r="J18" s="102">
        <f t="shared" si="4"/>
        <v>973.09754006666662</v>
      </c>
      <c r="K18" s="102">
        <f t="shared" si="5"/>
        <v>-204.350483414</v>
      </c>
      <c r="L18" s="102">
        <f t="shared" si="7"/>
        <v>51.087620853499999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243.27438501666666</v>
      </c>
      <c r="E19" s="102"/>
      <c r="F19" s="102">
        <f t="shared" si="8"/>
        <v>-1216.3719250833333</v>
      </c>
      <c r="G19" s="102"/>
      <c r="H19" s="102">
        <f t="shared" si="2"/>
        <v>-1216.3719250833333</v>
      </c>
      <c r="I19" s="102">
        <f t="shared" si="3"/>
        <v>0</v>
      </c>
      <c r="J19" s="102">
        <f t="shared" si="4"/>
        <v>1216.3719250833333</v>
      </c>
      <c r="K19" s="102">
        <f t="shared" si="5"/>
        <v>-255.43810426749997</v>
      </c>
      <c r="L19" s="102">
        <f t="shared" si="7"/>
        <v>51.087620853499971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243.27438501666666</v>
      </c>
      <c r="E20" s="102"/>
      <c r="F20" s="102">
        <f t="shared" si="8"/>
        <v>-1459.6463100999999</v>
      </c>
      <c r="G20" s="102"/>
      <c r="H20" s="102">
        <f t="shared" si="2"/>
        <v>-1459.6463100999999</v>
      </c>
      <c r="I20" s="102">
        <f t="shared" si="3"/>
        <v>0</v>
      </c>
      <c r="J20" s="102">
        <f t="shared" si="4"/>
        <v>1459.6463100999999</v>
      </c>
      <c r="K20" s="102">
        <f t="shared" si="5"/>
        <v>-306.52572512099999</v>
      </c>
      <c r="L20" s="102">
        <f t="shared" si="7"/>
        <v>51.087620853500027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9">C21</f>
        <v>77177.085846471484</v>
      </c>
      <c r="C21" s="102">
        <f>+'Summary Feed x Depr Grp'!D16</f>
        <v>77177.085846471484</v>
      </c>
      <c r="D21" s="102">
        <f t="shared" si="0"/>
        <v>243.27438501666666</v>
      </c>
      <c r="E21" s="191">
        <f>(+C21*$E$9/12)*0.5</f>
        <v>185.22500603153159</v>
      </c>
      <c r="F21" s="229">
        <f t="shared" ref="F21" si="10">-D21+F20</f>
        <v>-1702.9206951166666</v>
      </c>
      <c r="G21" s="102">
        <f>-E21</f>
        <v>-185.22500603153159</v>
      </c>
      <c r="H21" s="229">
        <f t="shared" ref="H21:I37" si="11">B21+F21</f>
        <v>75474.165151354813</v>
      </c>
      <c r="I21" s="102">
        <f t="shared" si="3"/>
        <v>76991.860840439957</v>
      </c>
      <c r="J21" s="229">
        <f t="shared" si="4"/>
        <v>1517.6956890851434</v>
      </c>
      <c r="K21" s="229">
        <f t="shared" si="5"/>
        <v>-318.71609470788007</v>
      </c>
      <c r="L21" s="102">
        <f t="shared" ref="L21" si="12">-K21+K20</f>
        <v>12.190369586880081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9"/>
        <v>112860.34312232211</v>
      </c>
      <c r="C22" s="102">
        <f>+'Summary Feed x Depr Grp'!D17</f>
        <v>112860.34312232211</v>
      </c>
      <c r="D22" s="102">
        <f t="shared" si="0"/>
        <v>243.27438501666666</v>
      </c>
      <c r="E22" s="102">
        <f t="shared" ref="E22:E27" si="13">+(C21*$E$9/12)+(((C22-C21)*$E$9/12)*0.5)</f>
        <v>456.08982952510468</v>
      </c>
      <c r="F22" s="229">
        <f t="shared" si="8"/>
        <v>-1946.1950801333332</v>
      </c>
      <c r="G22" s="191">
        <f>-E22+G21</f>
        <v>-641.31483555663624</v>
      </c>
      <c r="H22" s="229">
        <f t="shared" si="11"/>
        <v>110914.14804218878</v>
      </c>
      <c r="I22" s="102">
        <f t="shared" si="11"/>
        <v>112219.02828676548</v>
      </c>
      <c r="J22" s="229">
        <f t="shared" ref="J22:J69" si="14">I22-H22</f>
        <v>1304.8802445766923</v>
      </c>
      <c r="K22" s="229">
        <f t="shared" ref="K22:K74" si="15">-J22*$K$11</f>
        <v>-274.02485136110539</v>
      </c>
      <c r="L22" s="102">
        <f t="shared" si="7"/>
        <v>-44.691243346774684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9"/>
        <v>142931.38886971187</v>
      </c>
      <c r="C23" s="102">
        <f>+'Summary Feed x Depr Grp'!D18</f>
        <v>142931.38886971187</v>
      </c>
      <c r="D23" s="102">
        <f t="shared" si="0"/>
        <v>243.27438501666666</v>
      </c>
      <c r="E23" s="102">
        <f t="shared" si="13"/>
        <v>613.90015678088162</v>
      </c>
      <c r="F23" s="102">
        <f t="shared" si="8"/>
        <v>-2189.4694651499999</v>
      </c>
      <c r="G23" s="102">
        <f t="shared" ref="G23:G74" si="16">-E23+G22</f>
        <v>-1255.2149923375177</v>
      </c>
      <c r="H23" s="102">
        <f t="shared" si="11"/>
        <v>140741.91940456186</v>
      </c>
      <c r="I23" s="102">
        <f t="shared" si="11"/>
        <v>141676.17387737436</v>
      </c>
      <c r="J23" s="102">
        <f t="shared" si="14"/>
        <v>934.25447281249217</v>
      </c>
      <c r="K23" s="102">
        <f t="shared" si="15"/>
        <v>-196.19343929062336</v>
      </c>
      <c r="L23" s="102">
        <f t="shared" si="7"/>
        <v>-77.831412070482031</v>
      </c>
      <c r="M23" s="189"/>
      <c r="N23" s="190"/>
      <c r="O23" s="145">
        <v>2</v>
      </c>
      <c r="P23" s="131"/>
      <c r="Q23" s="42">
        <v>44926</v>
      </c>
      <c r="R23" s="43">
        <f>+'E311 3'!L38</f>
        <v>-215.95655433798697</v>
      </c>
      <c r="S23" s="47">
        <f>+'E311 3'!K38</f>
        <v>2258.1813386061544</v>
      </c>
      <c r="T23" s="45"/>
      <c r="U23" s="46"/>
      <c r="V23" s="43"/>
      <c r="W23" s="147">
        <f>S23</f>
        <v>2258.1813386061544</v>
      </c>
      <c r="X23" s="1"/>
    </row>
    <row r="24" spans="1:24" ht="15" x14ac:dyDescent="0.25">
      <c r="A24" s="97">
        <v>44500</v>
      </c>
      <c r="B24" s="102">
        <f t="shared" si="9"/>
        <v>169821.92893869194</v>
      </c>
      <c r="C24" s="102">
        <f>+'Summary Feed x Depr Grp'!D19</f>
        <v>169821.92893869194</v>
      </c>
      <c r="D24" s="102">
        <f t="shared" si="0"/>
        <v>243.27438501666666</v>
      </c>
      <c r="E24" s="102">
        <f t="shared" si="13"/>
        <v>750.60796274016923</v>
      </c>
      <c r="F24" s="102">
        <f t="shared" si="8"/>
        <v>-2432.7438501666666</v>
      </c>
      <c r="G24" s="102">
        <f t="shared" si="16"/>
        <v>-2005.8229550776869</v>
      </c>
      <c r="H24" s="102">
        <f t="shared" si="11"/>
        <v>167389.18508852526</v>
      </c>
      <c r="I24" s="102">
        <f t="shared" si="11"/>
        <v>167816.10598361425</v>
      </c>
      <c r="J24" s="102">
        <f t="shared" si="14"/>
        <v>426.92089508898789</v>
      </c>
      <c r="K24" s="102">
        <f t="shared" si="15"/>
        <v>-89.653387968687454</v>
      </c>
      <c r="L24" s="102">
        <f t="shared" si="7"/>
        <v>-106.54005132193591</v>
      </c>
      <c r="M24" s="189"/>
      <c r="N24" s="190"/>
      <c r="O24" s="145">
        <v>3</v>
      </c>
      <c r="P24" s="131">
        <f t="shared" ref="P24:P35" si="17">DAY(EOMONTH(Q24,0))</f>
        <v>31</v>
      </c>
      <c r="Q24" s="42">
        <v>44927</v>
      </c>
      <c r="R24" s="43">
        <f>+'E311 3'!L39</f>
        <v>-111.27512447905747</v>
      </c>
      <c r="S24" s="48">
        <f t="shared" ref="S24:S35" si="18">+S23-R24</f>
        <v>2369.4564630852119</v>
      </c>
      <c r="T24" s="45">
        <f>U24-SUM($P$23:P24)+1</f>
        <v>335</v>
      </c>
      <c r="U24" s="46">
        <f>P36</f>
        <v>365</v>
      </c>
      <c r="V24" s="43">
        <f t="shared" ref="V24:V35" si="19">+T24/U24*R24</f>
        <v>-102.12922383694315</v>
      </c>
      <c r="W24" s="146">
        <f t="shared" ref="W24:W35" si="20">+W23-V24</f>
        <v>2360.3105624430978</v>
      </c>
      <c r="X24" s="1"/>
    </row>
    <row r="25" spans="1:24" ht="15" x14ac:dyDescent="0.25">
      <c r="A25" s="97">
        <v>44530</v>
      </c>
      <c r="B25" s="102">
        <f t="shared" si="9"/>
        <v>209643.38908803862</v>
      </c>
      <c r="C25" s="102">
        <f>+'Summary Feed x Depr Grp'!D20</f>
        <v>209643.38908803862</v>
      </c>
      <c r="D25" s="102">
        <f t="shared" si="0"/>
        <v>243.27438501666666</v>
      </c>
      <c r="E25" s="102">
        <f t="shared" si="13"/>
        <v>910.71676326415331</v>
      </c>
      <c r="F25" s="102">
        <f t="shared" si="8"/>
        <v>-2676.0182351833332</v>
      </c>
      <c r="G25" s="102">
        <f t="shared" si="16"/>
        <v>-2916.5397183418399</v>
      </c>
      <c r="H25" s="102">
        <f t="shared" si="11"/>
        <v>206967.3708528553</v>
      </c>
      <c r="I25" s="102">
        <f t="shared" si="11"/>
        <v>206726.84936969678</v>
      </c>
      <c r="J25" s="102">
        <f t="shared" si="14"/>
        <v>-240.52148315851809</v>
      </c>
      <c r="K25" s="102">
        <f t="shared" si="15"/>
        <v>50.509511463288796</v>
      </c>
      <c r="L25" s="102">
        <f t="shared" ref="L25:L74" si="21">-K25+K24</f>
        <v>-140.16289943197626</v>
      </c>
      <c r="M25" s="189"/>
      <c r="N25" s="228" t="s">
        <v>516</v>
      </c>
      <c r="O25" s="145">
        <v>4</v>
      </c>
      <c r="P25" s="131">
        <f t="shared" si="17"/>
        <v>28</v>
      </c>
      <c r="Q25" s="42">
        <v>44958</v>
      </c>
      <c r="R25" s="43">
        <f>+'E311 3'!L40</f>
        <v>-120.90813323525254</v>
      </c>
      <c r="S25" s="48">
        <f t="shared" si="18"/>
        <v>2490.3645963204644</v>
      </c>
      <c r="T25" s="45">
        <f>U25-SUM($P$23:P25)+1</f>
        <v>307</v>
      </c>
      <c r="U25" s="46">
        <f t="shared" ref="U25:U35" si="22">U24</f>
        <v>365</v>
      </c>
      <c r="V25" s="43">
        <f t="shared" si="19"/>
        <v>-101.69533398143159</v>
      </c>
      <c r="W25" s="146">
        <f t="shared" si="20"/>
        <v>2462.0058964245295</v>
      </c>
      <c r="X25" s="1"/>
    </row>
    <row r="26" spans="1:24" ht="15" x14ac:dyDescent="0.25">
      <c r="A26" s="97">
        <v>44561</v>
      </c>
      <c r="B26" s="229">
        <f t="shared" si="9"/>
        <v>248028.26</v>
      </c>
      <c r="C26" s="102">
        <f>+'Summary Feed x Depr Grp'!D21</f>
        <v>248028.26</v>
      </c>
      <c r="D26" s="102">
        <f t="shared" si="0"/>
        <v>243.27438501666666</v>
      </c>
      <c r="E26" s="229">
        <f t="shared" si="13"/>
        <v>1098.4119578112927</v>
      </c>
      <c r="F26" s="99">
        <f t="shared" si="8"/>
        <v>-2919.2926201999999</v>
      </c>
      <c r="G26" s="229">
        <f t="shared" si="16"/>
        <v>-4014.9516761531327</v>
      </c>
      <c r="H26" s="99">
        <f t="shared" si="11"/>
        <v>245108.96737980001</v>
      </c>
      <c r="I26" s="229">
        <f t="shared" si="11"/>
        <v>244013.30832384687</v>
      </c>
      <c r="J26" s="99">
        <f t="shared" si="14"/>
        <v>-1095.6590559531469</v>
      </c>
      <c r="K26" s="245">
        <f t="shared" si="15"/>
        <v>230.08840175016084</v>
      </c>
      <c r="L26" s="102">
        <f t="shared" si="21"/>
        <v>-179.57889028687205</v>
      </c>
      <c r="M26" s="246">
        <f>+'DFIT Detail'!C4</f>
        <v>230.07</v>
      </c>
      <c r="N26" s="248">
        <f>+K26-M26</f>
        <v>1.8401750160847996E-2</v>
      </c>
      <c r="O26" s="145">
        <v>5</v>
      </c>
      <c r="P26" s="131">
        <f t="shared" si="17"/>
        <v>31</v>
      </c>
      <c r="Q26" s="42">
        <v>44986</v>
      </c>
      <c r="R26" s="43">
        <f>+'E311 3'!L41</f>
        <v>-130.54114199143487</v>
      </c>
      <c r="S26" s="48">
        <f t="shared" si="18"/>
        <v>2620.9057383118993</v>
      </c>
      <c r="T26" s="45">
        <f>U26-SUM($P$23:P26)+1</f>
        <v>276</v>
      </c>
      <c r="U26" s="46">
        <f t="shared" si="22"/>
        <v>365</v>
      </c>
      <c r="V26" s="43">
        <f t="shared" si="19"/>
        <v>-98.710562163386371</v>
      </c>
      <c r="W26" s="146">
        <f t="shared" si="20"/>
        <v>2560.7164585879159</v>
      </c>
      <c r="X26" s="1"/>
    </row>
    <row r="27" spans="1:24" ht="15" x14ac:dyDescent="0.25">
      <c r="A27" s="165">
        <v>44592</v>
      </c>
      <c r="B27" s="166">
        <f>C27</f>
        <v>256496.66</v>
      </c>
      <c r="C27" s="166">
        <f>+'Summary Feed x Depr Grp'!D22</f>
        <v>256496.66</v>
      </c>
      <c r="D27" s="166">
        <f>($B$26*$C$6/12)+(($B$38-$B$26)*$B$6/12)</f>
        <v>629.62678353333354</v>
      </c>
      <c r="E27" s="219">
        <f t="shared" si="13"/>
        <v>1210.8598080000002</v>
      </c>
      <c r="F27" s="166">
        <f>-D27+F26</f>
        <v>-3548.9194037333336</v>
      </c>
      <c r="G27" s="219">
        <f t="shared" si="16"/>
        <v>-5225.8114841531333</v>
      </c>
      <c r="H27" s="166">
        <f t="shared" si="11"/>
        <v>252947.74059626667</v>
      </c>
      <c r="I27" s="219">
        <f t="shared" si="11"/>
        <v>251270.84851584688</v>
      </c>
      <c r="J27" s="166">
        <f t="shared" si="14"/>
        <v>-1676.8920804197842</v>
      </c>
      <c r="K27" s="166">
        <f t="shared" si="15"/>
        <v>352.14733688815465</v>
      </c>
      <c r="L27" s="166">
        <f t="shared" si="21"/>
        <v>-122.05893513799381</v>
      </c>
      <c r="M27" s="189"/>
      <c r="N27" s="190"/>
      <c r="O27" s="145">
        <v>6</v>
      </c>
      <c r="P27" s="131">
        <f t="shared" si="17"/>
        <v>30</v>
      </c>
      <c r="Q27" s="42">
        <v>45017</v>
      </c>
      <c r="R27" s="43">
        <f>+'E311 3'!L42</f>
        <v>-140.1741507476172</v>
      </c>
      <c r="S27" s="48">
        <f t="shared" si="18"/>
        <v>2761.0798890595165</v>
      </c>
      <c r="T27" s="45">
        <f>U27-SUM($P$23:P27)+1</f>
        <v>246</v>
      </c>
      <c r="U27" s="46">
        <f t="shared" si="22"/>
        <v>365</v>
      </c>
      <c r="V27" s="43">
        <f t="shared" si="19"/>
        <v>-94.473537216202288</v>
      </c>
      <c r="W27" s="146">
        <f t="shared" si="20"/>
        <v>2655.1899958041181</v>
      </c>
      <c r="X27" s="1"/>
    </row>
    <row r="28" spans="1:24" ht="15" x14ac:dyDescent="0.25">
      <c r="A28" s="97">
        <v>44620</v>
      </c>
      <c r="B28" s="102">
        <f t="shared" ref="B28:B74" si="23">C28</f>
        <v>264965.06</v>
      </c>
      <c r="C28" s="102">
        <f>+'Summary Feed x Depr Grp'!D23</f>
        <v>264965.06</v>
      </c>
      <c r="D28" s="102">
        <f t="shared" ref="D28:D38" si="24">($B$26*$C$6/12)+(($B$38-$B$26)*$B$6/12)</f>
        <v>629.62678353333354</v>
      </c>
      <c r="E28" s="191">
        <f>+(C27*$E$9/12)+(((C28-C27)*$E$9/12)*0.5)</f>
        <v>1251.5081279999999</v>
      </c>
      <c r="F28" s="102">
        <f>-D28+F27</f>
        <v>-4178.5461872666674</v>
      </c>
      <c r="G28" s="191">
        <f t="shared" si="16"/>
        <v>-6477.3196121531328</v>
      </c>
      <c r="H28" s="102">
        <f>B28+F28</f>
        <v>260786.51381273332</v>
      </c>
      <c r="I28" s="102">
        <f t="shared" si="11"/>
        <v>258487.74038784686</v>
      </c>
      <c r="J28" s="102">
        <f t="shared" si="14"/>
        <v>-2298.7734248864581</v>
      </c>
      <c r="K28" s="102">
        <f t="shared" si="15"/>
        <v>482.74241922615619</v>
      </c>
      <c r="L28" s="102">
        <f t="shared" si="21"/>
        <v>-130.59508233800153</v>
      </c>
      <c r="M28" s="189"/>
      <c r="N28" s="192"/>
      <c r="O28" s="145">
        <v>7</v>
      </c>
      <c r="P28" s="131">
        <f t="shared" si="17"/>
        <v>31</v>
      </c>
      <c r="Q28" s="42">
        <v>45047</v>
      </c>
      <c r="R28" s="43">
        <f>+'E311 3'!L43</f>
        <v>-149.8071595038241</v>
      </c>
      <c r="S28" s="48">
        <f t="shared" si="18"/>
        <v>2910.8870485633406</v>
      </c>
      <c r="T28" s="45">
        <f>U28-SUM($P$23:P28)+1</f>
        <v>215</v>
      </c>
      <c r="U28" s="46">
        <f t="shared" si="22"/>
        <v>365</v>
      </c>
      <c r="V28" s="43">
        <f t="shared" si="19"/>
        <v>-88.242573406362141</v>
      </c>
      <c r="W28" s="146">
        <f t="shared" si="20"/>
        <v>2743.4325692104803</v>
      </c>
      <c r="X28" s="1"/>
    </row>
    <row r="29" spans="1:24" ht="15" x14ac:dyDescent="0.25">
      <c r="A29" s="97">
        <v>44651</v>
      </c>
      <c r="B29" s="102">
        <f t="shared" si="23"/>
        <v>273433.46000000002</v>
      </c>
      <c r="C29" s="102">
        <f>+'Summary Feed x Depr Grp'!D24</f>
        <v>273433.46000000002</v>
      </c>
      <c r="D29" s="102">
        <f t="shared" si="24"/>
        <v>629.62678353333354</v>
      </c>
      <c r="E29" s="191">
        <f>+(C28*$E$9/12)+(((C29-C28)*$E$9/12)*0.5)</f>
        <v>1292.1564480000002</v>
      </c>
      <c r="F29" s="102">
        <f t="shared" ref="F29:F74" si="25">-D29+F28</f>
        <v>-4808.1729708000012</v>
      </c>
      <c r="G29" s="191">
        <f t="shared" si="16"/>
        <v>-7769.4760601531325</v>
      </c>
      <c r="H29" s="102">
        <f t="shared" ref="H29:I74" si="26">B29+F29</f>
        <v>268625.2870292</v>
      </c>
      <c r="I29" s="102">
        <f t="shared" si="11"/>
        <v>265663.98393984686</v>
      </c>
      <c r="J29" s="102">
        <f t="shared" si="14"/>
        <v>-2961.3030893531395</v>
      </c>
      <c r="K29" s="102">
        <f t="shared" si="15"/>
        <v>621.87364876415927</v>
      </c>
      <c r="L29" s="102">
        <f t="shared" si="21"/>
        <v>-139.13122953800308</v>
      </c>
      <c r="M29" s="189"/>
      <c r="N29" s="190"/>
      <c r="O29" s="145">
        <v>8</v>
      </c>
      <c r="P29" s="131">
        <f t="shared" si="17"/>
        <v>30</v>
      </c>
      <c r="Q29" s="42">
        <v>45078</v>
      </c>
      <c r="R29" s="43">
        <f>+'E311 3'!L44</f>
        <v>-159.44016826000643</v>
      </c>
      <c r="S29" s="48">
        <f t="shared" si="18"/>
        <v>3070.327216823347</v>
      </c>
      <c r="T29" s="45">
        <f>U29-SUM($P$23:P29)+1</f>
        <v>185</v>
      </c>
      <c r="U29" s="46">
        <f t="shared" si="22"/>
        <v>365</v>
      </c>
      <c r="V29" s="43">
        <f t="shared" si="19"/>
        <v>-80.812140076989564</v>
      </c>
      <c r="W29" s="146">
        <f t="shared" si="20"/>
        <v>2824.24470928747</v>
      </c>
      <c r="X29" s="1"/>
    </row>
    <row r="30" spans="1:24" ht="15" x14ac:dyDescent="0.25">
      <c r="A30" s="97">
        <v>44681</v>
      </c>
      <c r="B30" s="102">
        <f t="shared" si="23"/>
        <v>281901.86000000004</v>
      </c>
      <c r="C30" s="102">
        <f>+'Summary Feed x Depr Grp'!D25</f>
        <v>281901.86000000004</v>
      </c>
      <c r="D30" s="102">
        <f t="shared" si="24"/>
        <v>629.62678353333354</v>
      </c>
      <c r="E30" s="191">
        <f t="shared" ref="E30:E38" si="27">+(C29*$E$9/12)+(((C30-C29)*$E$9/12)*0.5)</f>
        <v>1332.8047680000002</v>
      </c>
      <c r="F30" s="102">
        <f t="shared" si="25"/>
        <v>-5437.7997543333349</v>
      </c>
      <c r="G30" s="191">
        <f t="shared" si="16"/>
        <v>-9102.2808281531325</v>
      </c>
      <c r="H30" s="102">
        <f t="shared" si="26"/>
        <v>276464.06024566671</v>
      </c>
      <c r="I30" s="102">
        <f t="shared" si="11"/>
        <v>272799.57917184691</v>
      </c>
      <c r="J30" s="102">
        <f t="shared" si="14"/>
        <v>-3664.4810738197993</v>
      </c>
      <c r="K30" s="102">
        <f t="shared" si="15"/>
        <v>769.54102550215782</v>
      </c>
      <c r="L30" s="102">
        <f t="shared" si="21"/>
        <v>-147.66737673799855</v>
      </c>
      <c r="M30" s="189"/>
      <c r="N30" s="190"/>
      <c r="O30" s="145">
        <v>9</v>
      </c>
      <c r="P30" s="131">
        <f t="shared" si="17"/>
        <v>31</v>
      </c>
      <c r="Q30" s="42">
        <v>45108</v>
      </c>
      <c r="R30" s="43">
        <f>+'E311 3'!L45</f>
        <v>-169.07317701620104</v>
      </c>
      <c r="S30" s="48">
        <f t="shared" si="18"/>
        <v>3239.4003938395481</v>
      </c>
      <c r="T30" s="45">
        <f>U30-SUM($P$23:P30)+1</f>
        <v>154</v>
      </c>
      <c r="U30" s="46">
        <f t="shared" si="22"/>
        <v>365</v>
      </c>
      <c r="V30" s="43">
        <f t="shared" si="19"/>
        <v>-71.334984275328651</v>
      </c>
      <c r="W30" s="146">
        <f t="shared" si="20"/>
        <v>2895.5796935627986</v>
      </c>
      <c r="X30" s="1"/>
    </row>
    <row r="31" spans="1:24" ht="15" x14ac:dyDescent="0.25">
      <c r="A31" s="97">
        <v>44712</v>
      </c>
      <c r="B31" s="102">
        <f t="shared" si="23"/>
        <v>290370.26000000007</v>
      </c>
      <c r="C31" s="102">
        <f>+'Summary Feed x Depr Grp'!D26</f>
        <v>290370.26000000007</v>
      </c>
      <c r="D31" s="102">
        <f t="shared" si="24"/>
        <v>629.62678353333354</v>
      </c>
      <c r="E31" s="191">
        <f t="shared" si="27"/>
        <v>1373.4530880000004</v>
      </c>
      <c r="F31" s="102">
        <f t="shared" si="25"/>
        <v>-6067.4265378666687</v>
      </c>
      <c r="G31" s="191">
        <f t="shared" si="16"/>
        <v>-10475.733916153133</v>
      </c>
      <c r="H31" s="102">
        <f t="shared" si="26"/>
        <v>284302.83346213342</v>
      </c>
      <c r="I31" s="102">
        <f t="shared" si="11"/>
        <v>279894.52608384693</v>
      </c>
      <c r="J31" s="102">
        <f t="shared" si="14"/>
        <v>-4408.3073782864958</v>
      </c>
      <c r="K31" s="102">
        <f t="shared" si="15"/>
        <v>925.74454944016406</v>
      </c>
      <c r="L31" s="102">
        <f t="shared" si="21"/>
        <v>-156.20352393800624</v>
      </c>
      <c r="M31" s="189"/>
      <c r="N31" s="190"/>
      <c r="O31" s="145">
        <v>10</v>
      </c>
      <c r="P31" s="131">
        <f t="shared" si="17"/>
        <v>31</v>
      </c>
      <c r="Q31" s="42">
        <v>45139</v>
      </c>
      <c r="R31" s="43">
        <f>+'E311 3'!L46</f>
        <v>-178.70618577237155</v>
      </c>
      <c r="S31" s="48">
        <f t="shared" si="18"/>
        <v>3418.1065796119196</v>
      </c>
      <c r="T31" s="45">
        <f>U31-SUM($P$23:P31)+1</f>
        <v>123</v>
      </c>
      <c r="U31" s="46">
        <f t="shared" si="22"/>
        <v>365</v>
      </c>
      <c r="V31" s="43">
        <f t="shared" si="19"/>
        <v>-60.22153657534713</v>
      </c>
      <c r="W31" s="146">
        <f t="shared" si="20"/>
        <v>2955.8012301381459</v>
      </c>
      <c r="X31" s="1"/>
    </row>
    <row r="32" spans="1:24" ht="15" x14ac:dyDescent="0.25">
      <c r="A32" s="97">
        <v>44742</v>
      </c>
      <c r="B32" s="102">
        <f t="shared" si="23"/>
        <v>298838.66000000009</v>
      </c>
      <c r="C32" s="102">
        <f>+'Summary Feed x Depr Grp'!D27</f>
        <v>298838.66000000009</v>
      </c>
      <c r="D32" s="102">
        <f t="shared" si="24"/>
        <v>629.62678353333354</v>
      </c>
      <c r="E32" s="191">
        <f t="shared" si="27"/>
        <v>1414.1014080000004</v>
      </c>
      <c r="F32" s="102">
        <f t="shared" si="25"/>
        <v>-6697.0533214000025</v>
      </c>
      <c r="G32" s="191">
        <f t="shared" si="16"/>
        <v>-11889.835324153133</v>
      </c>
      <c r="H32" s="102">
        <f t="shared" si="26"/>
        <v>292141.60667860007</v>
      </c>
      <c r="I32" s="102">
        <f t="shared" si="11"/>
        <v>286948.82467584696</v>
      </c>
      <c r="J32" s="102">
        <f t="shared" si="14"/>
        <v>-5192.7820027531125</v>
      </c>
      <c r="K32" s="102">
        <f t="shared" si="15"/>
        <v>1090.4842205781536</v>
      </c>
      <c r="L32" s="102">
        <f t="shared" si="21"/>
        <v>-164.73967113798949</v>
      </c>
      <c r="M32" s="189"/>
      <c r="N32" s="190"/>
      <c r="O32" s="145">
        <v>11</v>
      </c>
      <c r="P32" s="131">
        <f t="shared" si="17"/>
        <v>30</v>
      </c>
      <c r="Q32" s="42">
        <v>45170</v>
      </c>
      <c r="R32" s="43">
        <f>+'E311 3'!L47</f>
        <v>-188.33919452859027</v>
      </c>
      <c r="S32" s="48">
        <f t="shared" si="18"/>
        <v>3606.4457741405099</v>
      </c>
      <c r="T32" s="45">
        <f>U32-SUM($P$23:P32)+1</f>
        <v>93</v>
      </c>
      <c r="U32" s="46">
        <f t="shared" si="22"/>
        <v>365</v>
      </c>
      <c r="V32" s="43">
        <f t="shared" si="19"/>
        <v>-47.987794770298343</v>
      </c>
      <c r="W32" s="146">
        <f t="shared" si="20"/>
        <v>3003.7890249084444</v>
      </c>
      <c r="X32" s="1"/>
    </row>
    <row r="33" spans="1:26" ht="15" x14ac:dyDescent="0.25">
      <c r="A33" s="97">
        <v>44773</v>
      </c>
      <c r="B33" s="102">
        <f t="shared" si="23"/>
        <v>307307.06000000011</v>
      </c>
      <c r="C33" s="102">
        <f>+'Summary Feed x Depr Grp'!D28</f>
        <v>307307.06000000011</v>
      </c>
      <c r="D33" s="102">
        <f t="shared" si="24"/>
        <v>629.62678353333354</v>
      </c>
      <c r="E33" s="191">
        <f t="shared" si="27"/>
        <v>1454.7497280000007</v>
      </c>
      <c r="F33" s="102">
        <f t="shared" si="25"/>
        <v>-7326.6801049333362</v>
      </c>
      <c r="G33" s="191">
        <f t="shared" si="16"/>
        <v>-13344.585052153134</v>
      </c>
      <c r="H33" s="102">
        <f t="shared" si="26"/>
        <v>299980.37989506678</v>
      </c>
      <c r="I33" s="102">
        <f t="shared" si="11"/>
        <v>293962.47494784696</v>
      </c>
      <c r="J33" s="102">
        <f t="shared" si="14"/>
        <v>-6017.904947219824</v>
      </c>
      <c r="K33" s="102">
        <f t="shared" si="15"/>
        <v>1263.760038916163</v>
      </c>
      <c r="L33" s="102">
        <f t="shared" si="21"/>
        <v>-173.27581833800946</v>
      </c>
      <c r="M33" s="189"/>
      <c r="N33" s="190"/>
      <c r="O33" s="145">
        <v>12</v>
      </c>
      <c r="P33" s="131">
        <f t="shared" si="17"/>
        <v>31</v>
      </c>
      <c r="Q33" s="42">
        <v>45200</v>
      </c>
      <c r="R33" s="43">
        <f>+'E311 3'!L48</f>
        <v>-197.9722032847726</v>
      </c>
      <c r="S33" s="48">
        <f t="shared" si="18"/>
        <v>3804.4179774252825</v>
      </c>
      <c r="T33" s="45">
        <f>U33-SUM($P$23:P33)+1</f>
        <v>62</v>
      </c>
      <c r="U33" s="46">
        <f t="shared" si="22"/>
        <v>365</v>
      </c>
      <c r="V33" s="43">
        <f t="shared" si="19"/>
        <v>-33.628155078509316</v>
      </c>
      <c r="W33" s="146">
        <f t="shared" si="20"/>
        <v>3037.4171799869537</v>
      </c>
      <c r="X33" s="1"/>
    </row>
    <row r="34" spans="1:26" ht="15" x14ac:dyDescent="0.25">
      <c r="A34" s="97">
        <v>44804</v>
      </c>
      <c r="B34" s="102">
        <f t="shared" si="23"/>
        <v>315775.46000000014</v>
      </c>
      <c r="C34" s="102">
        <f>+'Summary Feed x Depr Grp'!D29</f>
        <v>315775.46000000014</v>
      </c>
      <c r="D34" s="102">
        <f t="shared" si="24"/>
        <v>629.62678353333354</v>
      </c>
      <c r="E34" s="191">
        <f t="shared" si="27"/>
        <v>1495.3980480000009</v>
      </c>
      <c r="F34" s="102">
        <f t="shared" si="25"/>
        <v>-7956.30688846667</v>
      </c>
      <c r="G34" s="191">
        <f t="shared" si="16"/>
        <v>-14839.983100153135</v>
      </c>
      <c r="H34" s="102">
        <f t="shared" si="26"/>
        <v>307819.15311153349</v>
      </c>
      <c r="I34" s="102">
        <f t="shared" si="11"/>
        <v>300935.47689984698</v>
      </c>
      <c r="J34" s="102">
        <f t="shared" si="14"/>
        <v>-6883.6762116865139</v>
      </c>
      <c r="K34" s="102">
        <f t="shared" si="15"/>
        <v>1445.5720044541679</v>
      </c>
      <c r="L34" s="102">
        <f t="shared" si="21"/>
        <v>-181.81196553800487</v>
      </c>
      <c r="M34" s="189"/>
      <c r="N34" s="190"/>
      <c r="O34" s="145">
        <v>13</v>
      </c>
      <c r="P34" s="131">
        <f t="shared" si="17"/>
        <v>30</v>
      </c>
      <c r="Q34" s="42">
        <v>45231</v>
      </c>
      <c r="R34" s="43">
        <f>+'E311 3'!L49</f>
        <v>-207.60521204096722</v>
      </c>
      <c r="S34" s="48">
        <f t="shared" si="18"/>
        <v>4012.0231894662497</v>
      </c>
      <c r="T34" s="45">
        <f>U34-SUM($P$23:P34)+1</f>
        <v>32</v>
      </c>
      <c r="U34" s="46">
        <f t="shared" si="22"/>
        <v>365</v>
      </c>
      <c r="V34" s="43">
        <f t="shared" si="19"/>
        <v>-18.20100489126288</v>
      </c>
      <c r="W34" s="146">
        <f t="shared" si="20"/>
        <v>3055.6181848782167</v>
      </c>
      <c r="X34" s="1"/>
    </row>
    <row r="35" spans="1:26" ht="15" x14ac:dyDescent="0.25">
      <c r="A35" s="97">
        <v>44834</v>
      </c>
      <c r="B35" s="102">
        <f t="shared" si="23"/>
        <v>324243.86000000016</v>
      </c>
      <c r="C35" s="102">
        <f>+'Summary Feed x Depr Grp'!D30</f>
        <v>324243.86000000016</v>
      </c>
      <c r="D35" s="102">
        <f t="shared" si="24"/>
        <v>629.62678353333354</v>
      </c>
      <c r="E35" s="191">
        <f t="shared" si="27"/>
        <v>1536.0463680000009</v>
      </c>
      <c r="F35" s="102">
        <f t="shared" si="25"/>
        <v>-8585.9336720000028</v>
      </c>
      <c r="G35" s="191">
        <f t="shared" si="16"/>
        <v>-16376.029468153136</v>
      </c>
      <c r="H35" s="102">
        <f t="shared" si="26"/>
        <v>315657.92632800015</v>
      </c>
      <c r="I35" s="102">
        <f t="shared" si="11"/>
        <v>307867.83053184702</v>
      </c>
      <c r="J35" s="102">
        <f t="shared" si="14"/>
        <v>-7790.095796153124</v>
      </c>
      <c r="K35" s="102">
        <f t="shared" si="15"/>
        <v>1635.9201171921559</v>
      </c>
      <c r="L35" s="102">
        <f t="shared" si="21"/>
        <v>-190.348112737988</v>
      </c>
      <c r="M35" s="189"/>
      <c r="N35" s="193"/>
      <c r="O35" s="145">
        <v>14</v>
      </c>
      <c r="P35" s="131">
        <f t="shared" si="17"/>
        <v>31</v>
      </c>
      <c r="Q35" s="42">
        <v>45261</v>
      </c>
      <c r="R35" s="43">
        <f>+'E311 3'!L50</f>
        <v>-217.23822079713727</v>
      </c>
      <c r="S35" s="48">
        <f t="shared" si="18"/>
        <v>4229.261410263387</v>
      </c>
      <c r="T35" s="45">
        <f>U35-SUM($P$23:P35)+1</f>
        <v>1</v>
      </c>
      <c r="U35" s="46">
        <f t="shared" si="22"/>
        <v>365</v>
      </c>
      <c r="V35" s="43">
        <f t="shared" si="19"/>
        <v>-0.59517320766338977</v>
      </c>
      <c r="W35" s="146">
        <f t="shared" si="20"/>
        <v>3056.2133580858799</v>
      </c>
      <c r="X35" s="1"/>
    </row>
    <row r="36" spans="1:26" ht="15.75" thickBot="1" x14ac:dyDescent="0.3">
      <c r="A36" s="97">
        <v>44865</v>
      </c>
      <c r="B36" s="102">
        <f t="shared" si="23"/>
        <v>332712.26000000018</v>
      </c>
      <c r="C36" s="102">
        <f>+'Summary Feed x Depr Grp'!D31</f>
        <v>332712.26000000018</v>
      </c>
      <c r="D36" s="102">
        <f t="shared" si="24"/>
        <v>629.62678353333354</v>
      </c>
      <c r="E36" s="191">
        <f t="shared" si="27"/>
        <v>1576.6946880000012</v>
      </c>
      <c r="F36" s="102">
        <f t="shared" si="25"/>
        <v>-9215.5604555333357</v>
      </c>
      <c r="G36" s="191">
        <f t="shared" si="16"/>
        <v>-17952.724156153137</v>
      </c>
      <c r="H36" s="102">
        <f t="shared" si="26"/>
        <v>323496.69954446686</v>
      </c>
      <c r="I36" s="102">
        <f t="shared" si="11"/>
        <v>314759.53584384703</v>
      </c>
      <c r="J36" s="102">
        <f t="shared" si="14"/>
        <v>-8737.1637006198289</v>
      </c>
      <c r="K36" s="102">
        <f t="shared" si="15"/>
        <v>1834.8043771301641</v>
      </c>
      <c r="L36" s="102">
        <f t="shared" si="21"/>
        <v>-198.8842599380082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-1971.0800716572326</v>
      </c>
      <c r="S36" s="224">
        <f>+'E311 3'!K50-S35</f>
        <v>0</v>
      </c>
      <c r="T36" s="21"/>
      <c r="U36" s="50"/>
      <c r="V36" s="49">
        <f>SUM(V24:V35)</f>
        <v>-798.0320194797248</v>
      </c>
      <c r="W36" s="139"/>
      <c r="X36" s="1"/>
    </row>
    <row r="37" spans="1:26" ht="16.5" thickTop="1" thickBot="1" x14ac:dyDescent="0.3">
      <c r="A37" s="97">
        <v>44895</v>
      </c>
      <c r="B37" s="102">
        <f t="shared" si="23"/>
        <v>341180.66000000021</v>
      </c>
      <c r="C37" s="102">
        <f>+'Summary Feed x Depr Grp'!D32</f>
        <v>341180.66000000021</v>
      </c>
      <c r="D37" s="102">
        <f t="shared" si="24"/>
        <v>629.62678353333354</v>
      </c>
      <c r="E37" s="191">
        <f t="shared" si="27"/>
        <v>1617.343008000001</v>
      </c>
      <c r="F37" s="102">
        <f t="shared" si="25"/>
        <v>-9845.1872390666686</v>
      </c>
      <c r="G37" s="191">
        <f t="shared" si="16"/>
        <v>-19570.067164153137</v>
      </c>
      <c r="H37" s="102">
        <f t="shared" si="26"/>
        <v>331335.47276093357</v>
      </c>
      <c r="I37" s="102">
        <f t="shared" si="11"/>
        <v>321610.59283584706</v>
      </c>
      <c r="J37" s="102">
        <f t="shared" si="14"/>
        <v>-9724.8799250865122</v>
      </c>
      <c r="K37" s="102">
        <f t="shared" si="15"/>
        <v>2042.2247842681675</v>
      </c>
      <c r="L37" s="102">
        <f t="shared" si="21"/>
        <v>-207.42040713800338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26" ht="15.75" thickBot="1" x14ac:dyDescent="0.3">
      <c r="A38" s="97">
        <v>44926</v>
      </c>
      <c r="B38" s="102">
        <f t="shared" si="23"/>
        <v>349649.06000000023</v>
      </c>
      <c r="C38" s="102">
        <f>+'Summary Feed x Depr Grp'!D33</f>
        <v>349649.06000000023</v>
      </c>
      <c r="D38" s="102">
        <f t="shared" si="24"/>
        <v>629.62678353333354</v>
      </c>
      <c r="E38" s="191">
        <f t="shared" si="27"/>
        <v>1657.9913280000012</v>
      </c>
      <c r="F38" s="102">
        <f t="shared" si="25"/>
        <v>-10474.814022600001</v>
      </c>
      <c r="G38" s="191">
        <f t="shared" si="16"/>
        <v>-21228.058492153137</v>
      </c>
      <c r="H38" s="102">
        <f t="shared" si="26"/>
        <v>339174.24597740022</v>
      </c>
      <c r="I38" s="102">
        <f t="shared" si="26"/>
        <v>328421.0015078471</v>
      </c>
      <c r="J38" s="102">
        <f t="shared" si="14"/>
        <v>-10753.244469553116</v>
      </c>
      <c r="K38" s="245">
        <f t="shared" si="15"/>
        <v>2258.1813386061544</v>
      </c>
      <c r="L38" s="102">
        <f t="shared" si="21"/>
        <v>-215.95655433798697</v>
      </c>
      <c r="M38" s="246">
        <f>+'DFIT Detail'!D4</f>
        <v>2257.71</v>
      </c>
      <c r="N38" s="248">
        <f>+K38-M38</f>
        <v>0.47133860615440426</v>
      </c>
      <c r="O38" s="145">
        <v>17</v>
      </c>
      <c r="P38" s="22" t="s">
        <v>63</v>
      </c>
      <c r="Q38" s="22"/>
      <c r="R38" s="43"/>
      <c r="S38" s="54">
        <f>(S23+S35+SUM(S24:S34)*2)/24</f>
        <v>3128.9280200901717</v>
      </c>
      <c r="T38" s="21"/>
      <c r="U38" s="22"/>
      <c r="V38" s="160" t="s">
        <v>104</v>
      </c>
      <c r="W38" s="55">
        <f>W35</f>
        <v>3056.2133580858799</v>
      </c>
      <c r="X38" s="247">
        <f>+'DFIT Detail'!E4</f>
        <v>3055.91</v>
      </c>
      <c r="Y38" s="249">
        <f>+W38-X38</f>
        <v>0.3033580858800633</v>
      </c>
      <c r="Z38" s="228" t="s">
        <v>516</v>
      </c>
    </row>
    <row r="39" spans="1:26" ht="16.5" thickTop="1" thickBot="1" x14ac:dyDescent="0.3">
      <c r="A39" s="165">
        <v>44957</v>
      </c>
      <c r="B39" s="166">
        <f t="shared" si="23"/>
        <v>361189.05252014485</v>
      </c>
      <c r="C39" s="166">
        <f>+'Summary Feed x Depr Grp'!D34</f>
        <v>361189.05252014485</v>
      </c>
      <c r="D39" s="166">
        <f>(($B$26*$D$6/12)+(($B$38-$B$26)*$C$6/12)+(($B$50-$B$38)*$B$6/12))</f>
        <v>882.90920349543592</v>
      </c>
      <c r="E39" s="195">
        <f>+(C38*$E$10/12)+(((C39-C38)*$E$10/12)*0.5)</f>
        <v>1412.7907486337881</v>
      </c>
      <c r="F39" s="166">
        <f t="shared" si="25"/>
        <v>-11357.723226095437</v>
      </c>
      <c r="G39" s="195">
        <f t="shared" si="16"/>
        <v>-22640.849240786927</v>
      </c>
      <c r="H39" s="166">
        <f t="shared" si="26"/>
        <v>349831.32929404941</v>
      </c>
      <c r="I39" s="166">
        <f t="shared" si="26"/>
        <v>338548.20327935793</v>
      </c>
      <c r="J39" s="166">
        <f t="shared" si="14"/>
        <v>-11283.126014691486</v>
      </c>
      <c r="K39" s="166">
        <f t="shared" si="15"/>
        <v>2369.4564630852119</v>
      </c>
      <c r="L39" s="166">
        <f t="shared" si="21"/>
        <v>-111.27512447905747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26" ht="15.75" thickBot="1" x14ac:dyDescent="0.3">
      <c r="A40" s="97">
        <v>44985</v>
      </c>
      <c r="B40" s="102">
        <f t="shared" si="23"/>
        <v>372729.04504028946</v>
      </c>
      <c r="C40" s="99">
        <f>+'Summary Feed x Depr Grp'!D35</f>
        <v>372729.04504028946</v>
      </c>
      <c r="D40" s="102">
        <f t="shared" ref="D40:D49" si="28">(($B$26*$D$6/12)+(($B$38-$B$26)*$C$6/12)+(($B$50-$B$38)*$B$6/12))</f>
        <v>882.90920349543592</v>
      </c>
      <c r="E40" s="191">
        <f>+(C39*$E$10/12)+(((C40-C39)*$E$10/12)*0.5)</f>
        <v>1458.6622189013631</v>
      </c>
      <c r="F40" s="102">
        <f t="shared" si="25"/>
        <v>-12240.632429590873</v>
      </c>
      <c r="G40" s="191">
        <f t="shared" si="16"/>
        <v>-24099.511459688289</v>
      </c>
      <c r="H40" s="102">
        <f t="shared" si="26"/>
        <v>360488.41261069861</v>
      </c>
      <c r="I40" s="102">
        <f t="shared" si="26"/>
        <v>348629.53358060116</v>
      </c>
      <c r="J40" s="102">
        <f t="shared" si="14"/>
        <v>-11858.879030097451</v>
      </c>
      <c r="K40" s="102">
        <f t="shared" si="15"/>
        <v>2490.3645963204644</v>
      </c>
      <c r="L40" s="102">
        <f t="shared" si="21"/>
        <v>-120.90813323525254</v>
      </c>
      <c r="M40" s="189"/>
      <c r="N40" s="190"/>
    </row>
    <row r="41" spans="1:26" ht="15" x14ac:dyDescent="0.25">
      <c r="A41" s="97">
        <v>45016</v>
      </c>
      <c r="B41" s="102">
        <f t="shared" si="23"/>
        <v>384269.03756043408</v>
      </c>
      <c r="C41" s="99">
        <f>+'Summary Feed x Depr Grp'!D36</f>
        <v>384269.03756043408</v>
      </c>
      <c r="D41" s="102">
        <f t="shared" si="28"/>
        <v>882.90920349543592</v>
      </c>
      <c r="E41" s="191">
        <f t="shared" ref="E41:E74" si="29">+(C40*$E$10/12)+(((C41-C40)*$E$10/12)*0.5)</f>
        <v>1504.5336891689381</v>
      </c>
      <c r="F41" s="102">
        <f t="shared" si="25"/>
        <v>-13123.541633086308</v>
      </c>
      <c r="G41" s="191">
        <f t="shared" si="16"/>
        <v>-25604.045148857225</v>
      </c>
      <c r="H41" s="102">
        <f t="shared" si="26"/>
        <v>371145.4959273478</v>
      </c>
      <c r="I41" s="102">
        <f t="shared" si="26"/>
        <v>358664.99241157685</v>
      </c>
      <c r="J41" s="102">
        <f t="shared" si="14"/>
        <v>-12480.50351577095</v>
      </c>
      <c r="K41" s="102">
        <f t="shared" si="15"/>
        <v>2620.9057383118993</v>
      </c>
      <c r="L41" s="102">
        <f t="shared" si="21"/>
        <v>-130.54114199143487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</row>
    <row r="42" spans="1:26" ht="15" x14ac:dyDescent="0.25">
      <c r="A42" s="97">
        <v>45046</v>
      </c>
      <c r="B42" s="102">
        <f t="shared" si="23"/>
        <v>395809.0300805787</v>
      </c>
      <c r="C42" s="99">
        <f>+'Summary Feed x Depr Grp'!D37</f>
        <v>395809.0300805787</v>
      </c>
      <c r="D42" s="102">
        <f t="shared" si="28"/>
        <v>882.90920349543592</v>
      </c>
      <c r="E42" s="191">
        <f t="shared" si="29"/>
        <v>1550.4051594365128</v>
      </c>
      <c r="F42" s="102">
        <f t="shared" si="25"/>
        <v>-14006.450836581744</v>
      </c>
      <c r="G42" s="191">
        <f t="shared" si="16"/>
        <v>-27154.450308293737</v>
      </c>
      <c r="H42" s="102">
        <f t="shared" si="26"/>
        <v>381802.57924399694</v>
      </c>
      <c r="I42" s="102">
        <f t="shared" si="26"/>
        <v>368654.57977228495</v>
      </c>
      <c r="J42" s="102">
        <f t="shared" si="14"/>
        <v>-13147.999471711984</v>
      </c>
      <c r="K42" s="102">
        <f t="shared" si="15"/>
        <v>2761.0798890595165</v>
      </c>
      <c r="L42" s="102">
        <f t="shared" si="21"/>
        <v>-140.1741507476172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</row>
    <row r="43" spans="1:26" ht="15" x14ac:dyDescent="0.25">
      <c r="A43" s="97">
        <v>45077</v>
      </c>
      <c r="B43" s="102">
        <f t="shared" si="23"/>
        <v>407349.02260072331</v>
      </c>
      <c r="C43" s="99">
        <f>+'Summary Feed x Depr Grp'!D38</f>
        <v>407349.02260072331</v>
      </c>
      <c r="D43" s="102">
        <f t="shared" si="28"/>
        <v>882.90920349543592</v>
      </c>
      <c r="E43" s="191">
        <f t="shared" si="29"/>
        <v>1596.2766297040878</v>
      </c>
      <c r="F43" s="102">
        <f t="shared" si="25"/>
        <v>-14889.360040077179</v>
      </c>
      <c r="G43" s="191">
        <f t="shared" si="16"/>
        <v>-28750.726937997824</v>
      </c>
      <c r="H43" s="102">
        <f t="shared" si="26"/>
        <v>392459.66256064613</v>
      </c>
      <c r="I43" s="102">
        <f t="shared" si="26"/>
        <v>378598.29566272546</v>
      </c>
      <c r="J43" s="102">
        <f t="shared" si="14"/>
        <v>-13861.36689792067</v>
      </c>
      <c r="K43" s="102">
        <f t="shared" si="15"/>
        <v>2910.8870485633406</v>
      </c>
      <c r="L43" s="102">
        <f t="shared" si="21"/>
        <v>-149.8071595038241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</row>
    <row r="44" spans="1:26" ht="15" x14ac:dyDescent="0.25">
      <c r="A44" s="97">
        <v>45107</v>
      </c>
      <c r="B44" s="102">
        <f t="shared" si="23"/>
        <v>418889.01512086793</v>
      </c>
      <c r="C44" s="99">
        <f>+'Summary Feed x Depr Grp'!D39</f>
        <v>418889.01512086793</v>
      </c>
      <c r="D44" s="102">
        <f t="shared" si="28"/>
        <v>882.90920349543592</v>
      </c>
      <c r="E44" s="191">
        <f t="shared" si="29"/>
        <v>1642.1480999716623</v>
      </c>
      <c r="F44" s="102">
        <f t="shared" si="25"/>
        <v>-15772.269243572615</v>
      </c>
      <c r="G44" s="191">
        <f t="shared" si="16"/>
        <v>-30392.875037969487</v>
      </c>
      <c r="H44" s="102">
        <f t="shared" si="26"/>
        <v>403116.74587729533</v>
      </c>
      <c r="I44" s="102">
        <f t="shared" si="26"/>
        <v>388496.14008289843</v>
      </c>
      <c r="J44" s="102">
        <f t="shared" si="14"/>
        <v>-14620.605794396892</v>
      </c>
      <c r="K44" s="102">
        <f t="shared" si="15"/>
        <v>3070.327216823347</v>
      </c>
      <c r="L44" s="102">
        <f t="shared" si="21"/>
        <v>-159.44016826000643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</row>
    <row r="45" spans="1:26" ht="15" x14ac:dyDescent="0.25">
      <c r="A45" s="97">
        <v>45138</v>
      </c>
      <c r="B45" s="102">
        <f t="shared" si="23"/>
        <v>430429.00764101255</v>
      </c>
      <c r="C45" s="99">
        <f>+'Summary Feed x Depr Grp'!D40</f>
        <v>430429.00764101255</v>
      </c>
      <c r="D45" s="102">
        <f t="shared" si="28"/>
        <v>882.90920349543592</v>
      </c>
      <c r="E45" s="191">
        <f t="shared" si="29"/>
        <v>1688.0195702392373</v>
      </c>
      <c r="F45" s="102">
        <f t="shared" si="25"/>
        <v>-16655.17844706805</v>
      </c>
      <c r="G45" s="191">
        <f t="shared" si="16"/>
        <v>-32080.894608208724</v>
      </c>
      <c r="H45" s="102">
        <f t="shared" si="26"/>
        <v>413773.82919394452</v>
      </c>
      <c r="I45" s="102">
        <f t="shared" si="26"/>
        <v>398348.11303280381</v>
      </c>
      <c r="J45" s="102">
        <f t="shared" si="14"/>
        <v>-15425.716161140706</v>
      </c>
      <c r="K45" s="102">
        <f t="shared" si="15"/>
        <v>3239.4003938395481</v>
      </c>
      <c r="L45" s="102">
        <f t="shared" si="21"/>
        <v>-169.07317701620104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</row>
    <row r="46" spans="1:26" ht="15" x14ac:dyDescent="0.25">
      <c r="A46" s="97">
        <v>45169</v>
      </c>
      <c r="B46" s="102">
        <f t="shared" si="23"/>
        <v>441969.00016115716</v>
      </c>
      <c r="C46" s="99">
        <f>+'Summary Feed x Depr Grp'!D41</f>
        <v>441969.00016115716</v>
      </c>
      <c r="D46" s="102">
        <f t="shared" si="28"/>
        <v>882.90920349543592</v>
      </c>
      <c r="E46" s="191">
        <f t="shared" si="29"/>
        <v>1733.8910405068123</v>
      </c>
      <c r="F46" s="102">
        <f t="shared" si="25"/>
        <v>-17538.087650563488</v>
      </c>
      <c r="G46" s="191">
        <f t="shared" si="16"/>
        <v>-33814.785648715537</v>
      </c>
      <c r="H46" s="102">
        <f t="shared" si="26"/>
        <v>424430.91251059365</v>
      </c>
      <c r="I46" s="102">
        <f t="shared" si="26"/>
        <v>408154.21451244166</v>
      </c>
      <c r="J46" s="102">
        <f t="shared" si="14"/>
        <v>-16276.697998151998</v>
      </c>
      <c r="K46" s="102">
        <f t="shared" si="15"/>
        <v>3418.1065796119196</v>
      </c>
      <c r="L46" s="102">
        <f t="shared" si="21"/>
        <v>-178.70618577237155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</row>
    <row r="47" spans="1:26" ht="15" x14ac:dyDescent="0.25">
      <c r="A47" s="97">
        <v>45199</v>
      </c>
      <c r="B47" s="102">
        <f t="shared" si="23"/>
        <v>453508.99268130178</v>
      </c>
      <c r="C47" s="99">
        <f>+'Summary Feed x Depr Grp'!D42</f>
        <v>453508.99268130178</v>
      </c>
      <c r="D47" s="102">
        <f t="shared" si="28"/>
        <v>882.90920349543592</v>
      </c>
      <c r="E47" s="191">
        <f t="shared" si="29"/>
        <v>1779.762510774387</v>
      </c>
      <c r="F47" s="102">
        <f t="shared" si="25"/>
        <v>-18420.996854058925</v>
      </c>
      <c r="G47" s="191">
        <f t="shared" si="16"/>
        <v>-35594.548159489925</v>
      </c>
      <c r="H47" s="102">
        <f t="shared" si="26"/>
        <v>435087.99582724285</v>
      </c>
      <c r="I47" s="102">
        <f t="shared" si="26"/>
        <v>417914.44452181185</v>
      </c>
      <c r="J47" s="102">
        <f t="shared" si="14"/>
        <v>-17173.551305430999</v>
      </c>
      <c r="K47" s="102">
        <f t="shared" si="15"/>
        <v>3606.4457741405099</v>
      </c>
      <c r="L47" s="102">
        <f t="shared" si="21"/>
        <v>-188.33919452859027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144" t="s">
        <v>62</v>
      </c>
      <c r="X47" s="1"/>
    </row>
    <row r="48" spans="1:26" ht="15" x14ac:dyDescent="0.25">
      <c r="A48" s="97">
        <v>45230</v>
      </c>
      <c r="B48" s="102">
        <f t="shared" si="23"/>
        <v>465048.9852014464</v>
      </c>
      <c r="C48" s="99">
        <f>+'Summary Feed x Depr Grp'!D43</f>
        <v>465048.9852014464</v>
      </c>
      <c r="D48" s="102">
        <f t="shared" si="28"/>
        <v>882.90920349543592</v>
      </c>
      <c r="E48" s="191">
        <f t="shared" si="29"/>
        <v>1825.633981041962</v>
      </c>
      <c r="F48" s="102">
        <f t="shared" si="25"/>
        <v>-19303.906057554363</v>
      </c>
      <c r="G48" s="191">
        <f t="shared" si="16"/>
        <v>-37420.182140531884</v>
      </c>
      <c r="H48" s="102">
        <f t="shared" si="26"/>
        <v>445745.07914389204</v>
      </c>
      <c r="I48" s="102">
        <f t="shared" si="26"/>
        <v>427628.80306091451</v>
      </c>
      <c r="J48" s="102">
        <f t="shared" si="14"/>
        <v>-18116.276082977536</v>
      </c>
      <c r="K48" s="102">
        <f t="shared" si="15"/>
        <v>3804.4179774252825</v>
      </c>
      <c r="L48" s="102">
        <f t="shared" si="21"/>
        <v>-197.9722032847726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146"/>
      <c r="X48" s="1"/>
    </row>
    <row r="49" spans="1:26" ht="15" x14ac:dyDescent="0.25">
      <c r="A49" s="97">
        <v>45260</v>
      </c>
      <c r="B49" s="102">
        <f t="shared" si="23"/>
        <v>476588.97772159101</v>
      </c>
      <c r="C49" s="99">
        <f>+'Summary Feed x Depr Grp'!D44</f>
        <v>476588.97772159101</v>
      </c>
      <c r="D49" s="102">
        <f t="shared" si="28"/>
        <v>882.90920349543592</v>
      </c>
      <c r="E49" s="191">
        <f t="shared" si="29"/>
        <v>1871.505451309537</v>
      </c>
      <c r="F49" s="102">
        <f t="shared" si="25"/>
        <v>-20186.8152610498</v>
      </c>
      <c r="G49" s="191">
        <f t="shared" si="16"/>
        <v>-39291.687591841423</v>
      </c>
      <c r="H49" s="102">
        <f t="shared" si="26"/>
        <v>456402.16246054124</v>
      </c>
      <c r="I49" s="102">
        <f t="shared" si="26"/>
        <v>437297.29012974957</v>
      </c>
      <c r="J49" s="102">
        <f t="shared" si="14"/>
        <v>-19104.872330791666</v>
      </c>
      <c r="K49" s="102">
        <f t="shared" si="15"/>
        <v>4012.0231894662497</v>
      </c>
      <c r="L49" s="102">
        <f t="shared" si="21"/>
        <v>-207.60521204096722</v>
      </c>
      <c r="M49" s="189"/>
      <c r="N49" s="102"/>
      <c r="O49" s="145">
        <v>2</v>
      </c>
      <c r="P49" s="131"/>
      <c r="Q49" s="42">
        <v>45291</v>
      </c>
      <c r="R49" s="43">
        <f>+'E311 3'!L50</f>
        <v>-217.23822079713727</v>
      </c>
      <c r="S49" s="47">
        <f>+'E311 3'!K50</f>
        <v>4229.261410263387</v>
      </c>
      <c r="T49" s="45"/>
      <c r="U49" s="46"/>
      <c r="V49" s="43"/>
      <c r="W49" s="147">
        <f>S49</f>
        <v>4229.261410263387</v>
      </c>
      <c r="X49" s="1"/>
    </row>
    <row r="50" spans="1:26" ht="15" x14ac:dyDescent="0.25">
      <c r="A50" s="97">
        <v>45291</v>
      </c>
      <c r="B50" s="102">
        <f t="shared" si="23"/>
        <v>488128.97024173563</v>
      </c>
      <c r="C50" s="99">
        <f>+'Summary Feed x Depr Grp'!D45</f>
        <v>488128.97024173563</v>
      </c>
      <c r="D50" s="102">
        <f>(($B$26*$D$6/12)+(($B$38-$B$26)*$C$6/12)+(($B$50-$B$38)*$B$6/12))</f>
        <v>882.90920349543592</v>
      </c>
      <c r="E50" s="191">
        <f t="shared" si="29"/>
        <v>1917.3769215771115</v>
      </c>
      <c r="F50" s="102">
        <f t="shared" si="25"/>
        <v>-21069.724464545237</v>
      </c>
      <c r="G50" s="191">
        <f t="shared" si="16"/>
        <v>-41209.064513418532</v>
      </c>
      <c r="H50" s="102">
        <f t="shared" si="26"/>
        <v>467059.24577719037</v>
      </c>
      <c r="I50" s="102">
        <f t="shared" si="26"/>
        <v>446919.9057283171</v>
      </c>
      <c r="J50" s="102">
        <f t="shared" si="14"/>
        <v>-20139.340048873273</v>
      </c>
      <c r="K50" s="102">
        <f t="shared" si="15"/>
        <v>4229.261410263387</v>
      </c>
      <c r="L50" s="102">
        <f t="shared" si="21"/>
        <v>-217.23822079713727</v>
      </c>
      <c r="M50" s="189"/>
      <c r="N50" s="102"/>
      <c r="O50" s="145">
        <v>3</v>
      </c>
      <c r="P50" s="131">
        <f t="shared" ref="P50:P61" si="30">DAY(EOMONTH(Q50,0))</f>
        <v>31</v>
      </c>
      <c r="Q50" s="42">
        <v>45292</v>
      </c>
      <c r="R50" s="43">
        <f>+'E311 3'!L51</f>
        <v>-79.297279091290875</v>
      </c>
      <c r="S50" s="48">
        <f t="shared" ref="S50:S61" si="31">+S49-R50</f>
        <v>4308.5586893546779</v>
      </c>
      <c r="T50" s="45">
        <f>U50-SUM(P$49:$P50)+1</f>
        <v>336</v>
      </c>
      <c r="U50" s="46">
        <f>P62</f>
        <v>366</v>
      </c>
      <c r="V50" s="43">
        <f t="shared" ref="V50:V61" si="32">+T50/U50*R50</f>
        <v>-72.797502116594899</v>
      </c>
      <c r="W50" s="146">
        <f t="shared" ref="W50:W61" si="33">+W49-V50</f>
        <v>4302.0589123799818</v>
      </c>
      <c r="X50" s="1"/>
    </row>
    <row r="51" spans="1:26" ht="15" x14ac:dyDescent="0.25">
      <c r="A51" s="165">
        <v>45322</v>
      </c>
      <c r="B51" s="166">
        <f t="shared" si="23"/>
        <v>541258.29976386239</v>
      </c>
      <c r="C51" s="219">
        <f>+'Summary Feed x Depr Grp'!D46</f>
        <v>541258.29976386239</v>
      </c>
      <c r="D51" s="166">
        <f t="shared" ref="D51:D61" si="34">($B$26*$E$6+($B$38-$B$26)*$D$6+($B$50-$B$38)*$C$6+($B$62-$B$50)*$B$6)/12</f>
        <v>1668.3011082252733</v>
      </c>
      <c r="E51" s="195">
        <f t="shared" si="29"/>
        <v>2045.9071991361261</v>
      </c>
      <c r="F51" s="166">
        <f t="shared" si="25"/>
        <v>-22738.025572770512</v>
      </c>
      <c r="G51" s="195">
        <f t="shared" si="16"/>
        <v>-43254.971712554659</v>
      </c>
      <c r="H51" s="166">
        <f t="shared" si="26"/>
        <v>518520.27419109188</v>
      </c>
      <c r="I51" s="166">
        <f t="shared" si="26"/>
        <v>498003.3280513077</v>
      </c>
      <c r="J51" s="166">
        <f t="shared" si="14"/>
        <v>-20516.946139784181</v>
      </c>
      <c r="K51" s="166">
        <f t="shared" si="15"/>
        <v>4308.5586893546779</v>
      </c>
      <c r="L51" s="166">
        <f t="shared" si="21"/>
        <v>-79.297279091290875</v>
      </c>
      <c r="M51" s="189"/>
      <c r="N51" s="102"/>
      <c r="O51" s="145">
        <v>4</v>
      </c>
      <c r="P51" s="131">
        <f t="shared" si="30"/>
        <v>29</v>
      </c>
      <c r="Q51" s="42">
        <v>45323</v>
      </c>
      <c r="R51" s="43">
        <f>+'E311 3'!L52</f>
        <v>-123.64698690988007</v>
      </c>
      <c r="S51" s="48">
        <f t="shared" si="31"/>
        <v>4432.205676264558</v>
      </c>
      <c r="T51" s="45">
        <f>U51-SUM(P$49:$P51)+1</f>
        <v>307</v>
      </c>
      <c r="U51" s="46">
        <f t="shared" ref="U51:U61" si="35">U50</f>
        <v>366</v>
      </c>
      <c r="V51" s="43">
        <f t="shared" si="32"/>
        <v>-103.71482235336936</v>
      </c>
      <c r="W51" s="146">
        <f t="shared" si="33"/>
        <v>4405.7737347333514</v>
      </c>
      <c r="X51" s="1"/>
    </row>
    <row r="52" spans="1:26" ht="15" x14ac:dyDescent="0.25">
      <c r="A52" s="97">
        <v>45351</v>
      </c>
      <c r="B52" s="102">
        <f t="shared" si="23"/>
        <v>594387.6292859891</v>
      </c>
      <c r="C52" s="99">
        <f>+'Summary Feed x Depr Grp'!D47</f>
        <v>594387.6292859891</v>
      </c>
      <c r="D52" s="102">
        <f t="shared" si="34"/>
        <v>1668.3011082252733</v>
      </c>
      <c r="E52" s="191">
        <f t="shared" si="29"/>
        <v>2257.0962839865797</v>
      </c>
      <c r="F52" s="102">
        <f t="shared" si="25"/>
        <v>-24406.326680995786</v>
      </c>
      <c r="G52" s="191">
        <f t="shared" si="16"/>
        <v>-45512.067996541242</v>
      </c>
      <c r="H52" s="102">
        <f t="shared" si="26"/>
        <v>569981.30260499334</v>
      </c>
      <c r="I52" s="102">
        <f t="shared" si="26"/>
        <v>548875.56128944783</v>
      </c>
      <c r="J52" s="102">
        <f t="shared" si="14"/>
        <v>-21105.741315545514</v>
      </c>
      <c r="K52" s="102">
        <f t="shared" si="15"/>
        <v>4432.205676264558</v>
      </c>
      <c r="L52" s="102">
        <f t="shared" si="21"/>
        <v>-123.64698690988007</v>
      </c>
      <c r="M52" s="189"/>
      <c r="N52" s="102"/>
      <c r="O52" s="145">
        <v>5</v>
      </c>
      <c r="P52" s="131">
        <f t="shared" si="30"/>
        <v>31</v>
      </c>
      <c r="Q52" s="42">
        <v>45352</v>
      </c>
      <c r="R52" s="43">
        <f>+'E311 3'!L53</f>
        <v>-167.99669472845744</v>
      </c>
      <c r="S52" s="48">
        <f t="shared" si="31"/>
        <v>4600.2023709930154</v>
      </c>
      <c r="T52" s="45">
        <f>U52-SUM(P$49:$P52)+1</f>
        <v>276</v>
      </c>
      <c r="U52" s="46">
        <f t="shared" si="35"/>
        <v>366</v>
      </c>
      <c r="V52" s="43">
        <f t="shared" si="32"/>
        <v>-126.68603209031217</v>
      </c>
      <c r="W52" s="146">
        <f t="shared" si="33"/>
        <v>4532.4597668236638</v>
      </c>
      <c r="X52" s="1"/>
    </row>
    <row r="53" spans="1:26" ht="15" x14ac:dyDescent="0.25">
      <c r="A53" s="97">
        <v>45382</v>
      </c>
      <c r="B53" s="102">
        <f t="shared" si="23"/>
        <v>647516.9588081158</v>
      </c>
      <c r="C53" s="99">
        <f>+'Summary Feed x Depr Grp'!D48</f>
        <v>647516.9588081158</v>
      </c>
      <c r="D53" s="102">
        <f t="shared" si="34"/>
        <v>1668.3011082252733</v>
      </c>
      <c r="E53" s="191">
        <f t="shared" si="29"/>
        <v>2468.2853688370333</v>
      </c>
      <c r="F53" s="102">
        <f t="shared" si="25"/>
        <v>-26074.62778922106</v>
      </c>
      <c r="G53" s="191">
        <f t="shared" si="16"/>
        <v>-47980.353365378272</v>
      </c>
      <c r="H53" s="102">
        <f t="shared" si="26"/>
        <v>621442.33101889479</v>
      </c>
      <c r="I53" s="102">
        <f t="shared" si="26"/>
        <v>599536.60544273758</v>
      </c>
      <c r="J53" s="102">
        <f t="shared" si="14"/>
        <v>-21905.725576157216</v>
      </c>
      <c r="K53" s="102">
        <f t="shared" si="15"/>
        <v>4600.2023709930154</v>
      </c>
      <c r="L53" s="102">
        <f t="shared" si="21"/>
        <v>-167.99669472845744</v>
      </c>
      <c r="M53" s="189"/>
      <c r="N53" s="102"/>
      <c r="O53" s="145">
        <v>6</v>
      </c>
      <c r="P53" s="131">
        <f t="shared" si="30"/>
        <v>30</v>
      </c>
      <c r="Q53" s="42">
        <v>45383</v>
      </c>
      <c r="R53" s="43">
        <f>+'E311 3'!L54</f>
        <v>-212.34640254705846</v>
      </c>
      <c r="S53" s="48">
        <f t="shared" si="31"/>
        <v>4812.5487735400739</v>
      </c>
      <c r="T53" s="45">
        <f>U53-SUM(P$49:$P53)+1</f>
        <v>246</v>
      </c>
      <c r="U53" s="46">
        <f t="shared" si="35"/>
        <v>366</v>
      </c>
      <c r="V53" s="43">
        <f t="shared" si="32"/>
        <v>-142.72463122015404</v>
      </c>
      <c r="W53" s="146">
        <f t="shared" si="33"/>
        <v>4675.184398043818</v>
      </c>
      <c r="X53" s="1"/>
    </row>
    <row r="54" spans="1:26" ht="15" x14ac:dyDescent="0.25">
      <c r="A54" s="97">
        <v>45412</v>
      </c>
      <c r="B54" s="102">
        <f t="shared" si="23"/>
        <v>700646.2883302425</v>
      </c>
      <c r="C54" s="99">
        <f>+'Summary Feed x Depr Grp'!D49</f>
        <v>700646.2883302425</v>
      </c>
      <c r="D54" s="102">
        <f t="shared" si="34"/>
        <v>1668.3011082252733</v>
      </c>
      <c r="E54" s="191">
        <f t="shared" si="29"/>
        <v>2679.4744536874873</v>
      </c>
      <c r="F54" s="102">
        <f t="shared" si="25"/>
        <v>-27742.928897446334</v>
      </c>
      <c r="G54" s="191">
        <f t="shared" si="16"/>
        <v>-50659.827819065758</v>
      </c>
      <c r="H54" s="102">
        <f t="shared" si="26"/>
        <v>672903.35943279613</v>
      </c>
      <c r="I54" s="102">
        <f t="shared" si="26"/>
        <v>649986.46051117673</v>
      </c>
      <c r="J54" s="102">
        <f t="shared" si="14"/>
        <v>-22916.898921619402</v>
      </c>
      <c r="K54" s="102">
        <f t="shared" si="15"/>
        <v>4812.5487735400739</v>
      </c>
      <c r="L54" s="102">
        <f t="shared" si="21"/>
        <v>-212.34640254705846</v>
      </c>
      <c r="M54" s="189"/>
      <c r="N54" s="102"/>
      <c r="O54" s="145">
        <v>7</v>
      </c>
      <c r="P54" s="131">
        <f t="shared" si="30"/>
        <v>31</v>
      </c>
      <c r="Q54" s="42">
        <v>45413</v>
      </c>
      <c r="R54" s="43">
        <f>+'E311 3'!L55</f>
        <v>-256.6961103656613</v>
      </c>
      <c r="S54" s="48">
        <f t="shared" si="31"/>
        <v>5069.2448839057352</v>
      </c>
      <c r="T54" s="45">
        <f>U54-SUM(P$49:$P54)+1</f>
        <v>215</v>
      </c>
      <c r="U54" s="46">
        <f t="shared" si="35"/>
        <v>366</v>
      </c>
      <c r="V54" s="43">
        <f t="shared" si="32"/>
        <v>-150.79143095250595</v>
      </c>
      <c r="W54" s="146">
        <f t="shared" si="33"/>
        <v>4825.9758289963238</v>
      </c>
      <c r="X54" s="1"/>
    </row>
    <row r="55" spans="1:26" ht="15" x14ac:dyDescent="0.25">
      <c r="A55" s="97">
        <v>45443</v>
      </c>
      <c r="B55" s="102">
        <f t="shared" si="23"/>
        <v>753775.61785236921</v>
      </c>
      <c r="C55" s="99">
        <f>+'Summary Feed x Depr Grp'!D50</f>
        <v>753775.61785236921</v>
      </c>
      <c r="D55" s="102">
        <f t="shared" si="34"/>
        <v>1668.3011082252733</v>
      </c>
      <c r="E55" s="191">
        <f t="shared" si="29"/>
        <v>2890.6635385379404</v>
      </c>
      <c r="F55" s="102">
        <f t="shared" si="25"/>
        <v>-29411.230005671609</v>
      </c>
      <c r="G55" s="191">
        <f t="shared" si="16"/>
        <v>-53550.4913576037</v>
      </c>
      <c r="H55" s="102">
        <f t="shared" si="26"/>
        <v>724364.38784669759</v>
      </c>
      <c r="I55" s="102">
        <f t="shared" si="26"/>
        <v>700225.12649476551</v>
      </c>
      <c r="J55" s="102">
        <f t="shared" si="14"/>
        <v>-24139.261351932073</v>
      </c>
      <c r="K55" s="102">
        <f t="shared" si="15"/>
        <v>5069.2448839057352</v>
      </c>
      <c r="L55" s="102">
        <f t="shared" si="21"/>
        <v>-256.6961103656613</v>
      </c>
      <c r="M55" s="189"/>
      <c r="N55" s="102"/>
      <c r="O55" s="145">
        <v>8</v>
      </c>
      <c r="P55" s="131">
        <f t="shared" si="30"/>
        <v>30</v>
      </c>
      <c r="Q55" s="42">
        <v>45444</v>
      </c>
      <c r="R55" s="43">
        <f>+'E311 3'!L56</f>
        <v>-301.04581818426232</v>
      </c>
      <c r="S55" s="48">
        <f t="shared" si="31"/>
        <v>5370.2907020899975</v>
      </c>
      <c r="T55" s="45">
        <f>U55-SUM(P$49:$P55)+1</f>
        <v>185</v>
      </c>
      <c r="U55" s="46">
        <f t="shared" si="35"/>
        <v>366</v>
      </c>
      <c r="V55" s="43">
        <f t="shared" si="32"/>
        <v>-152.16796820789216</v>
      </c>
      <c r="W55" s="146">
        <f t="shared" si="33"/>
        <v>4978.1437972042158</v>
      </c>
      <c r="X55" s="1"/>
    </row>
    <row r="56" spans="1:26" ht="15" x14ac:dyDescent="0.25">
      <c r="A56" s="97">
        <v>45473</v>
      </c>
      <c r="B56" s="102">
        <f t="shared" si="23"/>
        <v>806904.94737449591</v>
      </c>
      <c r="C56" s="99">
        <f>+'Summary Feed x Depr Grp'!D51</f>
        <v>806904.94737449591</v>
      </c>
      <c r="D56" s="102">
        <f t="shared" si="34"/>
        <v>1668.3011082252733</v>
      </c>
      <c r="E56" s="191">
        <f t="shared" si="29"/>
        <v>3101.8526233883945</v>
      </c>
      <c r="F56" s="102">
        <f t="shared" si="25"/>
        <v>-31079.531113896883</v>
      </c>
      <c r="G56" s="191">
        <f t="shared" si="16"/>
        <v>-56652.343980992096</v>
      </c>
      <c r="H56" s="102">
        <f t="shared" si="26"/>
        <v>775825.41626059904</v>
      </c>
      <c r="I56" s="102">
        <f t="shared" si="26"/>
        <v>750252.60339350381</v>
      </c>
      <c r="J56" s="102">
        <f t="shared" si="14"/>
        <v>-25572.812867095228</v>
      </c>
      <c r="K56" s="102">
        <f t="shared" si="15"/>
        <v>5370.2907020899975</v>
      </c>
      <c r="L56" s="102">
        <f t="shared" si="21"/>
        <v>-301.04581818426232</v>
      </c>
      <c r="M56" s="189"/>
      <c r="N56" s="102"/>
      <c r="O56" s="145">
        <v>9</v>
      </c>
      <c r="P56" s="131">
        <f t="shared" si="30"/>
        <v>31</v>
      </c>
      <c r="Q56" s="42">
        <v>45474</v>
      </c>
      <c r="R56" s="43">
        <f>+'E311 3'!L57</f>
        <v>-345.39552600286424</v>
      </c>
      <c r="S56" s="48">
        <f t="shared" si="31"/>
        <v>5715.6862280928617</v>
      </c>
      <c r="T56" s="45">
        <f>U56-SUM(P$49:$P56)+1</f>
        <v>154</v>
      </c>
      <c r="U56" s="46">
        <f t="shared" si="35"/>
        <v>366</v>
      </c>
      <c r="V56" s="43">
        <f t="shared" si="32"/>
        <v>-145.33035793563141</v>
      </c>
      <c r="W56" s="146">
        <f t="shared" si="33"/>
        <v>5123.4741551398474</v>
      </c>
      <c r="X56" s="1"/>
    </row>
    <row r="57" spans="1:26" ht="15" x14ac:dyDescent="0.25">
      <c r="A57" s="97">
        <v>45504</v>
      </c>
      <c r="B57" s="102">
        <f t="shared" si="23"/>
        <v>860034.27689662261</v>
      </c>
      <c r="C57" s="99">
        <f>+'Summary Feed x Depr Grp'!D52</f>
        <v>860034.27689662261</v>
      </c>
      <c r="D57" s="102">
        <f t="shared" si="34"/>
        <v>1668.3011082252733</v>
      </c>
      <c r="E57" s="191">
        <f t="shared" si="29"/>
        <v>3313.0417082388481</v>
      </c>
      <c r="F57" s="102">
        <f t="shared" si="25"/>
        <v>-32747.832222122157</v>
      </c>
      <c r="G57" s="191">
        <f t="shared" si="16"/>
        <v>-59965.385689230941</v>
      </c>
      <c r="H57" s="102">
        <f t="shared" si="26"/>
        <v>827286.4446745005</v>
      </c>
      <c r="I57" s="102">
        <f t="shared" si="26"/>
        <v>800068.89120739163</v>
      </c>
      <c r="J57" s="102">
        <f t="shared" si="14"/>
        <v>-27217.553467108868</v>
      </c>
      <c r="K57" s="102">
        <f t="shared" si="15"/>
        <v>5715.6862280928617</v>
      </c>
      <c r="L57" s="102">
        <f t="shared" si="21"/>
        <v>-345.39552600286424</v>
      </c>
      <c r="M57" s="189"/>
      <c r="N57" s="102"/>
      <c r="O57" s="145">
        <v>10</v>
      </c>
      <c r="P57" s="131">
        <f t="shared" si="30"/>
        <v>31</v>
      </c>
      <c r="Q57" s="42">
        <v>45505</v>
      </c>
      <c r="R57" s="43">
        <f>+'E311 3'!L58</f>
        <v>-389.74523382141797</v>
      </c>
      <c r="S57" s="48">
        <f t="shared" si="31"/>
        <v>6105.4314619142797</v>
      </c>
      <c r="T57" s="45">
        <f>U57-SUM(P$49:$P57)+1</f>
        <v>123</v>
      </c>
      <c r="U57" s="46">
        <f t="shared" si="35"/>
        <v>366</v>
      </c>
      <c r="V57" s="43">
        <f t="shared" si="32"/>
        <v>-130.97995562850932</v>
      </c>
      <c r="W57" s="146">
        <f t="shared" si="33"/>
        <v>5254.4541107683572</v>
      </c>
      <c r="X57" s="1"/>
    </row>
    <row r="58" spans="1:26" ht="15" x14ac:dyDescent="0.25">
      <c r="A58" s="97">
        <v>45535</v>
      </c>
      <c r="B58" s="102">
        <f t="shared" si="23"/>
        <v>913163.60641874932</v>
      </c>
      <c r="C58" s="99">
        <f>+'Summary Feed x Depr Grp'!D53</f>
        <v>913163.60641874932</v>
      </c>
      <c r="D58" s="102">
        <f t="shared" si="34"/>
        <v>1668.3011082252733</v>
      </c>
      <c r="E58" s="191">
        <f t="shared" si="29"/>
        <v>3524.2307930893016</v>
      </c>
      <c r="F58" s="102">
        <f t="shared" si="25"/>
        <v>-34416.133330347431</v>
      </c>
      <c r="G58" s="191">
        <f t="shared" si="16"/>
        <v>-63489.616482320242</v>
      </c>
      <c r="H58" s="102">
        <f t="shared" si="26"/>
        <v>878747.47308840184</v>
      </c>
      <c r="I58" s="102">
        <f t="shared" si="26"/>
        <v>849673.98993642908</v>
      </c>
      <c r="J58" s="102">
        <f t="shared" si="14"/>
        <v>-29073.48315197276</v>
      </c>
      <c r="K58" s="102">
        <f t="shared" si="15"/>
        <v>6105.4314619142797</v>
      </c>
      <c r="L58" s="102">
        <f t="shared" si="21"/>
        <v>-389.74523382141797</v>
      </c>
      <c r="M58" s="189"/>
      <c r="N58" s="102"/>
      <c r="O58" s="145">
        <v>11</v>
      </c>
      <c r="P58" s="131">
        <f t="shared" si="30"/>
        <v>30</v>
      </c>
      <c r="Q58" s="42">
        <v>45536</v>
      </c>
      <c r="R58" s="43">
        <f>+'E311 3'!L59</f>
        <v>-434.09494164004263</v>
      </c>
      <c r="S58" s="48">
        <f t="shared" si="31"/>
        <v>6539.5264035543223</v>
      </c>
      <c r="T58" s="45">
        <f>U58-SUM(P$49:$P58)+1</f>
        <v>93</v>
      </c>
      <c r="U58" s="46">
        <f t="shared" si="35"/>
        <v>366</v>
      </c>
      <c r="V58" s="43">
        <f t="shared" si="32"/>
        <v>-110.30281303968296</v>
      </c>
      <c r="W58" s="146">
        <f t="shared" si="33"/>
        <v>5364.7569238080405</v>
      </c>
      <c r="X58" s="1"/>
    </row>
    <row r="59" spans="1:26" ht="15" x14ac:dyDescent="0.25">
      <c r="A59" s="97">
        <v>45565</v>
      </c>
      <c r="B59" s="102">
        <f t="shared" si="23"/>
        <v>966292.93594087602</v>
      </c>
      <c r="C59" s="99">
        <f>+'Summary Feed x Depr Grp'!D54</f>
        <v>966292.93594087602</v>
      </c>
      <c r="D59" s="102">
        <f t="shared" si="34"/>
        <v>1668.3011082252733</v>
      </c>
      <c r="E59" s="191">
        <f t="shared" si="29"/>
        <v>3735.4198779397552</v>
      </c>
      <c r="F59" s="102">
        <f t="shared" si="25"/>
        <v>-36084.434438572702</v>
      </c>
      <c r="G59" s="191">
        <f t="shared" si="16"/>
        <v>-67225.036360259997</v>
      </c>
      <c r="H59" s="102">
        <f t="shared" si="26"/>
        <v>930208.50150230329</v>
      </c>
      <c r="I59" s="102">
        <f t="shared" si="26"/>
        <v>899067.89958061604</v>
      </c>
      <c r="J59" s="102">
        <f t="shared" si="14"/>
        <v>-31140.601921687252</v>
      </c>
      <c r="K59" s="102">
        <f t="shared" si="15"/>
        <v>6539.5264035543223</v>
      </c>
      <c r="L59" s="102">
        <f t="shared" si="21"/>
        <v>-434.09494164004263</v>
      </c>
      <c r="M59" s="189"/>
      <c r="N59" s="102"/>
      <c r="O59" s="145">
        <v>12</v>
      </c>
      <c r="P59" s="131">
        <f t="shared" si="30"/>
        <v>31</v>
      </c>
      <c r="Q59" s="42">
        <v>45566</v>
      </c>
      <c r="R59" s="43">
        <f>+'E311 3'!L60</f>
        <v>-478.44464945864547</v>
      </c>
      <c r="S59" s="48">
        <f t="shared" si="31"/>
        <v>7017.9710530129678</v>
      </c>
      <c r="T59" s="45">
        <f>U59-SUM(P$49:$P59)+1</f>
        <v>62</v>
      </c>
      <c r="U59" s="46">
        <f t="shared" si="35"/>
        <v>366</v>
      </c>
      <c r="V59" s="43">
        <f t="shared" si="32"/>
        <v>-81.048000727967263</v>
      </c>
      <c r="W59" s="146">
        <f t="shared" si="33"/>
        <v>5445.804924536008</v>
      </c>
      <c r="X59" s="1"/>
    </row>
    <row r="60" spans="1:26" ht="15" x14ac:dyDescent="0.25">
      <c r="A60" s="97">
        <v>45596</v>
      </c>
      <c r="B60" s="102">
        <f t="shared" si="23"/>
        <v>1019422.2654630027</v>
      </c>
      <c r="C60" s="99">
        <f>+'Summary Feed x Depr Grp'!D55</f>
        <v>1019422.2654630027</v>
      </c>
      <c r="D60" s="102">
        <f t="shared" si="34"/>
        <v>1668.3011082252733</v>
      </c>
      <c r="E60" s="191">
        <f t="shared" si="29"/>
        <v>3946.6089627902088</v>
      </c>
      <c r="F60" s="102">
        <f t="shared" si="25"/>
        <v>-37752.735546797972</v>
      </c>
      <c r="G60" s="191">
        <f t="shared" si="16"/>
        <v>-71171.645323050208</v>
      </c>
      <c r="H60" s="102">
        <f t="shared" si="26"/>
        <v>981669.52991620474</v>
      </c>
      <c r="I60" s="102">
        <f t="shared" si="26"/>
        <v>948250.62013995252</v>
      </c>
      <c r="J60" s="102">
        <f t="shared" si="14"/>
        <v>-33418.909776252229</v>
      </c>
      <c r="K60" s="102">
        <f t="shared" si="15"/>
        <v>7017.9710530129678</v>
      </c>
      <c r="L60" s="102">
        <f t="shared" si="21"/>
        <v>-478.44464945864547</v>
      </c>
      <c r="M60" s="189"/>
      <c r="N60" s="102"/>
      <c r="O60" s="145">
        <v>13</v>
      </c>
      <c r="P60" s="131">
        <f t="shared" si="30"/>
        <v>30</v>
      </c>
      <c r="Q60" s="42">
        <v>45597</v>
      </c>
      <c r="R60" s="43">
        <f>+'E311 3'!L61</f>
        <v>-522.79435727724649</v>
      </c>
      <c r="S60" s="48">
        <f t="shared" si="31"/>
        <v>7540.7654102902143</v>
      </c>
      <c r="T60" s="45">
        <f>U60-SUM(P$49:$P60)+1</f>
        <v>32</v>
      </c>
      <c r="U60" s="46">
        <f t="shared" si="35"/>
        <v>366</v>
      </c>
      <c r="V60" s="43">
        <f t="shared" si="32"/>
        <v>-45.708796264677289</v>
      </c>
      <c r="W60" s="146">
        <f t="shared" si="33"/>
        <v>5491.5137208006854</v>
      </c>
      <c r="X60" s="1"/>
    </row>
    <row r="61" spans="1:26" ht="15" x14ac:dyDescent="0.25">
      <c r="A61" s="97">
        <v>45626</v>
      </c>
      <c r="B61" s="102">
        <f t="shared" si="23"/>
        <v>1072551.5949851295</v>
      </c>
      <c r="C61" s="99">
        <f>+'Summary Feed x Depr Grp'!D56</f>
        <v>1072551.5949851295</v>
      </c>
      <c r="D61" s="102">
        <f t="shared" si="34"/>
        <v>1668.3011082252733</v>
      </c>
      <c r="E61" s="191">
        <f t="shared" si="29"/>
        <v>4157.7980476406628</v>
      </c>
      <c r="F61" s="102">
        <f t="shared" si="25"/>
        <v>-39421.036655023243</v>
      </c>
      <c r="G61" s="191">
        <f t="shared" si="16"/>
        <v>-75329.443370690875</v>
      </c>
      <c r="H61" s="102">
        <f t="shared" si="26"/>
        <v>1033130.5583301063</v>
      </c>
      <c r="I61" s="102">
        <f t="shared" si="26"/>
        <v>997222.15161443863</v>
      </c>
      <c r="J61" s="102">
        <f t="shared" si="14"/>
        <v>-35908.40671566769</v>
      </c>
      <c r="K61" s="102">
        <f t="shared" si="15"/>
        <v>7540.7654102902143</v>
      </c>
      <c r="L61" s="102">
        <f t="shared" si="21"/>
        <v>-522.79435727724649</v>
      </c>
      <c r="M61" s="189"/>
      <c r="N61" s="102"/>
      <c r="O61" s="145">
        <v>14</v>
      </c>
      <c r="P61" s="131">
        <f t="shared" si="30"/>
        <v>31</v>
      </c>
      <c r="Q61" s="42">
        <v>45627</v>
      </c>
      <c r="R61" s="43">
        <f>+'E311 3'!L62</f>
        <v>-567.14406509582477</v>
      </c>
      <c r="S61" s="48">
        <f t="shared" si="31"/>
        <v>8107.909475386039</v>
      </c>
      <c r="T61" s="45">
        <f>U61-SUM(P$49:$P61)+1</f>
        <v>1</v>
      </c>
      <c r="U61" s="46">
        <f t="shared" si="35"/>
        <v>366</v>
      </c>
      <c r="V61" s="43">
        <f t="shared" si="32"/>
        <v>-1.5495739483492481</v>
      </c>
      <c r="W61" s="146">
        <f t="shared" si="33"/>
        <v>5493.0632947490349</v>
      </c>
      <c r="X61" s="1"/>
    </row>
    <row r="62" spans="1:26" ht="15.75" thickBot="1" x14ac:dyDescent="0.3">
      <c r="A62" s="97">
        <v>45657</v>
      </c>
      <c r="B62" s="102">
        <f t="shared" si="23"/>
        <v>1125680.9245072564</v>
      </c>
      <c r="C62" s="99">
        <f>+'Summary Feed x Depr Grp'!D57</f>
        <v>1125680.9245072564</v>
      </c>
      <c r="D62" s="102">
        <f>($B$26*$E$6+($B$38-$B$26)*$D$6+($B$50-$B$38)*$C$6+($B$62-$B$50)*$B$6)/12</f>
        <v>1668.3011082252733</v>
      </c>
      <c r="E62" s="191">
        <f t="shared" si="29"/>
        <v>4368.9871324911164</v>
      </c>
      <c r="F62" s="102">
        <f t="shared" si="25"/>
        <v>-41089.337763248514</v>
      </c>
      <c r="G62" s="191">
        <f t="shared" si="16"/>
        <v>-79698.430503181997</v>
      </c>
      <c r="H62" s="102">
        <f t="shared" si="26"/>
        <v>1084591.5867440079</v>
      </c>
      <c r="I62" s="102">
        <f t="shared" si="26"/>
        <v>1045982.4940040744</v>
      </c>
      <c r="J62" s="102">
        <f t="shared" si="14"/>
        <v>-38609.09273993352</v>
      </c>
      <c r="K62" s="102">
        <f t="shared" si="15"/>
        <v>8107.909475386039</v>
      </c>
      <c r="L62" s="102">
        <f t="shared" si="21"/>
        <v>-567.14406509582477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-3878.648065122652</v>
      </c>
      <c r="S62" s="224">
        <f>+'E311 3'!K62-S61</f>
        <v>0</v>
      </c>
      <c r="T62" s="21"/>
      <c r="U62" s="50"/>
      <c r="V62" s="49">
        <f>SUM(V50:V61)</f>
        <v>-1263.8018844856458</v>
      </c>
      <c r="W62" s="139"/>
      <c r="X62" s="1"/>
    </row>
    <row r="63" spans="1:26" ht="16.5" thickTop="1" thickBot="1" x14ac:dyDescent="0.3">
      <c r="A63" s="165">
        <v>45688</v>
      </c>
      <c r="B63" s="166">
        <f t="shared" si="23"/>
        <v>1164361.9584246217</v>
      </c>
      <c r="C63" s="219">
        <f>+'Summary Feed x Depr Grp'!D58</f>
        <v>1164361.9584246217</v>
      </c>
      <c r="D63" s="166">
        <f t="shared" ref="D63:D73" si="36">($B$26*$F$6+($B$38-$B$26)*$E$6+($B$50-$B$38)*$D$6+($B$62-$B$50)*$C$6+($B$74-$B$62)*$B$6)/12</f>
        <v>2860.4806779045612</v>
      </c>
      <c r="E63" s="195">
        <f t="shared" si="29"/>
        <v>4551.4602298271075</v>
      </c>
      <c r="F63" s="166">
        <f t="shared" si="25"/>
        <v>-43949.818441153075</v>
      </c>
      <c r="G63" s="195">
        <f t="shared" si="16"/>
        <v>-84249.890733009102</v>
      </c>
      <c r="H63" s="166">
        <f t="shared" si="26"/>
        <v>1120412.1399834687</v>
      </c>
      <c r="I63" s="166">
        <f t="shared" si="26"/>
        <v>1080112.0676916125</v>
      </c>
      <c r="J63" s="166">
        <f t="shared" si="14"/>
        <v>-40300.072291856166</v>
      </c>
      <c r="K63" s="166">
        <f t="shared" si="15"/>
        <v>8463.0151812897948</v>
      </c>
      <c r="L63" s="166">
        <f t="shared" si="21"/>
        <v>-355.10570590375573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</row>
    <row r="64" spans="1:26" ht="15.75" thickBot="1" x14ac:dyDescent="0.3">
      <c r="A64" s="97">
        <v>45716</v>
      </c>
      <c r="B64" s="102">
        <f t="shared" si="23"/>
        <v>1203042.9923419871</v>
      </c>
      <c r="C64" s="99">
        <f>+'Summary Feed x Depr Grp'!D59</f>
        <v>1203042.9923419871</v>
      </c>
      <c r="D64" s="102">
        <f t="shared" si="36"/>
        <v>2860.4806779045612</v>
      </c>
      <c r="E64" s="191">
        <f t="shared" si="29"/>
        <v>4705.2173396486351</v>
      </c>
      <c r="F64" s="102">
        <f t="shared" si="25"/>
        <v>-46810.299119057636</v>
      </c>
      <c r="G64" s="191">
        <f t="shared" si="16"/>
        <v>-88955.108072657735</v>
      </c>
      <c r="H64" s="102">
        <f t="shared" si="26"/>
        <v>1156232.6932229295</v>
      </c>
      <c r="I64" s="102">
        <f t="shared" si="26"/>
        <v>1114087.8842693293</v>
      </c>
      <c r="J64" s="102">
        <f t="shared" si="14"/>
        <v>-42144.808953600237</v>
      </c>
      <c r="K64" s="102">
        <f t="shared" si="15"/>
        <v>8850.4098802560493</v>
      </c>
      <c r="L64" s="102">
        <f t="shared" si="21"/>
        <v>-387.39469896625451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5640.0847579864521</v>
      </c>
      <c r="T64" s="21"/>
      <c r="U64" s="22"/>
      <c r="V64" s="160" t="s">
        <v>104</v>
      </c>
      <c r="W64" s="55">
        <f>W61</f>
        <v>5493.0632947490349</v>
      </c>
      <c r="X64" s="247">
        <f>+'DFIT Detail'!F4</f>
        <v>5492.77</v>
      </c>
      <c r="Y64" s="249">
        <f>+W64-X64</f>
        <v>0.29329474903443042</v>
      </c>
      <c r="Z64" s="228" t="s">
        <v>516</v>
      </c>
    </row>
    <row r="65" spans="1:24" ht="16.5" thickTop="1" thickBot="1" x14ac:dyDescent="0.3">
      <c r="A65" s="97">
        <v>45747</v>
      </c>
      <c r="B65" s="102">
        <f t="shared" si="23"/>
        <v>1241724.0262593525</v>
      </c>
      <c r="C65" s="99">
        <f>+'Summary Feed x Depr Grp'!D60</f>
        <v>1241724.0262593525</v>
      </c>
      <c r="D65" s="102">
        <f t="shared" si="36"/>
        <v>2860.4806779045612</v>
      </c>
      <c r="E65" s="191">
        <f t="shared" si="29"/>
        <v>4858.9744494701617</v>
      </c>
      <c r="F65" s="102">
        <f t="shared" si="25"/>
        <v>-49670.779796962197</v>
      </c>
      <c r="G65" s="191">
        <f t="shared" si="16"/>
        <v>-93814.082522127894</v>
      </c>
      <c r="H65" s="102">
        <f t="shared" si="26"/>
        <v>1192053.2464623903</v>
      </c>
      <c r="I65" s="102">
        <f t="shared" si="26"/>
        <v>1147909.9437372247</v>
      </c>
      <c r="J65" s="102">
        <f t="shared" si="14"/>
        <v>-44143.302725165617</v>
      </c>
      <c r="K65" s="102">
        <f t="shared" si="15"/>
        <v>9270.0935722847789</v>
      </c>
      <c r="L65" s="102">
        <f t="shared" si="21"/>
        <v>-419.68369202872964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</row>
    <row r="66" spans="1:24" ht="15.75" thickBot="1" x14ac:dyDescent="0.3">
      <c r="A66" s="97">
        <v>45777</v>
      </c>
      <c r="B66" s="102">
        <f t="shared" si="23"/>
        <v>1280405.0601767178</v>
      </c>
      <c r="C66" s="99">
        <f>+'Summary Feed x Depr Grp'!D61</f>
        <v>1280405.0601767178</v>
      </c>
      <c r="D66" s="102">
        <f t="shared" si="36"/>
        <v>2860.4806779045612</v>
      </c>
      <c r="E66" s="191">
        <f t="shared" si="29"/>
        <v>5012.7315592916893</v>
      </c>
      <c r="F66" s="102">
        <f t="shared" si="25"/>
        <v>-52531.260474866758</v>
      </c>
      <c r="G66" s="191">
        <f t="shared" si="16"/>
        <v>-98826.814081419579</v>
      </c>
      <c r="H66" s="102">
        <f t="shared" si="26"/>
        <v>1227873.7997018511</v>
      </c>
      <c r="I66" s="102">
        <f t="shared" si="26"/>
        <v>1181578.2460952983</v>
      </c>
      <c r="J66" s="102">
        <f t="shared" si="14"/>
        <v>-46295.55360655277</v>
      </c>
      <c r="K66" s="102">
        <f t="shared" si="15"/>
        <v>9722.0662573760819</v>
      </c>
      <c r="L66" s="102">
        <f t="shared" si="21"/>
        <v>-451.97268509130299</v>
      </c>
      <c r="M66" s="189"/>
      <c r="N66" s="102"/>
    </row>
    <row r="67" spans="1:24" ht="15" x14ac:dyDescent="0.25">
      <c r="A67" s="97">
        <v>45808</v>
      </c>
      <c r="B67" s="102">
        <f t="shared" si="23"/>
        <v>1319086.0940940832</v>
      </c>
      <c r="C67" s="99">
        <f>+'Summary Feed x Depr Grp'!D62</f>
        <v>1319086.0940940832</v>
      </c>
      <c r="D67" s="102">
        <f t="shared" si="36"/>
        <v>2860.4806779045612</v>
      </c>
      <c r="E67" s="191">
        <f t="shared" si="29"/>
        <v>5166.4886691132169</v>
      </c>
      <c r="F67" s="102">
        <f t="shared" si="25"/>
        <v>-55391.741152771319</v>
      </c>
      <c r="G67" s="191">
        <f t="shared" si="16"/>
        <v>-103993.30275053279</v>
      </c>
      <c r="H67" s="102">
        <f t="shared" si="26"/>
        <v>1263694.3529413119</v>
      </c>
      <c r="I67" s="102">
        <f t="shared" si="26"/>
        <v>1215092.7913435504</v>
      </c>
      <c r="J67" s="102">
        <f t="shared" si="14"/>
        <v>-48601.561597761465</v>
      </c>
      <c r="K67" s="102">
        <f t="shared" si="15"/>
        <v>10206.327935529907</v>
      </c>
      <c r="L67" s="102">
        <f t="shared" si="21"/>
        <v>-484.26167815382541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24" ht="15" x14ac:dyDescent="0.25">
      <c r="A68" s="97">
        <v>45838</v>
      </c>
      <c r="B68" s="102">
        <f t="shared" si="23"/>
        <v>1357767.1280114485</v>
      </c>
      <c r="C68" s="99">
        <f>+'Summary Feed x Depr Grp'!D63</f>
        <v>1357767.1280114485</v>
      </c>
      <c r="D68" s="102">
        <f t="shared" si="36"/>
        <v>2860.4806779045612</v>
      </c>
      <c r="E68" s="191">
        <f t="shared" si="29"/>
        <v>5320.2457789347436</v>
      </c>
      <c r="F68" s="102">
        <f t="shared" si="25"/>
        <v>-58252.22183067588</v>
      </c>
      <c r="G68" s="191">
        <f t="shared" si="16"/>
        <v>-109313.54852946753</v>
      </c>
      <c r="H68" s="102">
        <f t="shared" si="26"/>
        <v>1299514.9061807727</v>
      </c>
      <c r="I68" s="102">
        <f t="shared" si="26"/>
        <v>1248453.579481981</v>
      </c>
      <c r="J68" s="102">
        <f t="shared" si="14"/>
        <v>-51061.326698791701</v>
      </c>
      <c r="K68" s="102">
        <f t="shared" si="15"/>
        <v>10722.878606746257</v>
      </c>
      <c r="L68" s="102">
        <f t="shared" si="21"/>
        <v>-516.55067121634966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24" ht="15" x14ac:dyDescent="0.25">
      <c r="A69" s="97">
        <v>45869</v>
      </c>
      <c r="B69" s="102">
        <f t="shared" si="23"/>
        <v>1396448.1619288139</v>
      </c>
      <c r="C69" s="99">
        <f>+'Summary Feed x Depr Grp'!D64</f>
        <v>1396448.1619288139</v>
      </c>
      <c r="D69" s="102">
        <f t="shared" si="36"/>
        <v>2860.4806779045612</v>
      </c>
      <c r="E69" s="191">
        <f t="shared" si="29"/>
        <v>5474.0028887562712</v>
      </c>
      <c r="F69" s="102">
        <f t="shared" si="25"/>
        <v>-61112.702508580442</v>
      </c>
      <c r="G69" s="191">
        <f t="shared" si="16"/>
        <v>-114787.5514182238</v>
      </c>
      <c r="H69" s="102">
        <f t="shared" si="26"/>
        <v>1335335.4594202335</v>
      </c>
      <c r="I69" s="102">
        <f t="shared" si="26"/>
        <v>1281660.61051059</v>
      </c>
      <c r="J69" s="102">
        <f t="shared" si="14"/>
        <v>-53674.848909643479</v>
      </c>
      <c r="K69" s="102">
        <f t="shared" si="15"/>
        <v>11271.718271025131</v>
      </c>
      <c r="L69" s="102">
        <f t="shared" si="21"/>
        <v>-548.8396642788739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24" ht="15" x14ac:dyDescent="0.25">
      <c r="A70" s="97">
        <v>45900</v>
      </c>
      <c r="B70" s="102">
        <f t="shared" si="23"/>
        <v>1435129.1958461793</v>
      </c>
      <c r="C70" s="99">
        <f>+'Summary Feed x Depr Grp'!D65</f>
        <v>1435129.1958461793</v>
      </c>
      <c r="D70" s="102">
        <f t="shared" si="36"/>
        <v>2860.4806779045612</v>
      </c>
      <c r="E70" s="191">
        <f t="shared" si="29"/>
        <v>5627.7599985777988</v>
      </c>
      <c r="F70" s="102">
        <f t="shared" si="25"/>
        <v>-63973.183186485003</v>
      </c>
      <c r="G70" s="191">
        <f t="shared" si="16"/>
        <v>-120415.31141680159</v>
      </c>
      <c r="H70" s="102">
        <f t="shared" si="26"/>
        <v>1371156.0126596943</v>
      </c>
      <c r="I70" s="102">
        <f t="shared" si="26"/>
        <v>1314713.8844293777</v>
      </c>
      <c r="J70" s="102">
        <f>I70-H70</f>
        <v>-56442.128230316564</v>
      </c>
      <c r="K70" s="102">
        <f t="shared" si="15"/>
        <v>11852.846928366478</v>
      </c>
      <c r="L70" s="102">
        <f t="shared" si="21"/>
        <v>-581.12865734134721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24" ht="15" customHeight="1" x14ac:dyDescent="0.25">
      <c r="A71" s="97">
        <v>45930</v>
      </c>
      <c r="B71" s="102">
        <f t="shared" si="23"/>
        <v>1473810.2297635446</v>
      </c>
      <c r="C71" s="99">
        <f>+'Summary Feed x Depr Grp'!D66</f>
        <v>1473810.2297635446</v>
      </c>
      <c r="D71" s="102">
        <f t="shared" si="36"/>
        <v>2860.4806779045612</v>
      </c>
      <c r="E71" s="191">
        <f t="shared" si="29"/>
        <v>5781.5171083993264</v>
      </c>
      <c r="F71" s="102">
        <f t="shared" si="25"/>
        <v>-66833.663864389557</v>
      </c>
      <c r="G71" s="191">
        <f t="shared" si="16"/>
        <v>-126196.82852520092</v>
      </c>
      <c r="H71" s="102">
        <f t="shared" si="26"/>
        <v>1406976.5658991551</v>
      </c>
      <c r="I71" s="102">
        <f t="shared" si="26"/>
        <v>1347613.4012383437</v>
      </c>
      <c r="J71" s="102">
        <f>I71-H71</f>
        <v>-59363.164660811424</v>
      </c>
      <c r="K71" s="102">
        <f t="shared" si="15"/>
        <v>12466.264578770399</v>
      </c>
      <c r="L71" s="102">
        <f t="shared" si="21"/>
        <v>-613.41765040392056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24" ht="15" customHeight="1" x14ac:dyDescent="0.25">
      <c r="A72" s="97">
        <v>45961</v>
      </c>
      <c r="B72" s="102">
        <f t="shared" si="23"/>
        <v>1512491.26368091</v>
      </c>
      <c r="C72" s="99">
        <f>+'Summary Feed x Depr Grp'!D67</f>
        <v>1512491.26368091</v>
      </c>
      <c r="D72" s="102">
        <f t="shared" si="36"/>
        <v>2860.4806779045612</v>
      </c>
      <c r="E72" s="191">
        <f t="shared" si="29"/>
        <v>5935.2742182208531</v>
      </c>
      <c r="F72" s="102">
        <f t="shared" si="25"/>
        <v>-69694.144542294118</v>
      </c>
      <c r="G72" s="191">
        <f t="shared" si="16"/>
        <v>-132132.10274342177</v>
      </c>
      <c r="H72" s="102">
        <f t="shared" si="26"/>
        <v>1442797.1191386159</v>
      </c>
      <c r="I72" s="102">
        <f t="shared" si="26"/>
        <v>1380359.1609374883</v>
      </c>
      <c r="J72" s="102">
        <f t="shared" ref="J72:J74" si="37">I72-H72</f>
        <v>-62437.958201127592</v>
      </c>
      <c r="K72" s="102">
        <f t="shared" si="15"/>
        <v>13111.971222236794</v>
      </c>
      <c r="L72" s="102">
        <f t="shared" si="21"/>
        <v>-645.70664346639569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24" ht="15" customHeight="1" x14ac:dyDescent="0.25">
      <c r="A73" s="97">
        <v>45991</v>
      </c>
      <c r="B73" s="102">
        <f t="shared" si="23"/>
        <v>1551172.2975982754</v>
      </c>
      <c r="C73" s="99">
        <f>+'Summary Feed x Depr Grp'!D68</f>
        <v>1551172.2975982754</v>
      </c>
      <c r="D73" s="102">
        <f t="shared" si="36"/>
        <v>2860.4806779045612</v>
      </c>
      <c r="E73" s="191">
        <f t="shared" si="29"/>
        <v>6089.0313280423807</v>
      </c>
      <c r="F73" s="102">
        <f t="shared" si="25"/>
        <v>-72554.625220198679</v>
      </c>
      <c r="G73" s="191">
        <f t="shared" si="16"/>
        <v>-138221.13407146416</v>
      </c>
      <c r="H73" s="102">
        <f t="shared" si="26"/>
        <v>1478617.6723780767</v>
      </c>
      <c r="I73" s="102">
        <f t="shared" si="26"/>
        <v>1412951.1635268112</v>
      </c>
      <c r="J73" s="102">
        <f t="shared" si="37"/>
        <v>-65666.508851265535</v>
      </c>
      <c r="K73" s="102">
        <f t="shared" si="15"/>
        <v>13789.966858765762</v>
      </c>
      <c r="L73" s="102">
        <f t="shared" si="21"/>
        <v>-677.99563652896722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24" ht="15" x14ac:dyDescent="0.25">
      <c r="A74" s="97">
        <v>46022</v>
      </c>
      <c r="B74" s="102">
        <f t="shared" si="23"/>
        <v>1589853.3315156407</v>
      </c>
      <c r="C74" s="99">
        <f>+'Summary Feed x Depr Grp'!D69</f>
        <v>1589853.3315156407</v>
      </c>
      <c r="D74" s="102">
        <f>($B$26*$F$6+($B$38-$B$26)*$E$6+($B$50-$B$38)*$D$6+($B$62-$B$50)*$C$6+($B$74-$B$62)*$B$6)/12</f>
        <v>2860.4806779045612</v>
      </c>
      <c r="E74" s="191">
        <f t="shared" si="29"/>
        <v>6242.7884378639073</v>
      </c>
      <c r="F74" s="102">
        <f t="shared" si="25"/>
        <v>-75415.10589810324</v>
      </c>
      <c r="G74" s="191">
        <f t="shared" si="16"/>
        <v>-144463.92250932805</v>
      </c>
      <c r="H74" s="102">
        <f t="shared" si="26"/>
        <v>1514438.2256175375</v>
      </c>
      <c r="I74" s="102">
        <f t="shared" si="26"/>
        <v>1445389.4090063127</v>
      </c>
      <c r="J74" s="102">
        <f t="shared" si="37"/>
        <v>-69048.816611224785</v>
      </c>
      <c r="K74" s="102">
        <f t="shared" si="15"/>
        <v>14500.251488357204</v>
      </c>
      <c r="L74" s="102">
        <f t="shared" si="21"/>
        <v>-710.28462959144235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2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+'E311 3'!L62</f>
        <v>-567.14406509582477</v>
      </c>
      <c r="S75" s="47">
        <f>+'E311 3'!K62</f>
        <v>8107.909475386039</v>
      </c>
      <c r="T75" s="45"/>
      <c r="U75" s="46"/>
      <c r="V75" s="43"/>
      <c r="W75" s="147">
        <f>S75</f>
        <v>8107.909475386039</v>
      </c>
      <c r="X75" s="1"/>
    </row>
    <row r="76" spans="1:2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8">DAY(EOMONTH(Q76,0))</f>
        <v>31</v>
      </c>
      <c r="Q76" s="42">
        <v>45658</v>
      </c>
      <c r="R76" s="43">
        <f>+'E311 3'!L63</f>
        <v>-355.10570590375573</v>
      </c>
      <c r="S76" s="48">
        <f t="shared" ref="S76:S87" si="39">+S75-R76</f>
        <v>8463.0151812897948</v>
      </c>
      <c r="T76" s="45">
        <f>U76-SUM($P$75:P76)+1</f>
        <v>335</v>
      </c>
      <c r="U76" s="46">
        <f>P88</f>
        <v>365</v>
      </c>
      <c r="V76" s="43">
        <f t="shared" ref="V76:V87" si="40">+T76/U76*R76</f>
        <v>-325.91893555550183</v>
      </c>
      <c r="W76" s="146">
        <f t="shared" ref="W76:W87" si="41">+W75-V76</f>
        <v>8433.8284109415417</v>
      </c>
      <c r="X76" s="1"/>
    </row>
    <row r="77" spans="1:24" ht="15" x14ac:dyDescent="0.25">
      <c r="A77" s="107" t="s">
        <v>102</v>
      </c>
      <c r="B77" s="98">
        <f>B26</f>
        <v>248028.26</v>
      </c>
      <c r="C77" s="98">
        <f>C26</f>
        <v>248028.26</v>
      </c>
      <c r="D77" s="98">
        <f>SUM(D21:D26)</f>
        <v>1459.6463100999999</v>
      </c>
      <c r="E77" s="98">
        <f>SUM(E21:E26)</f>
        <v>4014.9516761531327</v>
      </c>
      <c r="F77" s="98">
        <f t="shared" ref="F77:K77" si="42">F26</f>
        <v>-2919.2926201999999</v>
      </c>
      <c r="G77" s="98">
        <f t="shared" si="42"/>
        <v>-4014.9516761531327</v>
      </c>
      <c r="H77" s="98">
        <f t="shared" si="42"/>
        <v>245108.96737980001</v>
      </c>
      <c r="I77" s="98">
        <f t="shared" si="42"/>
        <v>244013.30832384687</v>
      </c>
      <c r="J77" s="98">
        <f t="shared" si="42"/>
        <v>-1095.6590559531469</v>
      </c>
      <c r="K77" s="98">
        <f t="shared" si="42"/>
        <v>230.08840175016084</v>
      </c>
      <c r="L77" s="96">
        <f>SUM(L21:L26)</f>
        <v>-536.61412687116081</v>
      </c>
      <c r="M77" s="3"/>
      <c r="N77" s="102"/>
      <c r="O77" s="145">
        <v>4</v>
      </c>
      <c r="P77" s="131">
        <f t="shared" si="38"/>
        <v>28</v>
      </c>
      <c r="Q77" s="42">
        <v>45689</v>
      </c>
      <c r="R77" s="43">
        <f>+'E311 3'!L64</f>
        <v>-387.39469896625451</v>
      </c>
      <c r="S77" s="48">
        <f t="shared" si="39"/>
        <v>8850.4098802560493</v>
      </c>
      <c r="T77" s="45">
        <f>U77-SUM($P$75:P77)+1</f>
        <v>307</v>
      </c>
      <c r="U77" s="46">
        <f t="shared" ref="U77:U87" si="43">U76</f>
        <v>365</v>
      </c>
      <c r="V77" s="43">
        <f t="shared" si="40"/>
        <v>-325.83608926750719</v>
      </c>
      <c r="W77" s="146">
        <f t="shared" si="41"/>
        <v>8759.6645002090481</v>
      </c>
      <c r="X77" s="1"/>
    </row>
    <row r="78" spans="1:24" ht="15" x14ac:dyDescent="0.25">
      <c r="A78" s="108" t="s">
        <v>103</v>
      </c>
      <c r="B78" s="109">
        <f>(0+B26+SUM(B15:B25)*2)/24</f>
        <v>69704.022155436338</v>
      </c>
      <c r="C78" s="109">
        <f>(0+C26+SUM(C15:C25)*2)/24</f>
        <v>69704.022155436338</v>
      </c>
      <c r="D78" s="109"/>
      <c r="E78" s="110"/>
      <c r="F78" s="109">
        <f t="shared" ref="F78:K78" si="44">(0+F26+SUM(F15:F25)*2)/24</f>
        <v>-1459.6463100999999</v>
      </c>
      <c r="G78" s="109">
        <f t="shared" si="44"/>
        <v>-750.96611211848165</v>
      </c>
      <c r="H78" s="109">
        <f t="shared" si="44"/>
        <v>68244.375845336341</v>
      </c>
      <c r="I78" s="109">
        <f t="shared" si="44"/>
        <v>68953.056043317847</v>
      </c>
      <c r="J78" s="109">
        <f t="shared" si="44"/>
        <v>708.68019798151863</v>
      </c>
      <c r="K78" s="109">
        <f t="shared" si="44"/>
        <v>-148.82284157611892</v>
      </c>
      <c r="L78" s="109"/>
      <c r="M78" s="3"/>
      <c r="N78" s="102"/>
      <c r="O78" s="145">
        <v>5</v>
      </c>
      <c r="P78" s="131">
        <f t="shared" si="38"/>
        <v>31</v>
      </c>
      <c r="Q78" s="42">
        <v>45717</v>
      </c>
      <c r="R78" s="43">
        <f>+'E311 3'!L65</f>
        <v>-419.68369202872964</v>
      </c>
      <c r="S78" s="48">
        <f t="shared" si="39"/>
        <v>9270.0935722847789</v>
      </c>
      <c r="T78" s="45">
        <f>U78-SUM($P$75:P78)+1</f>
        <v>276</v>
      </c>
      <c r="U78" s="46">
        <f t="shared" si="43"/>
        <v>365</v>
      </c>
      <c r="V78" s="43">
        <f t="shared" si="40"/>
        <v>-317.34986027377914</v>
      </c>
      <c r="W78" s="146">
        <f t="shared" si="41"/>
        <v>9077.0143604828281</v>
      </c>
      <c r="X78" s="1"/>
    </row>
    <row r="79" spans="1:2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8"/>
        <v>30</v>
      </c>
      <c r="Q79" s="42">
        <v>45748</v>
      </c>
      <c r="R79" s="43">
        <f>+'E311 3'!L66</f>
        <v>-451.97268509130299</v>
      </c>
      <c r="S79" s="48">
        <f t="shared" si="39"/>
        <v>9722.0662573760819</v>
      </c>
      <c r="T79" s="45">
        <f>U79-SUM($P$75:P79)+1</f>
        <v>246</v>
      </c>
      <c r="U79" s="46">
        <f t="shared" si="43"/>
        <v>365</v>
      </c>
      <c r="V79" s="43">
        <f t="shared" si="40"/>
        <v>-304.61720693824805</v>
      </c>
      <c r="W79" s="146">
        <f t="shared" si="41"/>
        <v>9381.6315674210764</v>
      </c>
      <c r="X79" s="1"/>
    </row>
    <row r="80" spans="1:24" ht="15" x14ac:dyDescent="0.25">
      <c r="A80" s="124" t="s">
        <v>89</v>
      </c>
      <c r="B80" s="125">
        <f>B38</f>
        <v>349649.06000000023</v>
      </c>
      <c r="C80" s="125">
        <f>C38</f>
        <v>349649.06000000023</v>
      </c>
      <c r="D80" s="125">
        <f>SUM(D27:D38)</f>
        <v>7555.5214024000043</v>
      </c>
      <c r="E80" s="125">
        <f>SUM(E27:E38)</f>
        <v>17213.106816000007</v>
      </c>
      <c r="F80" s="125">
        <f t="shared" ref="F80:I80" si="45">F38</f>
        <v>-10474.814022600001</v>
      </c>
      <c r="G80" s="125">
        <f t="shared" si="45"/>
        <v>-21228.058492153137</v>
      </c>
      <c r="H80" s="125">
        <f t="shared" si="45"/>
        <v>339174.24597740022</v>
      </c>
      <c r="I80" s="125">
        <f t="shared" si="45"/>
        <v>328421.0015078471</v>
      </c>
      <c r="J80" s="125">
        <f>J38</f>
        <v>-10753.244469553116</v>
      </c>
      <c r="K80" s="125">
        <f>K38</f>
        <v>2258.1813386061544</v>
      </c>
      <c r="L80" s="126">
        <f>SUM(L27:L38)</f>
        <v>-2028.0929368559937</v>
      </c>
      <c r="M80" s="3"/>
      <c r="N80" s="102"/>
      <c r="O80" s="145">
        <v>7</v>
      </c>
      <c r="P80" s="131">
        <f t="shared" si="38"/>
        <v>31</v>
      </c>
      <c r="Q80" s="42">
        <v>45778</v>
      </c>
      <c r="R80" s="43">
        <f>+'E311 3'!L67</f>
        <v>-484.26167815382541</v>
      </c>
      <c r="S80" s="48">
        <f t="shared" si="39"/>
        <v>10206.327935529907</v>
      </c>
      <c r="T80" s="45">
        <f>U80-SUM($P$75:P80)+1</f>
        <v>215</v>
      </c>
      <c r="U80" s="46">
        <f t="shared" si="43"/>
        <v>365</v>
      </c>
      <c r="V80" s="43">
        <f t="shared" si="40"/>
        <v>-285.25002959745882</v>
      </c>
      <c r="W80" s="146">
        <f t="shared" si="41"/>
        <v>9666.8815970185351</v>
      </c>
      <c r="X80" s="1"/>
    </row>
    <row r="81" spans="1:42" ht="15" x14ac:dyDescent="0.25">
      <c r="A81" s="127" t="s">
        <v>88</v>
      </c>
      <c r="B81" s="128">
        <f>(B26+B38+SUM(B27:B37)*2)/24</f>
        <v>298838.66000000009</v>
      </c>
      <c r="C81" s="128">
        <f>(C26+C38+SUM(C27:C37)*2)/24</f>
        <v>298838.66000000009</v>
      </c>
      <c r="D81" s="128"/>
      <c r="E81" s="129"/>
      <c r="F81" s="128">
        <f t="shared" ref="F81:I81" si="46">(F26+F38+SUM(F27:F37)*2)/24</f>
        <v>-6697.0533214000016</v>
      </c>
      <c r="G81" s="128">
        <f t="shared" si="46"/>
        <v>-12137.112604153133</v>
      </c>
      <c r="H81" s="128">
        <f t="shared" si="46"/>
        <v>292141.60667860013</v>
      </c>
      <c r="I81" s="128">
        <f t="shared" si="46"/>
        <v>286701.54739584698</v>
      </c>
      <c r="J81" s="128">
        <f>(J26+J38+SUM(J27:J37)*2)/24</f>
        <v>-5440.0592827531436</v>
      </c>
      <c r="K81" s="128">
        <f>(K26+K38+SUM(K27:K37)*2)/24</f>
        <v>1142.4124493781601</v>
      </c>
      <c r="L81" s="130"/>
      <c r="M81" s="3"/>
      <c r="N81" s="102"/>
      <c r="O81" s="145">
        <v>8</v>
      </c>
      <c r="P81" s="131">
        <f t="shared" si="38"/>
        <v>30</v>
      </c>
      <c r="Q81" s="42">
        <v>45809</v>
      </c>
      <c r="R81" s="43">
        <f>+'E311 3'!L68</f>
        <v>-516.55067121634966</v>
      </c>
      <c r="S81" s="48">
        <f t="shared" si="39"/>
        <v>10722.878606746257</v>
      </c>
      <c r="T81" s="45">
        <f>U81-SUM($P$75:P81)+1</f>
        <v>185</v>
      </c>
      <c r="U81" s="46">
        <f t="shared" si="43"/>
        <v>365</v>
      </c>
      <c r="V81" s="43">
        <f t="shared" si="40"/>
        <v>-261.81335390417723</v>
      </c>
      <c r="W81" s="146">
        <f t="shared" si="41"/>
        <v>9928.6949509227125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8"/>
        <v>31</v>
      </c>
      <c r="Q82" s="42">
        <v>45839</v>
      </c>
      <c r="R82" s="43">
        <f>+'E311 3'!L69</f>
        <v>-548.8396642788739</v>
      </c>
      <c r="S82" s="48">
        <f t="shared" si="39"/>
        <v>11271.718271025131</v>
      </c>
      <c r="T82" s="45">
        <f>U82-SUM($P$75:P82)+1</f>
        <v>154</v>
      </c>
      <c r="U82" s="46">
        <f t="shared" si="43"/>
        <v>365</v>
      </c>
      <c r="V82" s="43">
        <f t="shared" si="40"/>
        <v>-231.56522821629198</v>
      </c>
      <c r="W82" s="146">
        <f t="shared" si="41"/>
        <v>10160.260179139004</v>
      </c>
      <c r="X82" s="1"/>
    </row>
    <row r="83" spans="1:42" ht="15" x14ac:dyDescent="0.25">
      <c r="A83" s="107" t="s">
        <v>90</v>
      </c>
      <c r="B83" s="98">
        <f>B50</f>
        <v>488128.97024173563</v>
      </c>
      <c r="C83" s="98">
        <f>C50</f>
        <v>488128.97024173563</v>
      </c>
      <c r="D83" s="98">
        <f>SUM(D39:D50)</f>
        <v>10594.910441945229</v>
      </c>
      <c r="E83" s="98">
        <f>SUM(E39:E50)</f>
        <v>19981.006021265399</v>
      </c>
      <c r="F83" s="98">
        <f t="shared" ref="F83:K83" si="47">F50</f>
        <v>-21069.724464545237</v>
      </c>
      <c r="G83" s="98">
        <f t="shared" si="47"/>
        <v>-41209.064513418532</v>
      </c>
      <c r="H83" s="98">
        <f t="shared" si="47"/>
        <v>467059.24577719037</v>
      </c>
      <c r="I83" s="98">
        <f t="shared" si="47"/>
        <v>446919.9057283171</v>
      </c>
      <c r="J83" s="98">
        <f t="shared" si="47"/>
        <v>-20139.340048873273</v>
      </c>
      <c r="K83" s="98">
        <f t="shared" si="47"/>
        <v>4229.261410263387</v>
      </c>
      <c r="L83" s="101">
        <f>SUM(L39:L50)</f>
        <v>-1971.0800716572326</v>
      </c>
      <c r="M83" s="3"/>
      <c r="N83" s="190"/>
      <c r="O83" s="145">
        <v>10</v>
      </c>
      <c r="P83" s="131">
        <f t="shared" si="38"/>
        <v>31</v>
      </c>
      <c r="Q83" s="42">
        <v>45870</v>
      </c>
      <c r="R83" s="43">
        <f>+'E311 3'!L70</f>
        <v>-581.12865734134721</v>
      </c>
      <c r="S83" s="48">
        <f t="shared" si="39"/>
        <v>11852.846928366478</v>
      </c>
      <c r="T83" s="45">
        <f>U83-SUM($P$75:P83)+1</f>
        <v>123</v>
      </c>
      <c r="U83" s="46">
        <f t="shared" si="43"/>
        <v>365</v>
      </c>
      <c r="V83" s="43">
        <f t="shared" si="40"/>
        <v>-195.8323968574951</v>
      </c>
      <c r="W83" s="146">
        <f t="shared" si="41"/>
        <v>10356.092575996499</v>
      </c>
      <c r="X83" s="1"/>
    </row>
    <row r="84" spans="1:42" ht="15" x14ac:dyDescent="0.25">
      <c r="A84" s="108" t="s">
        <v>91</v>
      </c>
      <c r="B84" s="109">
        <f>(B38+B50+SUM(B39:B49)*2)/24</f>
        <v>418889.01512086787</v>
      </c>
      <c r="C84" s="109">
        <f>(C38+C50+SUM(C39:C49)*2)/24</f>
        <v>418889.01512086787</v>
      </c>
      <c r="D84" s="109"/>
      <c r="E84" s="110"/>
      <c r="F84" s="109">
        <f t="shared" ref="F84:K84" si="48">(F38+F50+SUM(F39:F49)*2)/24</f>
        <v>-15772.269243572615</v>
      </c>
      <c r="G84" s="109">
        <f t="shared" si="48"/>
        <v>-30671.926482097235</v>
      </c>
      <c r="H84" s="109">
        <f t="shared" si="48"/>
        <v>403116.74587729527</v>
      </c>
      <c r="I84" s="109">
        <f t="shared" si="48"/>
        <v>388217.08863877069</v>
      </c>
      <c r="J84" s="109">
        <f t="shared" si="48"/>
        <v>-14899.657238524627</v>
      </c>
      <c r="K84" s="109">
        <f t="shared" si="48"/>
        <v>3128.9280200901717</v>
      </c>
      <c r="L84" s="111"/>
      <c r="M84" s="3"/>
      <c r="N84" s="190"/>
      <c r="O84" s="145">
        <v>11</v>
      </c>
      <c r="P84" s="131">
        <f t="shared" si="38"/>
        <v>30</v>
      </c>
      <c r="Q84" s="42">
        <v>45901</v>
      </c>
      <c r="R84" s="43">
        <f>+'E311 3'!L71</f>
        <v>-613.41765040392056</v>
      </c>
      <c r="S84" s="48">
        <f t="shared" si="39"/>
        <v>12466.264578770399</v>
      </c>
      <c r="T84" s="45">
        <f>U84-SUM($P$75:P84)+1</f>
        <v>93</v>
      </c>
      <c r="U84" s="46">
        <f t="shared" si="43"/>
        <v>365</v>
      </c>
      <c r="V84" s="43">
        <f t="shared" si="40"/>
        <v>-156.29545613031402</v>
      </c>
      <c r="W84" s="146">
        <f t="shared" si="41"/>
        <v>10512.388032126813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8"/>
        <v>31</v>
      </c>
      <c r="Q85" s="42">
        <v>45931</v>
      </c>
      <c r="R85" s="43">
        <f>+'E311 3'!L72</f>
        <v>-645.70664346639569</v>
      </c>
      <c r="S85" s="48">
        <f t="shared" si="39"/>
        <v>13111.971222236794</v>
      </c>
      <c r="T85" s="45">
        <f>U85-SUM($P$75:P85)+1</f>
        <v>62</v>
      </c>
      <c r="U85" s="46">
        <f t="shared" si="43"/>
        <v>365</v>
      </c>
      <c r="V85" s="43">
        <f t="shared" si="40"/>
        <v>-109.68167642442886</v>
      </c>
      <c r="W85" s="146">
        <f t="shared" si="41"/>
        <v>10622.069708551242</v>
      </c>
      <c r="X85" s="1"/>
    </row>
    <row r="86" spans="1:42" ht="15" x14ac:dyDescent="0.25">
      <c r="A86" s="124" t="s">
        <v>92</v>
      </c>
      <c r="B86" s="125">
        <f>B62</f>
        <v>1125680.9245072564</v>
      </c>
      <c r="C86" s="125">
        <f>C62</f>
        <v>1125680.9245072564</v>
      </c>
      <c r="D86" s="125">
        <f>SUM(D51:D62)</f>
        <v>20019.613298703287</v>
      </c>
      <c r="E86" s="125">
        <f>SUM(E51:E62)</f>
        <v>38489.36598976345</v>
      </c>
      <c r="F86" s="125">
        <f t="shared" ref="F86:K86" si="49">F62</f>
        <v>-41089.337763248514</v>
      </c>
      <c r="G86" s="125">
        <f t="shared" si="49"/>
        <v>-79698.430503181997</v>
      </c>
      <c r="H86" s="125">
        <f t="shared" si="49"/>
        <v>1084591.5867440079</v>
      </c>
      <c r="I86" s="125">
        <f t="shared" si="49"/>
        <v>1045982.4940040744</v>
      </c>
      <c r="J86" s="125">
        <f t="shared" si="49"/>
        <v>-38609.09273993352</v>
      </c>
      <c r="K86" s="125">
        <f t="shared" si="49"/>
        <v>8107.909475386039</v>
      </c>
      <c r="L86" s="126">
        <f>SUM(L51:L62)</f>
        <v>-3878.648065122652</v>
      </c>
      <c r="M86" s="3"/>
      <c r="N86" s="2"/>
      <c r="O86" s="145">
        <v>13</v>
      </c>
      <c r="P86" s="131">
        <f t="shared" si="38"/>
        <v>30</v>
      </c>
      <c r="Q86" s="42">
        <v>45962</v>
      </c>
      <c r="R86" s="43">
        <f>+'E311 3'!L73</f>
        <v>-677.99563652896722</v>
      </c>
      <c r="S86" s="48">
        <f t="shared" si="39"/>
        <v>13789.966858765762</v>
      </c>
      <c r="T86" s="45">
        <f>U86-SUM($P$75:P86)+1</f>
        <v>32</v>
      </c>
      <c r="U86" s="46">
        <f t="shared" si="43"/>
        <v>365</v>
      </c>
      <c r="V86" s="43">
        <f t="shared" si="40"/>
        <v>-59.440713339525892</v>
      </c>
      <c r="W86" s="146">
        <f t="shared" si="41"/>
        <v>10681.510421890767</v>
      </c>
      <c r="X86" s="1"/>
    </row>
    <row r="87" spans="1:42" ht="15" x14ac:dyDescent="0.25">
      <c r="A87" s="127" t="s">
        <v>93</v>
      </c>
      <c r="B87" s="128">
        <f t="shared" ref="B87:C87" si="50">(B50+B62+SUM(B51:B61)*2)/24</f>
        <v>806904.94737449603</v>
      </c>
      <c r="C87" s="128">
        <f t="shared" si="50"/>
        <v>806904.94737449603</v>
      </c>
      <c r="D87" s="128"/>
      <c r="E87" s="129"/>
      <c r="F87" s="128">
        <f t="shared" ref="F87:H87" si="51">(F50+F62+SUM(F51:F61)*2)/24</f>
        <v>-31079.531113896879</v>
      </c>
      <c r="G87" s="128">
        <f t="shared" si="51"/>
        <v>-57937.077580499026</v>
      </c>
      <c r="H87" s="128">
        <f t="shared" si="51"/>
        <v>775825.41626059881</v>
      </c>
      <c r="I87" s="128">
        <f>(I50+I62+SUM(I51:I61)*2)/24</f>
        <v>748967.86979399703</v>
      </c>
      <c r="J87" s="128">
        <f t="shared" ref="J87:K87" si="52">(J50+J62+SUM(J51:J61)*2)/24</f>
        <v>-26857.546466602147</v>
      </c>
      <c r="K87" s="128">
        <f t="shared" si="52"/>
        <v>5640.0847579864521</v>
      </c>
      <c r="L87" s="130"/>
      <c r="O87" s="145">
        <v>14</v>
      </c>
      <c r="P87" s="131">
        <f t="shared" si="38"/>
        <v>31</v>
      </c>
      <c r="Q87" s="42">
        <v>45992</v>
      </c>
      <c r="R87" s="43">
        <f>+'E311 3'!L74</f>
        <v>-710.28462959144235</v>
      </c>
      <c r="S87" s="48">
        <f t="shared" si="39"/>
        <v>14500.251488357204</v>
      </c>
      <c r="T87" s="45">
        <f>U87-SUM($P$75:P87)+1</f>
        <v>1</v>
      </c>
      <c r="U87" s="46">
        <f t="shared" si="43"/>
        <v>365</v>
      </c>
      <c r="V87" s="43">
        <f t="shared" si="40"/>
        <v>-1.945985286551897</v>
      </c>
      <c r="W87" s="146">
        <f t="shared" si="41"/>
        <v>10683.456407177318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-6392.3420129711649</v>
      </c>
      <c r="S88" s="224">
        <f>+'E311 3'!K74-S87</f>
        <v>0</v>
      </c>
      <c r="T88" s="21"/>
      <c r="U88" s="50"/>
      <c r="V88" s="49">
        <f>SUM(V76:V87)</f>
        <v>-2575.5469317912803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1589853.3315156407</v>
      </c>
      <c r="C89" s="98">
        <f>C74</f>
        <v>1589853.3315156407</v>
      </c>
      <c r="D89" s="98">
        <f>SUM(D63:D74)</f>
        <v>34325.768134854734</v>
      </c>
      <c r="E89" s="98">
        <f>SUM(E63:E74)</f>
        <v>64765.492006146087</v>
      </c>
      <c r="F89" s="98">
        <f t="shared" ref="F89:K89" si="53">F74</f>
        <v>-75415.10589810324</v>
      </c>
      <c r="G89" s="98">
        <f t="shared" si="53"/>
        <v>-144463.92250932805</v>
      </c>
      <c r="H89" s="98">
        <f t="shared" si="53"/>
        <v>1514438.2256175375</v>
      </c>
      <c r="I89" s="98">
        <f t="shared" si="53"/>
        <v>1445389.4090063127</v>
      </c>
      <c r="J89" s="98">
        <f t="shared" si="53"/>
        <v>-69048.816611224785</v>
      </c>
      <c r="K89" s="98">
        <f t="shared" si="53"/>
        <v>14500.251488357204</v>
      </c>
      <c r="L89" s="101">
        <f>SUM(L63:L74)</f>
        <v>-6392.3420129711649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1357767.1280114488</v>
      </c>
      <c r="C90" s="109">
        <f>(C62+C74+SUM(C63:C73)*2)/24</f>
        <v>1357767.1280114488</v>
      </c>
      <c r="D90" s="109"/>
      <c r="E90" s="110"/>
      <c r="F90" s="109">
        <f t="shared" ref="F90:K90" si="54">(F62+F74+SUM(F63:F73)*2)/24</f>
        <v>-58252.221830675873</v>
      </c>
      <c r="G90" s="109">
        <f t="shared" si="54"/>
        <v>-110248.90428088182</v>
      </c>
      <c r="H90" s="109">
        <f t="shared" si="54"/>
        <v>1299514.9061807727</v>
      </c>
      <c r="I90" s="109">
        <f t="shared" si="54"/>
        <v>1247518.2237305667</v>
      </c>
      <c r="J90" s="109">
        <f t="shared" si="54"/>
        <v>-51996.682450205983</v>
      </c>
      <c r="K90" s="109">
        <f t="shared" si="54"/>
        <v>10919.303314543255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10919.303314543255</v>
      </c>
      <c r="T90" s="21"/>
      <c r="U90" s="22"/>
      <c r="V90" s="160" t="s">
        <v>104</v>
      </c>
      <c r="W90" s="55">
        <f>W87</f>
        <v>10683.456407177318</v>
      </c>
      <c r="X90" s="247">
        <f>+'DFIT Detail'!G4</f>
        <v>10682.63</v>
      </c>
      <c r="Y90" s="249">
        <f>+W90-X90</f>
        <v>0.82640717731919722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55">F74-F89</f>
        <v>0</v>
      </c>
      <c r="G92" s="217">
        <f t="shared" si="55"/>
        <v>0</v>
      </c>
      <c r="H92" s="217">
        <f t="shared" si="55"/>
        <v>0</v>
      </c>
      <c r="I92" s="217">
        <f t="shared" si="55"/>
        <v>0</v>
      </c>
      <c r="J92" s="217">
        <f t="shared" si="55"/>
        <v>0</v>
      </c>
      <c r="K92" s="217">
        <f t="shared" si="55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Grp'!D73-B78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Grp'!D74-B81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Grp'!D75-B84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Grp'!D76-B87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Grp'!D77-B90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E311 STM Str/Impv, Colstrip 3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4014.9516761531327</v>
      </c>
      <c r="F103" s="99">
        <f t="array" ref="F103:F107">TRANSPOSE('Depr Exp Detail'!D61:H61)</f>
        <v>4014.93</v>
      </c>
      <c r="G103" s="264">
        <f>+F103-E103</f>
        <v>-2.1676153132830223E-2</v>
      </c>
      <c r="H103" s="256"/>
    </row>
    <row r="104" spans="1:12" x14ac:dyDescent="0.2">
      <c r="D104" s="258" t="s">
        <v>3035</v>
      </c>
      <c r="E104" s="102">
        <f>+E80</f>
        <v>17213.106816000007</v>
      </c>
      <c r="F104" s="99">
        <v>17213.099999999999</v>
      </c>
      <c r="G104" s="264">
        <f t="shared" ref="G104:G107" si="56">+F104-E104</f>
        <v>-6.8160000082571059E-3</v>
      </c>
      <c r="H104" s="256"/>
    </row>
    <row r="105" spans="1:12" x14ac:dyDescent="0.2">
      <c r="D105" s="255">
        <v>2023</v>
      </c>
      <c r="E105" s="102">
        <f>+E83</f>
        <v>19981.006021265399</v>
      </c>
      <c r="F105" s="99">
        <v>19980.66</v>
      </c>
      <c r="G105" s="264">
        <f t="shared" si="56"/>
        <v>-0.34602126539903111</v>
      </c>
      <c r="H105" s="256"/>
    </row>
    <row r="106" spans="1:12" x14ac:dyDescent="0.2">
      <c r="D106" s="255">
        <v>2024</v>
      </c>
      <c r="E106" s="102">
        <f>+E86</f>
        <v>38489.36598976345</v>
      </c>
      <c r="F106" s="99">
        <v>38488.86</v>
      </c>
      <c r="G106" s="264">
        <f t="shared" si="56"/>
        <v>-0.50598976344917901</v>
      </c>
      <c r="H106" s="256"/>
    </row>
    <row r="107" spans="1:12" x14ac:dyDescent="0.2">
      <c r="D107" s="255">
        <v>2025</v>
      </c>
      <c r="E107" s="102">
        <f>+E89</f>
        <v>64765.492006146087</v>
      </c>
      <c r="F107" s="99">
        <v>64765.32</v>
      </c>
      <c r="G107" s="264">
        <f t="shared" si="56"/>
        <v>-0.17200614608736942</v>
      </c>
      <c r="H107" s="256"/>
    </row>
    <row r="108" spans="1:12" x14ac:dyDescent="0.2">
      <c r="D108" s="255"/>
      <c r="E108" s="190"/>
      <c r="F108" s="190"/>
      <c r="G108" s="195">
        <f>SUM(G103:G107)</f>
        <v>-1.0525093280766669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29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28515625" style="67" bestFit="1" customWidth="1"/>
    <col min="12" max="12" width="11.7109375" style="67" bestFit="1" customWidth="1"/>
    <col min="13" max="13" width="9.7109375" style="190" bestFit="1" customWidth="1"/>
    <col min="14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42" s="2" customFormat="1" x14ac:dyDescent="0.2">
      <c r="A1" s="15" t="str">
        <f>+'Summary Feed x Depr Grp'!E1</f>
        <v>E311 STM Str/Impv, Colstrip 3-4 Com</v>
      </c>
      <c r="B1" s="15"/>
      <c r="C1" s="16"/>
      <c r="D1" s="16"/>
      <c r="E1" s="16"/>
      <c r="J1" s="16"/>
      <c r="K1" s="16"/>
      <c r="L1" s="56"/>
      <c r="M1" s="57"/>
      <c r="N1" s="56"/>
    </row>
    <row r="2" spans="1:42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42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42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42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>
        <v>22</v>
      </c>
      <c r="X5" s="70">
        <v>23</v>
      </c>
      <c r="Y5" s="70">
        <v>24</v>
      </c>
      <c r="Z5" s="70">
        <v>25</v>
      </c>
      <c r="AA5" s="70">
        <v>26</v>
      </c>
      <c r="AB5" s="70">
        <v>27</v>
      </c>
      <c r="AC5" s="70">
        <v>28</v>
      </c>
      <c r="AD5" s="70">
        <v>29</v>
      </c>
      <c r="AE5" s="70">
        <v>30</v>
      </c>
      <c r="AF5" s="70">
        <v>31</v>
      </c>
      <c r="AG5" s="70">
        <v>32</v>
      </c>
      <c r="AH5" s="70">
        <v>33</v>
      </c>
      <c r="AI5" s="70">
        <v>34</v>
      </c>
      <c r="AJ5" s="70">
        <v>35</v>
      </c>
      <c r="AK5" s="70">
        <v>36</v>
      </c>
      <c r="AL5" s="70">
        <v>37</v>
      </c>
      <c r="AM5" s="70">
        <v>38</v>
      </c>
      <c r="AN5" s="70">
        <v>39</v>
      </c>
      <c r="AO5" s="70">
        <v>40</v>
      </c>
      <c r="AP5" s="70" t="s">
        <v>2</v>
      </c>
    </row>
    <row r="6" spans="1:42" s="2" customFormat="1" x14ac:dyDescent="0.2">
      <c r="A6" s="71" t="s">
        <v>82</v>
      </c>
      <c r="B6" s="116">
        <f>+MACRS!AP7</f>
        <v>1.1769999999999999E-2</v>
      </c>
      <c r="C6" s="116">
        <f>+MACRS!AP8</f>
        <v>2.564E-2</v>
      </c>
      <c r="D6" s="116">
        <f>+MACRS!AP9</f>
        <v>2.564E-2</v>
      </c>
      <c r="E6" s="116">
        <f>+MACRS!AP10</f>
        <v>2.564E-2</v>
      </c>
      <c r="F6" s="116">
        <f>+MACRS!AP11</f>
        <v>2.564E-2</v>
      </c>
      <c r="G6" s="116">
        <f>+MACRS!AP12</f>
        <v>2.564E-2</v>
      </c>
      <c r="H6" s="116">
        <f>+MACRS!AP13</f>
        <v>2.564E-2</v>
      </c>
      <c r="I6" s="116">
        <f>+MACRS!AP14</f>
        <v>2.564E-2</v>
      </c>
      <c r="J6" s="116">
        <f>+MACRS!AP15</f>
        <v>2.564E-2</v>
      </c>
      <c r="K6" s="116">
        <f>+MACRS!AP16</f>
        <v>2.564E-2</v>
      </c>
      <c r="L6" s="116">
        <f>+MACRS!AP17</f>
        <v>2.564E-2</v>
      </c>
      <c r="M6" s="116">
        <f>+MACRS!AP18</f>
        <v>2.564E-2</v>
      </c>
      <c r="N6" s="116">
        <f>+MACRS!AP19</f>
        <v>2.564E-2</v>
      </c>
      <c r="O6" s="116">
        <f>+MACRS!AP20</f>
        <v>2.564E-2</v>
      </c>
      <c r="P6" s="116">
        <f>+MACRS!AP21</f>
        <v>2.564E-2</v>
      </c>
      <c r="Q6" s="116">
        <f>+MACRS!AP22</f>
        <v>2.564E-2</v>
      </c>
      <c r="R6" s="116">
        <f>+MACRS!AP23</f>
        <v>2.564E-2</v>
      </c>
      <c r="S6" s="116">
        <f>+MACRS!AP24</f>
        <v>2.564E-2</v>
      </c>
      <c r="T6" s="116">
        <f>+MACRS!AP25</f>
        <v>2.564E-2</v>
      </c>
      <c r="U6" s="116">
        <f>+MACRS!AP26</f>
        <v>2.564E-2</v>
      </c>
      <c r="V6" s="116">
        <f>+MACRS!AP27</f>
        <v>2.564E-2</v>
      </c>
      <c r="W6" s="116">
        <f>+MACRS!AP28</f>
        <v>2.564E-2</v>
      </c>
      <c r="X6" s="116">
        <f>+MACRS!AP29</f>
        <v>2.564E-2</v>
      </c>
      <c r="Y6" s="116">
        <f>+MACRS!AP30</f>
        <v>2.564E-2</v>
      </c>
      <c r="Z6" s="116">
        <f>+MACRS!AP31</f>
        <v>2.564E-2</v>
      </c>
      <c r="AA6" s="116">
        <f>+MACRS!AP32</f>
        <v>2.564E-2</v>
      </c>
      <c r="AB6" s="116">
        <f>+MACRS!AP33</f>
        <v>2.564E-2</v>
      </c>
      <c r="AC6" s="116">
        <f>+MACRS!AP34</f>
        <v>2.564E-2</v>
      </c>
      <c r="AD6" s="116">
        <f>+MACRS!AP35</f>
        <v>2.564E-2</v>
      </c>
      <c r="AE6" s="116">
        <f>+MACRS!AP36</f>
        <v>2.564E-2</v>
      </c>
      <c r="AF6" s="116">
        <f>+MACRS!AP37</f>
        <v>2.564E-2</v>
      </c>
      <c r="AG6" s="116">
        <f>+MACRS!AP38</f>
        <v>2.564E-2</v>
      </c>
      <c r="AH6" s="116">
        <f>+MACRS!AP39</f>
        <v>2.564E-2</v>
      </c>
      <c r="AI6" s="116">
        <f>+MACRS!AP40</f>
        <v>2.564E-2</v>
      </c>
      <c r="AJ6" s="116">
        <f>+MACRS!AP41</f>
        <v>2.564E-2</v>
      </c>
      <c r="AK6" s="116">
        <f>+MACRS!AP42</f>
        <v>2.564E-2</v>
      </c>
      <c r="AL6" s="116">
        <f>+MACRS!AP43</f>
        <v>2.564E-2</v>
      </c>
      <c r="AM6" s="116">
        <f>+MACRS!AP44</f>
        <v>2.564E-2</v>
      </c>
      <c r="AN6" s="116">
        <f>+MACRS!AP45</f>
        <v>2.564E-2</v>
      </c>
      <c r="AO6" s="116">
        <f>+MACRS!AP46</f>
        <v>1.391E-2</v>
      </c>
      <c r="AP6" s="116">
        <f>SUM(B6:AO6)</f>
        <v>0.99999999999999989</v>
      </c>
    </row>
    <row r="7" spans="1:42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42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42" ht="13.5" thickBot="1" x14ac:dyDescent="0.25">
      <c r="A9" s="80"/>
      <c r="B9" s="81"/>
      <c r="C9" s="82"/>
      <c r="D9" s="81" t="s">
        <v>64</v>
      </c>
      <c r="E9" s="159">
        <f>+'Summary Feed x Depr Grp'!E7</f>
        <v>5.6400000000000006E-2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42" ht="13.5" thickBot="1" x14ac:dyDescent="0.25">
      <c r="A10" s="80"/>
      <c r="B10" s="81"/>
      <c r="C10" s="82"/>
      <c r="D10" s="81" t="s">
        <v>65</v>
      </c>
      <c r="E10" s="159">
        <f>+'Summary Feed x Depr Grp'!E8</f>
        <v>1.7500000000000002E-2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42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42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42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42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42" ht="15" x14ac:dyDescent="0.25">
      <c r="A15" s="97">
        <v>44227</v>
      </c>
      <c r="B15" s="102"/>
      <c r="C15" s="102"/>
      <c r="D15" s="102">
        <f t="shared" ref="D15:D26" si="0">$B$26*$B$6/12</f>
        <v>90.700826424999988</v>
      </c>
      <c r="E15" s="102"/>
      <c r="F15" s="102">
        <f t="shared" ref="F15" si="1">-D15</f>
        <v>-90.700826424999988</v>
      </c>
      <c r="G15" s="102"/>
      <c r="H15" s="102">
        <f t="shared" ref="H15:I30" si="2">B15+F15</f>
        <v>-90.700826424999988</v>
      </c>
      <c r="I15" s="102">
        <f t="shared" si="2"/>
        <v>0</v>
      </c>
      <c r="J15" s="102">
        <f t="shared" ref="J15:J69" si="3">I15-H15</f>
        <v>90.700826424999988</v>
      </c>
      <c r="K15" s="102">
        <f t="shared" ref="K15:K74" si="4">-J15*$K$11</f>
        <v>-19.047173549249997</v>
      </c>
      <c r="L15" s="102">
        <f t="shared" ref="L15" si="5">-K15</f>
        <v>19.047173549249997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42" ht="15" x14ac:dyDescent="0.25">
      <c r="A16" s="97">
        <v>44255</v>
      </c>
      <c r="B16" s="102"/>
      <c r="C16" s="102"/>
      <c r="D16" s="102">
        <f t="shared" si="0"/>
        <v>90.700826424999988</v>
      </c>
      <c r="E16" s="102"/>
      <c r="F16" s="102">
        <f>-D16+F15</f>
        <v>-181.40165284999998</v>
      </c>
      <c r="G16" s="102"/>
      <c r="H16" s="102">
        <f t="shared" si="2"/>
        <v>-181.40165284999998</v>
      </c>
      <c r="I16" s="102">
        <f t="shared" si="2"/>
        <v>0</v>
      </c>
      <c r="J16" s="102">
        <f t="shared" si="3"/>
        <v>181.40165284999998</v>
      </c>
      <c r="K16" s="102">
        <f t="shared" si="4"/>
        <v>-38.094347098499995</v>
      </c>
      <c r="L16" s="102">
        <f t="shared" ref="L16:L74" si="6">-K16+K15</f>
        <v>19.047173549249997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90.700826424999988</v>
      </c>
      <c r="E17" s="102"/>
      <c r="F17" s="102">
        <f t="shared" ref="F17:G32" si="7">-D17+F16</f>
        <v>-272.10247927499995</v>
      </c>
      <c r="G17" s="102"/>
      <c r="H17" s="102">
        <f t="shared" si="2"/>
        <v>-272.10247927499995</v>
      </c>
      <c r="I17" s="102">
        <f t="shared" si="2"/>
        <v>0</v>
      </c>
      <c r="J17" s="102">
        <f t="shared" si="3"/>
        <v>272.10247927499995</v>
      </c>
      <c r="K17" s="102">
        <f t="shared" si="4"/>
        <v>-57.141520647749985</v>
      </c>
      <c r="L17" s="102">
        <f t="shared" si="6"/>
        <v>19.04717354924999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90.700826424999988</v>
      </c>
      <c r="E18" s="102"/>
      <c r="F18" s="102">
        <f t="shared" si="7"/>
        <v>-362.80330569999995</v>
      </c>
      <c r="G18" s="102"/>
      <c r="H18" s="102">
        <f t="shared" si="2"/>
        <v>-362.80330569999995</v>
      </c>
      <c r="I18" s="102">
        <f t="shared" si="2"/>
        <v>0</v>
      </c>
      <c r="J18" s="102">
        <f t="shared" si="3"/>
        <v>362.80330569999995</v>
      </c>
      <c r="K18" s="102">
        <f t="shared" si="4"/>
        <v>-76.18869419699999</v>
      </c>
      <c r="L18" s="102">
        <f t="shared" si="6"/>
        <v>19.047173549250004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90.700826424999988</v>
      </c>
      <c r="E19" s="102"/>
      <c r="F19" s="102">
        <f t="shared" si="7"/>
        <v>-453.50413212499996</v>
      </c>
      <c r="G19" s="102"/>
      <c r="H19" s="102">
        <f t="shared" si="2"/>
        <v>-453.50413212499996</v>
      </c>
      <c r="I19" s="102">
        <f t="shared" si="2"/>
        <v>0</v>
      </c>
      <c r="J19" s="102">
        <f t="shared" si="3"/>
        <v>453.50413212499996</v>
      </c>
      <c r="K19" s="102">
        <f t="shared" si="4"/>
        <v>-95.235867746249994</v>
      </c>
      <c r="L19" s="102">
        <f t="shared" si="6"/>
        <v>19.047173549250004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90.700826424999988</v>
      </c>
      <c r="E20" s="102"/>
      <c r="F20" s="102">
        <f t="shared" si="7"/>
        <v>-544.2049585499999</v>
      </c>
      <c r="G20" s="102"/>
      <c r="H20" s="102">
        <f t="shared" si="2"/>
        <v>-544.2049585499999</v>
      </c>
      <c r="I20" s="102">
        <f t="shared" si="2"/>
        <v>0</v>
      </c>
      <c r="J20" s="102">
        <f t="shared" si="3"/>
        <v>544.2049585499999</v>
      </c>
      <c r="K20" s="102">
        <f t="shared" si="4"/>
        <v>-114.28304129549997</v>
      </c>
      <c r="L20" s="102">
        <f t="shared" si="6"/>
        <v>19.047173549249976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8">C21</f>
        <v>28774.198594186411</v>
      </c>
      <c r="C21" s="102">
        <f>+'Summary Feed x Depr Grp'!F16</f>
        <v>28774.198594186411</v>
      </c>
      <c r="D21" s="102">
        <f t="shared" si="0"/>
        <v>90.700826424999988</v>
      </c>
      <c r="E21" s="191">
        <f>(+C21*$E$9/12)*0.5</f>
        <v>67.619366696338076</v>
      </c>
      <c r="F21" s="229">
        <f t="shared" si="7"/>
        <v>-634.90578497499985</v>
      </c>
      <c r="G21" s="102">
        <f>-E21</f>
        <v>-67.619366696338076</v>
      </c>
      <c r="H21" s="229">
        <f t="shared" si="2"/>
        <v>28139.292809211413</v>
      </c>
      <c r="I21" s="102">
        <f t="shared" si="2"/>
        <v>28706.579227490074</v>
      </c>
      <c r="J21" s="229">
        <f t="shared" si="3"/>
        <v>567.28641827866159</v>
      </c>
      <c r="K21" s="229">
        <f t="shared" si="4"/>
        <v>-119.13014783851892</v>
      </c>
      <c r="L21" s="102">
        <f t="shared" si="6"/>
        <v>4.8471065430189526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8"/>
        <v>42078.110242072464</v>
      </c>
      <c r="C22" s="102">
        <f>+'Summary Feed x Depr Grp'!F17</f>
        <v>42078.110242072464</v>
      </c>
      <c r="D22" s="102">
        <f t="shared" si="0"/>
        <v>90.700826424999988</v>
      </c>
      <c r="E22" s="102">
        <f t="shared" ref="E22:E27" si="9">+(C21*$E$9/12)+(((C22-C21)*$E$9/12)*0.5)</f>
        <v>166.50292576520837</v>
      </c>
      <c r="F22" s="229">
        <f t="shared" si="7"/>
        <v>-725.60661139999979</v>
      </c>
      <c r="G22" s="191">
        <f>-E22+G21</f>
        <v>-234.12229246154646</v>
      </c>
      <c r="H22" s="229">
        <f t="shared" si="2"/>
        <v>41352.503630672465</v>
      </c>
      <c r="I22" s="102">
        <f t="shared" si="2"/>
        <v>41843.987949610921</v>
      </c>
      <c r="J22" s="229">
        <f t="shared" si="3"/>
        <v>491.48431893845554</v>
      </c>
      <c r="K22" s="229">
        <f t="shared" si="4"/>
        <v>-103.21170697707566</v>
      </c>
      <c r="L22" s="102">
        <f t="shared" si="6"/>
        <v>-15.918440861443258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8"/>
        <v>53289.601746060333</v>
      </c>
      <c r="C23" s="102">
        <f>+'Summary Feed x Depr Grp'!F18</f>
        <v>53289.601746060333</v>
      </c>
      <c r="D23" s="102">
        <f t="shared" si="0"/>
        <v>90.700826424999988</v>
      </c>
      <c r="E23" s="102">
        <f t="shared" si="9"/>
        <v>224.1141231721121</v>
      </c>
      <c r="F23" s="102">
        <f t="shared" si="7"/>
        <v>-816.30743782499974</v>
      </c>
      <c r="G23" s="102">
        <f t="shared" si="7"/>
        <v>-458.23641563365857</v>
      </c>
      <c r="H23" s="102">
        <f t="shared" si="2"/>
        <v>52473.29430823533</v>
      </c>
      <c r="I23" s="102">
        <f t="shared" si="2"/>
        <v>52831.365330426677</v>
      </c>
      <c r="J23" s="102">
        <f t="shared" si="3"/>
        <v>358.07102219134686</v>
      </c>
      <c r="K23" s="102">
        <f t="shared" si="4"/>
        <v>-75.194914660182832</v>
      </c>
      <c r="L23" s="102">
        <f t="shared" si="6"/>
        <v>-28.016792316892833</v>
      </c>
      <c r="M23" s="189"/>
      <c r="N23" s="190"/>
      <c r="O23" s="145">
        <v>2</v>
      </c>
      <c r="P23" s="131"/>
      <c r="Q23" s="42">
        <v>44926</v>
      </c>
      <c r="R23" s="43">
        <f>+'E311 3-4'!L38</f>
        <v>-77.811374948998946</v>
      </c>
      <c r="S23" s="47">
        <f>+'E311 3-4'!K38</f>
        <v>807.29934006547273</v>
      </c>
      <c r="T23" s="45"/>
      <c r="U23" s="46"/>
      <c r="V23" s="43"/>
      <c r="W23" s="147">
        <f>S23</f>
        <v>807.29934006547273</v>
      </c>
      <c r="X23" s="1"/>
    </row>
    <row r="24" spans="1:24" ht="15" x14ac:dyDescent="0.25">
      <c r="A24" s="97">
        <v>44500</v>
      </c>
      <c r="B24" s="102">
        <f t="shared" si="8"/>
        <v>63315.294369243711</v>
      </c>
      <c r="C24" s="102">
        <f>+'Summary Feed x Depr Grp'!F19</f>
        <v>63315.294369243711</v>
      </c>
      <c r="D24" s="102">
        <f t="shared" si="0"/>
        <v>90.700826424999988</v>
      </c>
      <c r="E24" s="102">
        <f t="shared" si="9"/>
        <v>274.02150587096457</v>
      </c>
      <c r="F24" s="102">
        <f t="shared" si="7"/>
        <v>-907.00826424999968</v>
      </c>
      <c r="G24" s="102">
        <f t="shared" si="7"/>
        <v>-732.25792150462314</v>
      </c>
      <c r="H24" s="102">
        <f t="shared" si="2"/>
        <v>62408.286104993713</v>
      </c>
      <c r="I24" s="102">
        <f t="shared" si="2"/>
        <v>62583.03644773909</v>
      </c>
      <c r="J24" s="102">
        <f t="shared" si="3"/>
        <v>174.75034274537757</v>
      </c>
      <c r="K24" s="102">
        <f t="shared" si="4"/>
        <v>-36.697571976529289</v>
      </c>
      <c r="L24" s="102">
        <f t="shared" si="6"/>
        <v>-38.497342683653542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+'E311 3-4'!L39</f>
        <v>28.545558031848032</v>
      </c>
      <c r="S24" s="48">
        <f t="shared" ref="S24:S35" si="11">+S23-R24</f>
        <v>778.7537820336247</v>
      </c>
      <c r="T24" s="45">
        <f>U24-SUM($P$23:P24)+1</f>
        <v>335</v>
      </c>
      <c r="U24" s="46">
        <f>P36</f>
        <v>365</v>
      </c>
      <c r="V24" s="43">
        <f t="shared" ref="V24:V35" si="12">+T24/U24*R24</f>
        <v>26.199347782655042</v>
      </c>
      <c r="W24" s="146">
        <f t="shared" ref="W24:W35" si="13">+W23-V24</f>
        <v>781.09999228281765</v>
      </c>
      <c r="X24" s="1"/>
    </row>
    <row r="25" spans="1:24" ht="15" x14ac:dyDescent="0.25">
      <c r="A25" s="97">
        <v>44530</v>
      </c>
      <c r="B25" s="102">
        <f t="shared" si="8"/>
        <v>78162.066440000359</v>
      </c>
      <c r="C25" s="102">
        <f>+'Summary Feed x Depr Grp'!F20</f>
        <v>78162.066440000359</v>
      </c>
      <c r="D25" s="102">
        <f t="shared" si="0"/>
        <v>90.700826424999988</v>
      </c>
      <c r="E25" s="102">
        <f t="shared" si="9"/>
        <v>332.47179790172356</v>
      </c>
      <c r="F25" s="102">
        <f t="shared" si="7"/>
        <v>-997.70909067499963</v>
      </c>
      <c r="G25" s="102">
        <f t="shared" si="7"/>
        <v>-1064.7297194063467</v>
      </c>
      <c r="H25" s="102">
        <f t="shared" si="2"/>
        <v>77164.357349325364</v>
      </c>
      <c r="I25" s="102">
        <f t="shared" si="2"/>
        <v>77097.336720594016</v>
      </c>
      <c r="J25" s="102">
        <f t="shared" si="3"/>
        <v>-67.020628731348552</v>
      </c>
      <c r="K25" s="102">
        <f t="shared" si="4"/>
        <v>14.074332033583195</v>
      </c>
      <c r="L25" s="102">
        <f t="shared" si="6"/>
        <v>-50.771904010112486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+'E311 3-4'!L40</f>
        <v>27.227918878161859</v>
      </c>
      <c r="S25" s="48">
        <f t="shared" si="11"/>
        <v>751.52586315546284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22.901290672864906</v>
      </c>
      <c r="W25" s="146">
        <f t="shared" si="13"/>
        <v>758.19870160995276</v>
      </c>
      <c r="X25" s="1"/>
    </row>
    <row r="26" spans="1:24" ht="15" x14ac:dyDescent="0.25">
      <c r="A26" s="97">
        <v>44561</v>
      </c>
      <c r="B26" s="229">
        <f t="shared" si="8"/>
        <v>92473.23</v>
      </c>
      <c r="C26" s="102">
        <f>+'Summary Feed x Depr Grp'!F21</f>
        <v>92473.23</v>
      </c>
      <c r="D26" s="102">
        <f t="shared" si="0"/>
        <v>90.700826424999988</v>
      </c>
      <c r="E26" s="229">
        <f t="shared" si="9"/>
        <v>400.99294663400082</v>
      </c>
      <c r="F26" s="99">
        <f t="shared" si="7"/>
        <v>-1088.4099170999996</v>
      </c>
      <c r="G26" s="229">
        <f t="shared" si="7"/>
        <v>-1465.7226660403476</v>
      </c>
      <c r="H26" s="99">
        <f t="shared" si="2"/>
        <v>91384.820082899998</v>
      </c>
      <c r="I26" s="229">
        <f t="shared" si="2"/>
        <v>91007.507333959642</v>
      </c>
      <c r="J26" s="99">
        <f t="shared" si="3"/>
        <v>-377.31274894035596</v>
      </c>
      <c r="K26" s="245">
        <f t="shared" si="4"/>
        <v>79.23567727747475</v>
      </c>
      <c r="L26" s="102">
        <f t="shared" si="6"/>
        <v>-65.16134524389156</v>
      </c>
      <c r="M26" s="246">
        <f>+'DFIT Detail'!C5</f>
        <v>79.16</v>
      </c>
      <c r="N26" s="248">
        <f>+K26-M26</f>
        <v>7.5677277474753168E-2</v>
      </c>
      <c r="O26" s="145">
        <v>5</v>
      </c>
      <c r="P26" s="131">
        <f t="shared" si="10"/>
        <v>31</v>
      </c>
      <c r="Q26" s="42">
        <v>44986</v>
      </c>
      <c r="R26" s="43">
        <f>+'E311 3-4'!L41</f>
        <v>25.910279724491033</v>
      </c>
      <c r="S26" s="48">
        <f t="shared" si="11"/>
        <v>725.61558343097181</v>
      </c>
      <c r="T26" s="45">
        <f>U26-SUM($P$23:P26)+1</f>
        <v>276</v>
      </c>
      <c r="U26" s="46">
        <f t="shared" si="14"/>
        <v>365</v>
      </c>
      <c r="V26" s="43">
        <f t="shared" si="12"/>
        <v>19.59243069577952</v>
      </c>
      <c r="W26" s="146">
        <f t="shared" si="13"/>
        <v>738.60627091417325</v>
      </c>
      <c r="X26" s="1"/>
    </row>
    <row r="27" spans="1:24" ht="15" x14ac:dyDescent="0.25">
      <c r="A27" s="165">
        <v>44592</v>
      </c>
      <c r="B27" s="166">
        <f>C27</f>
        <v>95630.53</v>
      </c>
      <c r="C27" s="166">
        <f>+'Summary Feed x Depr Grp'!F22</f>
        <v>95630.53</v>
      </c>
      <c r="D27" s="166">
        <f>($B$26*$C$6/12)+(($B$38-$B$26)*$B$6/12)</f>
        <v>234.7458891</v>
      </c>
      <c r="E27" s="219">
        <f t="shared" si="9"/>
        <v>442.04383600000011</v>
      </c>
      <c r="F27" s="166">
        <f>-D27+F26</f>
        <v>-1323.1558061999995</v>
      </c>
      <c r="G27" s="219">
        <f t="shared" si="7"/>
        <v>-1907.7665020403476</v>
      </c>
      <c r="H27" s="166">
        <f t="shared" si="2"/>
        <v>94307.374193800002</v>
      </c>
      <c r="I27" s="219">
        <f t="shared" si="2"/>
        <v>93722.763497959648</v>
      </c>
      <c r="J27" s="166">
        <f t="shared" si="3"/>
        <v>-584.61069584035431</v>
      </c>
      <c r="K27" s="166">
        <f t="shared" si="4"/>
        <v>122.76824612647439</v>
      </c>
      <c r="L27" s="166">
        <f t="shared" si="6"/>
        <v>-43.532568848999645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+'E311 3-4'!L42</f>
        <v>24.592640570807816</v>
      </c>
      <c r="S27" s="48">
        <f t="shared" si="11"/>
        <v>701.02294286016399</v>
      </c>
      <c r="T27" s="45">
        <f>U27-SUM($P$23:P27)+1</f>
        <v>246</v>
      </c>
      <c r="U27" s="46">
        <f t="shared" si="14"/>
        <v>365</v>
      </c>
      <c r="V27" s="43">
        <f t="shared" si="12"/>
        <v>16.574765973749926</v>
      </c>
      <c r="W27" s="146">
        <f t="shared" si="13"/>
        <v>722.03150494042336</v>
      </c>
      <c r="X27" s="1"/>
    </row>
    <row r="28" spans="1:24" ht="15" x14ac:dyDescent="0.25">
      <c r="A28" s="97">
        <v>44620</v>
      </c>
      <c r="B28" s="102">
        <f t="shared" ref="B28:B74" si="15">C28</f>
        <v>98787.83</v>
      </c>
      <c r="C28" s="102">
        <f>+'Summary Feed x Depr Grp'!F23</f>
        <v>98787.83</v>
      </c>
      <c r="D28" s="102">
        <f t="shared" ref="D28:D38" si="16">($B$26*$C$6/12)+(($B$38-$B$26)*$B$6/12)</f>
        <v>234.7458891</v>
      </c>
      <c r="E28" s="191">
        <f>+(C27*$E$9/12)+(((C28-C27)*$E$9/12)*0.5)</f>
        <v>456.88314600000007</v>
      </c>
      <c r="F28" s="102">
        <f>-D28+F27</f>
        <v>-1557.9016952999996</v>
      </c>
      <c r="G28" s="191">
        <f t="shared" si="7"/>
        <v>-2364.6496480403475</v>
      </c>
      <c r="H28" s="102">
        <f>B28+F28</f>
        <v>97229.928304700006</v>
      </c>
      <c r="I28" s="102">
        <f t="shared" si="2"/>
        <v>96423.180351959658</v>
      </c>
      <c r="J28" s="102">
        <f t="shared" si="3"/>
        <v>-806.74795274034841</v>
      </c>
      <c r="K28" s="102">
        <f t="shared" si="4"/>
        <v>169.41707007547316</v>
      </c>
      <c r="L28" s="102">
        <f t="shared" si="6"/>
        <v>-46.648823948998768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+'E311 3-4'!L43</f>
        <v>23.275001417121643</v>
      </c>
      <c r="S28" s="48">
        <f t="shared" si="11"/>
        <v>677.74794144304235</v>
      </c>
      <c r="T28" s="45">
        <f>U28-SUM($P$23:P28)+1</f>
        <v>215</v>
      </c>
      <c r="U28" s="46">
        <f t="shared" si="14"/>
        <v>365</v>
      </c>
      <c r="V28" s="43">
        <f t="shared" si="12"/>
        <v>13.709932341592202</v>
      </c>
      <c r="W28" s="146">
        <f t="shared" si="13"/>
        <v>708.32157259883115</v>
      </c>
      <c r="X28" s="1"/>
    </row>
    <row r="29" spans="1:24" ht="15" x14ac:dyDescent="0.25">
      <c r="A29" s="97">
        <v>44651</v>
      </c>
      <c r="B29" s="102">
        <f t="shared" si="15"/>
        <v>101945.13</v>
      </c>
      <c r="C29" s="102">
        <f>+'Summary Feed x Depr Grp'!F24</f>
        <v>101945.13</v>
      </c>
      <c r="D29" s="102">
        <f t="shared" si="16"/>
        <v>234.7458891</v>
      </c>
      <c r="E29" s="191">
        <f>+(C28*$E$9/12)+(((C29-C28)*$E$9/12)*0.5)</f>
        <v>471.72245600000008</v>
      </c>
      <c r="F29" s="102">
        <f t="shared" ref="F29:G44" si="17">-D29+F28</f>
        <v>-1792.6475843999997</v>
      </c>
      <c r="G29" s="191">
        <f t="shared" si="7"/>
        <v>-2836.3721040403475</v>
      </c>
      <c r="H29" s="102">
        <f t="shared" ref="H29:I74" si="18">B29+F29</f>
        <v>100152.48241560001</v>
      </c>
      <c r="I29" s="102">
        <f t="shared" si="2"/>
        <v>99108.757895959658</v>
      </c>
      <c r="J29" s="102">
        <f t="shared" si="3"/>
        <v>-1043.7245196403528</v>
      </c>
      <c r="K29" s="102">
        <f t="shared" si="4"/>
        <v>219.18214912447408</v>
      </c>
      <c r="L29" s="102">
        <f t="shared" si="6"/>
        <v>-49.765079049000917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+'E311 3-4'!L44</f>
        <v>21.957362263447749</v>
      </c>
      <c r="S29" s="48">
        <f t="shared" si="11"/>
        <v>655.7905791795946</v>
      </c>
      <c r="T29" s="45">
        <f>U29-SUM($P$23:P29)+1</f>
        <v>185</v>
      </c>
      <c r="U29" s="46">
        <f t="shared" si="14"/>
        <v>365</v>
      </c>
      <c r="V29" s="43">
        <f t="shared" si="12"/>
        <v>11.129074023939271</v>
      </c>
      <c r="W29" s="146">
        <f t="shared" si="13"/>
        <v>697.19249857489183</v>
      </c>
      <c r="X29" s="1"/>
    </row>
    <row r="30" spans="1:24" ht="15" x14ac:dyDescent="0.25">
      <c r="A30" s="97">
        <v>44681</v>
      </c>
      <c r="B30" s="102">
        <f t="shared" si="15"/>
        <v>105102.43000000001</v>
      </c>
      <c r="C30" s="102">
        <f>+'Summary Feed x Depr Grp'!F25</f>
        <v>105102.43000000001</v>
      </c>
      <c r="D30" s="102">
        <f t="shared" si="16"/>
        <v>234.7458891</v>
      </c>
      <c r="E30" s="191">
        <f t="shared" ref="E30:E38" si="19">+(C29*$E$9/12)+(((C30-C29)*$E$9/12)*0.5)</f>
        <v>486.56176600000009</v>
      </c>
      <c r="F30" s="102">
        <f t="shared" si="17"/>
        <v>-2027.3934734999998</v>
      </c>
      <c r="G30" s="191">
        <f t="shared" si="7"/>
        <v>-3322.9338700403478</v>
      </c>
      <c r="H30" s="102">
        <f t="shared" si="18"/>
        <v>103075.03652650001</v>
      </c>
      <c r="I30" s="102">
        <f t="shared" si="2"/>
        <v>101779.49612995966</v>
      </c>
      <c r="J30" s="102">
        <f t="shared" si="3"/>
        <v>-1295.540396540353</v>
      </c>
      <c r="K30" s="102">
        <f t="shared" si="4"/>
        <v>272.06348327347411</v>
      </c>
      <c r="L30" s="102">
        <f t="shared" si="6"/>
        <v>-52.881334149000025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+'E311 3-4'!L45</f>
        <v>20.63972310977374</v>
      </c>
      <c r="S30" s="48">
        <f t="shared" si="11"/>
        <v>635.15085606982086</v>
      </c>
      <c r="T30" s="45">
        <f>U30-SUM($P$23:P30)+1</f>
        <v>154</v>
      </c>
      <c r="U30" s="46">
        <f t="shared" si="14"/>
        <v>365</v>
      </c>
      <c r="V30" s="43">
        <f t="shared" si="12"/>
        <v>8.7082667367264541</v>
      </c>
      <c r="W30" s="146">
        <f t="shared" si="13"/>
        <v>688.48423183816533</v>
      </c>
      <c r="X30" s="1"/>
    </row>
    <row r="31" spans="1:24" ht="15" x14ac:dyDescent="0.25">
      <c r="A31" s="97">
        <v>44712</v>
      </c>
      <c r="B31" s="102">
        <f t="shared" si="15"/>
        <v>108259.73000000001</v>
      </c>
      <c r="C31" s="102">
        <f>+'Summary Feed x Depr Grp'!F26</f>
        <v>108259.73000000001</v>
      </c>
      <c r="D31" s="102">
        <f t="shared" si="16"/>
        <v>234.7458891</v>
      </c>
      <c r="E31" s="191">
        <f t="shared" si="19"/>
        <v>501.40107600000016</v>
      </c>
      <c r="F31" s="102">
        <f t="shared" si="17"/>
        <v>-2262.1393625999999</v>
      </c>
      <c r="G31" s="191">
        <f t="shared" si="7"/>
        <v>-3824.3349460403479</v>
      </c>
      <c r="H31" s="102">
        <f t="shared" si="18"/>
        <v>105997.5906374</v>
      </c>
      <c r="I31" s="102">
        <f t="shared" si="18"/>
        <v>104435.39505395966</v>
      </c>
      <c r="J31" s="102">
        <f t="shared" si="3"/>
        <v>-1562.1955834403489</v>
      </c>
      <c r="K31" s="102">
        <f t="shared" si="4"/>
        <v>328.06107252247324</v>
      </c>
      <c r="L31" s="102">
        <f t="shared" si="6"/>
        <v>-55.997589248999134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+'E311 3-4'!L46</f>
        <v>19.322083956081542</v>
      </c>
      <c r="S31" s="48">
        <f t="shared" si="11"/>
        <v>615.82877211373932</v>
      </c>
      <c r="T31" s="45">
        <f>U31-SUM($P$23:P31)+1</f>
        <v>123</v>
      </c>
      <c r="U31" s="46">
        <f t="shared" si="14"/>
        <v>365</v>
      </c>
      <c r="V31" s="43">
        <f t="shared" si="12"/>
        <v>6.5112776071178899</v>
      </c>
      <c r="W31" s="146">
        <f t="shared" si="13"/>
        <v>681.97295423104742</v>
      </c>
      <c r="X31" s="1"/>
    </row>
    <row r="32" spans="1:24" ht="15" x14ac:dyDescent="0.25">
      <c r="A32" s="97">
        <v>44742</v>
      </c>
      <c r="B32" s="102">
        <f t="shared" si="15"/>
        <v>111417.03000000001</v>
      </c>
      <c r="C32" s="102">
        <f>+'Summary Feed x Depr Grp'!F27</f>
        <v>111417.03000000001</v>
      </c>
      <c r="D32" s="102">
        <f t="shared" si="16"/>
        <v>234.7458891</v>
      </c>
      <c r="E32" s="191">
        <f t="shared" si="19"/>
        <v>516.24038600000006</v>
      </c>
      <c r="F32" s="102">
        <f t="shared" si="17"/>
        <v>-2496.8852517</v>
      </c>
      <c r="G32" s="191">
        <f t="shared" si="7"/>
        <v>-4340.5753320403483</v>
      </c>
      <c r="H32" s="102">
        <f t="shared" si="18"/>
        <v>108920.14474830001</v>
      </c>
      <c r="I32" s="102">
        <f t="shared" si="18"/>
        <v>107076.45466795967</v>
      </c>
      <c r="J32" s="102">
        <f t="shared" si="3"/>
        <v>-1843.6900803403405</v>
      </c>
      <c r="K32" s="102">
        <f t="shared" si="4"/>
        <v>387.17491687147151</v>
      </c>
      <c r="L32" s="102">
        <f t="shared" si="6"/>
        <v>-59.113844348998271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+'E311 3-4'!L47</f>
        <v>18.00444480240742</v>
      </c>
      <c r="S32" s="48">
        <f t="shared" si="11"/>
        <v>597.8243273113319</v>
      </c>
      <c r="T32" s="45">
        <f>U32-SUM($P$23:P32)+1</f>
        <v>93</v>
      </c>
      <c r="U32" s="46">
        <f t="shared" si="14"/>
        <v>365</v>
      </c>
      <c r="V32" s="43">
        <f t="shared" si="12"/>
        <v>4.5874338811613429</v>
      </c>
      <c r="W32" s="146">
        <f t="shared" si="13"/>
        <v>677.38552034988606</v>
      </c>
      <c r="X32" s="1"/>
    </row>
    <row r="33" spans="1:26" ht="15" x14ac:dyDescent="0.25">
      <c r="A33" s="97">
        <v>44773</v>
      </c>
      <c r="B33" s="102">
        <f t="shared" si="15"/>
        <v>114574.33000000002</v>
      </c>
      <c r="C33" s="102">
        <f>+'Summary Feed x Depr Grp'!F28</f>
        <v>114574.33000000002</v>
      </c>
      <c r="D33" s="102">
        <f t="shared" si="16"/>
        <v>234.7458891</v>
      </c>
      <c r="E33" s="191">
        <f t="shared" si="19"/>
        <v>531.07969600000013</v>
      </c>
      <c r="F33" s="102">
        <f t="shared" si="17"/>
        <v>-2731.6311408000001</v>
      </c>
      <c r="G33" s="191">
        <f t="shared" si="17"/>
        <v>-4871.655028040348</v>
      </c>
      <c r="H33" s="102">
        <f t="shared" si="18"/>
        <v>111842.69885920001</v>
      </c>
      <c r="I33" s="102">
        <f t="shared" si="18"/>
        <v>109702.67497195967</v>
      </c>
      <c r="J33" s="102">
        <f t="shared" si="3"/>
        <v>-2140.0238872403424</v>
      </c>
      <c r="K33" s="102">
        <f t="shared" si="4"/>
        <v>449.40501632047187</v>
      </c>
      <c r="L33" s="102">
        <f t="shared" si="6"/>
        <v>-62.230099449000363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+'E311 3-4'!L48</f>
        <v>16.6868056487275</v>
      </c>
      <c r="S33" s="48">
        <f t="shared" si="11"/>
        <v>581.1375216626044</v>
      </c>
      <c r="T33" s="45">
        <f>U33-SUM($P$23:P33)+1</f>
        <v>62</v>
      </c>
      <c r="U33" s="46">
        <f t="shared" si="14"/>
        <v>365</v>
      </c>
      <c r="V33" s="43">
        <f t="shared" si="12"/>
        <v>2.8344710964961779</v>
      </c>
      <c r="W33" s="146">
        <f t="shared" si="13"/>
        <v>674.55104925338992</v>
      </c>
      <c r="X33" s="1"/>
    </row>
    <row r="34" spans="1:26" ht="15" x14ac:dyDescent="0.25">
      <c r="A34" s="97">
        <v>44804</v>
      </c>
      <c r="B34" s="102">
        <f t="shared" si="15"/>
        <v>117731.63000000002</v>
      </c>
      <c r="C34" s="102">
        <f>+'Summary Feed x Depr Grp'!F29</f>
        <v>117731.63000000002</v>
      </c>
      <c r="D34" s="102">
        <f t="shared" si="16"/>
        <v>234.7458891</v>
      </c>
      <c r="E34" s="191">
        <f t="shared" si="19"/>
        <v>545.91900600000019</v>
      </c>
      <c r="F34" s="102">
        <f t="shared" si="17"/>
        <v>-2966.3770299000003</v>
      </c>
      <c r="G34" s="191">
        <f t="shared" si="17"/>
        <v>-5417.5740340403481</v>
      </c>
      <c r="H34" s="102">
        <f t="shared" si="18"/>
        <v>114765.25297010002</v>
      </c>
      <c r="I34" s="102">
        <f t="shared" si="18"/>
        <v>112314.05596595968</v>
      </c>
      <c r="J34" s="102">
        <f t="shared" si="3"/>
        <v>-2451.1970041403401</v>
      </c>
      <c r="K34" s="102">
        <f t="shared" si="4"/>
        <v>514.75137086947143</v>
      </c>
      <c r="L34" s="102">
        <f t="shared" si="6"/>
        <v>-65.346354548999557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+'E311 3-4'!L49</f>
        <v>15.369166495041327</v>
      </c>
      <c r="S34" s="48">
        <f t="shared" si="11"/>
        <v>565.76835516756307</v>
      </c>
      <c r="T34" s="45">
        <f>U34-SUM($P$23:P34)+1</f>
        <v>32</v>
      </c>
      <c r="U34" s="46">
        <f t="shared" si="14"/>
        <v>365</v>
      </c>
      <c r="V34" s="43">
        <f t="shared" si="12"/>
        <v>1.3474337749077328</v>
      </c>
      <c r="W34" s="146">
        <f t="shared" si="13"/>
        <v>673.20361547848222</v>
      </c>
      <c r="X34" s="1"/>
    </row>
    <row r="35" spans="1:26" ht="15" x14ac:dyDescent="0.25">
      <c r="A35" s="97">
        <v>44834</v>
      </c>
      <c r="B35" s="102">
        <f t="shared" si="15"/>
        <v>120888.93000000002</v>
      </c>
      <c r="C35" s="102">
        <f>+'Summary Feed x Depr Grp'!F30</f>
        <v>120888.93000000002</v>
      </c>
      <c r="D35" s="102">
        <f t="shared" si="16"/>
        <v>234.7458891</v>
      </c>
      <c r="E35" s="191">
        <f t="shared" si="19"/>
        <v>560.75831600000015</v>
      </c>
      <c r="F35" s="102">
        <f t="shared" si="17"/>
        <v>-3201.1229190000004</v>
      </c>
      <c r="G35" s="191">
        <f t="shared" si="17"/>
        <v>-5978.3323500403485</v>
      </c>
      <c r="H35" s="102">
        <f t="shared" si="18"/>
        <v>117687.80708100002</v>
      </c>
      <c r="I35" s="102">
        <f t="shared" si="18"/>
        <v>114910.59764995967</v>
      </c>
      <c r="J35" s="102">
        <f t="shared" si="3"/>
        <v>-2777.2094310403481</v>
      </c>
      <c r="K35" s="102">
        <f t="shared" si="4"/>
        <v>583.21398051847314</v>
      </c>
      <c r="L35" s="102">
        <f t="shared" si="6"/>
        <v>-68.462609649001706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+'E311 3-4'!L50</f>
        <v>14.051527341373344</v>
      </c>
      <c r="S35" s="48">
        <f t="shared" si="11"/>
        <v>551.71682782618973</v>
      </c>
      <c r="T35" s="45">
        <f>U35-SUM($P$23:P35)+1</f>
        <v>1</v>
      </c>
      <c r="U35" s="46">
        <f t="shared" si="14"/>
        <v>365</v>
      </c>
      <c r="V35" s="43">
        <f t="shared" si="12"/>
        <v>3.8497335181844776E-2</v>
      </c>
      <c r="W35" s="146">
        <f t="shared" si="13"/>
        <v>673.16511814330033</v>
      </c>
      <c r="X35" s="1"/>
    </row>
    <row r="36" spans="1:26" ht="15.75" thickBot="1" x14ac:dyDescent="0.3">
      <c r="A36" s="97">
        <v>44865</v>
      </c>
      <c r="B36" s="102">
        <f t="shared" si="15"/>
        <v>124046.23000000003</v>
      </c>
      <c r="C36" s="102">
        <f>+'Summary Feed x Depr Grp'!F31</f>
        <v>124046.23000000003</v>
      </c>
      <c r="D36" s="102">
        <f t="shared" si="16"/>
        <v>234.7458891</v>
      </c>
      <c r="E36" s="191">
        <f t="shared" si="19"/>
        <v>575.59762600000022</v>
      </c>
      <c r="F36" s="102">
        <f t="shared" si="17"/>
        <v>-3435.8688081000005</v>
      </c>
      <c r="G36" s="191">
        <f t="shared" si="17"/>
        <v>-6553.9299760403483</v>
      </c>
      <c r="H36" s="102">
        <f t="shared" si="18"/>
        <v>120610.36119190003</v>
      </c>
      <c r="I36" s="102">
        <f t="shared" si="18"/>
        <v>117492.30002395967</v>
      </c>
      <c r="J36" s="102">
        <f t="shared" si="3"/>
        <v>-3118.0611679403519</v>
      </c>
      <c r="K36" s="102">
        <f t="shared" si="4"/>
        <v>654.79284526747392</v>
      </c>
      <c r="L36" s="102">
        <f t="shared" si="6"/>
        <v>-71.578864749000786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255.58251223928301</v>
      </c>
      <c r="S36" s="224">
        <f>+'E311 3-4'!K50-S35</f>
        <v>0</v>
      </c>
      <c r="T36" s="21"/>
      <c r="U36" s="50"/>
      <c r="V36" s="49">
        <f>SUM(V24:V35)</f>
        <v>134.13422192217232</v>
      </c>
      <c r="W36" s="139"/>
      <c r="X36" s="1"/>
    </row>
    <row r="37" spans="1:26" ht="16.5" thickTop="1" thickBot="1" x14ac:dyDescent="0.3">
      <c r="A37" s="97">
        <v>44895</v>
      </c>
      <c r="B37" s="102">
        <f t="shared" si="15"/>
        <v>127203.53000000003</v>
      </c>
      <c r="C37" s="102">
        <f>+'Summary Feed x Depr Grp'!F32</f>
        <v>127203.53000000003</v>
      </c>
      <c r="D37" s="102">
        <f t="shared" si="16"/>
        <v>234.7458891</v>
      </c>
      <c r="E37" s="191">
        <f t="shared" si="19"/>
        <v>590.43693600000017</v>
      </c>
      <c r="F37" s="102">
        <f t="shared" si="17"/>
        <v>-3670.6146972000006</v>
      </c>
      <c r="G37" s="191">
        <f t="shared" si="17"/>
        <v>-7144.3669120403483</v>
      </c>
      <c r="H37" s="102">
        <f t="shared" si="18"/>
        <v>123532.91530280003</v>
      </c>
      <c r="I37" s="102">
        <f t="shared" si="18"/>
        <v>120059.16308795968</v>
      </c>
      <c r="J37" s="102">
        <f t="shared" si="3"/>
        <v>-3473.7522148403514</v>
      </c>
      <c r="K37" s="102">
        <f t="shared" si="4"/>
        <v>729.48796511647379</v>
      </c>
      <c r="L37" s="102">
        <f t="shared" si="6"/>
        <v>-74.695119848999866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26" ht="15.75" thickBot="1" x14ac:dyDescent="0.3">
      <c r="A38" s="97">
        <v>44926</v>
      </c>
      <c r="B38" s="102">
        <f t="shared" si="15"/>
        <v>130360.83000000003</v>
      </c>
      <c r="C38" s="102">
        <f>+'Summary Feed x Depr Grp'!F33</f>
        <v>130360.83000000003</v>
      </c>
      <c r="D38" s="102">
        <f t="shared" si="16"/>
        <v>234.7458891</v>
      </c>
      <c r="E38" s="191">
        <f t="shared" si="19"/>
        <v>605.27624600000024</v>
      </c>
      <c r="F38" s="102">
        <f t="shared" si="17"/>
        <v>-3905.3605863000007</v>
      </c>
      <c r="G38" s="191">
        <f t="shared" si="17"/>
        <v>-7749.6431580403487</v>
      </c>
      <c r="H38" s="102">
        <f t="shared" si="18"/>
        <v>126455.46941370003</v>
      </c>
      <c r="I38" s="102">
        <f t="shared" si="18"/>
        <v>122611.18684195969</v>
      </c>
      <c r="J38" s="102">
        <f t="shared" si="3"/>
        <v>-3844.2825717403466</v>
      </c>
      <c r="K38" s="245">
        <f t="shared" si="4"/>
        <v>807.29934006547273</v>
      </c>
      <c r="L38" s="102">
        <f t="shared" si="6"/>
        <v>-77.811374948998946</v>
      </c>
      <c r="M38" s="246">
        <f>+'DFIT Detail'!D5</f>
        <v>807.56</v>
      </c>
      <c r="N38" s="248">
        <f>+K38-M38</f>
        <v>-0.26065993452721159</v>
      </c>
      <c r="O38" s="145">
        <v>17</v>
      </c>
      <c r="P38" s="22" t="s">
        <v>63</v>
      </c>
      <c r="Q38" s="22"/>
      <c r="R38" s="43"/>
      <c r="S38" s="54">
        <f>(S23+S35+SUM(S24:S34)*2)/24</f>
        <v>663.80621736447927</v>
      </c>
      <c r="T38" s="21"/>
      <c r="U38" s="22"/>
      <c r="V38" s="160" t="s">
        <v>104</v>
      </c>
      <c r="W38" s="55">
        <f>W35</f>
        <v>673.16511814330033</v>
      </c>
      <c r="X38" s="247">
        <f>+'DFIT Detail'!E5</f>
        <v>673.13</v>
      </c>
      <c r="Y38" s="249">
        <f>+W38-X38</f>
        <v>3.5118143300337579E-2</v>
      </c>
      <c r="Z38" s="228" t="s">
        <v>516</v>
      </c>
    </row>
    <row r="39" spans="1:26" ht="16.5" thickTop="1" thickBot="1" x14ac:dyDescent="0.3">
      <c r="A39" s="165">
        <v>44957</v>
      </c>
      <c r="B39" s="166">
        <f t="shared" si="15"/>
        <v>134663.32519569001</v>
      </c>
      <c r="C39" s="166">
        <f>+'Summary Feed x Depr Grp'!F34</f>
        <v>134663.32519569001</v>
      </c>
      <c r="D39" s="166">
        <f>(($B$26*$D$6/12)+(($B$38-$B$26)*$C$6/12)+(($B$50-$B$38)*$B$6/12))</f>
        <v>329.1780085532709</v>
      </c>
      <c r="E39" s="195">
        <f>+(C38*$E$10/12)+(((C39-C38)*$E$10/12)*0.5)</f>
        <v>193.24677983019066</v>
      </c>
      <c r="F39" s="166">
        <f t="shared" si="17"/>
        <v>-4234.5385948532712</v>
      </c>
      <c r="G39" s="195">
        <f t="shared" si="17"/>
        <v>-7942.8899378705391</v>
      </c>
      <c r="H39" s="166">
        <f t="shared" si="18"/>
        <v>130428.78660083673</v>
      </c>
      <c r="I39" s="166">
        <f t="shared" si="18"/>
        <v>126720.43525781947</v>
      </c>
      <c r="J39" s="166">
        <f t="shared" si="3"/>
        <v>-3708.3513430172607</v>
      </c>
      <c r="K39" s="166">
        <f t="shared" si="4"/>
        <v>778.7537820336247</v>
      </c>
      <c r="L39" s="166">
        <f t="shared" si="6"/>
        <v>28.545558031848032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26" ht="15.75" thickBot="1" x14ac:dyDescent="0.3">
      <c r="A40" s="97">
        <v>44985</v>
      </c>
      <c r="B40" s="102">
        <f t="shared" si="15"/>
        <v>138965.82039137997</v>
      </c>
      <c r="C40" s="99">
        <f>+'Summary Feed x Depr Grp'!F35</f>
        <v>138965.82039137997</v>
      </c>
      <c r="D40" s="102">
        <f t="shared" ref="D40:D49" si="20">(($B$26*$D$6/12)+(($B$38-$B$26)*$C$6/12)+(($B$50-$B$38)*$B$6/12))</f>
        <v>329.1780085532709</v>
      </c>
      <c r="E40" s="191">
        <f>+(C39*$E$10/12)+(((C40-C39)*$E$10/12)*0.5)</f>
        <v>199.5212519905719</v>
      </c>
      <c r="F40" s="102">
        <f t="shared" si="17"/>
        <v>-4563.7166034065422</v>
      </c>
      <c r="G40" s="191">
        <f t="shared" si="17"/>
        <v>-8142.4111898611109</v>
      </c>
      <c r="H40" s="102">
        <f t="shared" si="18"/>
        <v>134402.10378797344</v>
      </c>
      <c r="I40" s="102">
        <f t="shared" si="18"/>
        <v>130823.40920151885</v>
      </c>
      <c r="J40" s="102">
        <f t="shared" si="3"/>
        <v>-3578.6945864545851</v>
      </c>
      <c r="K40" s="102">
        <f t="shared" si="4"/>
        <v>751.52586315546284</v>
      </c>
      <c r="L40" s="102">
        <f t="shared" si="6"/>
        <v>27.227918878161859</v>
      </c>
      <c r="M40" s="189"/>
      <c r="N40" s="190"/>
    </row>
    <row r="41" spans="1:26" ht="15" x14ac:dyDescent="0.25">
      <c r="A41" s="97">
        <v>45016</v>
      </c>
      <c r="B41" s="102">
        <f t="shared" si="15"/>
        <v>143268.31558706993</v>
      </c>
      <c r="C41" s="99">
        <f>+'Summary Feed x Depr Grp'!F36</f>
        <v>143268.31558706993</v>
      </c>
      <c r="D41" s="102">
        <f t="shared" si="20"/>
        <v>329.1780085532709</v>
      </c>
      <c r="E41" s="191">
        <f t="shared" ref="E41:E74" si="21">+(C40*$E$10/12)+(((C41-C40)*$E$10/12)*0.5)</f>
        <v>205.79572415095308</v>
      </c>
      <c r="F41" s="102">
        <f t="shared" si="17"/>
        <v>-4892.8946119598131</v>
      </c>
      <c r="G41" s="191">
        <f t="shared" si="17"/>
        <v>-8348.2069140120639</v>
      </c>
      <c r="H41" s="102">
        <f t="shared" si="18"/>
        <v>138375.42097511012</v>
      </c>
      <c r="I41" s="102">
        <f t="shared" si="18"/>
        <v>134920.10867305787</v>
      </c>
      <c r="J41" s="102">
        <f t="shared" si="3"/>
        <v>-3455.3123020522471</v>
      </c>
      <c r="K41" s="102">
        <f t="shared" si="4"/>
        <v>725.61558343097181</v>
      </c>
      <c r="L41" s="102">
        <f t="shared" si="6"/>
        <v>25.910279724491033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</row>
    <row r="42" spans="1:26" ht="15" x14ac:dyDescent="0.25">
      <c r="A42" s="97">
        <v>45046</v>
      </c>
      <c r="B42" s="102">
        <f t="shared" si="15"/>
        <v>147570.81078275989</v>
      </c>
      <c r="C42" s="99">
        <f>+'Summary Feed x Depr Grp'!F37</f>
        <v>147570.81078275989</v>
      </c>
      <c r="D42" s="102">
        <f t="shared" si="20"/>
        <v>329.1780085532709</v>
      </c>
      <c r="E42" s="191">
        <f t="shared" si="21"/>
        <v>212.07019631133426</v>
      </c>
      <c r="F42" s="102">
        <f t="shared" si="17"/>
        <v>-5222.0726205130841</v>
      </c>
      <c r="G42" s="191">
        <f t="shared" si="17"/>
        <v>-8560.2771103233972</v>
      </c>
      <c r="H42" s="102">
        <f t="shared" si="18"/>
        <v>142348.73816224679</v>
      </c>
      <c r="I42" s="102">
        <f t="shared" si="18"/>
        <v>139010.53367243649</v>
      </c>
      <c r="J42" s="102">
        <f t="shared" si="3"/>
        <v>-3338.2044898103049</v>
      </c>
      <c r="K42" s="102">
        <f t="shared" si="4"/>
        <v>701.02294286016399</v>
      </c>
      <c r="L42" s="102">
        <f t="shared" si="6"/>
        <v>24.592640570807816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</row>
    <row r="43" spans="1:26" ht="15" x14ac:dyDescent="0.25">
      <c r="A43" s="97">
        <v>45077</v>
      </c>
      <c r="B43" s="102">
        <f t="shared" si="15"/>
        <v>151873.30597844985</v>
      </c>
      <c r="C43" s="99">
        <f>+'Summary Feed x Depr Grp'!F38</f>
        <v>151873.30597844985</v>
      </c>
      <c r="D43" s="102">
        <f t="shared" si="20"/>
        <v>329.1780085532709</v>
      </c>
      <c r="E43" s="191">
        <f t="shared" si="21"/>
        <v>218.34466847171547</v>
      </c>
      <c r="F43" s="102">
        <f t="shared" si="17"/>
        <v>-5551.250629066355</v>
      </c>
      <c r="G43" s="191">
        <f t="shared" si="17"/>
        <v>-8778.6217787951118</v>
      </c>
      <c r="H43" s="102">
        <f t="shared" si="18"/>
        <v>146322.0553493835</v>
      </c>
      <c r="I43" s="102">
        <f t="shared" si="18"/>
        <v>143094.68419965473</v>
      </c>
      <c r="J43" s="102">
        <f t="shared" si="3"/>
        <v>-3227.3711497287732</v>
      </c>
      <c r="K43" s="102">
        <f t="shared" si="4"/>
        <v>677.74794144304235</v>
      </c>
      <c r="L43" s="102">
        <f t="shared" si="6"/>
        <v>23.275001417121643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</row>
    <row r="44" spans="1:26" ht="15" x14ac:dyDescent="0.25">
      <c r="A44" s="97">
        <v>45107</v>
      </c>
      <c r="B44" s="102">
        <f t="shared" si="15"/>
        <v>156175.80117413981</v>
      </c>
      <c r="C44" s="99">
        <f>+'Summary Feed x Depr Grp'!F39</f>
        <v>156175.80117413981</v>
      </c>
      <c r="D44" s="102">
        <f t="shared" si="20"/>
        <v>329.1780085532709</v>
      </c>
      <c r="E44" s="191">
        <f t="shared" si="21"/>
        <v>224.61914063209665</v>
      </c>
      <c r="F44" s="102">
        <f t="shared" si="17"/>
        <v>-5880.428637619626</v>
      </c>
      <c r="G44" s="191">
        <f t="shared" si="17"/>
        <v>-9003.2409194272077</v>
      </c>
      <c r="H44" s="102">
        <f t="shared" si="18"/>
        <v>150295.37253652018</v>
      </c>
      <c r="I44" s="102">
        <f t="shared" si="18"/>
        <v>147172.56025471259</v>
      </c>
      <c r="J44" s="102">
        <f t="shared" si="3"/>
        <v>-3122.8122818075935</v>
      </c>
      <c r="K44" s="102">
        <f t="shared" si="4"/>
        <v>655.7905791795946</v>
      </c>
      <c r="L44" s="102">
        <f t="shared" si="6"/>
        <v>21.957362263447749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</row>
    <row r="45" spans="1:26" ht="15" x14ac:dyDescent="0.25">
      <c r="A45" s="97">
        <v>45138</v>
      </c>
      <c r="B45" s="102">
        <f t="shared" si="15"/>
        <v>160478.29636982977</v>
      </c>
      <c r="C45" s="99">
        <f>+'Summary Feed x Depr Grp'!F40</f>
        <v>160478.29636982977</v>
      </c>
      <c r="D45" s="102">
        <f t="shared" si="20"/>
        <v>329.1780085532709</v>
      </c>
      <c r="E45" s="191">
        <f t="shared" si="21"/>
        <v>230.89361279247782</v>
      </c>
      <c r="F45" s="102">
        <f t="shared" ref="F45:G60" si="22">-D45+F44</f>
        <v>-6209.6066461728969</v>
      </c>
      <c r="G45" s="191">
        <f t="shared" si="22"/>
        <v>-9234.1345322196848</v>
      </c>
      <c r="H45" s="102">
        <f t="shared" si="18"/>
        <v>154268.68972365686</v>
      </c>
      <c r="I45" s="102">
        <f t="shared" si="18"/>
        <v>151244.1618376101</v>
      </c>
      <c r="J45" s="102">
        <f t="shared" si="3"/>
        <v>-3024.5278860467661</v>
      </c>
      <c r="K45" s="102">
        <f t="shared" si="4"/>
        <v>635.15085606982086</v>
      </c>
      <c r="L45" s="102">
        <f t="shared" si="6"/>
        <v>20.63972310977374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</row>
    <row r="46" spans="1:26" ht="15" x14ac:dyDescent="0.25">
      <c r="A46" s="97">
        <v>45169</v>
      </c>
      <c r="B46" s="102">
        <f t="shared" si="15"/>
        <v>164780.79156551973</v>
      </c>
      <c r="C46" s="99">
        <f>+'Summary Feed x Depr Grp'!F41</f>
        <v>164780.79156551973</v>
      </c>
      <c r="D46" s="102">
        <f t="shared" si="20"/>
        <v>329.1780085532709</v>
      </c>
      <c r="E46" s="191">
        <f t="shared" si="21"/>
        <v>237.16808495285903</v>
      </c>
      <c r="F46" s="102">
        <f t="shared" si="22"/>
        <v>-6538.7846547261679</v>
      </c>
      <c r="G46" s="191">
        <f t="shared" si="22"/>
        <v>-9471.3026171725433</v>
      </c>
      <c r="H46" s="102">
        <f t="shared" si="18"/>
        <v>158242.00691079357</v>
      </c>
      <c r="I46" s="102">
        <f t="shared" si="18"/>
        <v>155309.48894834719</v>
      </c>
      <c r="J46" s="102">
        <f t="shared" si="3"/>
        <v>-2932.5179624463781</v>
      </c>
      <c r="K46" s="102">
        <f t="shared" si="4"/>
        <v>615.82877211373932</v>
      </c>
      <c r="L46" s="102">
        <f t="shared" si="6"/>
        <v>19.322083956081542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</row>
    <row r="47" spans="1:26" ht="15" x14ac:dyDescent="0.25">
      <c r="A47" s="97">
        <v>45199</v>
      </c>
      <c r="B47" s="102">
        <f t="shared" si="15"/>
        <v>169083.28676120969</v>
      </c>
      <c r="C47" s="99">
        <f>+'Summary Feed x Depr Grp'!F42</f>
        <v>169083.28676120969</v>
      </c>
      <c r="D47" s="102">
        <f t="shared" si="20"/>
        <v>329.1780085532709</v>
      </c>
      <c r="E47" s="191">
        <f t="shared" si="21"/>
        <v>243.44255711324021</v>
      </c>
      <c r="F47" s="102">
        <f t="shared" si="22"/>
        <v>-6867.9626632794389</v>
      </c>
      <c r="G47" s="191">
        <f t="shared" si="22"/>
        <v>-9714.7451742857829</v>
      </c>
      <c r="H47" s="102">
        <f t="shared" si="18"/>
        <v>162215.32409793025</v>
      </c>
      <c r="I47" s="102">
        <f t="shared" si="18"/>
        <v>159368.54158692391</v>
      </c>
      <c r="J47" s="102">
        <f t="shared" si="3"/>
        <v>-2846.7825110063422</v>
      </c>
      <c r="K47" s="102">
        <f t="shared" si="4"/>
        <v>597.8243273113319</v>
      </c>
      <c r="L47" s="102">
        <f t="shared" si="6"/>
        <v>18.00444480240742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</row>
    <row r="48" spans="1:26" ht="15" x14ac:dyDescent="0.25">
      <c r="A48" s="97">
        <v>45230</v>
      </c>
      <c r="B48" s="102">
        <f t="shared" si="15"/>
        <v>173385.78195689965</v>
      </c>
      <c r="C48" s="99">
        <f>+'Summary Feed x Depr Grp'!F43</f>
        <v>173385.78195689965</v>
      </c>
      <c r="D48" s="102">
        <f t="shared" si="20"/>
        <v>329.1780085532709</v>
      </c>
      <c r="E48" s="191">
        <f t="shared" si="21"/>
        <v>249.71702927362145</v>
      </c>
      <c r="F48" s="102">
        <f t="shared" si="22"/>
        <v>-7197.1406718327098</v>
      </c>
      <c r="G48" s="191">
        <f t="shared" si="22"/>
        <v>-9964.4622035594039</v>
      </c>
      <c r="H48" s="102">
        <f t="shared" si="18"/>
        <v>166188.64128506693</v>
      </c>
      <c r="I48" s="102">
        <f t="shared" si="18"/>
        <v>163421.31975334024</v>
      </c>
      <c r="J48" s="102">
        <f t="shared" si="3"/>
        <v>-2767.3215317266877</v>
      </c>
      <c r="K48" s="102">
        <f t="shared" si="4"/>
        <v>581.1375216626044</v>
      </c>
      <c r="L48" s="102">
        <f t="shared" si="6"/>
        <v>16.6868056487275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</row>
    <row r="49" spans="1:26" ht="15" x14ac:dyDescent="0.25">
      <c r="A49" s="97">
        <v>45260</v>
      </c>
      <c r="B49" s="102">
        <f t="shared" si="15"/>
        <v>177688.27715258961</v>
      </c>
      <c r="C49" s="99">
        <f>+'Summary Feed x Depr Grp'!F44</f>
        <v>177688.27715258961</v>
      </c>
      <c r="D49" s="102">
        <f t="shared" si="20"/>
        <v>329.1780085532709</v>
      </c>
      <c r="E49" s="191">
        <f t="shared" si="21"/>
        <v>255.99150143400263</v>
      </c>
      <c r="F49" s="102">
        <f t="shared" si="22"/>
        <v>-7526.3186803859808</v>
      </c>
      <c r="G49" s="191">
        <f t="shared" si="22"/>
        <v>-10220.453704993406</v>
      </c>
      <c r="H49" s="102">
        <f t="shared" si="18"/>
        <v>170161.95847220364</v>
      </c>
      <c r="I49" s="102">
        <f t="shared" si="18"/>
        <v>167467.82344759619</v>
      </c>
      <c r="J49" s="102">
        <f t="shared" si="3"/>
        <v>-2694.1350246074435</v>
      </c>
      <c r="K49" s="102">
        <f t="shared" si="4"/>
        <v>565.76835516756307</v>
      </c>
      <c r="L49" s="102">
        <f t="shared" si="6"/>
        <v>15.369166495041327</v>
      </c>
      <c r="M49" s="189"/>
      <c r="N49" s="102"/>
      <c r="O49" s="145">
        <v>2</v>
      </c>
      <c r="P49" s="131"/>
      <c r="Q49" s="42">
        <v>45291</v>
      </c>
      <c r="R49" s="43">
        <f>+'E311 3-4'!L50</f>
        <v>14.051527341373344</v>
      </c>
      <c r="S49" s="47">
        <f>+'E311 3-4'!K50</f>
        <v>551.71682782618973</v>
      </c>
      <c r="T49" s="45"/>
      <c r="U49" s="46"/>
      <c r="V49" s="43"/>
      <c r="W49" s="147">
        <f>S49</f>
        <v>551.71682782618973</v>
      </c>
      <c r="X49" s="1"/>
    </row>
    <row r="50" spans="1:26" ht="15" x14ac:dyDescent="0.25">
      <c r="A50" s="97">
        <v>45291</v>
      </c>
      <c r="B50" s="102">
        <f t="shared" si="15"/>
        <v>181990.77234827957</v>
      </c>
      <c r="C50" s="99">
        <f>+'Summary Feed x Depr Grp'!F45</f>
        <v>181990.77234827957</v>
      </c>
      <c r="D50" s="102">
        <f>(($B$26*$D$6/12)+(($B$38-$B$26)*$C$6/12)+(($B$50-$B$38)*$B$6/12))</f>
        <v>329.1780085532709</v>
      </c>
      <c r="E50" s="191">
        <f t="shared" si="21"/>
        <v>262.26597359438381</v>
      </c>
      <c r="F50" s="102">
        <f t="shared" si="22"/>
        <v>-7855.4966889392517</v>
      </c>
      <c r="G50" s="191">
        <f t="shared" si="22"/>
        <v>-10482.71967858779</v>
      </c>
      <c r="H50" s="102">
        <f t="shared" si="18"/>
        <v>174135.27565934032</v>
      </c>
      <c r="I50" s="102">
        <f t="shared" si="18"/>
        <v>171508.0526696918</v>
      </c>
      <c r="J50" s="102">
        <f t="shared" si="3"/>
        <v>-2627.2229896485223</v>
      </c>
      <c r="K50" s="102">
        <f t="shared" si="4"/>
        <v>551.71682782618973</v>
      </c>
      <c r="L50" s="102">
        <f t="shared" si="6"/>
        <v>14.051527341373344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+'E311 3-4'!L51</f>
        <v>71.851827896917314</v>
      </c>
      <c r="S50" s="48">
        <f t="shared" ref="S50:S61" si="24">+S49-R50</f>
        <v>479.86499992927241</v>
      </c>
      <c r="T50" s="45">
        <f>U50-SUM(P$49:$P50)+1</f>
        <v>336</v>
      </c>
      <c r="U50" s="46">
        <f>P62</f>
        <v>366</v>
      </c>
      <c r="V50" s="43">
        <f t="shared" ref="V50:V61" si="25">+T50/U50*R50</f>
        <v>65.962333807006061</v>
      </c>
      <c r="W50" s="146">
        <f t="shared" ref="W50:W61" si="26">+W49-V50</f>
        <v>485.75449401918365</v>
      </c>
      <c r="X50" s="1"/>
    </row>
    <row r="51" spans="1:26" ht="15" x14ac:dyDescent="0.25">
      <c r="A51" s="165">
        <v>45322</v>
      </c>
      <c r="B51" s="166">
        <f t="shared" si="15"/>
        <v>201799.16430278015</v>
      </c>
      <c r="C51" s="219">
        <f>+'Summary Feed x Depr Grp'!F46</f>
        <v>201799.16430278015</v>
      </c>
      <c r="D51" s="166">
        <f t="shared" ref="D51:D61" si="27">($B$26*$E$6+($B$38-$B$26)*$D$6+($B$50-$B$38)*$C$6+($B$62-$B$50)*$B$6)/12</f>
        <v>621.9983902219625</v>
      </c>
      <c r="E51" s="195">
        <f t="shared" si="21"/>
        <v>279.8468288080644</v>
      </c>
      <c r="F51" s="166">
        <f t="shared" si="22"/>
        <v>-8477.4950791612137</v>
      </c>
      <c r="G51" s="195">
        <f t="shared" si="22"/>
        <v>-10762.566507395853</v>
      </c>
      <c r="H51" s="166">
        <f t="shared" si="18"/>
        <v>193321.66922361893</v>
      </c>
      <c r="I51" s="166">
        <f t="shared" si="18"/>
        <v>191036.5977953843</v>
      </c>
      <c r="J51" s="166">
        <f t="shared" si="3"/>
        <v>-2285.0714282346307</v>
      </c>
      <c r="K51" s="166">
        <f t="shared" si="4"/>
        <v>479.86499992927241</v>
      </c>
      <c r="L51" s="166">
        <f t="shared" si="6"/>
        <v>71.851827896917314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+'E311 3-4'!L52</f>
        <v>65.785507860854523</v>
      </c>
      <c r="S51" s="48">
        <f t="shared" si="24"/>
        <v>414.07949206841789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55.180740200224975</v>
      </c>
      <c r="W51" s="146">
        <f t="shared" si="26"/>
        <v>430.57375381895866</v>
      </c>
      <c r="X51" s="1"/>
    </row>
    <row r="52" spans="1:26" ht="15" x14ac:dyDescent="0.25">
      <c r="A52" s="97">
        <v>45351</v>
      </c>
      <c r="B52" s="102">
        <f t="shared" si="15"/>
        <v>221607.55625728072</v>
      </c>
      <c r="C52" s="99">
        <f>+'Summary Feed x Depr Grp'!F47</f>
        <v>221607.55625728072</v>
      </c>
      <c r="D52" s="102">
        <f t="shared" si="27"/>
        <v>621.9983902219625</v>
      </c>
      <c r="E52" s="191">
        <f t="shared" si="21"/>
        <v>308.73406707504444</v>
      </c>
      <c r="F52" s="102">
        <f t="shared" si="22"/>
        <v>-9099.4934693831765</v>
      </c>
      <c r="G52" s="191">
        <f t="shared" si="22"/>
        <v>-11071.300574470897</v>
      </c>
      <c r="H52" s="102">
        <f t="shared" si="18"/>
        <v>212508.06278789754</v>
      </c>
      <c r="I52" s="102">
        <f t="shared" si="18"/>
        <v>210536.25568280983</v>
      </c>
      <c r="J52" s="102">
        <f t="shared" si="3"/>
        <v>-1971.8071050877043</v>
      </c>
      <c r="K52" s="102">
        <f t="shared" si="4"/>
        <v>414.07949206841789</v>
      </c>
      <c r="L52" s="102">
        <f t="shared" si="6"/>
        <v>65.785507860854523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+'E311 3-4'!L53</f>
        <v>59.719187824779681</v>
      </c>
      <c r="S52" s="48">
        <f t="shared" si="24"/>
        <v>354.36030424363821</v>
      </c>
      <c r="T52" s="45">
        <f>U52-SUM(P$49:$P52)+1</f>
        <v>276</v>
      </c>
      <c r="U52" s="46">
        <f t="shared" si="28"/>
        <v>366</v>
      </c>
      <c r="V52" s="43">
        <f t="shared" si="25"/>
        <v>45.034141638358442</v>
      </c>
      <c r="W52" s="146">
        <f t="shared" si="26"/>
        <v>385.53961218060022</v>
      </c>
      <c r="X52" s="1"/>
    </row>
    <row r="53" spans="1:26" ht="15" x14ac:dyDescent="0.25">
      <c r="A53" s="97">
        <v>45382</v>
      </c>
      <c r="B53" s="102">
        <f t="shared" si="15"/>
        <v>241415.9482117813</v>
      </c>
      <c r="C53" s="99">
        <f>+'Summary Feed x Depr Grp'!F48</f>
        <v>241415.9482117813</v>
      </c>
      <c r="D53" s="102">
        <f t="shared" si="27"/>
        <v>621.9983902219625</v>
      </c>
      <c r="E53" s="191">
        <f t="shared" si="21"/>
        <v>337.62130534202447</v>
      </c>
      <c r="F53" s="102">
        <f t="shared" si="22"/>
        <v>-9721.4918596051393</v>
      </c>
      <c r="G53" s="191">
        <f t="shared" si="22"/>
        <v>-11408.921879812922</v>
      </c>
      <c r="H53" s="102">
        <f t="shared" si="18"/>
        <v>231694.45635217617</v>
      </c>
      <c r="I53" s="102">
        <f t="shared" si="18"/>
        <v>230007.02633196837</v>
      </c>
      <c r="J53" s="102">
        <f t="shared" si="3"/>
        <v>-1687.4300202078011</v>
      </c>
      <c r="K53" s="102">
        <f t="shared" si="4"/>
        <v>354.36030424363821</v>
      </c>
      <c r="L53" s="102">
        <f t="shared" si="6"/>
        <v>59.719187824779681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+'E311 3-4'!L54</f>
        <v>53.652867788723086</v>
      </c>
      <c r="S53" s="48">
        <f t="shared" si="24"/>
        <v>300.70743645491513</v>
      </c>
      <c r="T53" s="45">
        <f>U53-SUM(P$49:$P53)+1</f>
        <v>246</v>
      </c>
      <c r="U53" s="46">
        <f t="shared" si="28"/>
        <v>366</v>
      </c>
      <c r="V53" s="43">
        <f t="shared" si="25"/>
        <v>36.061763595699119</v>
      </c>
      <c r="W53" s="146">
        <f t="shared" si="26"/>
        <v>349.4778485849011</v>
      </c>
      <c r="X53" s="1"/>
    </row>
    <row r="54" spans="1:26" ht="15" x14ac:dyDescent="0.25">
      <c r="A54" s="97">
        <v>45412</v>
      </c>
      <c r="B54" s="102">
        <f t="shared" si="15"/>
        <v>261224.34016628188</v>
      </c>
      <c r="C54" s="99">
        <f>+'Summary Feed x Depr Grp'!F49</f>
        <v>261224.34016628188</v>
      </c>
      <c r="D54" s="102">
        <f t="shared" si="27"/>
        <v>621.9983902219625</v>
      </c>
      <c r="E54" s="191">
        <f t="shared" si="21"/>
        <v>366.50854360900451</v>
      </c>
      <c r="F54" s="102">
        <f t="shared" si="22"/>
        <v>-10343.490249827102</v>
      </c>
      <c r="G54" s="191">
        <f t="shared" si="22"/>
        <v>-11775.430423421927</v>
      </c>
      <c r="H54" s="102">
        <f t="shared" si="18"/>
        <v>250880.84991645478</v>
      </c>
      <c r="I54" s="102">
        <f t="shared" si="18"/>
        <v>249448.90974285995</v>
      </c>
      <c r="J54" s="102">
        <f t="shared" si="3"/>
        <v>-1431.9401735948341</v>
      </c>
      <c r="K54" s="102">
        <f t="shared" si="4"/>
        <v>300.70743645491513</v>
      </c>
      <c r="L54" s="102">
        <f t="shared" si="6"/>
        <v>53.652867788723086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+'E311 3-4'!L55</f>
        <v>47.58654775266038</v>
      </c>
      <c r="S54" s="48">
        <f t="shared" si="24"/>
        <v>253.12088870225475</v>
      </c>
      <c r="T54" s="45">
        <f>U54-SUM(P$49:$P54)+1</f>
        <v>215</v>
      </c>
      <c r="U54" s="46">
        <f t="shared" si="28"/>
        <v>366</v>
      </c>
      <c r="V54" s="43">
        <f t="shared" si="25"/>
        <v>27.953846357437108</v>
      </c>
      <c r="W54" s="146">
        <f t="shared" si="26"/>
        <v>321.524002227464</v>
      </c>
      <c r="X54" s="1"/>
    </row>
    <row r="55" spans="1:26" ht="15" x14ac:dyDescent="0.25">
      <c r="A55" s="97">
        <v>45443</v>
      </c>
      <c r="B55" s="102">
        <f t="shared" si="15"/>
        <v>281032.73212078249</v>
      </c>
      <c r="C55" s="99">
        <f>+'Summary Feed x Depr Grp'!F50</f>
        <v>281032.73212078249</v>
      </c>
      <c r="D55" s="102">
        <f t="shared" si="27"/>
        <v>621.9983902219625</v>
      </c>
      <c r="E55" s="191">
        <f t="shared" si="21"/>
        <v>395.39578187598448</v>
      </c>
      <c r="F55" s="102">
        <f t="shared" si="22"/>
        <v>-10965.488640049065</v>
      </c>
      <c r="G55" s="191">
        <f t="shared" si="22"/>
        <v>-12170.826205297912</v>
      </c>
      <c r="H55" s="102">
        <f t="shared" si="18"/>
        <v>270067.24348073342</v>
      </c>
      <c r="I55" s="102">
        <f t="shared" si="18"/>
        <v>268861.90591548459</v>
      </c>
      <c r="J55" s="102">
        <f t="shared" si="3"/>
        <v>-1205.3375652488321</v>
      </c>
      <c r="K55" s="102">
        <f t="shared" si="4"/>
        <v>253.12088870225475</v>
      </c>
      <c r="L55" s="102">
        <f t="shared" si="6"/>
        <v>47.58654775266038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+'E311 3-4'!L56</f>
        <v>41.520227716585509</v>
      </c>
      <c r="S55" s="48">
        <f t="shared" si="24"/>
        <v>211.60066098566924</v>
      </c>
      <c r="T55" s="45">
        <f>U55-SUM(P$49:$P55)+1</f>
        <v>185</v>
      </c>
      <c r="U55" s="46">
        <f t="shared" si="28"/>
        <v>366</v>
      </c>
      <c r="V55" s="43">
        <f t="shared" si="25"/>
        <v>20.987000348547319</v>
      </c>
      <c r="W55" s="146">
        <f t="shared" si="26"/>
        <v>300.53700187891667</v>
      </c>
      <c r="X55" s="1"/>
    </row>
    <row r="56" spans="1:26" ht="15" x14ac:dyDescent="0.25">
      <c r="A56" s="97">
        <v>45473</v>
      </c>
      <c r="B56" s="102">
        <f t="shared" si="15"/>
        <v>300841.12407528306</v>
      </c>
      <c r="C56" s="99">
        <f>+'Summary Feed x Depr Grp'!F51</f>
        <v>300841.12407528306</v>
      </c>
      <c r="D56" s="102">
        <f t="shared" si="27"/>
        <v>621.9983902219625</v>
      </c>
      <c r="E56" s="191">
        <f t="shared" si="21"/>
        <v>424.28302014296446</v>
      </c>
      <c r="F56" s="102">
        <f t="shared" si="22"/>
        <v>-11587.487030271028</v>
      </c>
      <c r="G56" s="191">
        <f t="shared" si="22"/>
        <v>-12595.109225440876</v>
      </c>
      <c r="H56" s="102">
        <f t="shared" si="18"/>
        <v>289253.63704501203</v>
      </c>
      <c r="I56" s="102">
        <f t="shared" si="18"/>
        <v>288246.01484984218</v>
      </c>
      <c r="J56" s="102">
        <f t="shared" si="3"/>
        <v>-1007.6221951698535</v>
      </c>
      <c r="K56" s="102">
        <f t="shared" si="4"/>
        <v>211.60066098566924</v>
      </c>
      <c r="L56" s="102">
        <f t="shared" si="6"/>
        <v>41.520227716585509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+'E311 3-4'!L57</f>
        <v>35.453907680528943</v>
      </c>
      <c r="S56" s="48">
        <f t="shared" si="24"/>
        <v>176.14675330514029</v>
      </c>
      <c r="T56" s="45">
        <f>U56-SUM(P$49:$P56)+1</f>
        <v>154</v>
      </c>
      <c r="U56" s="46">
        <f t="shared" si="28"/>
        <v>366</v>
      </c>
      <c r="V56" s="43">
        <f t="shared" si="25"/>
        <v>14.917764433883763</v>
      </c>
      <c r="W56" s="146">
        <f t="shared" si="26"/>
        <v>285.61923744503292</v>
      </c>
      <c r="X56" s="1"/>
    </row>
    <row r="57" spans="1:26" ht="15" x14ac:dyDescent="0.25">
      <c r="A57" s="97">
        <v>45504</v>
      </c>
      <c r="B57" s="102">
        <f t="shared" si="15"/>
        <v>320649.51602978364</v>
      </c>
      <c r="C57" s="99">
        <f>+'Summary Feed x Depr Grp'!F52</f>
        <v>320649.51602978364</v>
      </c>
      <c r="D57" s="102">
        <f t="shared" si="27"/>
        <v>621.9983902219625</v>
      </c>
      <c r="E57" s="191">
        <f t="shared" si="21"/>
        <v>453.17025840994455</v>
      </c>
      <c r="F57" s="102">
        <f t="shared" si="22"/>
        <v>-12209.485420492991</v>
      </c>
      <c r="G57" s="191">
        <f t="shared" si="22"/>
        <v>-13048.27948385082</v>
      </c>
      <c r="H57" s="102">
        <f t="shared" si="18"/>
        <v>308440.03060929064</v>
      </c>
      <c r="I57" s="102">
        <f t="shared" si="18"/>
        <v>307601.23654593283</v>
      </c>
      <c r="J57" s="102">
        <f t="shared" si="3"/>
        <v>-838.79406335781096</v>
      </c>
      <c r="K57" s="102">
        <f t="shared" si="4"/>
        <v>176.14675330514029</v>
      </c>
      <c r="L57" s="102">
        <f t="shared" si="6"/>
        <v>35.453907680528943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+'E311 3-4'!L58</f>
        <v>29.387587644460154</v>
      </c>
      <c r="S57" s="48">
        <f t="shared" si="24"/>
        <v>146.75916566068014</v>
      </c>
      <c r="T57" s="45">
        <f>U57-SUM(P$49:$P57)+1</f>
        <v>123</v>
      </c>
      <c r="U57" s="46">
        <f t="shared" si="28"/>
        <v>366</v>
      </c>
      <c r="V57" s="43">
        <f t="shared" si="25"/>
        <v>9.8761565034661167</v>
      </c>
      <c r="W57" s="146">
        <f t="shared" si="26"/>
        <v>275.7430809415668</v>
      </c>
      <c r="X57" s="1"/>
    </row>
    <row r="58" spans="1:26" ht="15" x14ac:dyDescent="0.25">
      <c r="A58" s="97">
        <v>45535</v>
      </c>
      <c r="B58" s="102">
        <f t="shared" si="15"/>
        <v>340457.90798428422</v>
      </c>
      <c r="C58" s="99">
        <f>+'Summary Feed x Depr Grp'!F53</f>
        <v>340457.90798428422</v>
      </c>
      <c r="D58" s="102">
        <f t="shared" si="27"/>
        <v>621.9983902219625</v>
      </c>
      <c r="E58" s="191">
        <f t="shared" si="21"/>
        <v>482.05749667692453</v>
      </c>
      <c r="F58" s="102">
        <f t="shared" si="22"/>
        <v>-12831.483810714954</v>
      </c>
      <c r="G58" s="191">
        <f t="shared" si="22"/>
        <v>-13530.336980527743</v>
      </c>
      <c r="H58" s="102">
        <f t="shared" si="18"/>
        <v>327626.42417356925</v>
      </c>
      <c r="I58" s="102">
        <f t="shared" si="18"/>
        <v>326927.57100375649</v>
      </c>
      <c r="J58" s="102">
        <f t="shared" si="3"/>
        <v>-698.85316981276264</v>
      </c>
      <c r="K58" s="102">
        <f t="shared" si="4"/>
        <v>146.75916566068014</v>
      </c>
      <c r="L58" s="102">
        <f t="shared" si="6"/>
        <v>29.387587644460154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+'E311 3-4'!L59</f>
        <v>23.321267608391338</v>
      </c>
      <c r="S58" s="48">
        <f t="shared" si="24"/>
        <v>123.4378980522888</v>
      </c>
      <c r="T58" s="45">
        <f>U58-SUM(P$49:$P58)+1</f>
        <v>93</v>
      </c>
      <c r="U58" s="46">
        <f t="shared" si="28"/>
        <v>366</v>
      </c>
      <c r="V58" s="43">
        <f t="shared" si="25"/>
        <v>5.9258958677059956</v>
      </c>
      <c r="W58" s="146">
        <f t="shared" si="26"/>
        <v>269.8171850738608</v>
      </c>
      <c r="X58" s="1"/>
    </row>
    <row r="59" spans="1:26" ht="15" x14ac:dyDescent="0.25">
      <c r="A59" s="97">
        <v>45565</v>
      </c>
      <c r="B59" s="102">
        <f t="shared" si="15"/>
        <v>360266.2999387848</v>
      </c>
      <c r="C59" s="99">
        <f>+'Summary Feed x Depr Grp'!F54</f>
        <v>360266.2999387848</v>
      </c>
      <c r="D59" s="102">
        <f t="shared" si="27"/>
        <v>621.9983902219625</v>
      </c>
      <c r="E59" s="191">
        <f t="shared" si="21"/>
        <v>510.94473494390456</v>
      </c>
      <c r="F59" s="102">
        <f t="shared" si="22"/>
        <v>-13453.482200936916</v>
      </c>
      <c r="G59" s="191">
        <f t="shared" si="22"/>
        <v>-14041.281715471649</v>
      </c>
      <c r="H59" s="102">
        <f t="shared" si="18"/>
        <v>346812.81773784786</v>
      </c>
      <c r="I59" s="102">
        <f t="shared" si="18"/>
        <v>346225.01822331315</v>
      </c>
      <c r="J59" s="102">
        <f t="shared" si="3"/>
        <v>-587.79951453470858</v>
      </c>
      <c r="K59" s="102">
        <f t="shared" si="4"/>
        <v>123.4378980522888</v>
      </c>
      <c r="L59" s="102">
        <f t="shared" si="6"/>
        <v>23.321267608391338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+'E311 3-4'!L60</f>
        <v>17.254947572322564</v>
      </c>
      <c r="S59" s="48">
        <f t="shared" si="24"/>
        <v>106.18295047996624</v>
      </c>
      <c r="T59" s="45">
        <f>U59-SUM(P$49:$P59)+1</f>
        <v>62</v>
      </c>
      <c r="U59" s="46">
        <f t="shared" si="28"/>
        <v>366</v>
      </c>
      <c r="V59" s="43">
        <f t="shared" si="25"/>
        <v>2.9229692608852429</v>
      </c>
      <c r="W59" s="146">
        <f t="shared" si="26"/>
        <v>266.89421581297557</v>
      </c>
      <c r="X59" s="1"/>
    </row>
    <row r="60" spans="1:26" ht="15" x14ac:dyDescent="0.25">
      <c r="A60" s="97">
        <v>45596</v>
      </c>
      <c r="B60" s="102">
        <f t="shared" si="15"/>
        <v>380074.69189328537</v>
      </c>
      <c r="C60" s="99">
        <f>+'Summary Feed x Depr Grp'!F55</f>
        <v>380074.69189328537</v>
      </c>
      <c r="D60" s="102">
        <f t="shared" si="27"/>
        <v>621.9983902219625</v>
      </c>
      <c r="E60" s="191">
        <f t="shared" si="21"/>
        <v>539.83197321088448</v>
      </c>
      <c r="F60" s="102">
        <f t="shared" si="22"/>
        <v>-14075.480591158879</v>
      </c>
      <c r="G60" s="191">
        <f t="shared" si="22"/>
        <v>-14581.113688682533</v>
      </c>
      <c r="H60" s="102">
        <f t="shared" si="18"/>
        <v>365999.21130212647</v>
      </c>
      <c r="I60" s="102">
        <f t="shared" si="18"/>
        <v>365493.57820460282</v>
      </c>
      <c r="J60" s="102">
        <f t="shared" si="3"/>
        <v>-505.63309752364876</v>
      </c>
      <c r="K60" s="102">
        <f t="shared" si="4"/>
        <v>106.18295047996624</v>
      </c>
      <c r="L60" s="102">
        <f t="shared" si="6"/>
        <v>17.254947572322564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+'E311 3-4'!L61</f>
        <v>11.188627536253776</v>
      </c>
      <c r="S60" s="48">
        <f t="shared" si="24"/>
        <v>94.994322943712461</v>
      </c>
      <c r="T60" s="45">
        <f>U60-SUM(P$49:$P60)+1</f>
        <v>32</v>
      </c>
      <c r="U60" s="46">
        <f t="shared" si="28"/>
        <v>366</v>
      </c>
      <c r="V60" s="43">
        <f t="shared" si="25"/>
        <v>0.97824065890743395</v>
      </c>
      <c r="W60" s="146">
        <f t="shared" si="26"/>
        <v>265.91597515406812</v>
      </c>
      <c r="X60" s="1"/>
    </row>
    <row r="61" spans="1:26" ht="15" x14ac:dyDescent="0.25">
      <c r="A61" s="97">
        <v>45626</v>
      </c>
      <c r="B61" s="102">
        <f t="shared" si="15"/>
        <v>399883.08384778595</v>
      </c>
      <c r="C61" s="99">
        <f>+'Summary Feed x Depr Grp'!F56</f>
        <v>399883.08384778595</v>
      </c>
      <c r="D61" s="102">
        <f t="shared" si="27"/>
        <v>621.9983902219625</v>
      </c>
      <c r="E61" s="191">
        <f t="shared" si="21"/>
        <v>568.71921147786452</v>
      </c>
      <c r="F61" s="102">
        <f t="shared" ref="F61:G74" si="29">-D61+F60</f>
        <v>-14697.478981380842</v>
      </c>
      <c r="G61" s="191">
        <f t="shared" si="29"/>
        <v>-15149.832900160398</v>
      </c>
      <c r="H61" s="102">
        <f t="shared" si="18"/>
        <v>385185.60486640513</v>
      </c>
      <c r="I61" s="102">
        <f t="shared" si="18"/>
        <v>384733.25094762555</v>
      </c>
      <c r="J61" s="102">
        <f t="shared" si="3"/>
        <v>-452.35391877958318</v>
      </c>
      <c r="K61" s="102">
        <f t="shared" si="4"/>
        <v>94.994322943712461</v>
      </c>
      <c r="L61" s="102">
        <f t="shared" si="6"/>
        <v>11.188627536253776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+'E311 3-4'!L62</f>
        <v>5.1223075001971949</v>
      </c>
      <c r="S61" s="48">
        <f t="shared" si="24"/>
        <v>89.872015443515266</v>
      </c>
      <c r="T61" s="45">
        <f>U61-SUM(P$49:$P61)+1</f>
        <v>1</v>
      </c>
      <c r="U61" s="46">
        <f t="shared" si="28"/>
        <v>366</v>
      </c>
      <c r="V61" s="43">
        <f t="shared" si="25"/>
        <v>1.3995375683598894E-2</v>
      </c>
      <c r="W61" s="146">
        <f t="shared" si="26"/>
        <v>265.90197977838454</v>
      </c>
      <c r="X61" s="1"/>
    </row>
    <row r="62" spans="1:26" ht="15.75" thickBot="1" x14ac:dyDescent="0.3">
      <c r="A62" s="97">
        <v>45657</v>
      </c>
      <c r="B62" s="102">
        <f t="shared" si="15"/>
        <v>419691.47580228653</v>
      </c>
      <c r="C62" s="99">
        <f>+'Summary Feed x Depr Grp'!F57</f>
        <v>419691.47580228653</v>
      </c>
      <c r="D62" s="102">
        <f>($B$26*$E$6+($B$38-$B$26)*$D$6+($B$50-$B$38)*$C$6+($B$62-$B$50)*$B$6)/12</f>
        <v>621.9983902219625</v>
      </c>
      <c r="E62" s="191">
        <f t="shared" si="21"/>
        <v>597.60644974484455</v>
      </c>
      <c r="F62" s="102">
        <f t="shared" si="29"/>
        <v>-15319.477371602805</v>
      </c>
      <c r="G62" s="191">
        <f t="shared" si="29"/>
        <v>-15747.439349905242</v>
      </c>
      <c r="H62" s="102">
        <f t="shared" si="18"/>
        <v>404371.99843068374</v>
      </c>
      <c r="I62" s="102">
        <f t="shared" si="18"/>
        <v>403944.03645238129</v>
      </c>
      <c r="J62" s="102">
        <f t="shared" si="3"/>
        <v>-427.96197830245364</v>
      </c>
      <c r="K62" s="102">
        <f t="shared" si="4"/>
        <v>89.872015443515266</v>
      </c>
      <c r="L62" s="102">
        <f t="shared" si="6"/>
        <v>5.1223075001971949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461.84481238267438</v>
      </c>
      <c r="S62" s="224">
        <f>+'E311 3-4'!K62-S61</f>
        <v>0</v>
      </c>
      <c r="T62" s="21"/>
      <c r="U62" s="50"/>
      <c r="V62" s="49">
        <f>SUM(V50:V61)</f>
        <v>285.81484804780519</v>
      </c>
      <c r="W62" s="139"/>
      <c r="X62" s="1"/>
    </row>
    <row r="63" spans="1:26" ht="16.5" thickTop="1" thickBot="1" x14ac:dyDescent="0.3">
      <c r="A63" s="165">
        <v>45688</v>
      </c>
      <c r="B63" s="166">
        <f t="shared" si="15"/>
        <v>434113.06109285797</v>
      </c>
      <c r="C63" s="219">
        <f>+'Summary Feed x Depr Grp'!F58</f>
        <v>434113.06109285797</v>
      </c>
      <c r="D63" s="166">
        <f t="shared" ref="D63:D73" si="30">($B$26*$F$6+($B$38-$B$26)*$E$6+($B$50-$B$38)*$D$6+($B$62-$B$50)*$C$6+($B$74-$B$62)*$B$6)/12</f>
        <v>1066.4828455009113</v>
      </c>
      <c r="E63" s="195">
        <f t="shared" si="21"/>
        <v>622.56580815270968</v>
      </c>
      <c r="F63" s="166">
        <f t="shared" si="29"/>
        <v>-16385.960217103715</v>
      </c>
      <c r="G63" s="195">
        <f t="shared" si="29"/>
        <v>-16370.005158057951</v>
      </c>
      <c r="H63" s="166">
        <f t="shared" si="18"/>
        <v>417727.10087575426</v>
      </c>
      <c r="I63" s="166">
        <f t="shared" si="18"/>
        <v>417743.05593480001</v>
      </c>
      <c r="J63" s="166">
        <f t="shared" si="3"/>
        <v>15.955059045751113</v>
      </c>
      <c r="K63" s="166">
        <f t="shared" si="4"/>
        <v>-3.3505623996077336</v>
      </c>
      <c r="L63" s="166">
        <f t="shared" si="6"/>
        <v>93.222577843123005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</row>
    <row r="64" spans="1:26" ht="15.75" thickBot="1" x14ac:dyDescent="0.3">
      <c r="A64" s="97">
        <v>45716</v>
      </c>
      <c r="B64" s="102">
        <f t="shared" si="15"/>
        <v>448534.64638342941</v>
      </c>
      <c r="C64" s="99">
        <f>+'Summary Feed x Depr Grp'!F59</f>
        <v>448534.64638342941</v>
      </c>
      <c r="D64" s="102">
        <f t="shared" si="30"/>
        <v>1066.4828455009113</v>
      </c>
      <c r="E64" s="191">
        <f t="shared" si="21"/>
        <v>643.59728670145967</v>
      </c>
      <c r="F64" s="102">
        <f t="shared" si="29"/>
        <v>-17452.443062604627</v>
      </c>
      <c r="G64" s="191">
        <f t="shared" si="29"/>
        <v>-17013.60244475941</v>
      </c>
      <c r="H64" s="102">
        <f t="shared" si="18"/>
        <v>431082.20332082477</v>
      </c>
      <c r="I64" s="102">
        <f t="shared" si="18"/>
        <v>431521.04393867002</v>
      </c>
      <c r="J64" s="102">
        <f t="shared" si="3"/>
        <v>438.84061784524238</v>
      </c>
      <c r="K64" s="102">
        <f t="shared" si="4"/>
        <v>-92.156529747500898</v>
      </c>
      <c r="L64" s="102">
        <f t="shared" si="6"/>
        <v>88.805967347893159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248.50410787173396</v>
      </c>
      <c r="T64" s="21"/>
      <c r="U64" s="22"/>
      <c r="V64" s="160" t="s">
        <v>104</v>
      </c>
      <c r="W64" s="55">
        <f>W61</f>
        <v>265.90197977838454</v>
      </c>
      <c r="X64" s="247">
        <f>+'DFIT Detail'!F5</f>
        <v>266.12</v>
      </c>
      <c r="Y64" s="249">
        <f>+W64-X64</f>
        <v>-0.2180202216154612</v>
      </c>
      <c r="Z64" s="228" t="s">
        <v>516</v>
      </c>
    </row>
    <row r="65" spans="1:24" ht="16.5" thickTop="1" thickBot="1" x14ac:dyDescent="0.3">
      <c r="A65" s="97">
        <v>45747</v>
      </c>
      <c r="B65" s="102">
        <f t="shared" si="15"/>
        <v>462956.23167400085</v>
      </c>
      <c r="C65" s="99">
        <f>+'Summary Feed x Depr Grp'!F60</f>
        <v>462956.23167400085</v>
      </c>
      <c r="D65" s="102">
        <f t="shared" si="30"/>
        <v>1066.4828455009113</v>
      </c>
      <c r="E65" s="191">
        <f t="shared" si="21"/>
        <v>664.62876525020965</v>
      </c>
      <c r="F65" s="102">
        <f t="shared" si="29"/>
        <v>-18518.925908105539</v>
      </c>
      <c r="G65" s="191">
        <f t="shared" si="29"/>
        <v>-17678.231210009621</v>
      </c>
      <c r="H65" s="102">
        <f t="shared" si="18"/>
        <v>444437.30576589529</v>
      </c>
      <c r="I65" s="102">
        <f t="shared" si="18"/>
        <v>445278.00046399125</v>
      </c>
      <c r="J65" s="102">
        <f t="shared" si="3"/>
        <v>840.69469809596194</v>
      </c>
      <c r="K65" s="102">
        <f t="shared" si="4"/>
        <v>-176.54588660015199</v>
      </c>
      <c r="L65" s="102">
        <f t="shared" si="6"/>
        <v>84.38935685265109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</row>
    <row r="66" spans="1:24" ht="15.75" thickBot="1" x14ac:dyDescent="0.3">
      <c r="A66" s="97">
        <v>45777</v>
      </c>
      <c r="B66" s="102">
        <f t="shared" si="15"/>
        <v>477377.8169645723</v>
      </c>
      <c r="C66" s="99">
        <f>+'Summary Feed x Depr Grp'!F61</f>
        <v>477377.8169645723</v>
      </c>
      <c r="D66" s="102">
        <f t="shared" si="30"/>
        <v>1066.4828455009113</v>
      </c>
      <c r="E66" s="191">
        <f t="shared" si="21"/>
        <v>685.66024379895975</v>
      </c>
      <c r="F66" s="102">
        <f t="shared" si="29"/>
        <v>-19585.408753606451</v>
      </c>
      <c r="G66" s="191">
        <f t="shared" si="29"/>
        <v>-18363.891453808581</v>
      </c>
      <c r="H66" s="102">
        <f t="shared" si="18"/>
        <v>457792.40821096586</v>
      </c>
      <c r="I66" s="102">
        <f t="shared" si="18"/>
        <v>459013.92551076371</v>
      </c>
      <c r="J66" s="102">
        <f t="shared" si="3"/>
        <v>1221.5172997978516</v>
      </c>
      <c r="K66" s="102">
        <f t="shared" si="4"/>
        <v>-256.51863295754885</v>
      </c>
      <c r="L66" s="102">
        <f t="shared" si="6"/>
        <v>79.972746357396858</v>
      </c>
      <c r="M66" s="189"/>
      <c r="N66" s="102"/>
    </row>
    <row r="67" spans="1:24" ht="15" x14ac:dyDescent="0.25">
      <c r="A67" s="97">
        <v>45808</v>
      </c>
      <c r="B67" s="102">
        <f t="shared" si="15"/>
        <v>491799.40225514374</v>
      </c>
      <c r="C67" s="99">
        <f>+'Summary Feed x Depr Grp'!F62</f>
        <v>491799.40225514374</v>
      </c>
      <c r="D67" s="102">
        <f t="shared" si="30"/>
        <v>1066.4828455009113</v>
      </c>
      <c r="E67" s="191">
        <f t="shared" si="21"/>
        <v>706.69172234770963</v>
      </c>
      <c r="F67" s="102">
        <f t="shared" si="29"/>
        <v>-20651.891599107363</v>
      </c>
      <c r="G67" s="191">
        <f t="shared" si="29"/>
        <v>-19070.583176156291</v>
      </c>
      <c r="H67" s="102">
        <f t="shared" si="18"/>
        <v>471147.51065603638</v>
      </c>
      <c r="I67" s="102">
        <f t="shared" si="18"/>
        <v>472728.81907898746</v>
      </c>
      <c r="J67" s="102">
        <f t="shared" si="3"/>
        <v>1581.308422951086</v>
      </c>
      <c r="K67" s="102">
        <f t="shared" si="4"/>
        <v>-332.07476881972804</v>
      </c>
      <c r="L67" s="102">
        <f t="shared" si="6"/>
        <v>75.55613586217919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24" ht="15" x14ac:dyDescent="0.25">
      <c r="A68" s="97">
        <v>45838</v>
      </c>
      <c r="B68" s="102">
        <f t="shared" si="15"/>
        <v>506220.98754571518</v>
      </c>
      <c r="C68" s="99">
        <f>+'Summary Feed x Depr Grp'!F63</f>
        <v>506220.98754571518</v>
      </c>
      <c r="D68" s="102">
        <f t="shared" si="30"/>
        <v>1066.4828455009113</v>
      </c>
      <c r="E68" s="191">
        <f t="shared" si="21"/>
        <v>727.72320089645973</v>
      </c>
      <c r="F68" s="102">
        <f t="shared" si="29"/>
        <v>-21718.374444608275</v>
      </c>
      <c r="G68" s="191">
        <f t="shared" si="29"/>
        <v>-19798.306377052751</v>
      </c>
      <c r="H68" s="102">
        <f t="shared" si="18"/>
        <v>484502.61310110689</v>
      </c>
      <c r="I68" s="102">
        <f t="shared" si="18"/>
        <v>486422.68116866244</v>
      </c>
      <c r="J68" s="102">
        <f t="shared" si="3"/>
        <v>1920.0680675555486</v>
      </c>
      <c r="K68" s="102">
        <f t="shared" si="4"/>
        <v>-403.2142941866652</v>
      </c>
      <c r="L68" s="102">
        <f t="shared" si="6"/>
        <v>71.139525366937164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24" ht="15" x14ac:dyDescent="0.25">
      <c r="A69" s="97">
        <v>45869</v>
      </c>
      <c r="B69" s="102">
        <f t="shared" si="15"/>
        <v>520642.57283628662</v>
      </c>
      <c r="C69" s="99">
        <f>+'Summary Feed x Depr Grp'!F64</f>
        <v>520642.57283628662</v>
      </c>
      <c r="D69" s="102">
        <f t="shared" si="30"/>
        <v>1066.4828455009113</v>
      </c>
      <c r="E69" s="191">
        <f t="shared" si="21"/>
        <v>748.75467944520972</v>
      </c>
      <c r="F69" s="102">
        <f t="shared" si="29"/>
        <v>-22784.857290109187</v>
      </c>
      <c r="G69" s="191">
        <f t="shared" si="29"/>
        <v>-20547.061056497962</v>
      </c>
      <c r="H69" s="102">
        <f t="shared" si="18"/>
        <v>497857.71554617741</v>
      </c>
      <c r="I69" s="102">
        <f t="shared" si="18"/>
        <v>500095.51177978865</v>
      </c>
      <c r="J69" s="102">
        <f t="shared" si="3"/>
        <v>2237.7962336112396</v>
      </c>
      <c r="K69" s="102">
        <f t="shared" si="4"/>
        <v>-469.93720905836028</v>
      </c>
      <c r="L69" s="102">
        <f t="shared" si="6"/>
        <v>66.722914871695082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24" ht="15" x14ac:dyDescent="0.25">
      <c r="A70" s="97">
        <v>45900</v>
      </c>
      <c r="B70" s="102">
        <f t="shared" si="15"/>
        <v>535064.15812685806</v>
      </c>
      <c r="C70" s="99">
        <f>+'Summary Feed x Depr Grp'!F65</f>
        <v>535064.15812685806</v>
      </c>
      <c r="D70" s="102">
        <f t="shared" si="30"/>
        <v>1066.4828455009113</v>
      </c>
      <c r="E70" s="191">
        <f t="shared" si="21"/>
        <v>769.7861579939597</v>
      </c>
      <c r="F70" s="102">
        <f t="shared" si="29"/>
        <v>-23851.340135610099</v>
      </c>
      <c r="G70" s="191">
        <f t="shared" si="29"/>
        <v>-21316.847214491921</v>
      </c>
      <c r="H70" s="102">
        <f t="shared" si="18"/>
        <v>511212.81799124798</v>
      </c>
      <c r="I70" s="102">
        <f t="shared" si="18"/>
        <v>513747.31091236614</v>
      </c>
      <c r="J70" s="102">
        <f>I70-H70</f>
        <v>2534.4929211181588</v>
      </c>
      <c r="K70" s="102">
        <f t="shared" si="4"/>
        <v>-532.24351343481339</v>
      </c>
      <c r="L70" s="102">
        <f t="shared" si="6"/>
        <v>62.306304376453113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24" ht="15" customHeight="1" x14ac:dyDescent="0.25">
      <c r="A71" s="97">
        <v>45930</v>
      </c>
      <c r="B71" s="102">
        <f t="shared" si="15"/>
        <v>549485.7434174295</v>
      </c>
      <c r="C71" s="99">
        <f>+'Summary Feed x Depr Grp'!F66</f>
        <v>549485.7434174295</v>
      </c>
      <c r="D71" s="102">
        <f t="shared" si="30"/>
        <v>1066.4828455009113</v>
      </c>
      <c r="E71" s="191">
        <f t="shared" si="21"/>
        <v>790.81763654270981</v>
      </c>
      <c r="F71" s="102">
        <f t="shared" si="29"/>
        <v>-24917.82298111101</v>
      </c>
      <c r="G71" s="191">
        <f t="shared" si="29"/>
        <v>-22107.664851034631</v>
      </c>
      <c r="H71" s="102">
        <f t="shared" si="18"/>
        <v>524567.9204363185</v>
      </c>
      <c r="I71" s="102">
        <f t="shared" si="18"/>
        <v>527378.07856639486</v>
      </c>
      <c r="J71" s="102">
        <f>I71-H71</f>
        <v>2810.1581300763646</v>
      </c>
      <c r="K71" s="102">
        <f t="shared" si="4"/>
        <v>-590.13320731603653</v>
      </c>
      <c r="L71" s="102">
        <f t="shared" si="6"/>
        <v>57.889693881223138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24" ht="15" customHeight="1" x14ac:dyDescent="0.25">
      <c r="A72" s="97">
        <v>45961</v>
      </c>
      <c r="B72" s="102">
        <f t="shared" si="15"/>
        <v>563907.32870800095</v>
      </c>
      <c r="C72" s="99">
        <f>+'Summary Feed x Depr Grp'!F67</f>
        <v>563907.32870800095</v>
      </c>
      <c r="D72" s="102">
        <f t="shared" si="30"/>
        <v>1066.4828455009113</v>
      </c>
      <c r="E72" s="191">
        <f t="shared" si="21"/>
        <v>811.84911509145979</v>
      </c>
      <c r="F72" s="102">
        <f t="shared" si="29"/>
        <v>-25984.305826611922</v>
      </c>
      <c r="G72" s="191">
        <f t="shared" si="29"/>
        <v>-22919.513966126091</v>
      </c>
      <c r="H72" s="102">
        <f t="shared" si="18"/>
        <v>537923.02288138901</v>
      </c>
      <c r="I72" s="102">
        <f t="shared" si="18"/>
        <v>540987.81474187481</v>
      </c>
      <c r="J72" s="102">
        <f t="shared" ref="J72:J74" si="31">I72-H72</f>
        <v>3064.7918604857987</v>
      </c>
      <c r="K72" s="102">
        <f t="shared" si="4"/>
        <v>-643.60629070201765</v>
      </c>
      <c r="L72" s="102">
        <f t="shared" si="6"/>
        <v>53.473083385981113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24" ht="15" customHeight="1" x14ac:dyDescent="0.25">
      <c r="A73" s="97">
        <v>45991</v>
      </c>
      <c r="B73" s="102">
        <f t="shared" si="15"/>
        <v>578328.91399857239</v>
      </c>
      <c r="C73" s="99">
        <f>+'Summary Feed x Depr Grp'!F68</f>
        <v>578328.91399857239</v>
      </c>
      <c r="D73" s="102">
        <f t="shared" si="30"/>
        <v>1066.4828455009113</v>
      </c>
      <c r="E73" s="191">
        <f t="shared" si="21"/>
        <v>832.88059364020978</v>
      </c>
      <c r="F73" s="102">
        <f t="shared" si="29"/>
        <v>-27050.788672112834</v>
      </c>
      <c r="G73" s="191">
        <f t="shared" si="29"/>
        <v>-23752.394559766301</v>
      </c>
      <c r="H73" s="102">
        <f t="shared" si="18"/>
        <v>551278.12532645953</v>
      </c>
      <c r="I73" s="102">
        <f t="shared" si="18"/>
        <v>554576.51943880611</v>
      </c>
      <c r="J73" s="102">
        <f t="shared" si="31"/>
        <v>3298.3941123465775</v>
      </c>
      <c r="K73" s="102">
        <f t="shared" si="4"/>
        <v>-692.66276359278129</v>
      </c>
      <c r="L73" s="102">
        <f t="shared" si="6"/>
        <v>49.056472890763644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24" ht="15" x14ac:dyDescent="0.25">
      <c r="A74" s="97">
        <v>46022</v>
      </c>
      <c r="B74" s="102">
        <f t="shared" si="15"/>
        <v>592750.49928914383</v>
      </c>
      <c r="C74" s="99">
        <f>+'Summary Feed x Depr Grp'!F69</f>
        <v>592750.49928914383</v>
      </c>
      <c r="D74" s="102">
        <f>($B$26*$F$6+($B$38-$B$26)*$E$6+($B$50-$B$38)*$D$6+($B$62-$B$50)*$C$6+($B$74-$B$62)*$B$6)/12</f>
        <v>1066.4828455009113</v>
      </c>
      <c r="E74" s="191">
        <f t="shared" si="21"/>
        <v>853.91207218895988</v>
      </c>
      <c r="F74" s="102">
        <f t="shared" si="29"/>
        <v>-28117.271517613746</v>
      </c>
      <c r="G74" s="191">
        <f t="shared" si="29"/>
        <v>-24606.30663195526</v>
      </c>
      <c r="H74" s="102">
        <f t="shared" si="18"/>
        <v>564633.22777153004</v>
      </c>
      <c r="I74" s="102">
        <f t="shared" si="18"/>
        <v>568144.19265718851</v>
      </c>
      <c r="J74" s="102">
        <f t="shared" si="31"/>
        <v>3510.9648856584681</v>
      </c>
      <c r="K74" s="102">
        <f t="shared" si="4"/>
        <v>-737.30262598827824</v>
      </c>
      <c r="L74" s="102">
        <f t="shared" si="6"/>
        <v>44.639862395496948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2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+'E311 3-4'!L62</f>
        <v>5.1223075001971949</v>
      </c>
      <c r="S75" s="47">
        <f>+'E311 3-4'!K62</f>
        <v>89.872015443515266</v>
      </c>
      <c r="T75" s="45"/>
      <c r="U75" s="46"/>
      <c r="V75" s="43"/>
      <c r="W75" s="147">
        <f>S75</f>
        <v>89.872015443515266</v>
      </c>
      <c r="X75" s="1"/>
    </row>
    <row r="76" spans="1:2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+'E311 3-4'!L63</f>
        <v>93.222577843123005</v>
      </c>
      <c r="S76" s="48">
        <f t="shared" ref="S76:S87" si="33">+S75-R76</f>
        <v>-3.3505623996077389</v>
      </c>
      <c r="T76" s="45">
        <f>U76-SUM($P$75:P76)+1</f>
        <v>335</v>
      </c>
      <c r="U76" s="46">
        <f>P88</f>
        <v>365</v>
      </c>
      <c r="V76" s="43">
        <f t="shared" ref="V76:V87" si="34">+T76/U76*R76</f>
        <v>85.560448157386872</v>
      </c>
      <c r="W76" s="146">
        <f t="shared" ref="W76:W87" si="35">+W75-V76</f>
        <v>4.311567286128394</v>
      </c>
      <c r="X76" s="1"/>
    </row>
    <row r="77" spans="1:24" ht="15" x14ac:dyDescent="0.25">
      <c r="A77" s="107" t="s">
        <v>102</v>
      </c>
      <c r="B77" s="98">
        <f>B26</f>
        <v>92473.23</v>
      </c>
      <c r="C77" s="98">
        <f>C26</f>
        <v>92473.23</v>
      </c>
      <c r="D77" s="98">
        <f>SUM(D21:D26)</f>
        <v>544.2049585499999</v>
      </c>
      <c r="E77" s="98">
        <f>SUM(E21:E26)</f>
        <v>1465.7226660403476</v>
      </c>
      <c r="F77" s="98">
        <f t="shared" ref="F77:K77" si="36">F26</f>
        <v>-1088.4099170999996</v>
      </c>
      <c r="G77" s="98">
        <f t="shared" si="36"/>
        <v>-1465.7226660403476</v>
      </c>
      <c r="H77" s="98">
        <f t="shared" si="36"/>
        <v>91384.820082899998</v>
      </c>
      <c r="I77" s="98">
        <f t="shared" si="36"/>
        <v>91007.507333959642</v>
      </c>
      <c r="J77" s="98">
        <f t="shared" si="36"/>
        <v>-377.31274894035596</v>
      </c>
      <c r="K77" s="98">
        <f t="shared" si="36"/>
        <v>79.23567727747475</v>
      </c>
      <c r="L77" s="96">
        <f>SUM(L21:L26)</f>
        <v>-193.51871857297473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+'E311 3-4'!L64</f>
        <v>88.805967347893159</v>
      </c>
      <c r="S77" s="48">
        <f t="shared" si="33"/>
        <v>-92.156529747500898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74.694334180282738</v>
      </c>
      <c r="W77" s="146">
        <f t="shared" si="35"/>
        <v>-70.382766894154344</v>
      </c>
      <c r="X77" s="1"/>
    </row>
    <row r="78" spans="1:24" ht="15" x14ac:dyDescent="0.25">
      <c r="A78" s="108" t="s">
        <v>103</v>
      </c>
      <c r="B78" s="109">
        <f>(0+B26+SUM(B15:B25)*2)/24</f>
        <v>25987.990532630272</v>
      </c>
      <c r="C78" s="109">
        <f>(0+C26+SUM(C15:C25)*2)/24</f>
        <v>25987.990532630272</v>
      </c>
      <c r="D78" s="109"/>
      <c r="E78" s="110"/>
      <c r="F78" s="109">
        <f t="shared" ref="F78:K78" si="38">(0+F26+SUM(F15:F25)*2)/24</f>
        <v>-544.2049585499999</v>
      </c>
      <c r="G78" s="109">
        <f t="shared" si="38"/>
        <v>-274.15225406022392</v>
      </c>
      <c r="H78" s="109">
        <f t="shared" si="38"/>
        <v>25443.785574080273</v>
      </c>
      <c r="I78" s="109">
        <f t="shared" si="38"/>
        <v>25713.838278570052</v>
      </c>
      <c r="J78" s="109">
        <f t="shared" si="38"/>
        <v>270.0527044897762</v>
      </c>
      <c r="K78" s="109">
        <f t="shared" si="38"/>
        <v>-56.711067942852999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+'E311 3-4'!L65</f>
        <v>84.38935685265109</v>
      </c>
      <c r="S78" s="48">
        <f t="shared" si="33"/>
        <v>-176.54588660015199</v>
      </c>
      <c r="T78" s="45">
        <f>U78-SUM($P$75:P78)+1</f>
        <v>276</v>
      </c>
      <c r="U78" s="46">
        <f t="shared" si="37"/>
        <v>365</v>
      </c>
      <c r="V78" s="43">
        <f t="shared" si="34"/>
        <v>63.812226003648497</v>
      </c>
      <c r="W78" s="146">
        <f t="shared" si="35"/>
        <v>-134.19499289780285</v>
      </c>
      <c r="X78" s="1"/>
    </row>
    <row r="79" spans="1:2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+'E311 3-4'!L66</f>
        <v>79.972746357396858</v>
      </c>
      <c r="S79" s="48">
        <f t="shared" si="33"/>
        <v>-256.51863295754885</v>
      </c>
      <c r="T79" s="45">
        <f>U79-SUM($P$75:P79)+1</f>
        <v>246</v>
      </c>
      <c r="U79" s="46">
        <f t="shared" si="37"/>
        <v>365</v>
      </c>
      <c r="V79" s="43">
        <f t="shared" si="34"/>
        <v>53.899440010738708</v>
      </c>
      <c r="W79" s="146">
        <f t="shared" si="35"/>
        <v>-188.09443290854156</v>
      </c>
      <c r="X79" s="1"/>
    </row>
    <row r="80" spans="1:24" ht="15" x14ac:dyDescent="0.25">
      <c r="A80" s="124" t="s">
        <v>89</v>
      </c>
      <c r="B80" s="125">
        <f>B38</f>
        <v>130360.83000000003</v>
      </c>
      <c r="C80" s="125">
        <f>C38</f>
        <v>130360.83000000003</v>
      </c>
      <c r="D80" s="125">
        <f>SUM(D27:D38)</f>
        <v>2816.9506692000009</v>
      </c>
      <c r="E80" s="125">
        <f>SUM(E27:E38)</f>
        <v>6283.920492000002</v>
      </c>
      <c r="F80" s="125">
        <f t="shared" ref="F80:I80" si="39">F38</f>
        <v>-3905.3605863000007</v>
      </c>
      <c r="G80" s="125">
        <f t="shared" si="39"/>
        <v>-7749.6431580403487</v>
      </c>
      <c r="H80" s="125">
        <f t="shared" si="39"/>
        <v>126455.46941370003</v>
      </c>
      <c r="I80" s="125">
        <f t="shared" si="39"/>
        <v>122611.18684195969</v>
      </c>
      <c r="J80" s="125">
        <f>J38</f>
        <v>-3844.2825717403466</v>
      </c>
      <c r="K80" s="125">
        <f>K38</f>
        <v>807.29934006547273</v>
      </c>
      <c r="L80" s="126">
        <f>SUM(L27:L38)</f>
        <v>-728.06366278799794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+'E311 3-4'!L67</f>
        <v>75.55613586217919</v>
      </c>
      <c r="S80" s="48">
        <f t="shared" si="33"/>
        <v>-332.07476881972804</v>
      </c>
      <c r="T80" s="45">
        <f>U80-SUM($P$75:P80)+1</f>
        <v>215</v>
      </c>
      <c r="U80" s="46">
        <f t="shared" si="37"/>
        <v>365</v>
      </c>
      <c r="V80" s="43">
        <f t="shared" si="34"/>
        <v>44.505669069502815</v>
      </c>
      <c r="W80" s="146">
        <f t="shared" si="35"/>
        <v>-232.60010197804439</v>
      </c>
      <c r="X80" s="1"/>
    </row>
    <row r="81" spans="1:42" ht="15" x14ac:dyDescent="0.25">
      <c r="A81" s="127" t="s">
        <v>88</v>
      </c>
      <c r="B81" s="128">
        <f>(B26+B38+SUM(B27:B37)*2)/24</f>
        <v>111417.03000000001</v>
      </c>
      <c r="C81" s="128">
        <f>(C26+C38+SUM(C27:C37)*2)/24</f>
        <v>111417.03000000001</v>
      </c>
      <c r="D81" s="128"/>
      <c r="E81" s="129"/>
      <c r="F81" s="128">
        <f t="shared" ref="F81:I81" si="40">(F26+F38+SUM(F27:F37)*2)/24</f>
        <v>-2496.8852517000005</v>
      </c>
      <c r="G81" s="128">
        <f t="shared" si="40"/>
        <v>-4430.8478012070145</v>
      </c>
      <c r="H81" s="128">
        <f t="shared" si="40"/>
        <v>108920.14474830002</v>
      </c>
      <c r="I81" s="128">
        <f t="shared" si="40"/>
        <v>106986.182198793</v>
      </c>
      <c r="J81" s="128">
        <f>(J26+J38+SUM(J27:J37)*2)/24</f>
        <v>-1933.9625495070152</v>
      </c>
      <c r="K81" s="128">
        <f>(K26+K38+SUM(K27:K37)*2)/24</f>
        <v>406.13213539647319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+'E311 3-4'!L68</f>
        <v>71.139525366937164</v>
      </c>
      <c r="S81" s="48">
        <f t="shared" si="33"/>
        <v>-403.2142941866652</v>
      </c>
      <c r="T81" s="45">
        <f>U81-SUM($P$75:P81)+1</f>
        <v>185</v>
      </c>
      <c r="U81" s="46">
        <f t="shared" si="37"/>
        <v>365</v>
      </c>
      <c r="V81" s="43">
        <f t="shared" si="34"/>
        <v>36.0570197065298</v>
      </c>
      <c r="W81" s="146">
        <f t="shared" si="35"/>
        <v>-268.65712168457418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+'E311 3-4'!L69</f>
        <v>66.722914871695082</v>
      </c>
      <c r="S82" s="48">
        <f t="shared" si="33"/>
        <v>-469.93720905836028</v>
      </c>
      <c r="T82" s="45">
        <f>U82-SUM($P$75:P82)+1</f>
        <v>154</v>
      </c>
      <c r="U82" s="46">
        <f t="shared" si="37"/>
        <v>365</v>
      </c>
      <c r="V82" s="43">
        <f t="shared" si="34"/>
        <v>28.151586000660391</v>
      </c>
      <c r="W82" s="146">
        <f t="shared" si="35"/>
        <v>-296.80870768523459</v>
      </c>
      <c r="X82" s="1"/>
    </row>
    <row r="83" spans="1:42" ht="15" x14ac:dyDescent="0.25">
      <c r="A83" s="107" t="s">
        <v>90</v>
      </c>
      <c r="B83" s="98">
        <f>B50</f>
        <v>181990.77234827957</v>
      </c>
      <c r="C83" s="98">
        <f>C50</f>
        <v>181990.77234827957</v>
      </c>
      <c r="D83" s="98">
        <f>SUM(D39:D50)</f>
        <v>3950.136102639251</v>
      </c>
      <c r="E83" s="98">
        <f>SUM(E39:E50)</f>
        <v>2733.0765205474472</v>
      </c>
      <c r="F83" s="98">
        <f t="shared" ref="F83:K83" si="41">F50</f>
        <v>-7855.4966889392517</v>
      </c>
      <c r="G83" s="98">
        <f t="shared" si="41"/>
        <v>-10482.71967858779</v>
      </c>
      <c r="H83" s="98">
        <f t="shared" si="41"/>
        <v>174135.27565934032</v>
      </c>
      <c r="I83" s="98">
        <f t="shared" si="41"/>
        <v>171508.0526696918</v>
      </c>
      <c r="J83" s="98">
        <f t="shared" si="41"/>
        <v>-2627.2229896485223</v>
      </c>
      <c r="K83" s="98">
        <f t="shared" si="41"/>
        <v>551.71682782618973</v>
      </c>
      <c r="L83" s="101">
        <f>SUM(L39:L50)</f>
        <v>255.58251223928301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+'E311 3-4'!L70</f>
        <v>62.306304376453113</v>
      </c>
      <c r="S83" s="48">
        <f t="shared" si="33"/>
        <v>-532.24351343481339</v>
      </c>
      <c r="T83" s="45">
        <f>U83-SUM($P$75:P83)+1</f>
        <v>123</v>
      </c>
      <c r="U83" s="46">
        <f t="shared" si="37"/>
        <v>365</v>
      </c>
      <c r="V83" s="43">
        <f t="shared" si="34"/>
        <v>20.996371063845842</v>
      </c>
      <c r="W83" s="146">
        <f t="shared" si="35"/>
        <v>-317.80507874908045</v>
      </c>
      <c r="X83" s="1"/>
    </row>
    <row r="84" spans="1:42" ht="15" x14ac:dyDescent="0.25">
      <c r="A84" s="108" t="s">
        <v>91</v>
      </c>
      <c r="B84" s="109">
        <f>(B38+B50+SUM(B39:B49)*2)/24</f>
        <v>156175.80117413981</v>
      </c>
      <c r="C84" s="109">
        <f>(C38+C50+SUM(C39:C49)*2)/24</f>
        <v>156175.80117413981</v>
      </c>
      <c r="D84" s="109"/>
      <c r="E84" s="110"/>
      <c r="F84" s="109">
        <f t="shared" ref="F84:K84" si="42">(F38+F50+SUM(F39:F49)*2)/24</f>
        <v>-5880.428637619626</v>
      </c>
      <c r="G84" s="109">
        <f t="shared" si="42"/>
        <v>-9041.4106250695258</v>
      </c>
      <c r="H84" s="109">
        <f t="shared" si="42"/>
        <v>150295.37253652021</v>
      </c>
      <c r="I84" s="109">
        <f t="shared" si="42"/>
        <v>147134.39054907029</v>
      </c>
      <c r="J84" s="109">
        <f t="shared" si="42"/>
        <v>-3160.9819874499012</v>
      </c>
      <c r="K84" s="109">
        <f t="shared" si="42"/>
        <v>663.80621736447927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+'E311 3-4'!L71</f>
        <v>57.889693881223138</v>
      </c>
      <c r="S84" s="48">
        <f t="shared" si="33"/>
        <v>-590.13320731603653</v>
      </c>
      <c r="T84" s="45">
        <f>U84-SUM($P$75:P84)+1</f>
        <v>93</v>
      </c>
      <c r="U84" s="46">
        <f t="shared" si="37"/>
        <v>365</v>
      </c>
      <c r="V84" s="43">
        <f t="shared" si="34"/>
        <v>14.749976797133566</v>
      </c>
      <c r="W84" s="146">
        <f t="shared" si="35"/>
        <v>-332.55505554621402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+'E311 3-4'!L72</f>
        <v>53.473083385981113</v>
      </c>
      <c r="S85" s="48">
        <f t="shared" si="33"/>
        <v>-643.60629070201765</v>
      </c>
      <c r="T85" s="45">
        <f>U85-SUM($P$75:P85)+1</f>
        <v>62</v>
      </c>
      <c r="U85" s="46">
        <f t="shared" si="37"/>
        <v>365</v>
      </c>
      <c r="V85" s="43">
        <f t="shared" si="34"/>
        <v>9.0830990957009003</v>
      </c>
      <c r="W85" s="146">
        <f t="shared" si="35"/>
        <v>-341.63815464191492</v>
      </c>
      <c r="X85" s="1"/>
    </row>
    <row r="86" spans="1:42" ht="15" x14ac:dyDescent="0.25">
      <c r="A86" s="124" t="s">
        <v>92</v>
      </c>
      <c r="B86" s="125">
        <f>B62</f>
        <v>419691.47580228653</v>
      </c>
      <c r="C86" s="125">
        <f>C62</f>
        <v>419691.47580228653</v>
      </c>
      <c r="D86" s="125">
        <f>SUM(D51:D62)</f>
        <v>7463.9806826635513</v>
      </c>
      <c r="E86" s="125">
        <f>SUM(E51:E62)</f>
        <v>5264.7196713174535</v>
      </c>
      <c r="F86" s="125">
        <f t="shared" ref="F86:K86" si="43">F62</f>
        <v>-15319.477371602805</v>
      </c>
      <c r="G86" s="125">
        <f t="shared" si="43"/>
        <v>-15747.439349905242</v>
      </c>
      <c r="H86" s="125">
        <f t="shared" si="43"/>
        <v>404371.99843068374</v>
      </c>
      <c r="I86" s="125">
        <f t="shared" si="43"/>
        <v>403944.03645238129</v>
      </c>
      <c r="J86" s="125">
        <f t="shared" si="43"/>
        <v>-427.96197830245364</v>
      </c>
      <c r="K86" s="125">
        <f t="shared" si="43"/>
        <v>89.872015443515266</v>
      </c>
      <c r="L86" s="126">
        <f>SUM(L51:L62)</f>
        <v>461.84481238267438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+'E311 3-4'!L73</f>
        <v>49.056472890763644</v>
      </c>
      <c r="S86" s="48">
        <f t="shared" si="33"/>
        <v>-692.66276359278129</v>
      </c>
      <c r="T86" s="45">
        <f>U86-SUM($P$75:P86)+1</f>
        <v>32</v>
      </c>
      <c r="U86" s="46">
        <f t="shared" si="37"/>
        <v>365</v>
      </c>
      <c r="V86" s="43">
        <f t="shared" si="34"/>
        <v>4.3008414589162642</v>
      </c>
      <c r="W86" s="146">
        <f t="shared" si="35"/>
        <v>-345.93899610083116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300841.12407528306</v>
      </c>
      <c r="C87" s="128">
        <f t="shared" si="44"/>
        <v>300841.12407528306</v>
      </c>
      <c r="D87" s="128"/>
      <c r="E87" s="129"/>
      <c r="F87" s="128">
        <f t="shared" ref="F87:H87" si="45">(F50+F62+SUM(F51:F61)*2)/24</f>
        <v>-11587.487030271028</v>
      </c>
      <c r="G87" s="128">
        <f t="shared" si="45"/>
        <v>-12770.839924898339</v>
      </c>
      <c r="H87" s="128">
        <f t="shared" si="45"/>
        <v>289253.63704501197</v>
      </c>
      <c r="I87" s="128">
        <f>(I50+I62+SUM(I51:I61)*2)/24</f>
        <v>288070.28415038472</v>
      </c>
      <c r="J87" s="128">
        <f t="shared" ref="J87:K87" si="46">(J50+J62+SUM(J51:J61)*2)/24</f>
        <v>-1183.3528946273047</v>
      </c>
      <c r="K87" s="128">
        <f t="shared" si="46"/>
        <v>248.50410787173396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+'E311 3-4'!L74</f>
        <v>44.639862395496948</v>
      </c>
      <c r="S87" s="48">
        <f t="shared" si="33"/>
        <v>-737.30262598827824</v>
      </c>
      <c r="T87" s="45">
        <f>U87-SUM($P$75:P87)+1</f>
        <v>1</v>
      </c>
      <c r="U87" s="46">
        <f t="shared" si="37"/>
        <v>365</v>
      </c>
      <c r="V87" s="43">
        <f t="shared" si="34"/>
        <v>0.12230099286437521</v>
      </c>
      <c r="W87" s="146">
        <f t="shared" si="35"/>
        <v>-346.06129709369554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827.17464143179359</v>
      </c>
      <c r="S88" s="224">
        <f>+'E311 3-4'!K74-S87</f>
        <v>0</v>
      </c>
      <c r="T88" s="21"/>
      <c r="U88" s="50"/>
      <c r="V88" s="49">
        <f>SUM(V76:V87)</f>
        <v>435.93331253721078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592750.49928914383</v>
      </c>
      <c r="C89" s="98">
        <f>C74</f>
        <v>592750.49928914383</v>
      </c>
      <c r="D89" s="98">
        <f>SUM(D63:D74)</f>
        <v>12797.794146010938</v>
      </c>
      <c r="E89" s="98">
        <f>SUM(E63:E74)</f>
        <v>8858.867282050016</v>
      </c>
      <c r="F89" s="98">
        <f t="shared" ref="F89:K89" si="47">F74</f>
        <v>-28117.271517613746</v>
      </c>
      <c r="G89" s="98">
        <f t="shared" si="47"/>
        <v>-24606.30663195526</v>
      </c>
      <c r="H89" s="98">
        <f t="shared" si="47"/>
        <v>564633.22777153004</v>
      </c>
      <c r="I89" s="98">
        <f t="shared" si="47"/>
        <v>568144.19265718851</v>
      </c>
      <c r="J89" s="98">
        <f t="shared" si="47"/>
        <v>3510.9648856584681</v>
      </c>
      <c r="K89" s="98">
        <f t="shared" si="47"/>
        <v>-737.30262598827824</v>
      </c>
      <c r="L89" s="101">
        <f>SUM(L63:L74)</f>
        <v>827.17464143179359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506220.98754571518</v>
      </c>
      <c r="C90" s="109">
        <f>(C62+C74+SUM(C63:C73)*2)/24</f>
        <v>506220.98754571518</v>
      </c>
      <c r="D90" s="109"/>
      <c r="E90" s="110"/>
      <c r="F90" s="109">
        <f t="shared" ref="F90:K90" si="48">(F62+F74+SUM(F63:F73)*2)/24</f>
        <v>-21718.374444608275</v>
      </c>
      <c r="G90" s="109">
        <f t="shared" si="48"/>
        <v>-19926.247871557647</v>
      </c>
      <c r="H90" s="109">
        <f t="shared" si="48"/>
        <v>484502.61310110684</v>
      </c>
      <c r="I90" s="109">
        <f t="shared" si="48"/>
        <v>486294.73967415752</v>
      </c>
      <c r="J90" s="109">
        <f t="shared" si="48"/>
        <v>1792.1265730506323</v>
      </c>
      <c r="K90" s="109">
        <f t="shared" si="48"/>
        <v>-376.34658034063278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-376.34658034063278</v>
      </c>
      <c r="T90" s="21"/>
      <c r="U90" s="22"/>
      <c r="V90" s="160" t="s">
        <v>104</v>
      </c>
      <c r="W90" s="55">
        <f>W87</f>
        <v>-346.06129709369554</v>
      </c>
      <c r="X90" s="247">
        <f>+'DFIT Detail'!G5</f>
        <v>-345.69</v>
      </c>
      <c r="Y90" s="249">
        <f>+W90-X90</f>
        <v>-0.37129709369554575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Grp'!F73-B78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Grp'!F74-B81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Grp'!F75-B84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Grp'!F76-B87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Grp'!F77-B90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E311 STM Str/Impv, Colstrip 3-4 Com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1465.7226660403476</v>
      </c>
      <c r="F103" s="99">
        <f t="array" ref="F103:F107">TRANSPOSE('Depr Exp Detail'!D62:H62)</f>
        <v>1465.72</v>
      </c>
      <c r="G103" s="264">
        <f>+F103-E103</f>
        <v>-2.6660403475489147E-3</v>
      </c>
      <c r="H103" s="256"/>
    </row>
    <row r="104" spans="1:12" x14ac:dyDescent="0.2">
      <c r="D104" s="258" t="s">
        <v>3035</v>
      </c>
      <c r="E104" s="102">
        <f>+E80</f>
        <v>6283.920492000002</v>
      </c>
      <c r="F104" s="99">
        <v>6283.92</v>
      </c>
      <c r="G104" s="264">
        <f t="shared" ref="G104:G107" si="50">+F104-E104</f>
        <v>-4.9200000194105087E-4</v>
      </c>
      <c r="H104" s="256"/>
    </row>
    <row r="105" spans="1:12" x14ac:dyDescent="0.2">
      <c r="D105" s="255">
        <v>2023</v>
      </c>
      <c r="E105" s="102">
        <f>+E83</f>
        <v>2733.0765205474472</v>
      </c>
      <c r="F105" s="99">
        <v>2732.1</v>
      </c>
      <c r="G105" s="264">
        <f t="shared" si="50"/>
        <v>-0.97652054744730776</v>
      </c>
      <c r="H105" s="256"/>
    </row>
    <row r="106" spans="1:12" x14ac:dyDescent="0.2">
      <c r="D106" s="255">
        <v>2024</v>
      </c>
      <c r="E106" s="102">
        <f>+E86</f>
        <v>5264.7196713174535</v>
      </c>
      <c r="F106" s="99">
        <v>5263.5</v>
      </c>
      <c r="G106" s="264">
        <f t="shared" si="50"/>
        <v>-1.2196713174535034</v>
      </c>
      <c r="H106" s="256"/>
    </row>
    <row r="107" spans="1:12" x14ac:dyDescent="0.2">
      <c r="D107" s="255">
        <v>2025</v>
      </c>
      <c r="E107" s="102">
        <f>+E89</f>
        <v>8858.867282050016</v>
      </c>
      <c r="F107" s="99">
        <v>8857.86</v>
      </c>
      <c r="G107" s="264">
        <f t="shared" si="50"/>
        <v>-1.0072820500154194</v>
      </c>
      <c r="H107" s="256"/>
    </row>
    <row r="108" spans="1:12" x14ac:dyDescent="0.2">
      <c r="D108" s="255"/>
      <c r="E108" s="190"/>
      <c r="F108" s="190"/>
      <c r="G108" s="195">
        <f>SUM(G103:G107)</f>
        <v>-3.2066319552657205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65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28515625" style="67" bestFit="1" customWidth="1"/>
    <col min="12" max="12" width="11.7109375" style="67" bestFit="1" customWidth="1"/>
    <col min="13" max="13" width="9.7109375" style="190" bestFit="1" customWidth="1"/>
    <col min="14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42" s="2" customFormat="1" x14ac:dyDescent="0.2">
      <c r="A1" s="15" t="str">
        <f>+'Summary Feed x Depr Grp'!G1</f>
        <v>E311 STM Str/Impv, Colstrip 4</v>
      </c>
      <c r="B1" s="15"/>
      <c r="C1" s="16"/>
      <c r="D1" s="16"/>
      <c r="E1" s="16"/>
      <c r="J1" s="16"/>
      <c r="K1" s="16"/>
      <c r="L1" s="56"/>
      <c r="M1" s="57"/>
      <c r="N1" s="56"/>
    </row>
    <row r="2" spans="1:42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42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42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42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>
        <v>22</v>
      </c>
      <c r="X5" s="70">
        <v>23</v>
      </c>
      <c r="Y5" s="70">
        <v>24</v>
      </c>
      <c r="Z5" s="70">
        <v>25</v>
      </c>
      <c r="AA5" s="70">
        <v>26</v>
      </c>
      <c r="AB5" s="70">
        <v>27</v>
      </c>
      <c r="AC5" s="70">
        <v>28</v>
      </c>
      <c r="AD5" s="70">
        <v>29</v>
      </c>
      <c r="AE5" s="70">
        <v>30</v>
      </c>
      <c r="AF5" s="70">
        <v>31</v>
      </c>
      <c r="AG5" s="70">
        <v>32</v>
      </c>
      <c r="AH5" s="70">
        <v>33</v>
      </c>
      <c r="AI5" s="70">
        <v>34</v>
      </c>
      <c r="AJ5" s="70">
        <v>35</v>
      </c>
      <c r="AK5" s="70">
        <v>36</v>
      </c>
      <c r="AL5" s="70">
        <v>37</v>
      </c>
      <c r="AM5" s="70">
        <v>38</v>
      </c>
      <c r="AN5" s="70">
        <v>39</v>
      </c>
      <c r="AO5" s="70">
        <v>40</v>
      </c>
      <c r="AP5" s="70" t="s">
        <v>2</v>
      </c>
    </row>
    <row r="6" spans="1:42" s="2" customFormat="1" x14ac:dyDescent="0.2">
      <c r="A6" s="71" t="s">
        <v>82</v>
      </c>
      <c r="B6" s="116">
        <f>+MACRS!AP7</f>
        <v>1.1769999999999999E-2</v>
      </c>
      <c r="C6" s="116">
        <f>+MACRS!AP8</f>
        <v>2.564E-2</v>
      </c>
      <c r="D6" s="116">
        <f>+MACRS!AP9</f>
        <v>2.564E-2</v>
      </c>
      <c r="E6" s="116">
        <f>+MACRS!AP10</f>
        <v>2.564E-2</v>
      </c>
      <c r="F6" s="116">
        <f>+MACRS!AP11</f>
        <v>2.564E-2</v>
      </c>
      <c r="G6" s="116">
        <f>+MACRS!AP12</f>
        <v>2.564E-2</v>
      </c>
      <c r="H6" s="116">
        <f>+MACRS!AP13</f>
        <v>2.564E-2</v>
      </c>
      <c r="I6" s="116">
        <f>+MACRS!AP14</f>
        <v>2.564E-2</v>
      </c>
      <c r="J6" s="116">
        <f>+MACRS!AP15</f>
        <v>2.564E-2</v>
      </c>
      <c r="K6" s="116">
        <f>+MACRS!AP16</f>
        <v>2.564E-2</v>
      </c>
      <c r="L6" s="116">
        <f>+MACRS!AP17</f>
        <v>2.564E-2</v>
      </c>
      <c r="M6" s="116">
        <f>+MACRS!AP18</f>
        <v>2.564E-2</v>
      </c>
      <c r="N6" s="116">
        <f>+MACRS!AP19</f>
        <v>2.564E-2</v>
      </c>
      <c r="O6" s="116">
        <f>+MACRS!AP20</f>
        <v>2.564E-2</v>
      </c>
      <c r="P6" s="116">
        <f>+MACRS!AP21</f>
        <v>2.564E-2</v>
      </c>
      <c r="Q6" s="116">
        <f>+MACRS!AP22</f>
        <v>2.564E-2</v>
      </c>
      <c r="R6" s="116">
        <f>+MACRS!AP23</f>
        <v>2.564E-2</v>
      </c>
      <c r="S6" s="116">
        <f>+MACRS!AP24</f>
        <v>2.564E-2</v>
      </c>
      <c r="T6" s="116">
        <f>+MACRS!AP25</f>
        <v>2.564E-2</v>
      </c>
      <c r="U6" s="116">
        <f>+MACRS!AP26</f>
        <v>2.564E-2</v>
      </c>
      <c r="V6" s="116">
        <f>+MACRS!AP27</f>
        <v>2.564E-2</v>
      </c>
      <c r="W6" s="116">
        <f>+MACRS!AP28</f>
        <v>2.564E-2</v>
      </c>
      <c r="X6" s="116">
        <f>+MACRS!AP29</f>
        <v>2.564E-2</v>
      </c>
      <c r="Y6" s="116">
        <f>+MACRS!AP30</f>
        <v>2.564E-2</v>
      </c>
      <c r="Z6" s="116">
        <f>+MACRS!AP31</f>
        <v>2.564E-2</v>
      </c>
      <c r="AA6" s="116">
        <f>+MACRS!AP32</f>
        <v>2.564E-2</v>
      </c>
      <c r="AB6" s="116">
        <f>+MACRS!AP33</f>
        <v>2.564E-2</v>
      </c>
      <c r="AC6" s="116">
        <f>+MACRS!AP34</f>
        <v>2.564E-2</v>
      </c>
      <c r="AD6" s="116">
        <f>+MACRS!AP35</f>
        <v>2.564E-2</v>
      </c>
      <c r="AE6" s="116">
        <f>+MACRS!AP36</f>
        <v>2.564E-2</v>
      </c>
      <c r="AF6" s="116">
        <f>+MACRS!AP37</f>
        <v>2.564E-2</v>
      </c>
      <c r="AG6" s="116">
        <f>+MACRS!AP38</f>
        <v>2.564E-2</v>
      </c>
      <c r="AH6" s="116">
        <f>+MACRS!AP39</f>
        <v>2.564E-2</v>
      </c>
      <c r="AI6" s="116">
        <f>+MACRS!AP40</f>
        <v>2.564E-2</v>
      </c>
      <c r="AJ6" s="116">
        <f>+MACRS!AP41</f>
        <v>2.564E-2</v>
      </c>
      <c r="AK6" s="116">
        <f>+MACRS!AP42</f>
        <v>2.564E-2</v>
      </c>
      <c r="AL6" s="116">
        <f>+MACRS!AP43</f>
        <v>2.564E-2</v>
      </c>
      <c r="AM6" s="116">
        <f>+MACRS!AP44</f>
        <v>2.564E-2</v>
      </c>
      <c r="AN6" s="116">
        <f>+MACRS!AP45</f>
        <v>2.564E-2</v>
      </c>
      <c r="AO6" s="116">
        <f>+MACRS!AP46</f>
        <v>1.391E-2</v>
      </c>
      <c r="AP6" s="116">
        <f>SUM(B6:AO6)</f>
        <v>0.99999999999999989</v>
      </c>
    </row>
    <row r="7" spans="1:42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42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42" ht="13.5" thickBot="1" x14ac:dyDescent="0.25">
      <c r="A9" s="80"/>
      <c r="B9" s="81"/>
      <c r="C9" s="82"/>
      <c r="D9" s="81" t="s">
        <v>64</v>
      </c>
      <c r="E9" s="159">
        <f>+'Summary Feed x Depr Grp'!G7</f>
        <v>5.9899999999999995E-2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42" ht="13.5" thickBot="1" x14ac:dyDescent="0.25">
      <c r="A10" s="80"/>
      <c r="B10" s="81"/>
      <c r="C10" s="82"/>
      <c r="D10" s="81" t="s">
        <v>65</v>
      </c>
      <c r="E10" s="159">
        <f>+'Summary Feed x Depr Grp'!G8</f>
        <v>4.9500000000000002E-2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42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42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42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42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42" ht="15" x14ac:dyDescent="0.25">
      <c r="A15" s="97">
        <v>44227</v>
      </c>
      <c r="B15" s="102"/>
      <c r="C15" s="102"/>
      <c r="D15" s="102">
        <f t="shared" ref="D15:D26" si="0">$B$26*$B$6/12</f>
        <v>218.4288468083333</v>
      </c>
      <c r="E15" s="102"/>
      <c r="F15" s="102">
        <f t="shared" ref="F15" si="1">-D15</f>
        <v>-218.4288468083333</v>
      </c>
      <c r="G15" s="102"/>
      <c r="H15" s="102">
        <f t="shared" ref="H15:I30" si="2">B15+F15</f>
        <v>-218.4288468083333</v>
      </c>
      <c r="I15" s="102">
        <f t="shared" si="2"/>
        <v>0</v>
      </c>
      <c r="J15" s="102">
        <f t="shared" ref="J15:J69" si="3">I15-H15</f>
        <v>218.4288468083333</v>
      </c>
      <c r="K15" s="102">
        <f t="shared" ref="K15:K74" si="4">-J15*$K$11</f>
        <v>-45.870057829749989</v>
      </c>
      <c r="L15" s="102">
        <f t="shared" ref="L15" si="5">-K15</f>
        <v>45.870057829749989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  <c r="AI15" s="1"/>
    </row>
    <row r="16" spans="1:42" ht="15" x14ac:dyDescent="0.25">
      <c r="A16" s="97">
        <v>44255</v>
      </c>
      <c r="B16" s="102"/>
      <c r="C16" s="102"/>
      <c r="D16" s="102">
        <f t="shared" si="0"/>
        <v>218.4288468083333</v>
      </c>
      <c r="E16" s="102"/>
      <c r="F16" s="102">
        <f>-D16+F15</f>
        <v>-436.85769361666661</v>
      </c>
      <c r="G16" s="102"/>
      <c r="H16" s="102">
        <f t="shared" si="2"/>
        <v>-436.85769361666661</v>
      </c>
      <c r="I16" s="102">
        <f t="shared" si="2"/>
        <v>0</v>
      </c>
      <c r="J16" s="102">
        <f t="shared" si="3"/>
        <v>436.85769361666661</v>
      </c>
      <c r="K16" s="102">
        <f t="shared" si="4"/>
        <v>-91.740115659499978</v>
      </c>
      <c r="L16" s="102">
        <f t="shared" ref="L16:L74" si="6">-K16+K15</f>
        <v>45.870057829749989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  <c r="AI16" s="1"/>
    </row>
    <row r="17" spans="1:35" ht="15" x14ac:dyDescent="0.25">
      <c r="A17" s="97">
        <v>44286</v>
      </c>
      <c r="B17" s="102"/>
      <c r="C17" s="102"/>
      <c r="D17" s="102">
        <f t="shared" si="0"/>
        <v>218.4288468083333</v>
      </c>
      <c r="E17" s="102"/>
      <c r="F17" s="102">
        <f t="shared" ref="F17:G32" si="7">-D17+F16</f>
        <v>-655.28654042499988</v>
      </c>
      <c r="G17" s="102"/>
      <c r="H17" s="102">
        <f t="shared" si="2"/>
        <v>-655.28654042499988</v>
      </c>
      <c r="I17" s="102">
        <f t="shared" si="2"/>
        <v>0</v>
      </c>
      <c r="J17" s="102">
        <f t="shared" si="3"/>
        <v>655.28654042499988</v>
      </c>
      <c r="K17" s="102">
        <f t="shared" si="4"/>
        <v>-137.61017348924997</v>
      </c>
      <c r="L17" s="102">
        <f t="shared" si="6"/>
        <v>45.870057829749996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  <c r="AI17" s="1"/>
    </row>
    <row r="18" spans="1:35" ht="15" x14ac:dyDescent="0.25">
      <c r="A18" s="97">
        <v>44316</v>
      </c>
      <c r="B18" s="102"/>
      <c r="C18" s="102"/>
      <c r="D18" s="102">
        <f t="shared" si="0"/>
        <v>218.4288468083333</v>
      </c>
      <c r="E18" s="102"/>
      <c r="F18" s="102">
        <f t="shared" si="7"/>
        <v>-873.71538723333322</v>
      </c>
      <c r="G18" s="102"/>
      <c r="H18" s="102">
        <f t="shared" si="2"/>
        <v>-873.71538723333322</v>
      </c>
      <c r="I18" s="102">
        <f t="shared" si="2"/>
        <v>0</v>
      </c>
      <c r="J18" s="102">
        <f t="shared" si="3"/>
        <v>873.71538723333322</v>
      </c>
      <c r="K18" s="102">
        <f t="shared" si="4"/>
        <v>-183.48023131899996</v>
      </c>
      <c r="L18" s="102">
        <f t="shared" si="6"/>
        <v>45.870057829749982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  <c r="AI18" s="1"/>
    </row>
    <row r="19" spans="1:35" ht="15" x14ac:dyDescent="0.25">
      <c r="A19" s="97">
        <v>44347</v>
      </c>
      <c r="B19" s="102"/>
      <c r="C19" s="102"/>
      <c r="D19" s="102">
        <f t="shared" si="0"/>
        <v>218.4288468083333</v>
      </c>
      <c r="E19" s="102"/>
      <c r="F19" s="102">
        <f t="shared" si="7"/>
        <v>-1092.1442340416666</v>
      </c>
      <c r="G19" s="102"/>
      <c r="H19" s="102">
        <f t="shared" si="2"/>
        <v>-1092.1442340416666</v>
      </c>
      <c r="I19" s="102">
        <f t="shared" si="2"/>
        <v>0</v>
      </c>
      <c r="J19" s="102">
        <f t="shared" si="3"/>
        <v>1092.1442340416666</v>
      </c>
      <c r="K19" s="102">
        <f t="shared" si="4"/>
        <v>-229.35028914874997</v>
      </c>
      <c r="L19" s="102">
        <f t="shared" si="6"/>
        <v>45.87005782975001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  <c r="AI19" s="1"/>
    </row>
    <row r="20" spans="1:35" ht="15" x14ac:dyDescent="0.25">
      <c r="A20" s="97">
        <v>44377</v>
      </c>
      <c r="B20" s="102"/>
      <c r="C20" s="102"/>
      <c r="D20" s="102">
        <f t="shared" si="0"/>
        <v>218.4288468083333</v>
      </c>
      <c r="E20" s="102"/>
      <c r="F20" s="102">
        <f t="shared" si="7"/>
        <v>-1310.5730808499998</v>
      </c>
      <c r="G20" s="102"/>
      <c r="H20" s="102">
        <f t="shared" si="2"/>
        <v>-1310.5730808499998</v>
      </c>
      <c r="I20" s="102">
        <f t="shared" si="2"/>
        <v>0</v>
      </c>
      <c r="J20" s="102">
        <f t="shared" si="3"/>
        <v>1310.5730808499998</v>
      </c>
      <c r="K20" s="102">
        <f t="shared" si="4"/>
        <v>-275.22034697849995</v>
      </c>
      <c r="L20" s="102">
        <f t="shared" si="6"/>
        <v>45.870057829749982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  <c r="AI20" s="1"/>
    </row>
    <row r="21" spans="1:35" ht="15" x14ac:dyDescent="0.25">
      <c r="A21" s="97">
        <v>44408</v>
      </c>
      <c r="B21" s="102">
        <f t="shared" ref="B21:B26" si="8">C21</f>
        <v>69295.013777622298</v>
      </c>
      <c r="C21" s="102">
        <f>+'Summary Feed x Depr Grp'!H16</f>
        <v>69295.013777622298</v>
      </c>
      <c r="D21" s="102">
        <f t="shared" si="0"/>
        <v>218.4288468083333</v>
      </c>
      <c r="E21" s="191">
        <f>(+C21*$E$9/12)*0.5</f>
        <v>172.94880521998232</v>
      </c>
      <c r="F21" s="229">
        <f t="shared" si="7"/>
        <v>-1529.001927658333</v>
      </c>
      <c r="G21" s="102">
        <f>-E21</f>
        <v>-172.94880521998232</v>
      </c>
      <c r="H21" s="229">
        <f t="shared" si="2"/>
        <v>67766.011849963965</v>
      </c>
      <c r="I21" s="102">
        <f t="shared" si="2"/>
        <v>69122.06497240231</v>
      </c>
      <c r="J21" s="229">
        <f t="shared" si="3"/>
        <v>1356.0531224383449</v>
      </c>
      <c r="K21" s="229">
        <f t="shared" si="4"/>
        <v>-284.7711557120524</v>
      </c>
      <c r="L21" s="102">
        <f t="shared" si="6"/>
        <v>9.5508087335524579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  <c r="AI21" s="1"/>
    </row>
    <row r="22" spans="1:35" ht="15" x14ac:dyDescent="0.25">
      <c r="A22" s="97">
        <v>44439</v>
      </c>
      <c r="B22" s="102">
        <f t="shared" si="8"/>
        <v>101333.95094971768</v>
      </c>
      <c r="C22" s="102">
        <f>+'Summary Feed x Depr Grp'!H17</f>
        <v>101333.95094971768</v>
      </c>
      <c r="D22" s="102">
        <f t="shared" si="0"/>
        <v>218.4288468083333</v>
      </c>
      <c r="E22" s="102">
        <f t="shared" ref="E22:E27" si="9">+(C21*$E$9/12)+(((C22-C21)*$E$9/12)*0.5)</f>
        <v>425.86145779865268</v>
      </c>
      <c r="F22" s="229">
        <f t="shared" si="7"/>
        <v>-1747.4307744666662</v>
      </c>
      <c r="G22" s="191">
        <f>-E22+G21</f>
        <v>-598.81026301863494</v>
      </c>
      <c r="H22" s="229">
        <f t="shared" si="2"/>
        <v>99586.520175251004</v>
      </c>
      <c r="I22" s="102">
        <f t="shared" si="2"/>
        <v>100735.14068669904</v>
      </c>
      <c r="J22" s="229">
        <f t="shared" si="3"/>
        <v>1148.6205114480399</v>
      </c>
      <c r="K22" s="229">
        <f t="shared" si="4"/>
        <v>-241.21030740408838</v>
      </c>
      <c r="L22" s="102">
        <f t="shared" si="6"/>
        <v>-43.560848307964022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  <c r="AI22" s="1"/>
    </row>
    <row r="23" spans="1:35" ht="15" x14ac:dyDescent="0.25">
      <c r="A23" s="97">
        <v>44469</v>
      </c>
      <c r="B23" s="102">
        <f t="shared" si="8"/>
        <v>128333.85003269339</v>
      </c>
      <c r="C23" s="102">
        <f>+'Summary Feed x Depr Grp'!H18</f>
        <v>128333.85003269339</v>
      </c>
      <c r="D23" s="102">
        <f t="shared" si="0"/>
        <v>218.4288468083333</v>
      </c>
      <c r="E23" s="102">
        <f t="shared" si="9"/>
        <v>573.21255328526752</v>
      </c>
      <c r="F23" s="102">
        <f t="shared" si="7"/>
        <v>-1965.8596212749994</v>
      </c>
      <c r="G23" s="102">
        <f t="shared" si="7"/>
        <v>-1172.0228163039023</v>
      </c>
      <c r="H23" s="102">
        <f t="shared" si="2"/>
        <v>126367.99041141839</v>
      </c>
      <c r="I23" s="102">
        <f t="shared" si="2"/>
        <v>127161.82721638949</v>
      </c>
      <c r="J23" s="102">
        <f t="shared" si="3"/>
        <v>793.8368049710989</v>
      </c>
      <c r="K23" s="102">
        <f t="shared" si="4"/>
        <v>-166.70572904393077</v>
      </c>
      <c r="L23" s="102">
        <f t="shared" si="6"/>
        <v>-74.504578360157609</v>
      </c>
      <c r="M23" s="189"/>
      <c r="N23" s="190"/>
      <c r="O23" s="145">
        <v>2</v>
      </c>
      <c r="P23" s="131"/>
      <c r="Q23" s="42">
        <v>44926</v>
      </c>
      <c r="R23" s="43">
        <f>+'E311 4'!L38</f>
        <v>-206.38397503149827</v>
      </c>
      <c r="S23" s="47">
        <f>+'E311 4'!K38</f>
        <v>2187.380152872589</v>
      </c>
      <c r="T23" s="45"/>
      <c r="U23" s="46"/>
      <c r="V23" s="43"/>
      <c r="W23" s="147">
        <f>S23</f>
        <v>2187.380152872589</v>
      </c>
      <c r="X23" s="1"/>
      <c r="AI23" s="1"/>
    </row>
    <row r="24" spans="1:35" ht="15" x14ac:dyDescent="0.25">
      <c r="A24" s="97">
        <v>44500</v>
      </c>
      <c r="B24" s="102">
        <f t="shared" si="8"/>
        <v>152478.06750515022</v>
      </c>
      <c r="C24" s="102">
        <f>+'Summary Feed x Depr Grp'!H19</f>
        <v>152478.06750515022</v>
      </c>
      <c r="D24" s="102">
        <f t="shared" si="0"/>
        <v>218.4288468083333</v>
      </c>
      <c r="E24" s="102">
        <f t="shared" si="9"/>
        <v>700.85974418820126</v>
      </c>
      <c r="F24" s="102">
        <f t="shared" si="7"/>
        <v>-2184.2884680833326</v>
      </c>
      <c r="G24" s="102">
        <f t="shared" si="7"/>
        <v>-1872.8825604921035</v>
      </c>
      <c r="H24" s="102">
        <f t="shared" si="2"/>
        <v>150293.77903706688</v>
      </c>
      <c r="I24" s="102">
        <f t="shared" si="2"/>
        <v>150605.1849446581</v>
      </c>
      <c r="J24" s="102">
        <f t="shared" si="3"/>
        <v>311.40590759122279</v>
      </c>
      <c r="K24" s="102">
        <f t="shared" si="4"/>
        <v>-65.395240594156789</v>
      </c>
      <c r="L24" s="102">
        <f t="shared" si="6"/>
        <v>-101.31048844977398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+'E311 4'!L39</f>
        <v>-109.96289385309592</v>
      </c>
      <c r="S24" s="48">
        <f t="shared" ref="S24:S35" si="11">+S23-R24</f>
        <v>2297.3430467256849</v>
      </c>
      <c r="T24" s="45">
        <f>U24-SUM($P$23:P24)+1</f>
        <v>335</v>
      </c>
      <c r="U24" s="46">
        <f>P36</f>
        <v>365</v>
      </c>
      <c r="V24" s="43">
        <f t="shared" ref="V24:V35" si="12">+T24/U24*R24</f>
        <v>-100.92484778297845</v>
      </c>
      <c r="W24" s="146">
        <f t="shared" ref="W24:W35" si="13">+W23-V24</f>
        <v>2288.3050006555673</v>
      </c>
      <c r="X24" s="1"/>
      <c r="AI24" s="1"/>
    </row>
    <row r="25" spans="1:35" ht="15" x14ac:dyDescent="0.25">
      <c r="A25" s="97">
        <v>44530</v>
      </c>
      <c r="B25" s="102">
        <f t="shared" si="8"/>
        <v>188232.57416251936</v>
      </c>
      <c r="C25" s="102">
        <f>+'Summary Feed x Depr Grp'!H20</f>
        <v>188232.57416251936</v>
      </c>
      <c r="D25" s="102">
        <f t="shared" si="0"/>
        <v>218.4288468083333</v>
      </c>
      <c r="E25" s="102">
        <f t="shared" si="9"/>
        <v>850.35697649555857</v>
      </c>
      <c r="F25" s="102">
        <f t="shared" si="7"/>
        <v>-2402.7173148916659</v>
      </c>
      <c r="G25" s="102">
        <f t="shared" si="7"/>
        <v>-2723.2395369876622</v>
      </c>
      <c r="H25" s="102">
        <f t="shared" si="2"/>
        <v>185829.8568476277</v>
      </c>
      <c r="I25" s="102">
        <f t="shared" si="2"/>
        <v>185509.33462553169</v>
      </c>
      <c r="J25" s="102">
        <f t="shared" si="3"/>
        <v>-320.52222209601314</v>
      </c>
      <c r="K25" s="102">
        <f t="shared" si="4"/>
        <v>67.30966664016276</v>
      </c>
      <c r="L25" s="102">
        <f t="shared" si="6"/>
        <v>-132.70490723431953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+'E311 4'!L40</f>
        <v>-118.9384704087729</v>
      </c>
      <c r="S25" s="48">
        <f t="shared" si="11"/>
        <v>2416.2815171344578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-100.03865867258433</v>
      </c>
      <c r="W25" s="146">
        <f t="shared" si="13"/>
        <v>2388.3436593281517</v>
      </c>
      <c r="X25" s="1"/>
      <c r="AI25" s="1"/>
    </row>
    <row r="26" spans="1:35" ht="15" x14ac:dyDescent="0.25">
      <c r="A26" s="97">
        <v>44561</v>
      </c>
      <c r="B26" s="229">
        <f t="shared" si="8"/>
        <v>222697.20999999996</v>
      </c>
      <c r="C26" s="102">
        <f>+'Summary Feed x Depr Grp'!H21</f>
        <v>222697.20999999996</v>
      </c>
      <c r="D26" s="102">
        <f t="shared" si="0"/>
        <v>218.4288468083333</v>
      </c>
      <c r="E26" s="229">
        <f t="shared" si="9"/>
        <v>1025.6122529722879</v>
      </c>
      <c r="F26" s="99">
        <f t="shared" si="7"/>
        <v>-2621.1461616999991</v>
      </c>
      <c r="G26" s="229">
        <f t="shared" si="7"/>
        <v>-3748.8517899599501</v>
      </c>
      <c r="H26" s="99">
        <f t="shared" si="2"/>
        <v>220076.06383829998</v>
      </c>
      <c r="I26" s="229">
        <f t="shared" si="2"/>
        <v>218948.35821004002</v>
      </c>
      <c r="J26" s="99">
        <f t="shared" si="3"/>
        <v>-1127.7056282599515</v>
      </c>
      <c r="K26" s="245">
        <f t="shared" si="4"/>
        <v>236.8181819345898</v>
      </c>
      <c r="L26" s="102">
        <f t="shared" si="6"/>
        <v>-169.50851529442704</v>
      </c>
      <c r="M26" s="246">
        <f>+'DFIT Detail'!C6</f>
        <v>236.91</v>
      </c>
      <c r="N26" s="248">
        <f>+K26-M26</f>
        <v>-9.1818065410194549E-2</v>
      </c>
      <c r="O26" s="145">
        <v>5</v>
      </c>
      <c r="P26" s="131">
        <f t="shared" si="10"/>
        <v>31</v>
      </c>
      <c r="Q26" s="42">
        <v>44986</v>
      </c>
      <c r="R26" s="43">
        <f>+'E311 4'!L41</f>
        <v>-127.91404696448581</v>
      </c>
      <c r="S26" s="48">
        <f t="shared" si="11"/>
        <v>2544.1955640989436</v>
      </c>
      <c r="T26" s="45">
        <f>U26-SUM($P$23:P26)+1</f>
        <v>276</v>
      </c>
      <c r="U26" s="46">
        <f t="shared" si="14"/>
        <v>365</v>
      </c>
      <c r="V26" s="43">
        <f t="shared" si="12"/>
        <v>-96.724046471775566</v>
      </c>
      <c r="W26" s="146">
        <f t="shared" si="13"/>
        <v>2485.0677057999274</v>
      </c>
      <c r="X26" s="1"/>
      <c r="AI26" s="1"/>
    </row>
    <row r="27" spans="1:35" ht="15" x14ac:dyDescent="0.25">
      <c r="A27" s="165">
        <v>44592</v>
      </c>
      <c r="B27" s="166">
        <f>C27</f>
        <v>230300.72999999995</v>
      </c>
      <c r="C27" s="166">
        <f>+'Summary Feed x Depr Grp'!H22</f>
        <v>230300.72999999995</v>
      </c>
      <c r="D27" s="166">
        <f>($B$26*$C$6/12)+(($B$38-$B$26)*$B$6/12)</f>
        <v>565.32313576666661</v>
      </c>
      <c r="E27" s="219">
        <f t="shared" si="9"/>
        <v>1130.6073585833331</v>
      </c>
      <c r="F27" s="166">
        <f>-D27+F26</f>
        <v>-3186.4692974666659</v>
      </c>
      <c r="G27" s="219">
        <f t="shared" si="7"/>
        <v>-4879.4591485432829</v>
      </c>
      <c r="H27" s="166">
        <f t="shared" si="2"/>
        <v>227114.2607025333</v>
      </c>
      <c r="I27" s="219">
        <f t="shared" si="2"/>
        <v>225421.27085145668</v>
      </c>
      <c r="J27" s="166">
        <f t="shared" si="3"/>
        <v>-1692.9898510766216</v>
      </c>
      <c r="K27" s="166">
        <f t="shared" si="4"/>
        <v>355.5278687260905</v>
      </c>
      <c r="L27" s="166">
        <f t="shared" si="6"/>
        <v>-118.7096867915007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+'E311 4'!L42</f>
        <v>-136.88962352018689</v>
      </c>
      <c r="S27" s="48">
        <f t="shared" si="11"/>
        <v>2681.0851876191305</v>
      </c>
      <c r="T27" s="45">
        <f>U27-SUM($P$23:P27)+1</f>
        <v>246</v>
      </c>
      <c r="U27" s="46">
        <f t="shared" si="14"/>
        <v>365</v>
      </c>
      <c r="V27" s="43">
        <f t="shared" si="12"/>
        <v>-92.259855851961575</v>
      </c>
      <c r="W27" s="146">
        <f t="shared" si="13"/>
        <v>2577.327561651889</v>
      </c>
      <c r="X27" s="1"/>
      <c r="AI27" s="1"/>
    </row>
    <row r="28" spans="1:35" ht="15" x14ac:dyDescent="0.25">
      <c r="A28" s="97">
        <v>44620</v>
      </c>
      <c r="B28" s="102">
        <f t="shared" ref="B28:B74" si="15">C28</f>
        <v>237904.24999999994</v>
      </c>
      <c r="C28" s="102">
        <f>+'Summary Feed x Depr Grp'!H23</f>
        <v>237904.24999999994</v>
      </c>
      <c r="D28" s="102">
        <f t="shared" ref="D28:D38" si="16">($B$26*$C$6/12)+(($B$38-$B$26)*$B$6/12)</f>
        <v>565.32313576666661</v>
      </c>
      <c r="E28" s="191">
        <f>+(C27*$E$9/12)+(((C28-C27)*$E$9/12)*0.5)</f>
        <v>1168.5615959166664</v>
      </c>
      <c r="F28" s="102">
        <f>-D28+F27</f>
        <v>-3751.7924332333323</v>
      </c>
      <c r="G28" s="191">
        <f t="shared" si="7"/>
        <v>-6048.0207444599491</v>
      </c>
      <c r="H28" s="102">
        <f>B28+F28</f>
        <v>234152.45756676662</v>
      </c>
      <c r="I28" s="102">
        <f t="shared" si="2"/>
        <v>231856.22925554001</v>
      </c>
      <c r="J28" s="102">
        <f t="shared" si="3"/>
        <v>-2296.2283112266159</v>
      </c>
      <c r="K28" s="102">
        <f t="shared" si="4"/>
        <v>482.20794535758932</v>
      </c>
      <c r="L28" s="102">
        <f t="shared" si="6"/>
        <v>-126.68007663149882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+'E311 4'!L43</f>
        <v>-145.86520007588797</v>
      </c>
      <c r="S28" s="48">
        <f t="shared" si="11"/>
        <v>2826.9503876950184</v>
      </c>
      <c r="T28" s="45">
        <f>U28-SUM($P$23:P28)+1</f>
        <v>215</v>
      </c>
      <c r="U28" s="46">
        <f t="shared" si="14"/>
        <v>365</v>
      </c>
      <c r="V28" s="43">
        <f t="shared" si="12"/>
        <v>-85.920597304975104</v>
      </c>
      <c r="W28" s="146">
        <f t="shared" si="13"/>
        <v>2663.2481589568642</v>
      </c>
      <c r="X28" s="1"/>
      <c r="AI28" s="1"/>
    </row>
    <row r="29" spans="1:35" ht="15" x14ac:dyDescent="0.25">
      <c r="A29" s="97">
        <v>44651</v>
      </c>
      <c r="B29" s="102">
        <f t="shared" si="15"/>
        <v>245507.76999999993</v>
      </c>
      <c r="C29" s="102">
        <f>+'Summary Feed x Depr Grp'!H24</f>
        <v>245507.76999999993</v>
      </c>
      <c r="D29" s="102">
        <f t="shared" si="16"/>
        <v>565.32313576666661</v>
      </c>
      <c r="E29" s="191">
        <f>+(C28*$E$9/12)+(((C29-C28)*$E$9/12)*0.5)</f>
        <v>1206.5158332499996</v>
      </c>
      <c r="F29" s="102">
        <f t="shared" ref="F29:G44" si="17">-D29+F28</f>
        <v>-4317.1155689999987</v>
      </c>
      <c r="G29" s="191">
        <f t="shared" si="7"/>
        <v>-7254.5365777099487</v>
      </c>
      <c r="H29" s="102">
        <f t="shared" ref="H29:I74" si="18">B29+F29</f>
        <v>241190.65443099994</v>
      </c>
      <c r="I29" s="102">
        <f t="shared" si="2"/>
        <v>238253.23342228998</v>
      </c>
      <c r="J29" s="102">
        <f t="shared" si="3"/>
        <v>-2937.4210087099636</v>
      </c>
      <c r="K29" s="102">
        <f t="shared" si="4"/>
        <v>616.85841182909235</v>
      </c>
      <c r="L29" s="102">
        <f t="shared" si="6"/>
        <v>-134.65046647150302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+'E311 4'!L44</f>
        <v>-154.8407766315886</v>
      </c>
      <c r="S29" s="48">
        <f t="shared" si="11"/>
        <v>2981.791164326607</v>
      </c>
      <c r="T29" s="45">
        <f>U29-SUM($P$23:P29)+1</f>
        <v>185</v>
      </c>
      <c r="U29" s="46">
        <f t="shared" si="14"/>
        <v>365</v>
      </c>
      <c r="V29" s="43">
        <f t="shared" si="12"/>
        <v>-78.48094158039423</v>
      </c>
      <c r="W29" s="146">
        <f t="shared" si="13"/>
        <v>2741.7291005372585</v>
      </c>
      <c r="X29" s="1"/>
      <c r="AI29" s="1"/>
    </row>
    <row r="30" spans="1:35" ht="15" x14ac:dyDescent="0.25">
      <c r="A30" s="97">
        <v>44681</v>
      </c>
      <c r="B30" s="102">
        <f t="shared" si="15"/>
        <v>253111.28999999992</v>
      </c>
      <c r="C30" s="102">
        <f>+'Summary Feed x Depr Grp'!H25</f>
        <v>253111.28999999992</v>
      </c>
      <c r="D30" s="102">
        <f t="shared" si="16"/>
        <v>565.32313576666661</v>
      </c>
      <c r="E30" s="191">
        <f t="shared" ref="E30:E38" si="19">+(C29*$E$9/12)+(((C30-C29)*$E$9/12)*0.5)</f>
        <v>1244.4700705833329</v>
      </c>
      <c r="F30" s="102">
        <f t="shared" si="17"/>
        <v>-4882.4387047666651</v>
      </c>
      <c r="G30" s="191">
        <f t="shared" si="7"/>
        <v>-8499.0066482932816</v>
      </c>
      <c r="H30" s="102">
        <f t="shared" si="18"/>
        <v>248228.85129523327</v>
      </c>
      <c r="I30" s="102">
        <f t="shared" si="2"/>
        <v>244612.28335170663</v>
      </c>
      <c r="J30" s="102">
        <f t="shared" si="3"/>
        <v>-3616.5679435266356</v>
      </c>
      <c r="K30" s="102">
        <f t="shared" si="4"/>
        <v>759.47926814059349</v>
      </c>
      <c r="L30" s="102">
        <f t="shared" si="6"/>
        <v>-142.62085631150114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+'E311 4'!L45</f>
        <v>-163.81635318728968</v>
      </c>
      <c r="S30" s="48">
        <f t="shared" si="11"/>
        <v>3145.6075175138967</v>
      </c>
      <c r="T30" s="45">
        <f>U30-SUM($P$23:P30)+1</f>
        <v>154</v>
      </c>
      <c r="U30" s="46">
        <f t="shared" si="14"/>
        <v>365</v>
      </c>
      <c r="V30" s="43">
        <f t="shared" si="12"/>
        <v>-69.117036687240031</v>
      </c>
      <c r="W30" s="146">
        <f t="shared" si="13"/>
        <v>2810.8461372244988</v>
      </c>
      <c r="X30" s="1"/>
      <c r="AI30" s="1"/>
    </row>
    <row r="31" spans="1:35" ht="15" x14ac:dyDescent="0.25">
      <c r="A31" s="97">
        <v>44712</v>
      </c>
      <c r="B31" s="102">
        <f t="shared" si="15"/>
        <v>260714.80999999991</v>
      </c>
      <c r="C31" s="102">
        <f>+'Summary Feed x Depr Grp'!H26</f>
        <v>260714.80999999991</v>
      </c>
      <c r="D31" s="102">
        <f t="shared" si="16"/>
        <v>565.32313576666661</v>
      </c>
      <c r="E31" s="191">
        <f t="shared" si="19"/>
        <v>1282.4243079166661</v>
      </c>
      <c r="F31" s="102">
        <f t="shared" si="17"/>
        <v>-5447.7618405333315</v>
      </c>
      <c r="G31" s="191">
        <f t="shared" si="7"/>
        <v>-9781.4309562099479</v>
      </c>
      <c r="H31" s="102">
        <f t="shared" si="18"/>
        <v>255267.04815946659</v>
      </c>
      <c r="I31" s="102">
        <f t="shared" si="18"/>
        <v>250933.37904378996</v>
      </c>
      <c r="J31" s="102">
        <f t="shared" si="3"/>
        <v>-4333.6691156766319</v>
      </c>
      <c r="K31" s="102">
        <f t="shared" si="4"/>
        <v>910.07051429209264</v>
      </c>
      <c r="L31" s="102">
        <f t="shared" si="6"/>
        <v>-150.59124615149915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+'E311 4'!L46</f>
        <v>-172.79192974299076</v>
      </c>
      <c r="S31" s="48">
        <f t="shared" si="11"/>
        <v>3318.3994472568875</v>
      </c>
      <c r="T31" s="45">
        <f>U31-SUM($P$23:P31)+1</f>
        <v>123</v>
      </c>
      <c r="U31" s="46">
        <f t="shared" si="14"/>
        <v>365</v>
      </c>
      <c r="V31" s="43">
        <f t="shared" si="12"/>
        <v>-58.228513310651678</v>
      </c>
      <c r="W31" s="146">
        <f t="shared" si="13"/>
        <v>2869.0746505351503</v>
      </c>
      <c r="X31" s="1"/>
      <c r="AI31" s="1"/>
    </row>
    <row r="32" spans="1:35" ht="15" x14ac:dyDescent="0.25">
      <c r="A32" s="97">
        <v>44742</v>
      </c>
      <c r="B32" s="102">
        <f t="shared" si="15"/>
        <v>268318.3299999999</v>
      </c>
      <c r="C32" s="102">
        <f>+'Summary Feed x Depr Grp'!H27</f>
        <v>268318.3299999999</v>
      </c>
      <c r="D32" s="102">
        <f t="shared" si="16"/>
        <v>565.32313576666661</v>
      </c>
      <c r="E32" s="191">
        <f t="shared" si="19"/>
        <v>1320.3785452499994</v>
      </c>
      <c r="F32" s="102">
        <f t="shared" si="17"/>
        <v>-6013.0849762999978</v>
      </c>
      <c r="G32" s="191">
        <f t="shared" si="7"/>
        <v>-11101.809501459948</v>
      </c>
      <c r="H32" s="102">
        <f t="shared" si="18"/>
        <v>262305.24502369988</v>
      </c>
      <c r="I32" s="102">
        <f t="shared" si="18"/>
        <v>257216.52049853996</v>
      </c>
      <c r="J32" s="102">
        <f t="shared" si="3"/>
        <v>-5088.7245251599234</v>
      </c>
      <c r="K32" s="102">
        <f t="shared" si="4"/>
        <v>1068.6321502835838</v>
      </c>
      <c r="L32" s="102">
        <f t="shared" si="6"/>
        <v>-158.56163599149113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+'E311 4'!L47</f>
        <v>-181.76750629869184</v>
      </c>
      <c r="S32" s="48">
        <f t="shared" si="11"/>
        <v>3500.1669535555793</v>
      </c>
      <c r="T32" s="45">
        <f>U32-SUM($P$23:P32)+1</f>
        <v>93</v>
      </c>
      <c r="U32" s="46">
        <f t="shared" si="14"/>
        <v>365</v>
      </c>
      <c r="V32" s="43">
        <f t="shared" si="12"/>
        <v>-46.313364618570802</v>
      </c>
      <c r="W32" s="146">
        <f t="shared" si="13"/>
        <v>2915.388015153721</v>
      </c>
      <c r="X32" s="1"/>
      <c r="AI32" s="1"/>
    </row>
    <row r="33" spans="1:35" ht="15" x14ac:dyDescent="0.25">
      <c r="A33" s="97">
        <v>44773</v>
      </c>
      <c r="B33" s="102">
        <f t="shared" si="15"/>
        <v>275921.84999999992</v>
      </c>
      <c r="C33" s="102">
        <f>+'Summary Feed x Depr Grp'!H28</f>
        <v>275921.84999999992</v>
      </c>
      <c r="D33" s="102">
        <f t="shared" si="16"/>
        <v>565.32313576666661</v>
      </c>
      <c r="E33" s="191">
        <f t="shared" si="19"/>
        <v>1358.3327825833328</v>
      </c>
      <c r="F33" s="102">
        <f t="shared" si="17"/>
        <v>-6578.4081120666642</v>
      </c>
      <c r="G33" s="191">
        <f t="shared" si="17"/>
        <v>-12460.142284043281</v>
      </c>
      <c r="H33" s="102">
        <f t="shared" si="18"/>
        <v>269343.44188793324</v>
      </c>
      <c r="I33" s="102">
        <f t="shared" si="18"/>
        <v>263461.70771595661</v>
      </c>
      <c r="J33" s="102">
        <f t="shared" si="3"/>
        <v>-5881.7341719766264</v>
      </c>
      <c r="K33" s="102">
        <f t="shared" si="4"/>
        <v>1235.1641761150915</v>
      </c>
      <c r="L33" s="102">
        <f t="shared" si="6"/>
        <v>-166.53202583150778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+'E311 4'!L48</f>
        <v>-190.74308285439292</v>
      </c>
      <c r="S33" s="48">
        <f t="shared" si="11"/>
        <v>3690.9100364099722</v>
      </c>
      <c r="T33" s="45">
        <f>U33-SUM($P$23:P33)+1</f>
        <v>62</v>
      </c>
      <c r="U33" s="46">
        <f t="shared" si="14"/>
        <v>365</v>
      </c>
      <c r="V33" s="43">
        <f t="shared" si="12"/>
        <v>-32.400194895814685</v>
      </c>
      <c r="W33" s="146">
        <f t="shared" si="13"/>
        <v>2947.7882100495358</v>
      </c>
      <c r="X33" s="1"/>
      <c r="AI33" s="1"/>
    </row>
    <row r="34" spans="1:35" ht="15" x14ac:dyDescent="0.25">
      <c r="A34" s="97">
        <v>44804</v>
      </c>
      <c r="B34" s="102">
        <f t="shared" si="15"/>
        <v>283525.36999999994</v>
      </c>
      <c r="C34" s="102">
        <f>+'Summary Feed x Depr Grp'!H29</f>
        <v>283525.36999999994</v>
      </c>
      <c r="D34" s="102">
        <f t="shared" si="16"/>
        <v>565.32313576666661</v>
      </c>
      <c r="E34" s="191">
        <f t="shared" si="19"/>
        <v>1396.2870199166662</v>
      </c>
      <c r="F34" s="102">
        <f t="shared" si="17"/>
        <v>-7143.7312478333306</v>
      </c>
      <c r="G34" s="191">
        <f t="shared" si="17"/>
        <v>-13856.429303959947</v>
      </c>
      <c r="H34" s="102">
        <f t="shared" si="18"/>
        <v>276381.63875216659</v>
      </c>
      <c r="I34" s="102">
        <f t="shared" si="18"/>
        <v>269668.94069603999</v>
      </c>
      <c r="J34" s="102">
        <f t="shared" si="3"/>
        <v>-6712.6980561265955</v>
      </c>
      <c r="K34" s="102">
        <f t="shared" si="4"/>
        <v>1409.6665917865851</v>
      </c>
      <c r="L34" s="102">
        <f t="shared" si="6"/>
        <v>-174.50241567149351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+'E311 4'!L49</f>
        <v>-199.71865941008127</v>
      </c>
      <c r="S34" s="48">
        <f t="shared" si="11"/>
        <v>3890.6286958200535</v>
      </c>
      <c r="T34" s="45">
        <f>U34-SUM($P$23:P34)+1</f>
        <v>32</v>
      </c>
      <c r="U34" s="46">
        <f t="shared" si="14"/>
        <v>365</v>
      </c>
      <c r="V34" s="43">
        <f t="shared" si="12"/>
        <v>-17.509581098966031</v>
      </c>
      <c r="W34" s="146">
        <f t="shared" si="13"/>
        <v>2965.2977911485018</v>
      </c>
      <c r="X34" s="1"/>
      <c r="AI34" s="1"/>
    </row>
    <row r="35" spans="1:35" ht="15" x14ac:dyDescent="0.25">
      <c r="A35" s="97">
        <v>44834</v>
      </c>
      <c r="B35" s="102">
        <f t="shared" si="15"/>
        <v>291128.88999999996</v>
      </c>
      <c r="C35" s="102">
        <f>+'Summary Feed x Depr Grp'!H30</f>
        <v>291128.88999999996</v>
      </c>
      <c r="D35" s="102">
        <f t="shared" si="16"/>
        <v>565.32313576666661</v>
      </c>
      <c r="E35" s="191">
        <f t="shared" si="19"/>
        <v>1434.2412572499995</v>
      </c>
      <c r="F35" s="102">
        <f t="shared" si="17"/>
        <v>-7709.054383599997</v>
      </c>
      <c r="G35" s="191">
        <f t="shared" si="17"/>
        <v>-15290.670561209947</v>
      </c>
      <c r="H35" s="102">
        <f t="shared" si="18"/>
        <v>283419.83561639994</v>
      </c>
      <c r="I35" s="102">
        <f t="shared" si="18"/>
        <v>275838.21943878999</v>
      </c>
      <c r="J35" s="102">
        <f t="shared" si="3"/>
        <v>-7581.616177609947</v>
      </c>
      <c r="K35" s="102">
        <f t="shared" si="4"/>
        <v>1592.1393972980889</v>
      </c>
      <c r="L35" s="102">
        <f t="shared" si="6"/>
        <v>-182.47280551150379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+'E311 4'!L50</f>
        <v>-208.69423596580691</v>
      </c>
      <c r="S35" s="48">
        <f t="shared" si="11"/>
        <v>4099.3229317858604</v>
      </c>
      <c r="T35" s="45">
        <f>U35-SUM($P$23:P35)+1</f>
        <v>1</v>
      </c>
      <c r="U35" s="46">
        <f t="shared" si="14"/>
        <v>365</v>
      </c>
      <c r="V35" s="43">
        <f t="shared" si="12"/>
        <v>-0.57176503004330659</v>
      </c>
      <c r="W35" s="146">
        <f t="shared" si="13"/>
        <v>2965.8695561785453</v>
      </c>
      <c r="X35" s="1"/>
      <c r="AI35" s="1"/>
    </row>
    <row r="36" spans="1:35" ht="15.75" thickBot="1" x14ac:dyDescent="0.3">
      <c r="A36" s="97">
        <v>44865</v>
      </c>
      <c r="B36" s="102">
        <f t="shared" si="15"/>
        <v>298732.40999999997</v>
      </c>
      <c r="C36" s="102">
        <f>+'Summary Feed x Depr Grp'!H31</f>
        <v>298732.40999999997</v>
      </c>
      <c r="D36" s="102">
        <f t="shared" si="16"/>
        <v>565.32313576666661</v>
      </c>
      <c r="E36" s="191">
        <f t="shared" si="19"/>
        <v>1472.1954945833331</v>
      </c>
      <c r="F36" s="102">
        <f t="shared" si="17"/>
        <v>-8274.3775193666643</v>
      </c>
      <c r="G36" s="191">
        <f t="shared" si="17"/>
        <v>-16762.866055793282</v>
      </c>
      <c r="H36" s="102">
        <f t="shared" si="18"/>
        <v>290458.03248063329</v>
      </c>
      <c r="I36" s="102">
        <f t="shared" si="18"/>
        <v>281969.54394420667</v>
      </c>
      <c r="J36" s="102">
        <f t="shared" si="3"/>
        <v>-8488.4885364266229</v>
      </c>
      <c r="K36" s="102">
        <f t="shared" si="4"/>
        <v>1782.5825926495907</v>
      </c>
      <c r="L36" s="102">
        <f t="shared" si="6"/>
        <v>-190.4431953515018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-1911.9427789132715</v>
      </c>
      <c r="S36" s="224">
        <f>+'E311 4'!K50-S35</f>
        <v>0</v>
      </c>
      <c r="T36" s="21"/>
      <c r="U36" s="50"/>
      <c r="V36" s="49">
        <f>SUM(V24:V35)</f>
        <v>-778.48940330595576</v>
      </c>
      <c r="W36" s="139"/>
      <c r="X36" s="1"/>
      <c r="AI36" s="1"/>
    </row>
    <row r="37" spans="1:35" ht="16.5" thickTop="1" thickBot="1" x14ac:dyDescent="0.3">
      <c r="A37" s="97">
        <v>44895</v>
      </c>
      <c r="B37" s="102">
        <f t="shared" si="15"/>
        <v>306335.93</v>
      </c>
      <c r="C37" s="102">
        <f>+'Summary Feed x Depr Grp'!H32</f>
        <v>306335.93</v>
      </c>
      <c r="D37" s="102">
        <f t="shared" si="16"/>
        <v>565.32313576666661</v>
      </c>
      <c r="E37" s="191">
        <f t="shared" si="19"/>
        <v>1510.1497319166665</v>
      </c>
      <c r="F37" s="102">
        <f t="shared" si="17"/>
        <v>-8839.7006551333307</v>
      </c>
      <c r="G37" s="191">
        <f t="shared" si="17"/>
        <v>-18273.015787709948</v>
      </c>
      <c r="H37" s="102">
        <f t="shared" si="18"/>
        <v>297496.22934486665</v>
      </c>
      <c r="I37" s="102">
        <f t="shared" si="18"/>
        <v>288062.91421229002</v>
      </c>
      <c r="J37" s="102">
        <f t="shared" si="3"/>
        <v>-9433.315132576623</v>
      </c>
      <c r="K37" s="102">
        <f t="shared" si="4"/>
        <v>1980.9961778410907</v>
      </c>
      <c r="L37" s="102">
        <f t="shared" si="6"/>
        <v>-198.41358519150003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  <c r="AI37" s="1"/>
    </row>
    <row r="38" spans="1:35" ht="15.75" thickBot="1" x14ac:dyDescent="0.3">
      <c r="A38" s="97">
        <v>44926</v>
      </c>
      <c r="B38" s="102">
        <f t="shared" si="15"/>
        <v>313939.45</v>
      </c>
      <c r="C38" s="102">
        <f>+'Summary Feed x Depr Grp'!H33</f>
        <v>313939.45</v>
      </c>
      <c r="D38" s="102">
        <f t="shared" si="16"/>
        <v>565.32313576666661</v>
      </c>
      <c r="E38" s="191">
        <f t="shared" si="19"/>
        <v>1548.1039692499999</v>
      </c>
      <c r="F38" s="102">
        <f t="shared" si="17"/>
        <v>-9405.023790899997</v>
      </c>
      <c r="G38" s="191">
        <f t="shared" si="17"/>
        <v>-19821.119756959946</v>
      </c>
      <c r="H38" s="102">
        <f t="shared" si="18"/>
        <v>304534.4262091</v>
      </c>
      <c r="I38" s="102">
        <f t="shared" si="18"/>
        <v>294118.33024304005</v>
      </c>
      <c r="J38" s="102">
        <f t="shared" si="3"/>
        <v>-10416.095966059947</v>
      </c>
      <c r="K38" s="245">
        <f t="shared" si="4"/>
        <v>2187.380152872589</v>
      </c>
      <c r="L38" s="102">
        <f t="shared" si="6"/>
        <v>-206.38397503149827</v>
      </c>
      <c r="M38" s="246">
        <f>+'DFIT Detail'!D6</f>
        <v>2186.9699999999998</v>
      </c>
      <c r="N38" s="248">
        <f>+K38-M38</f>
        <v>0.41015287258915123</v>
      </c>
      <c r="O38" s="145">
        <v>17</v>
      </c>
      <c r="P38" s="22" t="s">
        <v>63</v>
      </c>
      <c r="Q38" s="22"/>
      <c r="R38" s="43"/>
      <c r="S38" s="54">
        <f>(S23+S35+SUM(S24:S34)*2)/24</f>
        <v>3036.3925883737879</v>
      </c>
      <c r="T38" s="21"/>
      <c r="U38" s="22"/>
      <c r="V38" s="160" t="s">
        <v>104</v>
      </c>
      <c r="W38" s="55">
        <f>W35</f>
        <v>2965.8695561785453</v>
      </c>
      <c r="X38" s="247">
        <f>+'DFIT Detail'!E6</f>
        <v>2965.61</v>
      </c>
      <c r="Y38" s="249">
        <f>+W38-X38</f>
        <v>0.25955617854515367</v>
      </c>
      <c r="Z38" s="228" t="s">
        <v>516</v>
      </c>
      <c r="AI38" s="1"/>
    </row>
    <row r="39" spans="1:35" ht="16.5" thickTop="1" thickBot="1" x14ac:dyDescent="0.3">
      <c r="A39" s="165">
        <v>44957</v>
      </c>
      <c r="B39" s="166">
        <f t="shared" si="15"/>
        <v>324300.86593731696</v>
      </c>
      <c r="C39" s="166">
        <f>+'Summary Feed x Depr Grp'!H34</f>
        <v>324300.86593731696</v>
      </c>
      <c r="D39" s="166">
        <f>(($B$26*$D$6/12)+(($B$38-$B$26)*$C$6/12)+(($B$50-$B$38)*$B$6/12))</f>
        <v>792.73782374888719</v>
      </c>
      <c r="E39" s="195">
        <f>+(C38*$E$10/12)+(((C39-C38)*$E$10/12)*0.5)</f>
        <v>1316.3706516207162</v>
      </c>
      <c r="F39" s="166">
        <f t="shared" si="17"/>
        <v>-10197.761614648884</v>
      </c>
      <c r="G39" s="195">
        <f t="shared" si="17"/>
        <v>-21137.490408580663</v>
      </c>
      <c r="H39" s="166">
        <f t="shared" si="18"/>
        <v>314103.10432266811</v>
      </c>
      <c r="I39" s="166">
        <f t="shared" si="18"/>
        <v>303163.37552873627</v>
      </c>
      <c r="J39" s="166">
        <f t="shared" si="3"/>
        <v>-10939.728793931834</v>
      </c>
      <c r="K39" s="166">
        <f t="shared" si="4"/>
        <v>2297.3430467256849</v>
      </c>
      <c r="L39" s="166">
        <f t="shared" si="6"/>
        <v>-109.96289385309592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  <c r="AI39" s="1"/>
    </row>
    <row r="40" spans="1:35" ht="15.75" thickBot="1" x14ac:dyDescent="0.3">
      <c r="A40" s="97">
        <v>44985</v>
      </c>
      <c r="B40" s="102">
        <f t="shared" si="15"/>
        <v>334662.28187463392</v>
      </c>
      <c r="C40" s="99">
        <f>+'Summary Feed x Depr Grp'!H35</f>
        <v>334662.28187463392</v>
      </c>
      <c r="D40" s="102">
        <f t="shared" ref="D40:D49" si="20">(($B$26*$D$6/12)+(($B$38-$B$26)*$C$6/12)+(($B$50-$B$38)*$B$6/12))</f>
        <v>792.73782374888719</v>
      </c>
      <c r="E40" s="191">
        <f>+(C39*$E$10/12)+(((C40-C39)*$E$10/12)*0.5)</f>
        <v>1359.1114923621487</v>
      </c>
      <c r="F40" s="102">
        <f t="shared" si="17"/>
        <v>-10990.49943839777</v>
      </c>
      <c r="G40" s="191">
        <f t="shared" si="17"/>
        <v>-22496.601900942813</v>
      </c>
      <c r="H40" s="102">
        <f t="shared" si="18"/>
        <v>323671.78243623616</v>
      </c>
      <c r="I40" s="102">
        <f t="shared" si="18"/>
        <v>312165.67997369112</v>
      </c>
      <c r="J40" s="102">
        <f t="shared" si="3"/>
        <v>-11506.102462545037</v>
      </c>
      <c r="K40" s="102">
        <f t="shared" si="4"/>
        <v>2416.2815171344578</v>
      </c>
      <c r="L40" s="102">
        <f t="shared" si="6"/>
        <v>-118.9384704087729</v>
      </c>
      <c r="M40" s="189"/>
      <c r="N40" s="190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5" x14ac:dyDescent="0.25">
      <c r="A41" s="97">
        <v>45016</v>
      </c>
      <c r="B41" s="102">
        <f t="shared" si="15"/>
        <v>345023.69781195087</v>
      </c>
      <c r="C41" s="99">
        <f>+'Summary Feed x Depr Grp'!H36</f>
        <v>345023.69781195087</v>
      </c>
      <c r="D41" s="102">
        <f t="shared" si="20"/>
        <v>792.73782374888719</v>
      </c>
      <c r="E41" s="191">
        <f t="shared" ref="E41:E74" si="21">+(C40*$E$10/12)+(((C41-C40)*$E$10/12)*0.5)</f>
        <v>1401.852333103581</v>
      </c>
      <c r="F41" s="102">
        <f t="shared" si="17"/>
        <v>-11783.237262146657</v>
      </c>
      <c r="G41" s="191">
        <f t="shared" si="17"/>
        <v>-23898.454234046392</v>
      </c>
      <c r="H41" s="102">
        <f t="shared" si="18"/>
        <v>333240.46054980421</v>
      </c>
      <c r="I41" s="102">
        <f t="shared" si="18"/>
        <v>321125.24357790448</v>
      </c>
      <c r="J41" s="102">
        <f t="shared" si="3"/>
        <v>-12115.216971899732</v>
      </c>
      <c r="K41" s="102">
        <f t="shared" si="4"/>
        <v>2544.1955640989436</v>
      </c>
      <c r="L41" s="102">
        <f t="shared" si="6"/>
        <v>-127.91404696448581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5" x14ac:dyDescent="0.25">
      <c r="A42" s="97">
        <v>45046</v>
      </c>
      <c r="B42" s="102">
        <f t="shared" si="15"/>
        <v>355385.11374926782</v>
      </c>
      <c r="C42" s="99">
        <f>+'Summary Feed x Depr Grp'!H37</f>
        <v>355385.11374926782</v>
      </c>
      <c r="D42" s="102">
        <f t="shared" si="20"/>
        <v>792.73782374888719</v>
      </c>
      <c r="E42" s="191">
        <f t="shared" si="21"/>
        <v>1444.5931738450138</v>
      </c>
      <c r="F42" s="102">
        <f t="shared" si="17"/>
        <v>-12575.975085895543</v>
      </c>
      <c r="G42" s="191">
        <f t="shared" si="17"/>
        <v>-25343.047407891405</v>
      </c>
      <c r="H42" s="102">
        <f t="shared" si="18"/>
        <v>342809.13866337226</v>
      </c>
      <c r="I42" s="102">
        <f t="shared" si="18"/>
        <v>330042.0663413764</v>
      </c>
      <c r="J42" s="102">
        <f t="shared" si="3"/>
        <v>-12767.07232199586</v>
      </c>
      <c r="K42" s="102">
        <f t="shared" si="4"/>
        <v>2681.0851876191305</v>
      </c>
      <c r="L42" s="102">
        <f t="shared" si="6"/>
        <v>-136.88962352018689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5" x14ac:dyDescent="0.25">
      <c r="A43" s="97">
        <v>45077</v>
      </c>
      <c r="B43" s="102">
        <f t="shared" si="15"/>
        <v>365746.52968658478</v>
      </c>
      <c r="C43" s="99">
        <f>+'Summary Feed x Depr Grp'!H38</f>
        <v>365746.52968658478</v>
      </c>
      <c r="D43" s="102">
        <f t="shared" si="20"/>
        <v>792.73782374888719</v>
      </c>
      <c r="E43" s="191">
        <f t="shared" si="21"/>
        <v>1487.3340145864461</v>
      </c>
      <c r="F43" s="102">
        <f t="shared" si="17"/>
        <v>-13368.71290964443</v>
      </c>
      <c r="G43" s="191">
        <f t="shared" si="17"/>
        <v>-26830.381422477851</v>
      </c>
      <c r="H43" s="102">
        <f t="shared" si="18"/>
        <v>352377.81677694037</v>
      </c>
      <c r="I43" s="102">
        <f t="shared" si="18"/>
        <v>338916.14826410695</v>
      </c>
      <c r="J43" s="102">
        <f t="shared" si="3"/>
        <v>-13461.668512833421</v>
      </c>
      <c r="K43" s="102">
        <f t="shared" si="4"/>
        <v>2826.9503876950184</v>
      </c>
      <c r="L43" s="102">
        <f t="shared" si="6"/>
        <v>-145.86520007588797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5" x14ac:dyDescent="0.25">
      <c r="A44" s="97">
        <v>45107</v>
      </c>
      <c r="B44" s="102">
        <f t="shared" si="15"/>
        <v>376107.94562390173</v>
      </c>
      <c r="C44" s="99">
        <f>+'Summary Feed x Depr Grp'!H39</f>
        <v>376107.94562390173</v>
      </c>
      <c r="D44" s="102">
        <f t="shared" si="20"/>
        <v>792.73782374888719</v>
      </c>
      <c r="E44" s="191">
        <f t="shared" si="21"/>
        <v>1530.0748553278784</v>
      </c>
      <c r="F44" s="102">
        <f t="shared" si="17"/>
        <v>-14161.450733393316</v>
      </c>
      <c r="G44" s="191">
        <f t="shared" si="17"/>
        <v>-28360.45627780573</v>
      </c>
      <c r="H44" s="102">
        <f t="shared" si="18"/>
        <v>361946.49489050842</v>
      </c>
      <c r="I44" s="102">
        <f t="shared" si="18"/>
        <v>347747.489346096</v>
      </c>
      <c r="J44" s="102">
        <f t="shared" si="3"/>
        <v>-14199.005544412415</v>
      </c>
      <c r="K44" s="102">
        <f t="shared" si="4"/>
        <v>2981.791164326607</v>
      </c>
      <c r="L44" s="102">
        <f t="shared" si="6"/>
        <v>-154.8407766315886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5" x14ac:dyDescent="0.25">
      <c r="A45" s="97">
        <v>45138</v>
      </c>
      <c r="B45" s="102">
        <f t="shared" si="15"/>
        <v>386469.36156121868</v>
      </c>
      <c r="C45" s="99">
        <f>+'Summary Feed x Depr Grp'!H40</f>
        <v>386469.36156121868</v>
      </c>
      <c r="D45" s="102">
        <f t="shared" si="20"/>
        <v>792.73782374888719</v>
      </c>
      <c r="E45" s="191">
        <f t="shared" si="21"/>
        <v>1572.8156960693109</v>
      </c>
      <c r="F45" s="102">
        <f t="shared" ref="F45:G60" si="22">-D45+F44</f>
        <v>-14954.188557142203</v>
      </c>
      <c r="G45" s="191">
        <f t="shared" si="22"/>
        <v>-29933.271973875042</v>
      </c>
      <c r="H45" s="102">
        <f t="shared" si="18"/>
        <v>371515.17300407647</v>
      </c>
      <c r="I45" s="102">
        <f t="shared" si="18"/>
        <v>356536.08958734362</v>
      </c>
      <c r="J45" s="102">
        <f t="shared" si="3"/>
        <v>-14979.083416732843</v>
      </c>
      <c r="K45" s="102">
        <f t="shared" si="4"/>
        <v>3145.6075175138967</v>
      </c>
      <c r="L45" s="102">
        <f t="shared" si="6"/>
        <v>-163.81635318728968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5" x14ac:dyDescent="0.25">
      <c r="A46" s="97">
        <v>45169</v>
      </c>
      <c r="B46" s="102">
        <f t="shared" si="15"/>
        <v>396830.77749853564</v>
      </c>
      <c r="C46" s="99">
        <f>+'Summary Feed x Depr Grp'!H41</f>
        <v>396830.77749853564</v>
      </c>
      <c r="D46" s="102">
        <f t="shared" si="20"/>
        <v>792.73782374888719</v>
      </c>
      <c r="E46" s="191">
        <f t="shared" si="21"/>
        <v>1615.5565368107432</v>
      </c>
      <c r="F46" s="102">
        <f t="shared" si="22"/>
        <v>-15746.926380891089</v>
      </c>
      <c r="G46" s="191">
        <f t="shared" si="22"/>
        <v>-31548.828510685784</v>
      </c>
      <c r="H46" s="102">
        <f t="shared" si="18"/>
        <v>381083.85111764458</v>
      </c>
      <c r="I46" s="102">
        <f t="shared" si="18"/>
        <v>365281.94898784987</v>
      </c>
      <c r="J46" s="102">
        <f t="shared" si="3"/>
        <v>-15801.902129794704</v>
      </c>
      <c r="K46" s="102">
        <f t="shared" si="4"/>
        <v>3318.3994472568875</v>
      </c>
      <c r="L46" s="102">
        <f t="shared" si="6"/>
        <v>-172.79192974299076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5" x14ac:dyDescent="0.25">
      <c r="A47" s="97">
        <v>45199</v>
      </c>
      <c r="B47" s="102">
        <f t="shared" si="15"/>
        <v>407192.19343585259</v>
      </c>
      <c r="C47" s="99">
        <f>+'Summary Feed x Depr Grp'!H42</f>
        <v>407192.19343585259</v>
      </c>
      <c r="D47" s="102">
        <f t="shared" si="20"/>
        <v>792.73782374888719</v>
      </c>
      <c r="E47" s="191">
        <f t="shared" si="21"/>
        <v>1658.2973775521757</v>
      </c>
      <c r="F47" s="102">
        <f t="shared" si="22"/>
        <v>-16539.664204639976</v>
      </c>
      <c r="G47" s="191">
        <f t="shared" si="22"/>
        <v>-33207.125888237962</v>
      </c>
      <c r="H47" s="102">
        <f t="shared" si="18"/>
        <v>390652.52923121263</v>
      </c>
      <c r="I47" s="102">
        <f t="shared" si="18"/>
        <v>373985.06754761463</v>
      </c>
      <c r="J47" s="102">
        <f t="shared" si="3"/>
        <v>-16667.461683597998</v>
      </c>
      <c r="K47" s="102">
        <f t="shared" si="4"/>
        <v>3500.1669535555793</v>
      </c>
      <c r="L47" s="102">
        <f t="shared" si="6"/>
        <v>-181.76750629869184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5" x14ac:dyDescent="0.25">
      <c r="A48" s="97">
        <v>45230</v>
      </c>
      <c r="B48" s="102">
        <f t="shared" si="15"/>
        <v>417553.60937316954</v>
      </c>
      <c r="C48" s="99">
        <f>+'Summary Feed x Depr Grp'!H43</f>
        <v>417553.60937316954</v>
      </c>
      <c r="D48" s="102">
        <f t="shared" si="20"/>
        <v>792.73782374888719</v>
      </c>
      <c r="E48" s="191">
        <f t="shared" si="21"/>
        <v>1701.038218293608</v>
      </c>
      <c r="F48" s="102">
        <f t="shared" si="22"/>
        <v>-17332.402028388864</v>
      </c>
      <c r="G48" s="191">
        <f t="shared" si="22"/>
        <v>-34908.164106531571</v>
      </c>
      <c r="H48" s="102">
        <f t="shared" si="18"/>
        <v>400221.20734478068</v>
      </c>
      <c r="I48" s="102">
        <f t="shared" si="18"/>
        <v>382645.44526663795</v>
      </c>
      <c r="J48" s="102">
        <f t="shared" si="3"/>
        <v>-17575.762078142725</v>
      </c>
      <c r="K48" s="102">
        <f t="shared" si="4"/>
        <v>3690.9100364099722</v>
      </c>
      <c r="L48" s="102">
        <f t="shared" si="6"/>
        <v>-190.74308285439292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5" x14ac:dyDescent="0.25">
      <c r="A49" s="97">
        <v>45260</v>
      </c>
      <c r="B49" s="102">
        <f t="shared" si="15"/>
        <v>427915.0253104865</v>
      </c>
      <c r="C49" s="99">
        <f>+'Summary Feed x Depr Grp'!H44</f>
        <v>427915.0253104865</v>
      </c>
      <c r="D49" s="102">
        <f t="shared" si="20"/>
        <v>792.73782374888719</v>
      </c>
      <c r="E49" s="191">
        <f t="shared" si="21"/>
        <v>1743.7790590350407</v>
      </c>
      <c r="F49" s="102">
        <f t="shared" si="22"/>
        <v>-18125.139852137752</v>
      </c>
      <c r="G49" s="191">
        <f t="shared" si="22"/>
        <v>-36651.943165566612</v>
      </c>
      <c r="H49" s="102">
        <f t="shared" si="18"/>
        <v>409789.88545834873</v>
      </c>
      <c r="I49" s="102">
        <f t="shared" si="18"/>
        <v>391263.0821449199</v>
      </c>
      <c r="J49" s="102">
        <f t="shared" si="3"/>
        <v>-18526.803313428827</v>
      </c>
      <c r="K49" s="102">
        <f t="shared" si="4"/>
        <v>3890.6286958200535</v>
      </c>
      <c r="L49" s="102">
        <f t="shared" si="6"/>
        <v>-199.71865941008127</v>
      </c>
      <c r="M49" s="189"/>
      <c r="N49" s="102"/>
      <c r="O49" s="145">
        <v>2</v>
      </c>
      <c r="P49" s="131"/>
      <c r="Q49" s="42">
        <v>45291</v>
      </c>
      <c r="R49" s="43">
        <f>+'E311 4'!L50</f>
        <v>-208.69423596580691</v>
      </c>
      <c r="S49" s="47">
        <f>+'E311 4'!K50</f>
        <v>4099.3229317858604</v>
      </c>
      <c r="T49" s="45"/>
      <c r="U49" s="46"/>
      <c r="V49" s="43"/>
      <c r="W49" s="147">
        <f>S49</f>
        <v>4099.3229317858604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5" x14ac:dyDescent="0.25">
      <c r="A50" s="97">
        <v>45291</v>
      </c>
      <c r="B50" s="102">
        <f t="shared" si="15"/>
        <v>438276.44124780345</v>
      </c>
      <c r="C50" s="99">
        <f>+'Summary Feed x Depr Grp'!H45</f>
        <v>438276.44124780345</v>
      </c>
      <c r="D50" s="102">
        <f>(($B$26*$D$6/12)+(($B$38-$B$26)*$C$6/12)+(($B$50-$B$38)*$B$6/12))</f>
        <v>792.73782374888719</v>
      </c>
      <c r="E50" s="191">
        <f t="shared" si="21"/>
        <v>1786.519899776473</v>
      </c>
      <c r="F50" s="102">
        <f t="shared" si="22"/>
        <v>-18917.877675886641</v>
      </c>
      <c r="G50" s="191">
        <f t="shared" si="22"/>
        <v>-38438.463065343087</v>
      </c>
      <c r="H50" s="102">
        <f t="shared" si="18"/>
        <v>419358.56357191683</v>
      </c>
      <c r="I50" s="102">
        <f t="shared" si="18"/>
        <v>399837.97818246036</v>
      </c>
      <c r="J50" s="102">
        <f t="shared" si="3"/>
        <v>-19520.585389456479</v>
      </c>
      <c r="K50" s="102">
        <f t="shared" si="4"/>
        <v>4099.3229317858604</v>
      </c>
      <c r="L50" s="102">
        <f t="shared" si="6"/>
        <v>-208.69423596580691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+'E311 4'!L51</f>
        <v>-85.755678741184965</v>
      </c>
      <c r="S50" s="48">
        <f t="shared" ref="S50:S61" si="24">+S49-R50</f>
        <v>4185.0786105270454</v>
      </c>
      <c r="T50" s="45">
        <f>U50-SUM(P$49:$P50)+1</f>
        <v>336</v>
      </c>
      <c r="U50" s="46">
        <f>P62</f>
        <v>366</v>
      </c>
      <c r="V50" s="43">
        <f t="shared" ref="V50:V61" si="25">+T50/U50*R50</f>
        <v>-78.726524746005865</v>
      </c>
      <c r="W50" s="146">
        <f t="shared" ref="W50:W61" si="26">+W49-V50</f>
        <v>4178.0494565318659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5" x14ac:dyDescent="0.25">
      <c r="A51" s="165">
        <v>45322</v>
      </c>
      <c r="B51" s="166">
        <f t="shared" si="15"/>
        <v>485979.6894980892</v>
      </c>
      <c r="C51" s="219">
        <f>+'Summary Feed x Depr Grp'!H46</f>
        <v>485979.6894980892</v>
      </c>
      <c r="D51" s="166">
        <f t="shared" ref="D51:D61" si="27">($B$26*$E$6+($B$38-$B$26)*$D$6+($B$50-$B$38)*$C$6+($B$62-$B$50)*$B$6)/12</f>
        <v>1497.9178947053363</v>
      </c>
      <c r="E51" s="195">
        <f t="shared" si="21"/>
        <v>1906.2782696634038</v>
      </c>
      <c r="F51" s="166">
        <f t="shared" si="22"/>
        <v>-20415.795570591978</v>
      </c>
      <c r="G51" s="195">
        <f t="shared" si="22"/>
        <v>-40344.741335006489</v>
      </c>
      <c r="H51" s="166">
        <f t="shared" si="18"/>
        <v>465563.89392749721</v>
      </c>
      <c r="I51" s="166">
        <f t="shared" si="18"/>
        <v>445634.94816308271</v>
      </c>
      <c r="J51" s="166">
        <f t="shared" si="3"/>
        <v>-19928.9457644145</v>
      </c>
      <c r="K51" s="166">
        <f t="shared" si="4"/>
        <v>4185.0786105270454</v>
      </c>
      <c r="L51" s="166">
        <f t="shared" si="6"/>
        <v>-85.755678741184965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+'E311 4'!L52</f>
        <v>-127.07861753800535</v>
      </c>
      <c r="S51" s="48">
        <f t="shared" si="24"/>
        <v>4312.1572280650507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-106.59326662340887</v>
      </c>
      <c r="W51" s="146">
        <f t="shared" si="26"/>
        <v>4284.6427231552743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5" x14ac:dyDescent="0.25">
      <c r="A52" s="97">
        <v>45351</v>
      </c>
      <c r="B52" s="102">
        <f t="shared" si="15"/>
        <v>533682.93774837488</v>
      </c>
      <c r="C52" s="99">
        <f>+'Summary Feed x Depr Grp'!H47</f>
        <v>533682.93774837488</v>
      </c>
      <c r="D52" s="102">
        <f t="shared" si="27"/>
        <v>1497.9178947053363</v>
      </c>
      <c r="E52" s="191">
        <f t="shared" si="21"/>
        <v>2103.0541686958322</v>
      </c>
      <c r="F52" s="102">
        <f t="shared" si="22"/>
        <v>-21913.713465297315</v>
      </c>
      <c r="G52" s="191">
        <f t="shared" si="22"/>
        <v>-42447.79550370232</v>
      </c>
      <c r="H52" s="102">
        <f t="shared" si="18"/>
        <v>511769.22428307758</v>
      </c>
      <c r="I52" s="102">
        <f t="shared" si="18"/>
        <v>491235.14224467258</v>
      </c>
      <c r="J52" s="102">
        <f t="shared" si="3"/>
        <v>-20534.082038405002</v>
      </c>
      <c r="K52" s="102">
        <f t="shared" si="4"/>
        <v>4312.1572280650507</v>
      </c>
      <c r="L52" s="102">
        <f t="shared" si="6"/>
        <v>-127.07861753800535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+'E311 4'!L53</f>
        <v>-168.40155633480117</v>
      </c>
      <c r="S52" s="48">
        <f t="shared" si="24"/>
        <v>4480.5587843998519</v>
      </c>
      <c r="T52" s="45">
        <f>U52-SUM(P$49:$P52)+1</f>
        <v>276</v>
      </c>
      <c r="U52" s="46">
        <f t="shared" si="28"/>
        <v>366</v>
      </c>
      <c r="V52" s="43">
        <f t="shared" si="25"/>
        <v>-126.99133756394842</v>
      </c>
      <c r="W52" s="146">
        <f t="shared" si="26"/>
        <v>4411.6340607192224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5" x14ac:dyDescent="0.25">
      <c r="A53" s="97">
        <v>45382</v>
      </c>
      <c r="B53" s="102">
        <f t="shared" si="15"/>
        <v>581386.18599866063</v>
      </c>
      <c r="C53" s="99">
        <f>+'Summary Feed x Depr Grp'!H48</f>
        <v>581386.18599866063</v>
      </c>
      <c r="D53" s="102">
        <f t="shared" si="27"/>
        <v>1497.9178947053363</v>
      </c>
      <c r="E53" s="191">
        <f t="shared" si="21"/>
        <v>2299.8300677282605</v>
      </c>
      <c r="F53" s="102">
        <f t="shared" si="22"/>
        <v>-23411.631360002651</v>
      </c>
      <c r="G53" s="191">
        <f t="shared" si="22"/>
        <v>-44747.625571430581</v>
      </c>
      <c r="H53" s="102">
        <f t="shared" si="18"/>
        <v>557974.55463865795</v>
      </c>
      <c r="I53" s="102">
        <f t="shared" si="18"/>
        <v>536638.56042723008</v>
      </c>
      <c r="J53" s="102">
        <f t="shared" si="3"/>
        <v>-21335.994211427867</v>
      </c>
      <c r="K53" s="102">
        <f t="shared" si="4"/>
        <v>4480.5587843998519</v>
      </c>
      <c r="L53" s="102">
        <f t="shared" si="6"/>
        <v>-168.40155633480117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+'E311 4'!L54</f>
        <v>-209.72449513164702</v>
      </c>
      <c r="S53" s="48">
        <f t="shared" si="24"/>
        <v>4690.2832795314989</v>
      </c>
      <c r="T53" s="45">
        <f>U53-SUM(P$49:$P53)+1</f>
        <v>246</v>
      </c>
      <c r="U53" s="46">
        <f t="shared" si="28"/>
        <v>366</v>
      </c>
      <c r="V53" s="43">
        <f t="shared" si="25"/>
        <v>-140.96236558028733</v>
      </c>
      <c r="W53" s="146">
        <f t="shared" si="26"/>
        <v>4552.5964262995094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5" x14ac:dyDescent="0.25">
      <c r="A54" s="97">
        <v>45412</v>
      </c>
      <c r="B54" s="102">
        <f t="shared" si="15"/>
        <v>629089.43424894637</v>
      </c>
      <c r="C54" s="99">
        <f>+'Summary Feed x Depr Grp'!H49</f>
        <v>629089.43424894637</v>
      </c>
      <c r="D54" s="102">
        <f t="shared" si="27"/>
        <v>1497.9178947053363</v>
      </c>
      <c r="E54" s="191">
        <f t="shared" si="21"/>
        <v>2496.6059667606896</v>
      </c>
      <c r="F54" s="102">
        <f t="shared" si="22"/>
        <v>-24909.549254707988</v>
      </c>
      <c r="G54" s="191">
        <f t="shared" si="22"/>
        <v>-47244.23153819127</v>
      </c>
      <c r="H54" s="102">
        <f t="shared" si="18"/>
        <v>604179.88499423838</v>
      </c>
      <c r="I54" s="102">
        <f t="shared" si="18"/>
        <v>581845.20271075505</v>
      </c>
      <c r="J54" s="102">
        <f t="shared" si="3"/>
        <v>-22334.682283483329</v>
      </c>
      <c r="K54" s="102">
        <f t="shared" si="4"/>
        <v>4690.2832795314989</v>
      </c>
      <c r="L54" s="102">
        <f t="shared" si="6"/>
        <v>-209.72449513164702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+'E311 4'!L55</f>
        <v>-251.0474339284192</v>
      </c>
      <c r="S54" s="48">
        <f t="shared" si="24"/>
        <v>4941.3307134599181</v>
      </c>
      <c r="T54" s="45">
        <f>U54-SUM(P$49:$P54)+1</f>
        <v>215</v>
      </c>
      <c r="U54" s="46">
        <f t="shared" si="28"/>
        <v>366</v>
      </c>
      <c r="V54" s="43">
        <f t="shared" si="25"/>
        <v>-147.47321938418068</v>
      </c>
      <c r="W54" s="146">
        <f t="shared" si="26"/>
        <v>4700.0696456836904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5" x14ac:dyDescent="0.25">
      <c r="A55" s="97">
        <v>45443</v>
      </c>
      <c r="B55" s="102">
        <f t="shared" si="15"/>
        <v>676792.68249923212</v>
      </c>
      <c r="C55" s="99">
        <f>+'Summary Feed x Depr Grp'!H50</f>
        <v>676792.68249923212</v>
      </c>
      <c r="D55" s="102">
        <f t="shared" si="27"/>
        <v>1497.9178947053363</v>
      </c>
      <c r="E55" s="191">
        <f t="shared" si="21"/>
        <v>2693.3818657931179</v>
      </c>
      <c r="F55" s="102">
        <f t="shared" si="22"/>
        <v>-26407.467149413325</v>
      </c>
      <c r="G55" s="191">
        <f t="shared" si="22"/>
        <v>-49937.613403984389</v>
      </c>
      <c r="H55" s="102">
        <f t="shared" si="18"/>
        <v>650385.21534981881</v>
      </c>
      <c r="I55" s="102">
        <f t="shared" si="18"/>
        <v>626855.06909524777</v>
      </c>
      <c r="J55" s="102">
        <f t="shared" si="3"/>
        <v>-23530.146254571038</v>
      </c>
      <c r="K55" s="102">
        <f t="shared" si="4"/>
        <v>4941.3307134599181</v>
      </c>
      <c r="L55" s="102">
        <f t="shared" si="6"/>
        <v>-251.0474339284192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+'E311 4'!L56</f>
        <v>-292.37037272526413</v>
      </c>
      <c r="S55" s="48">
        <f t="shared" si="24"/>
        <v>5233.7010861851822</v>
      </c>
      <c r="T55" s="45">
        <f>U55-SUM(P$49:$P55)+1</f>
        <v>185</v>
      </c>
      <c r="U55" s="46">
        <f t="shared" si="28"/>
        <v>366</v>
      </c>
      <c r="V55" s="43">
        <f t="shared" si="25"/>
        <v>-147.78283867260618</v>
      </c>
      <c r="W55" s="146">
        <f t="shared" si="26"/>
        <v>4847.8524843562964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5" x14ac:dyDescent="0.25">
      <c r="A56" s="97">
        <v>45473</v>
      </c>
      <c r="B56" s="102">
        <f t="shared" si="15"/>
        <v>724495.93074951787</v>
      </c>
      <c r="C56" s="99">
        <f>+'Summary Feed x Depr Grp'!H51</f>
        <v>724495.93074951787</v>
      </c>
      <c r="D56" s="102">
        <f t="shared" si="27"/>
        <v>1497.9178947053363</v>
      </c>
      <c r="E56" s="191">
        <f t="shared" si="21"/>
        <v>2890.157764825547</v>
      </c>
      <c r="F56" s="102">
        <f t="shared" si="22"/>
        <v>-27905.385044118662</v>
      </c>
      <c r="G56" s="191">
        <f t="shared" si="22"/>
        <v>-52827.771168809937</v>
      </c>
      <c r="H56" s="102">
        <f t="shared" si="18"/>
        <v>696590.54570539924</v>
      </c>
      <c r="I56" s="102">
        <f t="shared" si="18"/>
        <v>671668.1595807079</v>
      </c>
      <c r="J56" s="102">
        <f t="shared" si="3"/>
        <v>-24922.386124691344</v>
      </c>
      <c r="K56" s="102">
        <f t="shared" si="4"/>
        <v>5233.7010861851822</v>
      </c>
      <c r="L56" s="102">
        <f t="shared" si="6"/>
        <v>-292.37037272526413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+'E311 4'!L57</f>
        <v>-333.6933115220354</v>
      </c>
      <c r="S56" s="48">
        <f t="shared" si="24"/>
        <v>5567.3943977072176</v>
      </c>
      <c r="T56" s="45">
        <f>U56-SUM(P$49:$P56)+1</f>
        <v>154</v>
      </c>
      <c r="U56" s="46">
        <f t="shared" si="28"/>
        <v>366</v>
      </c>
      <c r="V56" s="43">
        <f t="shared" si="25"/>
        <v>-140.40647533987283</v>
      </c>
      <c r="W56" s="146">
        <f t="shared" si="26"/>
        <v>4988.2589596961689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5" x14ac:dyDescent="0.25">
      <c r="A57" s="97">
        <v>45504</v>
      </c>
      <c r="B57" s="102">
        <f t="shared" si="15"/>
        <v>772199.17899980361</v>
      </c>
      <c r="C57" s="99">
        <f>+'Summary Feed x Depr Grp'!H52</f>
        <v>772199.17899980361</v>
      </c>
      <c r="D57" s="102">
        <f t="shared" si="27"/>
        <v>1497.9178947053363</v>
      </c>
      <c r="E57" s="191">
        <f t="shared" si="21"/>
        <v>3086.9336638579753</v>
      </c>
      <c r="F57" s="102">
        <f t="shared" si="22"/>
        <v>-29403.302938823999</v>
      </c>
      <c r="G57" s="191">
        <f t="shared" si="22"/>
        <v>-55914.704832667914</v>
      </c>
      <c r="H57" s="102">
        <f t="shared" si="18"/>
        <v>742795.87606097956</v>
      </c>
      <c r="I57" s="102">
        <f t="shared" si="18"/>
        <v>716284.47416713566</v>
      </c>
      <c r="J57" s="102">
        <f t="shared" si="3"/>
        <v>-26511.401893843897</v>
      </c>
      <c r="K57" s="102">
        <f t="shared" si="4"/>
        <v>5567.3943977072176</v>
      </c>
      <c r="L57" s="102">
        <f t="shared" si="6"/>
        <v>-333.6933115220354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+'E311 4'!L58</f>
        <v>-375.0162503188576</v>
      </c>
      <c r="S57" s="48">
        <f t="shared" si="24"/>
        <v>5942.4106480260753</v>
      </c>
      <c r="T57" s="45">
        <f>U57-SUM(P$49:$P57)+1</f>
        <v>123</v>
      </c>
      <c r="U57" s="46">
        <f t="shared" si="28"/>
        <v>366</v>
      </c>
      <c r="V57" s="43">
        <f t="shared" si="25"/>
        <v>-126.03005133666525</v>
      </c>
      <c r="W57" s="146">
        <f t="shared" si="26"/>
        <v>5114.2890110328344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5" x14ac:dyDescent="0.25">
      <c r="A58" s="97">
        <v>45535</v>
      </c>
      <c r="B58" s="102">
        <f t="shared" si="15"/>
        <v>819902.42725008936</v>
      </c>
      <c r="C58" s="99">
        <f>+'Summary Feed x Depr Grp'!H53</f>
        <v>819902.42725008936</v>
      </c>
      <c r="D58" s="102">
        <f t="shared" si="27"/>
        <v>1497.9178947053363</v>
      </c>
      <c r="E58" s="191">
        <f t="shared" si="21"/>
        <v>3283.7095628904044</v>
      </c>
      <c r="F58" s="102">
        <f t="shared" si="22"/>
        <v>-30901.220833529336</v>
      </c>
      <c r="G58" s="191">
        <f t="shared" si="22"/>
        <v>-59198.41439555832</v>
      </c>
      <c r="H58" s="102">
        <f t="shared" si="18"/>
        <v>789001.20641655999</v>
      </c>
      <c r="I58" s="102">
        <f t="shared" si="18"/>
        <v>760704.01285453106</v>
      </c>
      <c r="J58" s="102">
        <f t="shared" si="3"/>
        <v>-28297.19356202893</v>
      </c>
      <c r="K58" s="102">
        <f t="shared" si="4"/>
        <v>5942.4106480260753</v>
      </c>
      <c r="L58" s="102">
        <f t="shared" si="6"/>
        <v>-375.0162503188576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+'E311 4'!L59</f>
        <v>-416.33918911567707</v>
      </c>
      <c r="S58" s="48">
        <f t="shared" si="24"/>
        <v>6358.7498371417523</v>
      </c>
      <c r="T58" s="45">
        <f>U58-SUM(P$49:$P58)+1</f>
        <v>93</v>
      </c>
      <c r="U58" s="46">
        <f t="shared" si="28"/>
        <v>366</v>
      </c>
      <c r="V58" s="43">
        <f t="shared" si="25"/>
        <v>-105.7911054310327</v>
      </c>
      <c r="W58" s="146">
        <f t="shared" si="26"/>
        <v>5220.0801164638669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5" x14ac:dyDescent="0.25">
      <c r="A59" s="97">
        <v>45565</v>
      </c>
      <c r="B59" s="102">
        <f t="shared" si="15"/>
        <v>867605.6755003751</v>
      </c>
      <c r="C59" s="99">
        <f>+'Summary Feed x Depr Grp'!H54</f>
        <v>867605.6755003751</v>
      </c>
      <c r="D59" s="102">
        <f t="shared" si="27"/>
        <v>1497.9178947053363</v>
      </c>
      <c r="E59" s="191">
        <f t="shared" si="21"/>
        <v>3480.4854619228336</v>
      </c>
      <c r="F59" s="102">
        <f t="shared" si="22"/>
        <v>-32399.138728234673</v>
      </c>
      <c r="G59" s="191">
        <f t="shared" si="22"/>
        <v>-62678.899857481156</v>
      </c>
      <c r="H59" s="102">
        <f t="shared" si="18"/>
        <v>835206.53677214042</v>
      </c>
      <c r="I59" s="102">
        <f t="shared" si="18"/>
        <v>804926.77564289398</v>
      </c>
      <c r="J59" s="102">
        <f t="shared" si="3"/>
        <v>-30279.761129246443</v>
      </c>
      <c r="K59" s="102">
        <f t="shared" si="4"/>
        <v>6358.7498371417523</v>
      </c>
      <c r="L59" s="102">
        <f t="shared" si="6"/>
        <v>-416.33918911567707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+'E311 4'!L60</f>
        <v>-457.66212791249927</v>
      </c>
      <c r="S59" s="48">
        <f t="shared" si="24"/>
        <v>6816.4119650542516</v>
      </c>
      <c r="T59" s="45">
        <f>U59-SUM(P$49:$P59)+1</f>
        <v>62</v>
      </c>
      <c r="U59" s="46">
        <f t="shared" si="28"/>
        <v>366</v>
      </c>
      <c r="V59" s="43">
        <f t="shared" si="25"/>
        <v>-77.527464291188394</v>
      </c>
      <c r="W59" s="146">
        <f t="shared" si="26"/>
        <v>5297.6075807550551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5" x14ac:dyDescent="0.25">
      <c r="A60" s="97">
        <v>45596</v>
      </c>
      <c r="B60" s="102">
        <f t="shared" si="15"/>
        <v>915308.92375066085</v>
      </c>
      <c r="C60" s="99">
        <f>+'Summary Feed x Depr Grp'!H55</f>
        <v>915308.92375066085</v>
      </c>
      <c r="D60" s="102">
        <f t="shared" si="27"/>
        <v>1497.9178947053363</v>
      </c>
      <c r="E60" s="191">
        <f t="shared" si="21"/>
        <v>3677.2613609552618</v>
      </c>
      <c r="F60" s="102">
        <f t="shared" si="22"/>
        <v>-33897.056622940006</v>
      </c>
      <c r="G60" s="191">
        <f t="shared" si="22"/>
        <v>-66356.16121843642</v>
      </c>
      <c r="H60" s="102">
        <f t="shared" si="18"/>
        <v>881411.86712772085</v>
      </c>
      <c r="I60" s="102">
        <f t="shared" si="18"/>
        <v>848952.76253222441</v>
      </c>
      <c r="J60" s="102">
        <f t="shared" si="3"/>
        <v>-32459.104595496436</v>
      </c>
      <c r="K60" s="102">
        <f t="shared" si="4"/>
        <v>6816.4119650542516</v>
      </c>
      <c r="L60" s="102">
        <f t="shared" si="6"/>
        <v>-457.66212791249927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+'E311 4'!L61</f>
        <v>-498.98506670929419</v>
      </c>
      <c r="S60" s="48">
        <f t="shared" si="24"/>
        <v>7315.3970317635458</v>
      </c>
      <c r="T60" s="45">
        <f>U60-SUM(P$49:$P60)+1</f>
        <v>32</v>
      </c>
      <c r="U60" s="46">
        <f t="shared" si="28"/>
        <v>366</v>
      </c>
      <c r="V60" s="43">
        <f t="shared" si="25"/>
        <v>-43.62710965764321</v>
      </c>
      <c r="W60" s="146">
        <f t="shared" si="26"/>
        <v>5341.234690412698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5" x14ac:dyDescent="0.25">
      <c r="A61" s="97">
        <v>45626</v>
      </c>
      <c r="B61" s="102">
        <f t="shared" si="15"/>
        <v>963012.17200094659</v>
      </c>
      <c r="C61" s="99">
        <f>+'Summary Feed x Depr Grp'!H56</f>
        <v>963012.17200094659</v>
      </c>
      <c r="D61" s="102">
        <f t="shared" si="27"/>
        <v>1497.9178947053363</v>
      </c>
      <c r="E61" s="191">
        <f t="shared" si="21"/>
        <v>3874.03725998769</v>
      </c>
      <c r="F61" s="102">
        <f t="shared" ref="F61:G74" si="29">-D61+F60</f>
        <v>-35394.974517645343</v>
      </c>
      <c r="G61" s="191">
        <f t="shared" si="29"/>
        <v>-70230.198478424107</v>
      </c>
      <c r="H61" s="102">
        <f t="shared" si="18"/>
        <v>927617.19748330128</v>
      </c>
      <c r="I61" s="102">
        <f t="shared" si="18"/>
        <v>892781.97352252249</v>
      </c>
      <c r="J61" s="102">
        <f t="shared" si="3"/>
        <v>-34835.223960778792</v>
      </c>
      <c r="K61" s="102">
        <f t="shared" si="4"/>
        <v>7315.3970317635458</v>
      </c>
      <c r="L61" s="102">
        <f t="shared" si="6"/>
        <v>-498.98506670929419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+'E311 4'!L62</f>
        <v>-540.30800550611639</v>
      </c>
      <c r="S61" s="48">
        <f t="shared" si="24"/>
        <v>7855.7050372696622</v>
      </c>
      <c r="T61" s="45">
        <f>U61-SUM(P$49:$P61)+1</f>
        <v>1</v>
      </c>
      <c r="U61" s="46">
        <f t="shared" si="28"/>
        <v>366</v>
      </c>
      <c r="V61" s="43">
        <f t="shared" si="25"/>
        <v>-1.4762513811642524</v>
      </c>
      <c r="W61" s="146">
        <f t="shared" si="26"/>
        <v>5342.7109417938618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5.75" thickBot="1" x14ac:dyDescent="0.3">
      <c r="A62" s="97">
        <v>45657</v>
      </c>
      <c r="B62" s="102">
        <f t="shared" si="15"/>
        <v>1010715.4202512323</v>
      </c>
      <c r="C62" s="99">
        <f>+'Summary Feed x Depr Grp'!H57</f>
        <v>1010715.4202512323</v>
      </c>
      <c r="D62" s="102">
        <f>($B$26*$E$6+($B$38-$B$26)*$D$6+($B$50-$B$38)*$C$6+($B$62-$B$50)*$B$6)/12</f>
        <v>1497.9178947053363</v>
      </c>
      <c r="E62" s="191">
        <f t="shared" si="21"/>
        <v>4070.8131590201192</v>
      </c>
      <c r="F62" s="102">
        <f t="shared" si="29"/>
        <v>-36892.89241235068</v>
      </c>
      <c r="G62" s="191">
        <f t="shared" si="29"/>
        <v>-74301.01163744423</v>
      </c>
      <c r="H62" s="102">
        <f t="shared" si="18"/>
        <v>973822.52783888171</v>
      </c>
      <c r="I62" s="102">
        <f t="shared" si="18"/>
        <v>936414.40861378808</v>
      </c>
      <c r="J62" s="102">
        <f t="shared" si="3"/>
        <v>-37408.119225093629</v>
      </c>
      <c r="K62" s="102">
        <f t="shared" si="4"/>
        <v>7855.7050372696622</v>
      </c>
      <c r="L62" s="102">
        <f t="shared" si="6"/>
        <v>-540.30800550611639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-3756.3821054838018</v>
      </c>
      <c r="S62" s="224">
        <f>+'E311 4'!K62-S61</f>
        <v>0</v>
      </c>
      <c r="T62" s="21"/>
      <c r="U62" s="50"/>
      <c r="V62" s="49">
        <f>SUM(V50:V61)</f>
        <v>-1243.3880100080039</v>
      </c>
      <c r="W62" s="1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6.5" thickTop="1" thickBot="1" x14ac:dyDescent="0.3">
      <c r="A63" s="165">
        <v>45688</v>
      </c>
      <c r="B63" s="166">
        <f t="shared" si="15"/>
        <v>1045445.973588786</v>
      </c>
      <c r="C63" s="219">
        <f>+'Summary Feed x Depr Grp'!H58</f>
        <v>1045445.973588786</v>
      </c>
      <c r="D63" s="166">
        <f t="shared" ref="D63:D73" si="30">($B$26*$F$6+($B$38-$B$26)*$E$6+($B$50-$B$38)*$D$6+($B$62-$B$50)*$C$6+($B$74-$B$62)*$B$6)/12</f>
        <v>2568.3405607198069</v>
      </c>
      <c r="E63" s="195">
        <f t="shared" si="21"/>
        <v>4240.8328747950382</v>
      </c>
      <c r="F63" s="166">
        <f t="shared" si="29"/>
        <v>-39461.232973070488</v>
      </c>
      <c r="G63" s="195">
        <f t="shared" si="29"/>
        <v>-78541.844512239273</v>
      </c>
      <c r="H63" s="166">
        <f t="shared" si="18"/>
        <v>1005984.7406157155</v>
      </c>
      <c r="I63" s="166">
        <f t="shared" si="18"/>
        <v>966904.12907654676</v>
      </c>
      <c r="J63" s="166">
        <f t="shared" si="3"/>
        <v>-39080.611539168749</v>
      </c>
      <c r="K63" s="166">
        <f t="shared" si="4"/>
        <v>8206.9284232254377</v>
      </c>
      <c r="L63" s="166">
        <f t="shared" si="6"/>
        <v>-351.22338595577548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5.75" thickBot="1" x14ac:dyDescent="0.3">
      <c r="A64" s="97">
        <v>45716</v>
      </c>
      <c r="B64" s="102">
        <f t="shared" si="15"/>
        <v>1080176.5269263396</v>
      </c>
      <c r="C64" s="99">
        <f>+'Summary Feed x Depr Grp'!H59</f>
        <v>1080176.5269263396</v>
      </c>
      <c r="D64" s="102">
        <f t="shared" si="30"/>
        <v>2568.3405607198069</v>
      </c>
      <c r="E64" s="191">
        <f t="shared" si="21"/>
        <v>4384.0964073124469</v>
      </c>
      <c r="F64" s="102">
        <f t="shared" si="29"/>
        <v>-42029.573533790295</v>
      </c>
      <c r="G64" s="191">
        <f t="shared" si="29"/>
        <v>-82925.940919551722</v>
      </c>
      <c r="H64" s="102">
        <f t="shared" si="18"/>
        <v>1038146.9533925493</v>
      </c>
      <c r="I64" s="102">
        <f t="shared" si="18"/>
        <v>997250.58600678784</v>
      </c>
      <c r="J64" s="102">
        <f t="shared" si="3"/>
        <v>-40896.367385761463</v>
      </c>
      <c r="K64" s="102">
        <f t="shared" si="4"/>
        <v>8588.2371510099074</v>
      </c>
      <c r="L64" s="102">
        <f t="shared" si="6"/>
        <v>-381.30872778446974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5485.0822971990956</v>
      </c>
      <c r="T64" s="21"/>
      <c r="U64" s="22"/>
      <c r="V64" s="160" t="s">
        <v>104</v>
      </c>
      <c r="W64" s="55">
        <f>W61</f>
        <v>5342.7109417938618</v>
      </c>
      <c r="X64" s="247">
        <f>+'DFIT Detail'!F6</f>
        <v>5341.53</v>
      </c>
      <c r="Y64" s="249">
        <f>+W64-X64</f>
        <v>1.1809417938620754</v>
      </c>
      <c r="Z64" s="228" t="s">
        <v>516</v>
      </c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6.5" thickTop="1" thickBot="1" x14ac:dyDescent="0.3">
      <c r="A65" s="97">
        <v>45747</v>
      </c>
      <c r="B65" s="102">
        <f t="shared" si="15"/>
        <v>1114907.0802638934</v>
      </c>
      <c r="C65" s="99">
        <f>+'Summary Feed x Depr Grp'!H60</f>
        <v>1114907.0802638934</v>
      </c>
      <c r="D65" s="102">
        <f t="shared" si="30"/>
        <v>2568.3405607198069</v>
      </c>
      <c r="E65" s="191">
        <f t="shared" si="21"/>
        <v>4527.3599398298556</v>
      </c>
      <c r="F65" s="102">
        <f t="shared" si="29"/>
        <v>-44597.914094510103</v>
      </c>
      <c r="G65" s="191">
        <f t="shared" si="29"/>
        <v>-87453.300859381576</v>
      </c>
      <c r="H65" s="102">
        <f t="shared" si="18"/>
        <v>1070309.1661693833</v>
      </c>
      <c r="I65" s="102">
        <f t="shared" si="18"/>
        <v>1027453.7794045118</v>
      </c>
      <c r="J65" s="102">
        <f t="shared" si="3"/>
        <v>-42855.386764871539</v>
      </c>
      <c r="K65" s="102">
        <f t="shared" si="4"/>
        <v>8999.6312206230232</v>
      </c>
      <c r="L65" s="102">
        <f t="shared" si="6"/>
        <v>-411.39406961311579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5.75" thickBot="1" x14ac:dyDescent="0.3">
      <c r="A66" s="97">
        <v>45777</v>
      </c>
      <c r="B66" s="102">
        <f t="shared" si="15"/>
        <v>1149637.6336014471</v>
      </c>
      <c r="C66" s="99">
        <f>+'Summary Feed x Depr Grp'!H61</f>
        <v>1149637.6336014471</v>
      </c>
      <c r="D66" s="102">
        <f t="shared" si="30"/>
        <v>2568.3405607198069</v>
      </c>
      <c r="E66" s="191">
        <f t="shared" si="21"/>
        <v>4670.6234723472644</v>
      </c>
      <c r="F66" s="102">
        <f t="shared" si="29"/>
        <v>-47166.25465522991</v>
      </c>
      <c r="G66" s="191">
        <f t="shared" si="29"/>
        <v>-92123.924331728835</v>
      </c>
      <c r="H66" s="102">
        <f t="shared" si="18"/>
        <v>1102471.3789462172</v>
      </c>
      <c r="I66" s="102">
        <f t="shared" si="18"/>
        <v>1057513.7092697183</v>
      </c>
      <c r="J66" s="102">
        <f t="shared" si="3"/>
        <v>-44957.669676498976</v>
      </c>
      <c r="K66" s="102">
        <f t="shared" si="4"/>
        <v>9441.110632064785</v>
      </c>
      <c r="L66" s="102">
        <f t="shared" si="6"/>
        <v>-441.47941144176184</v>
      </c>
      <c r="M66" s="189"/>
      <c r="N66" s="102"/>
    </row>
    <row r="67" spans="1:35" ht="15" x14ac:dyDescent="0.25">
      <c r="A67" s="97">
        <v>45808</v>
      </c>
      <c r="B67" s="102">
        <f t="shared" si="15"/>
        <v>1184368.1869390009</v>
      </c>
      <c r="C67" s="99">
        <f>+'Summary Feed x Depr Grp'!H62</f>
        <v>1184368.1869390009</v>
      </c>
      <c r="D67" s="102">
        <f t="shared" si="30"/>
        <v>2568.3405607198069</v>
      </c>
      <c r="E67" s="191">
        <f t="shared" si="21"/>
        <v>4813.8870048646741</v>
      </c>
      <c r="F67" s="102">
        <f t="shared" si="29"/>
        <v>-49734.595215949717</v>
      </c>
      <c r="G67" s="191">
        <f t="shared" si="29"/>
        <v>-96937.811336593513</v>
      </c>
      <c r="H67" s="102">
        <f t="shared" si="18"/>
        <v>1134633.5917230512</v>
      </c>
      <c r="I67" s="102">
        <f t="shared" si="18"/>
        <v>1087430.3756024074</v>
      </c>
      <c r="J67" s="102">
        <f t="shared" si="3"/>
        <v>-47203.216120643774</v>
      </c>
      <c r="K67" s="102">
        <f t="shared" si="4"/>
        <v>9912.6753853351929</v>
      </c>
      <c r="L67" s="102">
        <f t="shared" si="6"/>
        <v>-471.56475327040789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35" ht="15" x14ac:dyDescent="0.25">
      <c r="A68" s="97">
        <v>45838</v>
      </c>
      <c r="B68" s="102">
        <f t="shared" si="15"/>
        <v>1219098.7402765546</v>
      </c>
      <c r="C68" s="99">
        <f>+'Summary Feed x Depr Grp'!H63</f>
        <v>1219098.7402765546</v>
      </c>
      <c r="D68" s="102">
        <f t="shared" si="30"/>
        <v>2568.3405607198069</v>
      </c>
      <c r="E68" s="191">
        <f t="shared" si="21"/>
        <v>4957.1505373820828</v>
      </c>
      <c r="F68" s="102">
        <f t="shared" si="29"/>
        <v>-52302.935776669525</v>
      </c>
      <c r="G68" s="191">
        <f t="shared" si="29"/>
        <v>-101894.9618739756</v>
      </c>
      <c r="H68" s="102">
        <f t="shared" si="18"/>
        <v>1166795.8044998851</v>
      </c>
      <c r="I68" s="102">
        <f t="shared" si="18"/>
        <v>1117203.778402579</v>
      </c>
      <c r="J68" s="102">
        <f t="shared" si="3"/>
        <v>-49592.02609730605</v>
      </c>
      <c r="K68" s="102">
        <f t="shared" si="4"/>
        <v>10414.325480434271</v>
      </c>
      <c r="L68" s="102">
        <f t="shared" si="6"/>
        <v>-501.65009509907759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35" ht="15" x14ac:dyDescent="0.25">
      <c r="A69" s="97">
        <v>45869</v>
      </c>
      <c r="B69" s="102">
        <f t="shared" si="15"/>
        <v>1253829.2936141083</v>
      </c>
      <c r="C69" s="99">
        <f>+'Summary Feed x Depr Grp'!H64</f>
        <v>1253829.2936141083</v>
      </c>
      <c r="D69" s="102">
        <f t="shared" si="30"/>
        <v>2568.3405607198069</v>
      </c>
      <c r="E69" s="191">
        <f t="shared" si="21"/>
        <v>5100.4140698994925</v>
      </c>
      <c r="F69" s="102">
        <f t="shared" si="29"/>
        <v>-54871.276337389332</v>
      </c>
      <c r="G69" s="191">
        <f t="shared" si="29"/>
        <v>-106995.37594387509</v>
      </c>
      <c r="H69" s="102">
        <f t="shared" si="18"/>
        <v>1198958.017276719</v>
      </c>
      <c r="I69" s="102">
        <f t="shared" si="18"/>
        <v>1146833.9176702332</v>
      </c>
      <c r="J69" s="102">
        <f t="shared" si="3"/>
        <v>-52124.099606485805</v>
      </c>
      <c r="K69" s="102">
        <f t="shared" si="4"/>
        <v>10946.060917362018</v>
      </c>
      <c r="L69" s="102">
        <f t="shared" si="6"/>
        <v>-531.73543692774729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35" ht="15" x14ac:dyDescent="0.25">
      <c r="A70" s="97">
        <v>45900</v>
      </c>
      <c r="B70" s="102">
        <f t="shared" si="15"/>
        <v>1288559.8469516621</v>
      </c>
      <c r="C70" s="99">
        <f>+'Summary Feed x Depr Grp'!H65</f>
        <v>1288559.8469516621</v>
      </c>
      <c r="D70" s="102">
        <f t="shared" si="30"/>
        <v>2568.3405607198069</v>
      </c>
      <c r="E70" s="191">
        <f t="shared" si="21"/>
        <v>5243.6776024169021</v>
      </c>
      <c r="F70" s="102">
        <f t="shared" si="29"/>
        <v>-57439.61689810914</v>
      </c>
      <c r="G70" s="191">
        <f t="shared" si="29"/>
        <v>-112239.05354629199</v>
      </c>
      <c r="H70" s="102">
        <f t="shared" si="18"/>
        <v>1231120.2300535529</v>
      </c>
      <c r="I70" s="102">
        <f t="shared" si="18"/>
        <v>1176320.7934053701</v>
      </c>
      <c r="J70" s="102">
        <f>I70-H70</f>
        <v>-54799.436648182804</v>
      </c>
      <c r="K70" s="102">
        <f t="shared" si="4"/>
        <v>11507.881696118387</v>
      </c>
      <c r="L70" s="102">
        <f t="shared" si="6"/>
        <v>-561.82077875636969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35" ht="15" customHeight="1" x14ac:dyDescent="0.25">
      <c r="A71" s="97">
        <v>45930</v>
      </c>
      <c r="B71" s="102">
        <f t="shared" si="15"/>
        <v>1323290.4002892158</v>
      </c>
      <c r="C71" s="99">
        <f>+'Summary Feed x Depr Grp'!H66</f>
        <v>1323290.4002892158</v>
      </c>
      <c r="D71" s="102">
        <f t="shared" si="30"/>
        <v>2568.3405607198069</v>
      </c>
      <c r="E71" s="191">
        <f t="shared" si="21"/>
        <v>5386.9411349343109</v>
      </c>
      <c r="F71" s="102">
        <f t="shared" si="29"/>
        <v>-60007.957458828947</v>
      </c>
      <c r="G71" s="191">
        <f t="shared" si="29"/>
        <v>-117625.99468122631</v>
      </c>
      <c r="H71" s="102">
        <f t="shared" si="18"/>
        <v>1263282.4428303868</v>
      </c>
      <c r="I71" s="102">
        <f t="shared" si="18"/>
        <v>1205664.4056079895</v>
      </c>
      <c r="J71" s="102">
        <f>I71-H71</f>
        <v>-57618.037222397281</v>
      </c>
      <c r="K71" s="102">
        <f t="shared" si="4"/>
        <v>12099.787816703429</v>
      </c>
      <c r="L71" s="102">
        <f t="shared" si="6"/>
        <v>-591.90612058504121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35" ht="15" customHeight="1" x14ac:dyDescent="0.25">
      <c r="A72" s="97">
        <v>45961</v>
      </c>
      <c r="B72" s="102">
        <f t="shared" si="15"/>
        <v>1358020.9536267696</v>
      </c>
      <c r="C72" s="99">
        <f>+'Summary Feed x Depr Grp'!H67</f>
        <v>1358020.9536267696</v>
      </c>
      <c r="D72" s="102">
        <f t="shared" si="30"/>
        <v>2568.3405607198069</v>
      </c>
      <c r="E72" s="191">
        <f t="shared" si="21"/>
        <v>5530.2046674517196</v>
      </c>
      <c r="F72" s="102">
        <f t="shared" si="29"/>
        <v>-62576.298019548754</v>
      </c>
      <c r="G72" s="191">
        <f t="shared" si="29"/>
        <v>-123156.19934867803</v>
      </c>
      <c r="H72" s="102">
        <f t="shared" si="18"/>
        <v>1295444.6556072209</v>
      </c>
      <c r="I72" s="102">
        <f t="shared" si="18"/>
        <v>1234864.7542780915</v>
      </c>
      <c r="J72" s="102">
        <f t="shared" ref="J72:J74" si="31">I72-H72</f>
        <v>-60579.901329129469</v>
      </c>
      <c r="K72" s="102">
        <f t="shared" si="4"/>
        <v>12721.779279117189</v>
      </c>
      <c r="L72" s="102">
        <f t="shared" si="6"/>
        <v>-621.99146241376002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35" ht="15" customHeight="1" x14ac:dyDescent="0.25">
      <c r="A73" s="97">
        <v>45991</v>
      </c>
      <c r="B73" s="102">
        <f t="shared" si="15"/>
        <v>1392751.5069643233</v>
      </c>
      <c r="C73" s="99">
        <f>+'Summary Feed x Depr Grp'!H68</f>
        <v>1392751.5069643233</v>
      </c>
      <c r="D73" s="102">
        <f t="shared" si="30"/>
        <v>2568.3405607198069</v>
      </c>
      <c r="E73" s="191">
        <f t="shared" si="21"/>
        <v>5673.4681999691293</v>
      </c>
      <c r="F73" s="102">
        <f t="shared" si="29"/>
        <v>-65144.638580268562</v>
      </c>
      <c r="G73" s="191">
        <f t="shared" si="29"/>
        <v>-128829.66754864715</v>
      </c>
      <c r="H73" s="102">
        <f t="shared" si="18"/>
        <v>1327606.8683840549</v>
      </c>
      <c r="I73" s="102">
        <f t="shared" si="18"/>
        <v>1263921.8394156762</v>
      </c>
      <c r="J73" s="102">
        <f t="shared" si="31"/>
        <v>-63685.028968378669</v>
      </c>
      <c r="K73" s="102">
        <f t="shared" si="4"/>
        <v>13373.85608335952</v>
      </c>
      <c r="L73" s="102">
        <f t="shared" si="6"/>
        <v>-652.07680424233149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35" ht="15" x14ac:dyDescent="0.25">
      <c r="A74" s="97">
        <v>46022</v>
      </c>
      <c r="B74" s="102">
        <f t="shared" si="15"/>
        <v>1427482.0603018771</v>
      </c>
      <c r="C74" s="99">
        <f>+'Summary Feed x Depr Grp'!H69</f>
        <v>1427482.0603018771</v>
      </c>
      <c r="D74" s="102">
        <f>($B$26*$F$6+($B$38-$B$26)*$E$6+($B$50-$B$38)*$D$6+($B$62-$B$50)*$C$6+($B$74-$B$62)*$B$6)/12</f>
        <v>2568.3405607198069</v>
      </c>
      <c r="E74" s="191">
        <f t="shared" si="21"/>
        <v>5816.731732486538</v>
      </c>
      <c r="F74" s="102">
        <f t="shared" si="29"/>
        <v>-67712.979140988362</v>
      </c>
      <c r="G74" s="191">
        <f t="shared" si="29"/>
        <v>-134646.39928113369</v>
      </c>
      <c r="H74" s="102">
        <f t="shared" si="18"/>
        <v>1359769.0811608888</v>
      </c>
      <c r="I74" s="102">
        <f t="shared" si="18"/>
        <v>1292835.6610207434</v>
      </c>
      <c r="J74" s="102">
        <f t="shared" si="31"/>
        <v>-66933.420140145347</v>
      </c>
      <c r="K74" s="102">
        <f t="shared" si="4"/>
        <v>14056.018229430521</v>
      </c>
      <c r="L74" s="102">
        <f t="shared" si="6"/>
        <v>-682.16214607100119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35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+'E311 4'!L62</f>
        <v>-540.30800550611639</v>
      </c>
      <c r="S75" s="47">
        <f>+'E311 4'!K62</f>
        <v>7855.7050372696622</v>
      </c>
      <c r="T75" s="45"/>
      <c r="U75" s="46"/>
      <c r="V75" s="43"/>
      <c r="W75" s="147">
        <f>S75</f>
        <v>7855.7050372696622</v>
      </c>
      <c r="X75" s="1"/>
    </row>
    <row r="76" spans="1:35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+'E311 4'!L63</f>
        <v>-351.22338595577548</v>
      </c>
      <c r="S76" s="48">
        <f t="shared" ref="S76:S87" si="33">+S75-R76</f>
        <v>8206.9284232254377</v>
      </c>
      <c r="T76" s="45">
        <f>U76-SUM($P$75:P76)+1</f>
        <v>335</v>
      </c>
      <c r="U76" s="46">
        <f>P88</f>
        <v>365</v>
      </c>
      <c r="V76" s="43">
        <f t="shared" ref="V76:V87" si="34">+T76/U76*R76</f>
        <v>-322.35571039776653</v>
      </c>
      <c r="W76" s="146">
        <f t="shared" ref="W76:W87" si="35">+W75-V76</f>
        <v>8178.0607476674286</v>
      </c>
      <c r="X76" s="1"/>
    </row>
    <row r="77" spans="1:35" ht="15" x14ac:dyDescent="0.25">
      <c r="A77" s="107" t="s">
        <v>102</v>
      </c>
      <c r="B77" s="98">
        <f>B26</f>
        <v>222697.20999999996</v>
      </c>
      <c r="C77" s="98">
        <f>C26</f>
        <v>222697.20999999996</v>
      </c>
      <c r="D77" s="98">
        <f>SUM(D21:D26)</f>
        <v>1310.5730808499998</v>
      </c>
      <c r="E77" s="98">
        <f>SUM(E21:E26)</f>
        <v>3748.8517899599501</v>
      </c>
      <c r="F77" s="98">
        <f t="shared" ref="F77:K77" si="36">F26</f>
        <v>-2621.1461616999991</v>
      </c>
      <c r="G77" s="98">
        <f t="shared" si="36"/>
        <v>-3748.8517899599501</v>
      </c>
      <c r="H77" s="98">
        <f t="shared" si="36"/>
        <v>220076.06383829998</v>
      </c>
      <c r="I77" s="98">
        <f t="shared" si="36"/>
        <v>218948.35821004002</v>
      </c>
      <c r="J77" s="98">
        <f t="shared" si="36"/>
        <v>-1127.7056282599515</v>
      </c>
      <c r="K77" s="98">
        <f t="shared" si="36"/>
        <v>236.8181819345898</v>
      </c>
      <c r="L77" s="96">
        <f>SUM(L21:L26)</f>
        <v>-512.03852891308975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+'E311 4'!L64</f>
        <v>-381.30872778446974</v>
      </c>
      <c r="S77" s="48">
        <f t="shared" si="33"/>
        <v>8588.2371510099074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-320.71720391734851</v>
      </c>
      <c r="W77" s="146">
        <f t="shared" si="35"/>
        <v>8498.7779515847778</v>
      </c>
      <c r="X77" s="1"/>
    </row>
    <row r="78" spans="1:35" ht="15" x14ac:dyDescent="0.25">
      <c r="A78" s="108" t="s">
        <v>103</v>
      </c>
      <c r="B78" s="109">
        <f>(0+B26+SUM(B15:B25)*2)/24</f>
        <v>62585.171785641905</v>
      </c>
      <c r="C78" s="109">
        <f>(0+C26+SUM(C15:C25)*2)/24</f>
        <v>62585.171785641905</v>
      </c>
      <c r="D78" s="109"/>
      <c r="E78" s="110"/>
      <c r="F78" s="109">
        <f t="shared" ref="F78:K78" si="38">(0+F26+SUM(F15:F25)*2)/24</f>
        <v>-1310.5730808499995</v>
      </c>
      <c r="G78" s="109">
        <f t="shared" si="38"/>
        <v>-701.19415641685498</v>
      </c>
      <c r="H78" s="109">
        <f t="shared" si="38"/>
        <v>61274.598704791912</v>
      </c>
      <c r="I78" s="109">
        <f t="shared" si="38"/>
        <v>61883.977629225054</v>
      </c>
      <c r="J78" s="109">
        <f t="shared" si="38"/>
        <v>609.3789244331432</v>
      </c>
      <c r="K78" s="109">
        <f t="shared" si="38"/>
        <v>-127.96957413096004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+'E311 4'!L65</f>
        <v>-411.39406961311579</v>
      </c>
      <c r="S78" s="48">
        <f t="shared" si="33"/>
        <v>8999.6312206230232</v>
      </c>
      <c r="T78" s="45">
        <f>U78-SUM($P$75:P78)+1</f>
        <v>276</v>
      </c>
      <c r="U78" s="46">
        <f t="shared" si="37"/>
        <v>365</v>
      </c>
      <c r="V78" s="43">
        <f t="shared" si="34"/>
        <v>-311.08154304991768</v>
      </c>
      <c r="W78" s="146">
        <f t="shared" si="35"/>
        <v>8809.8594946346948</v>
      </c>
      <c r="X78" s="1"/>
    </row>
    <row r="79" spans="1:35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+'E311 4'!L66</f>
        <v>-441.47941144176184</v>
      </c>
      <c r="S79" s="48">
        <f t="shared" si="33"/>
        <v>9441.110632064785</v>
      </c>
      <c r="T79" s="45">
        <f>U79-SUM($P$75:P79)+1</f>
        <v>246</v>
      </c>
      <c r="U79" s="46">
        <f t="shared" si="37"/>
        <v>365</v>
      </c>
      <c r="V79" s="43">
        <f t="shared" si="34"/>
        <v>-297.54502798540659</v>
      </c>
      <c r="W79" s="146">
        <f t="shared" si="35"/>
        <v>9107.4045226201015</v>
      </c>
      <c r="X79" s="1"/>
    </row>
    <row r="80" spans="1:35" ht="15" x14ac:dyDescent="0.25">
      <c r="A80" s="124" t="s">
        <v>89</v>
      </c>
      <c r="B80" s="125">
        <f>B38</f>
        <v>313939.45</v>
      </c>
      <c r="C80" s="125">
        <f>C38</f>
        <v>313939.45</v>
      </c>
      <c r="D80" s="125">
        <f>SUM(D27:D38)</f>
        <v>6783.8776291999975</v>
      </c>
      <c r="E80" s="125">
        <f>SUM(E27:E38)</f>
        <v>16072.267966999996</v>
      </c>
      <c r="F80" s="125">
        <f t="shared" ref="F80:I80" si="39">F38</f>
        <v>-9405.023790899997</v>
      </c>
      <c r="G80" s="125">
        <f t="shared" si="39"/>
        <v>-19821.119756959946</v>
      </c>
      <c r="H80" s="125">
        <f t="shared" si="39"/>
        <v>304534.4262091</v>
      </c>
      <c r="I80" s="125">
        <f t="shared" si="39"/>
        <v>294118.33024304005</v>
      </c>
      <c r="J80" s="125">
        <f>J38</f>
        <v>-10416.095966059947</v>
      </c>
      <c r="K80" s="125">
        <f>K38</f>
        <v>2187.380152872589</v>
      </c>
      <c r="L80" s="126">
        <f>SUM(L27:L38)</f>
        <v>-1950.5619709379991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+'E311 4'!L67</f>
        <v>-471.56475327040789</v>
      </c>
      <c r="S80" s="48">
        <f t="shared" si="33"/>
        <v>9912.6753853351929</v>
      </c>
      <c r="T80" s="45">
        <f>U80-SUM($P$75:P80)+1</f>
        <v>215</v>
      </c>
      <c r="U80" s="46">
        <f t="shared" si="37"/>
        <v>365</v>
      </c>
      <c r="V80" s="43">
        <f t="shared" si="34"/>
        <v>-277.77101904969231</v>
      </c>
      <c r="W80" s="146">
        <f t="shared" si="35"/>
        <v>9385.1755416697943</v>
      </c>
      <c r="X80" s="1"/>
    </row>
    <row r="81" spans="1:42" ht="15" x14ac:dyDescent="0.25">
      <c r="A81" s="127" t="s">
        <v>88</v>
      </c>
      <c r="B81" s="128">
        <f>(B26+B38+SUM(B27:B37)*2)/24</f>
        <v>268318.32999999996</v>
      </c>
      <c r="C81" s="128">
        <f>(C26+C38+SUM(C27:C37)*2)/24</f>
        <v>268318.32999999996</v>
      </c>
      <c r="D81" s="128"/>
      <c r="E81" s="129"/>
      <c r="F81" s="128">
        <f t="shared" ref="F81:I81" si="40">(F26+F38+SUM(F27:F37)*2)/24</f>
        <v>-6013.0849762999978</v>
      </c>
      <c r="G81" s="128">
        <f t="shared" si="40"/>
        <v>-11332.697778571057</v>
      </c>
      <c r="H81" s="128">
        <f t="shared" si="40"/>
        <v>262305.24502369994</v>
      </c>
      <c r="I81" s="128">
        <f t="shared" si="40"/>
        <v>256985.63222142891</v>
      </c>
      <c r="J81" s="128">
        <f>(J26+J38+SUM(J27:J37)*2)/24</f>
        <v>-5319.6128022710627</v>
      </c>
      <c r="K81" s="128">
        <f>(K26+K38+SUM(K27:K37)*2)/24</f>
        <v>1117.1186884769231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+'E311 4'!L68</f>
        <v>-501.65009509907759</v>
      </c>
      <c r="S81" s="48">
        <f t="shared" si="33"/>
        <v>10414.325480434271</v>
      </c>
      <c r="T81" s="45">
        <f>U81-SUM($P$75:P81)+1</f>
        <v>185</v>
      </c>
      <c r="U81" s="46">
        <f t="shared" si="37"/>
        <v>365</v>
      </c>
      <c r="V81" s="43">
        <f t="shared" si="34"/>
        <v>-254.26100710501194</v>
      </c>
      <c r="W81" s="146">
        <f t="shared" si="35"/>
        <v>9639.4365487748055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+'E311 4'!L69</f>
        <v>-531.73543692774729</v>
      </c>
      <c r="S82" s="48">
        <f t="shared" si="33"/>
        <v>10946.060917362018</v>
      </c>
      <c r="T82" s="45">
        <f>U82-SUM($P$75:P82)+1</f>
        <v>154</v>
      </c>
      <c r="U82" s="46">
        <f t="shared" si="37"/>
        <v>365</v>
      </c>
      <c r="V82" s="43">
        <f t="shared" si="34"/>
        <v>-224.34865010102214</v>
      </c>
      <c r="W82" s="146">
        <f t="shared" si="35"/>
        <v>9863.7851988758284</v>
      </c>
      <c r="X82" s="1"/>
    </row>
    <row r="83" spans="1:42" ht="15" x14ac:dyDescent="0.25">
      <c r="A83" s="107" t="s">
        <v>90</v>
      </c>
      <c r="B83" s="98">
        <f>B50</f>
        <v>438276.44124780345</v>
      </c>
      <c r="C83" s="98">
        <f>C50</f>
        <v>438276.44124780345</v>
      </c>
      <c r="D83" s="98">
        <f>SUM(D39:D50)</f>
        <v>9512.8538849866472</v>
      </c>
      <c r="E83" s="98">
        <f>SUM(E39:E50)</f>
        <v>18617.343308383137</v>
      </c>
      <c r="F83" s="98">
        <f t="shared" ref="F83:K83" si="41">F50</f>
        <v>-18917.877675886641</v>
      </c>
      <c r="G83" s="98">
        <f t="shared" si="41"/>
        <v>-38438.463065343087</v>
      </c>
      <c r="H83" s="98">
        <f t="shared" si="41"/>
        <v>419358.56357191683</v>
      </c>
      <c r="I83" s="98">
        <f t="shared" si="41"/>
        <v>399837.97818246036</v>
      </c>
      <c r="J83" s="98">
        <f t="shared" si="41"/>
        <v>-19520.585389456479</v>
      </c>
      <c r="K83" s="98">
        <f t="shared" si="41"/>
        <v>4099.3229317858604</v>
      </c>
      <c r="L83" s="101">
        <f>SUM(L39:L50)</f>
        <v>-1911.9427789132715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+'E311 4'!L70</f>
        <v>-561.82077875636969</v>
      </c>
      <c r="S83" s="48">
        <f t="shared" si="33"/>
        <v>11507.881696118387</v>
      </c>
      <c r="T83" s="45">
        <f>U83-SUM($P$75:P83)+1</f>
        <v>123</v>
      </c>
      <c r="U83" s="46">
        <f t="shared" si="37"/>
        <v>365</v>
      </c>
      <c r="V83" s="43">
        <f t="shared" si="34"/>
        <v>-189.32590626584513</v>
      </c>
      <c r="W83" s="146">
        <f t="shared" si="35"/>
        <v>10053.111105141674</v>
      </c>
      <c r="X83" s="1"/>
    </row>
    <row r="84" spans="1:42" ht="15" x14ac:dyDescent="0.25">
      <c r="A84" s="108" t="s">
        <v>91</v>
      </c>
      <c r="B84" s="109">
        <f>(B38+B50+SUM(B39:B49)*2)/24</f>
        <v>376107.94562390173</v>
      </c>
      <c r="C84" s="109">
        <f>(C38+C50+SUM(C39:C49)*2)/24</f>
        <v>376107.94562390173</v>
      </c>
      <c r="D84" s="109"/>
      <c r="E84" s="110"/>
      <c r="F84" s="109">
        <f t="shared" ref="F84:K84" si="42">(F38+F50+SUM(F39:F49)*2)/24</f>
        <v>-14161.450733393316</v>
      </c>
      <c r="G84" s="109">
        <f t="shared" si="42"/>
        <v>-28620.463058982783</v>
      </c>
      <c r="H84" s="109">
        <f t="shared" si="42"/>
        <v>361946.49489050842</v>
      </c>
      <c r="I84" s="109">
        <f t="shared" si="42"/>
        <v>347487.48256491893</v>
      </c>
      <c r="J84" s="109">
        <f t="shared" si="42"/>
        <v>-14459.012325589467</v>
      </c>
      <c r="K84" s="109">
        <f t="shared" si="42"/>
        <v>3036.3925883737879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+'E311 4'!L71</f>
        <v>-591.90612058504121</v>
      </c>
      <c r="S84" s="48">
        <f t="shared" si="33"/>
        <v>12099.787816703429</v>
      </c>
      <c r="T84" s="45">
        <f>U84-SUM($P$75:P84)+1</f>
        <v>93</v>
      </c>
      <c r="U84" s="46">
        <f t="shared" si="37"/>
        <v>365</v>
      </c>
      <c r="V84" s="43">
        <f t="shared" si="34"/>
        <v>-150.81443620385983</v>
      </c>
      <c r="W84" s="146">
        <f t="shared" si="35"/>
        <v>10203.925541345534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+'E311 4'!L72</f>
        <v>-621.99146241376002</v>
      </c>
      <c r="S85" s="48">
        <f t="shared" si="33"/>
        <v>12721.779279117189</v>
      </c>
      <c r="T85" s="45">
        <f>U85-SUM($P$75:P85)+1</f>
        <v>62</v>
      </c>
      <c r="U85" s="46">
        <f t="shared" si="37"/>
        <v>365</v>
      </c>
      <c r="V85" s="43">
        <f t="shared" si="34"/>
        <v>-105.6533443004195</v>
      </c>
      <c r="W85" s="146">
        <f t="shared" si="35"/>
        <v>10309.578885645953</v>
      </c>
      <c r="X85" s="1"/>
    </row>
    <row r="86" spans="1:42" ht="15" x14ac:dyDescent="0.25">
      <c r="A86" s="124" t="s">
        <v>92</v>
      </c>
      <c r="B86" s="125">
        <f>B62</f>
        <v>1010715.4202512323</v>
      </c>
      <c r="C86" s="125">
        <f>C62</f>
        <v>1010715.4202512323</v>
      </c>
      <c r="D86" s="125">
        <f>SUM(D51:D62)</f>
        <v>17975.01473646404</v>
      </c>
      <c r="E86" s="125">
        <f>SUM(E51:E62)</f>
        <v>35862.548572101136</v>
      </c>
      <c r="F86" s="125">
        <f t="shared" ref="F86:K86" si="43">F62</f>
        <v>-36892.89241235068</v>
      </c>
      <c r="G86" s="125">
        <f t="shared" si="43"/>
        <v>-74301.01163744423</v>
      </c>
      <c r="H86" s="125">
        <f t="shared" si="43"/>
        <v>973822.52783888171</v>
      </c>
      <c r="I86" s="125">
        <f t="shared" si="43"/>
        <v>936414.40861378808</v>
      </c>
      <c r="J86" s="125">
        <f t="shared" si="43"/>
        <v>-37408.119225093629</v>
      </c>
      <c r="K86" s="125">
        <f t="shared" si="43"/>
        <v>7855.7050372696622</v>
      </c>
      <c r="L86" s="126">
        <f>SUM(L51:L62)</f>
        <v>-3756.3821054838018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+'E311 4'!L73</f>
        <v>-652.07680424233149</v>
      </c>
      <c r="S86" s="48">
        <f t="shared" si="33"/>
        <v>13373.85608335952</v>
      </c>
      <c r="T86" s="45">
        <f>U86-SUM($P$75:P86)+1</f>
        <v>32</v>
      </c>
      <c r="U86" s="46">
        <f t="shared" si="37"/>
        <v>365</v>
      </c>
      <c r="V86" s="43">
        <f t="shared" si="34"/>
        <v>-57.168377358231801</v>
      </c>
      <c r="W86" s="146">
        <f t="shared" si="35"/>
        <v>10366.747263004185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724495.93074951787</v>
      </c>
      <c r="C87" s="128">
        <f t="shared" si="44"/>
        <v>724495.93074951787</v>
      </c>
      <c r="D87" s="128"/>
      <c r="E87" s="129"/>
      <c r="F87" s="128">
        <f t="shared" ref="F87:H87" si="45">(F50+F62+SUM(F51:F61)*2)/24</f>
        <v>-27905.385044118666</v>
      </c>
      <c r="G87" s="128">
        <f t="shared" si="45"/>
        <v>-54024.824554590545</v>
      </c>
      <c r="H87" s="128">
        <f t="shared" si="45"/>
        <v>696590.54570539924</v>
      </c>
      <c r="I87" s="128">
        <f>(I50+I62+SUM(I51:I61)*2)/24</f>
        <v>670471.10619492736</v>
      </c>
      <c r="J87" s="128">
        <f t="shared" ref="J87:K87" si="46">(J50+J62+SUM(J51:J61)*2)/24</f>
        <v>-26119.439510471886</v>
      </c>
      <c r="K87" s="128">
        <f t="shared" si="46"/>
        <v>5485.0822971990956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+'E311 4'!L74</f>
        <v>-682.16214607100119</v>
      </c>
      <c r="S87" s="48">
        <f t="shared" si="33"/>
        <v>14056.018229430521</v>
      </c>
      <c r="T87" s="45">
        <f>U87-SUM($P$75:P87)+1</f>
        <v>1</v>
      </c>
      <c r="U87" s="46">
        <f t="shared" si="37"/>
        <v>365</v>
      </c>
      <c r="V87" s="43">
        <f t="shared" si="34"/>
        <v>-1.8689373864958936</v>
      </c>
      <c r="W87" s="146">
        <f t="shared" si="35"/>
        <v>10368.616200390681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-6200.3131921608592</v>
      </c>
      <c r="S88" s="224">
        <f>+'E311 4'!K74-S87</f>
        <v>0</v>
      </c>
      <c r="T88" s="21"/>
      <c r="U88" s="50"/>
      <c r="V88" s="49">
        <f>SUM(V76:V87)</f>
        <v>-2512.911163121018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1427482.0603018771</v>
      </c>
      <c r="C89" s="98">
        <f>C74</f>
        <v>1427482.0603018771</v>
      </c>
      <c r="D89" s="98">
        <f>SUM(D63:D74)</f>
        <v>30820.086728637685</v>
      </c>
      <c r="E89" s="98">
        <f>SUM(E63:E74)</f>
        <v>60345.387643689457</v>
      </c>
      <c r="F89" s="98">
        <f t="shared" ref="F89:K89" si="47">F74</f>
        <v>-67712.979140988362</v>
      </c>
      <c r="G89" s="98">
        <f t="shared" si="47"/>
        <v>-134646.39928113369</v>
      </c>
      <c r="H89" s="98">
        <f t="shared" si="47"/>
        <v>1359769.0811608888</v>
      </c>
      <c r="I89" s="98">
        <f t="shared" si="47"/>
        <v>1292835.6610207434</v>
      </c>
      <c r="J89" s="98">
        <f t="shared" si="47"/>
        <v>-66933.420140145347</v>
      </c>
      <c r="K89" s="98">
        <f t="shared" si="47"/>
        <v>14056.018229430521</v>
      </c>
      <c r="L89" s="101">
        <f>SUM(L63:L74)</f>
        <v>-6200.3131921608592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1219098.7402765546</v>
      </c>
      <c r="C90" s="109">
        <f>(C62+C74+SUM(C63:C73)*2)/24</f>
        <v>1219098.7402765546</v>
      </c>
      <c r="D90" s="109"/>
      <c r="E90" s="110"/>
      <c r="F90" s="109">
        <f t="shared" ref="F90:K90" si="48">(F62+F74+SUM(F63:F73)*2)/24</f>
        <v>-52302.935776669525</v>
      </c>
      <c r="G90" s="109">
        <f t="shared" si="48"/>
        <v>-102766.48169678984</v>
      </c>
      <c r="H90" s="109">
        <f t="shared" si="48"/>
        <v>1166795.8044998853</v>
      </c>
      <c r="I90" s="109">
        <f t="shared" si="48"/>
        <v>1116332.2585797647</v>
      </c>
      <c r="J90" s="109">
        <f t="shared" si="48"/>
        <v>-50463.545920120341</v>
      </c>
      <c r="K90" s="109">
        <f t="shared" si="48"/>
        <v>10597.344643225273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10597.344643225273</v>
      </c>
      <c r="T90" s="21"/>
      <c r="U90" s="22"/>
      <c r="V90" s="160" t="s">
        <v>104</v>
      </c>
      <c r="W90" s="55">
        <f>W87</f>
        <v>10368.616200390681</v>
      </c>
      <c r="X90" s="247">
        <f>+'DFIT Detail'!G6</f>
        <v>10367.35</v>
      </c>
      <c r="Y90" s="249">
        <f>+W90-X90</f>
        <v>1.2662003906807513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Grp'!H73-B78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Grp'!H74-B81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Grp'!H75-B84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Grp'!H76-B87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Grp'!H77-B90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E311 STM Str/Impv, Colstrip 4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3748.8517899599501</v>
      </c>
      <c r="F103" s="99">
        <f t="array" ref="F103:F107">TRANSPOSE('Depr Exp Detail'!D63:H63)</f>
        <v>3748.86</v>
      </c>
      <c r="G103" s="264">
        <f>+F103-E103</f>
        <v>8.210040050016687E-3</v>
      </c>
      <c r="H103" s="256"/>
    </row>
    <row r="104" spans="1:12" x14ac:dyDescent="0.2">
      <c r="D104" s="258" t="s">
        <v>3035</v>
      </c>
      <c r="E104" s="102">
        <f>+E80</f>
        <v>16072.267966999996</v>
      </c>
      <c r="F104" s="99">
        <v>16072.02</v>
      </c>
      <c r="G104" s="264">
        <f t="shared" ref="G104:G107" si="50">+F104-E104</f>
        <v>-0.24796699999569682</v>
      </c>
      <c r="H104" s="256"/>
    </row>
    <row r="105" spans="1:12" x14ac:dyDescent="0.2">
      <c r="D105" s="255">
        <v>2023</v>
      </c>
      <c r="E105" s="102">
        <f>+E83</f>
        <v>18617.343308383137</v>
      </c>
      <c r="F105" s="99">
        <v>18616.560000000001</v>
      </c>
      <c r="G105" s="264">
        <f t="shared" si="50"/>
        <v>-0.7833083831355907</v>
      </c>
      <c r="H105" s="256"/>
    </row>
    <row r="106" spans="1:12" x14ac:dyDescent="0.2">
      <c r="D106" s="255">
        <v>2024</v>
      </c>
      <c r="E106" s="102">
        <f>+E86</f>
        <v>35862.548572101136</v>
      </c>
      <c r="F106" s="99">
        <v>35862</v>
      </c>
      <c r="G106" s="264">
        <f t="shared" si="50"/>
        <v>-0.54857210113550536</v>
      </c>
      <c r="H106" s="256"/>
    </row>
    <row r="107" spans="1:12" x14ac:dyDescent="0.2">
      <c r="D107" s="255">
        <v>2025</v>
      </c>
      <c r="E107" s="102">
        <f>+E89</f>
        <v>60345.387643689457</v>
      </c>
      <c r="F107" s="99">
        <v>60344.88</v>
      </c>
      <c r="G107" s="264">
        <f t="shared" si="50"/>
        <v>-0.50764368945965543</v>
      </c>
      <c r="H107" s="256"/>
    </row>
    <row r="108" spans="1:12" x14ac:dyDescent="0.2">
      <c r="D108" s="255"/>
      <c r="E108" s="190"/>
      <c r="F108" s="190"/>
      <c r="G108" s="195">
        <f>SUM(G103:G107)</f>
        <v>-2.0792811336764316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62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7109375" style="67" bestFit="1" customWidth="1"/>
    <col min="12" max="12" width="11.7109375" style="67" bestFit="1" customWidth="1"/>
    <col min="13" max="13" width="9.7109375" style="190" bestFit="1" customWidth="1"/>
    <col min="14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24" s="2" customFormat="1" x14ac:dyDescent="0.2">
      <c r="A1" s="15" t="str">
        <f>+'Summary Feed x Depr Grp'!I1</f>
        <v>E312 STM Boiler, Colstrip 3</v>
      </c>
      <c r="B1" s="15"/>
      <c r="C1" s="16"/>
      <c r="D1" s="16"/>
      <c r="E1" s="16"/>
      <c r="J1" s="16"/>
      <c r="K1" s="16"/>
      <c r="L1" s="56"/>
      <c r="M1" s="57"/>
      <c r="N1" s="56"/>
    </row>
    <row r="2" spans="1:24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24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24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24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 t="s">
        <v>2</v>
      </c>
    </row>
    <row r="6" spans="1:24" s="2" customFormat="1" x14ac:dyDescent="0.2">
      <c r="A6" s="71" t="s">
        <v>82</v>
      </c>
      <c r="B6" s="116">
        <f t="array" ref="B6:V6">TRANSPOSE(MACRS!AA7:AA27)</f>
        <v>3.7499999999999999E-2</v>
      </c>
      <c r="C6" s="116">
        <v>7.2190000000000004E-2</v>
      </c>
      <c r="D6" s="116">
        <v>6.6769999999999996E-2</v>
      </c>
      <c r="E6" s="116">
        <v>6.1769999999999999E-2</v>
      </c>
      <c r="F6" s="116">
        <v>5.713E-2</v>
      </c>
      <c r="G6" s="116">
        <v>5.2850000000000001E-2</v>
      </c>
      <c r="H6" s="116">
        <v>4.888E-2</v>
      </c>
      <c r="I6" s="116">
        <v>4.5220000000000003E-2</v>
      </c>
      <c r="J6" s="116">
        <v>4.462E-2</v>
      </c>
      <c r="K6" s="116">
        <v>4.4609999999999997E-2</v>
      </c>
      <c r="L6" s="116">
        <v>4.462E-2</v>
      </c>
      <c r="M6" s="116">
        <v>4.4609999999999997E-2</v>
      </c>
      <c r="N6" s="116">
        <v>4.462E-2</v>
      </c>
      <c r="O6" s="116">
        <v>4.4609999999999997E-2</v>
      </c>
      <c r="P6" s="116">
        <v>4.462E-2</v>
      </c>
      <c r="Q6" s="116">
        <v>4.4609999999999997E-2</v>
      </c>
      <c r="R6" s="116">
        <v>4.462E-2</v>
      </c>
      <c r="S6" s="116">
        <v>4.4609999999999997E-2</v>
      </c>
      <c r="T6" s="116">
        <v>4.462E-2</v>
      </c>
      <c r="U6" s="116">
        <v>4.4609999999999997E-2</v>
      </c>
      <c r="V6" s="116">
        <v>2.231E-2</v>
      </c>
      <c r="W6" s="116">
        <f>SUM(B6:V6)</f>
        <v>1.0000000000000002</v>
      </c>
    </row>
    <row r="7" spans="1:24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24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24" ht="13.5" thickBot="1" x14ac:dyDescent="0.25">
      <c r="A9" s="80"/>
      <c r="B9" s="81"/>
      <c r="C9" s="82"/>
      <c r="D9" s="81" t="s">
        <v>64</v>
      </c>
      <c r="E9" s="159">
        <f>+'Summary Feed x Depr Grp'!I7</f>
        <v>7.2700000000000001E-2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24" ht="13.5" thickBot="1" x14ac:dyDescent="0.25">
      <c r="A10" s="80"/>
      <c r="B10" s="81"/>
      <c r="C10" s="82"/>
      <c r="D10" s="81" t="s">
        <v>65</v>
      </c>
      <c r="E10" s="159">
        <f>+'Summary Feed x Depr Grp'!I8</f>
        <v>5.8799999999999998E-2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24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24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24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24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24" ht="15" x14ac:dyDescent="0.25">
      <c r="A15" s="97">
        <v>44227</v>
      </c>
      <c r="B15" s="102"/>
      <c r="C15" s="102"/>
      <c r="D15" s="102">
        <f t="shared" ref="D15:D26" si="0">$B$26*$B$6/12</f>
        <v>7003.4772499999999</v>
      </c>
      <c r="E15" s="102"/>
      <c r="F15" s="102">
        <f t="shared" ref="F15" si="1">-D15</f>
        <v>-7003.4772499999999</v>
      </c>
      <c r="G15" s="102"/>
      <c r="H15" s="102">
        <f t="shared" ref="H15:I30" si="2">B15+F15</f>
        <v>-7003.4772499999999</v>
      </c>
      <c r="I15" s="102">
        <f t="shared" si="2"/>
        <v>0</v>
      </c>
      <c r="J15" s="102">
        <f t="shared" ref="J15:J69" si="3">I15-H15</f>
        <v>7003.4772499999999</v>
      </c>
      <c r="K15" s="102">
        <f t="shared" ref="K15:K74" si="4">-J15*$K$11</f>
        <v>-1470.7302224999999</v>
      </c>
      <c r="L15" s="102">
        <f t="shared" ref="L15" si="5">-K15</f>
        <v>1470.7302224999999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24" ht="15" x14ac:dyDescent="0.25">
      <c r="A16" s="97">
        <v>44255</v>
      </c>
      <c r="B16" s="102"/>
      <c r="C16" s="102"/>
      <c r="D16" s="102">
        <f t="shared" si="0"/>
        <v>7003.4772499999999</v>
      </c>
      <c r="E16" s="102"/>
      <c r="F16" s="102">
        <f>-D16+F15</f>
        <v>-14006.9545</v>
      </c>
      <c r="G16" s="102"/>
      <c r="H16" s="102">
        <f t="shared" si="2"/>
        <v>-14006.9545</v>
      </c>
      <c r="I16" s="102">
        <f t="shared" si="2"/>
        <v>0</v>
      </c>
      <c r="J16" s="102">
        <f t="shared" si="3"/>
        <v>14006.9545</v>
      </c>
      <c r="K16" s="102">
        <f t="shared" si="4"/>
        <v>-2941.4604449999997</v>
      </c>
      <c r="L16" s="102">
        <f t="shared" ref="L16:L74" si="6">-K16+K15</f>
        <v>1470.7302224999999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7003.4772499999999</v>
      </c>
      <c r="E17" s="102"/>
      <c r="F17" s="102">
        <f t="shared" ref="F17:G32" si="7">-D17+F16</f>
        <v>-21010.43175</v>
      </c>
      <c r="G17" s="102"/>
      <c r="H17" s="102">
        <f t="shared" si="2"/>
        <v>-21010.43175</v>
      </c>
      <c r="I17" s="102">
        <f t="shared" si="2"/>
        <v>0</v>
      </c>
      <c r="J17" s="102">
        <f t="shared" si="3"/>
        <v>21010.43175</v>
      </c>
      <c r="K17" s="102">
        <f t="shared" si="4"/>
        <v>-4412.1906675</v>
      </c>
      <c r="L17" s="102">
        <f t="shared" si="6"/>
        <v>1470.7302225000003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7003.4772499999999</v>
      </c>
      <c r="E18" s="102"/>
      <c r="F18" s="102">
        <f t="shared" si="7"/>
        <v>-28013.909</v>
      </c>
      <c r="G18" s="102"/>
      <c r="H18" s="102">
        <f t="shared" si="2"/>
        <v>-28013.909</v>
      </c>
      <c r="I18" s="102">
        <f t="shared" si="2"/>
        <v>0</v>
      </c>
      <c r="J18" s="102">
        <f t="shared" si="3"/>
        <v>28013.909</v>
      </c>
      <c r="K18" s="102">
        <f t="shared" si="4"/>
        <v>-5882.9208899999994</v>
      </c>
      <c r="L18" s="102">
        <f t="shared" si="6"/>
        <v>1470.7302224999994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7003.4772499999999</v>
      </c>
      <c r="E19" s="102"/>
      <c r="F19" s="102">
        <f t="shared" si="7"/>
        <v>-35017.386249999996</v>
      </c>
      <c r="G19" s="102"/>
      <c r="H19" s="102">
        <f t="shared" si="2"/>
        <v>-35017.386249999996</v>
      </c>
      <c r="I19" s="102">
        <f t="shared" si="2"/>
        <v>0</v>
      </c>
      <c r="J19" s="102">
        <f t="shared" si="3"/>
        <v>35017.386249999996</v>
      </c>
      <c r="K19" s="102">
        <f t="shared" si="4"/>
        <v>-7353.6511124999988</v>
      </c>
      <c r="L19" s="102">
        <f t="shared" si="6"/>
        <v>1470.7302224999994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7003.4772499999999</v>
      </c>
      <c r="E20" s="102"/>
      <c r="F20" s="102">
        <f t="shared" si="7"/>
        <v>-42020.863499999992</v>
      </c>
      <c r="G20" s="102"/>
      <c r="H20" s="102">
        <f t="shared" si="2"/>
        <v>-42020.863499999992</v>
      </c>
      <c r="I20" s="102">
        <f t="shared" si="2"/>
        <v>0</v>
      </c>
      <c r="J20" s="102">
        <f t="shared" si="3"/>
        <v>42020.863499999992</v>
      </c>
      <c r="K20" s="102">
        <f t="shared" si="4"/>
        <v>-8824.3813349999982</v>
      </c>
      <c r="L20" s="102">
        <f t="shared" si="6"/>
        <v>1470.7302224999994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8">C21</f>
        <v>697350.1680133515</v>
      </c>
      <c r="C21" s="102">
        <f>+'Summary Feed x Depr Grp'!J16</f>
        <v>697350.1680133515</v>
      </c>
      <c r="D21" s="102">
        <f t="shared" si="0"/>
        <v>7003.4772499999999</v>
      </c>
      <c r="E21" s="191">
        <f>(+C21*$E$9/12)*0.5</f>
        <v>2112.3898839404442</v>
      </c>
      <c r="F21" s="229">
        <f t="shared" si="7"/>
        <v>-49024.340749999988</v>
      </c>
      <c r="G21" s="102">
        <f>-E21</f>
        <v>-2112.3898839404442</v>
      </c>
      <c r="H21" s="229">
        <f t="shared" si="2"/>
        <v>648325.82726335153</v>
      </c>
      <c r="I21" s="102">
        <f t="shared" si="2"/>
        <v>695237.77812941105</v>
      </c>
      <c r="J21" s="229">
        <f t="shared" si="3"/>
        <v>46911.950866059517</v>
      </c>
      <c r="K21" s="229">
        <f t="shared" si="4"/>
        <v>-9851.5096818724978</v>
      </c>
      <c r="L21" s="102">
        <f t="shared" si="6"/>
        <v>1027.1283468724996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8"/>
        <v>1019773.9183228582</v>
      </c>
      <c r="C22" s="102">
        <f>+'Summary Feed x Depr Grp'!J17</f>
        <v>1019773.9183228582</v>
      </c>
      <c r="D22" s="102">
        <f t="shared" si="0"/>
        <v>7003.4772499999999</v>
      </c>
      <c r="E22" s="102">
        <f t="shared" ref="E22:E27" si="9">+(C21*$E$9/12)+(((C22-C21)*$E$9/12)*0.5)</f>
        <v>5201.4550448601021</v>
      </c>
      <c r="F22" s="229">
        <f t="shared" si="7"/>
        <v>-56027.817999999985</v>
      </c>
      <c r="G22" s="191">
        <f>-E22+G21</f>
        <v>-7313.8449288005468</v>
      </c>
      <c r="H22" s="229">
        <f t="shared" si="2"/>
        <v>963746.1003228582</v>
      </c>
      <c r="I22" s="102">
        <f t="shared" si="2"/>
        <v>1012460.0733940576</v>
      </c>
      <c r="J22" s="229">
        <f t="shared" si="3"/>
        <v>48713.973071199376</v>
      </c>
      <c r="K22" s="229">
        <f t="shared" si="4"/>
        <v>-10229.934344951869</v>
      </c>
      <c r="L22" s="102">
        <f t="shared" si="6"/>
        <v>378.42466307937138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8"/>
        <v>1291487.3235944069</v>
      </c>
      <c r="C23" s="102">
        <f>+'Summary Feed x Depr Grp'!J18</f>
        <v>1291487.3235944069</v>
      </c>
      <c r="D23" s="102">
        <f t="shared" si="0"/>
        <v>7003.4772499999999</v>
      </c>
      <c r="E23" s="102">
        <f t="shared" si="9"/>
        <v>7001.1955119743825</v>
      </c>
      <c r="F23" s="102">
        <f t="shared" si="7"/>
        <v>-63031.295249999981</v>
      </c>
      <c r="G23" s="102">
        <f t="shared" si="7"/>
        <v>-14315.04044077493</v>
      </c>
      <c r="H23" s="102">
        <f t="shared" si="2"/>
        <v>1228456.028344407</v>
      </c>
      <c r="I23" s="102">
        <f t="shared" si="2"/>
        <v>1277172.283153632</v>
      </c>
      <c r="J23" s="102">
        <f t="shared" si="3"/>
        <v>48716.254809224978</v>
      </c>
      <c r="K23" s="102">
        <f t="shared" si="4"/>
        <v>-10230.413509937245</v>
      </c>
      <c r="L23" s="102">
        <f t="shared" si="6"/>
        <v>0.47916498537597363</v>
      </c>
      <c r="M23" s="189"/>
      <c r="N23" s="190"/>
      <c r="O23" s="145">
        <v>2</v>
      </c>
      <c r="P23" s="131"/>
      <c r="Q23" s="42">
        <v>44926</v>
      </c>
      <c r="R23" s="43">
        <f>+'E312 3'!L38</f>
        <v>-536.94824451113618</v>
      </c>
      <c r="S23" s="47">
        <f>+'E312 3'!K38</f>
        <v>-8014.939925677646</v>
      </c>
      <c r="T23" s="45"/>
      <c r="U23" s="46"/>
      <c r="V23" s="43"/>
      <c r="W23" s="147">
        <f>S23</f>
        <v>-8014.939925677646</v>
      </c>
      <c r="X23" s="1"/>
    </row>
    <row r="24" spans="1:24" ht="15" x14ac:dyDescent="0.25">
      <c r="A24" s="97">
        <v>44500</v>
      </c>
      <c r="B24" s="102">
        <f t="shared" si="8"/>
        <v>1534462.5853499058</v>
      </c>
      <c r="C24" s="102">
        <f>+'Summary Feed x Depr Grp'!J19</f>
        <v>1534462.5853499058</v>
      </c>
      <c r="D24" s="102">
        <f t="shared" si="0"/>
        <v>7003.4772499999999</v>
      </c>
      <c r="E24" s="102">
        <f t="shared" si="9"/>
        <v>8560.2732658438144</v>
      </c>
      <c r="F24" s="102">
        <f t="shared" si="7"/>
        <v>-70034.772499999977</v>
      </c>
      <c r="G24" s="102">
        <f t="shared" si="7"/>
        <v>-22875.313706618745</v>
      </c>
      <c r="H24" s="102">
        <f t="shared" si="2"/>
        <v>1464427.8128499058</v>
      </c>
      <c r="I24" s="102">
        <f t="shared" si="2"/>
        <v>1511587.271643287</v>
      </c>
      <c r="J24" s="102">
        <f t="shared" si="3"/>
        <v>47159.458793381229</v>
      </c>
      <c r="K24" s="102">
        <f t="shared" si="4"/>
        <v>-9903.4863466100578</v>
      </c>
      <c r="L24" s="102">
        <f t="shared" si="6"/>
        <v>-326.92716332718737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+'E312 3'!L39</f>
        <v>1295.2349661804446</v>
      </c>
      <c r="S24" s="48">
        <f t="shared" ref="S24:S35" si="11">+S23-R24</f>
        <v>-9310.1748918580906</v>
      </c>
      <c r="T24" s="45">
        <f>U24-SUM($P$23:P24)+1</f>
        <v>335</v>
      </c>
      <c r="U24" s="46">
        <f>P36</f>
        <v>365</v>
      </c>
      <c r="V24" s="43">
        <f t="shared" ref="V24:V35" si="12">+T24/U24*R24</f>
        <v>1188.7772977272575</v>
      </c>
      <c r="W24" s="146">
        <f t="shared" ref="W24:W35" si="13">+W23-V24</f>
        <v>-9203.7172234049031</v>
      </c>
      <c r="X24" s="1"/>
    </row>
    <row r="25" spans="1:24" ht="15" x14ac:dyDescent="0.25">
      <c r="A25" s="97">
        <v>44530</v>
      </c>
      <c r="B25" s="102">
        <f t="shared" si="8"/>
        <v>1894277.9582823045</v>
      </c>
      <c r="C25" s="102">
        <f>+'Summary Feed x Depr Grp'!J20</f>
        <v>1894277.9582823045</v>
      </c>
      <c r="D25" s="102">
        <f t="shared" si="0"/>
        <v>7003.4772499999999</v>
      </c>
      <c r="E25" s="102">
        <f t="shared" si="9"/>
        <v>10386.226563419237</v>
      </c>
      <c r="F25" s="102">
        <f t="shared" si="7"/>
        <v>-77038.249749999974</v>
      </c>
      <c r="G25" s="102">
        <f t="shared" si="7"/>
        <v>-33261.540270037978</v>
      </c>
      <c r="H25" s="102">
        <f t="shared" si="2"/>
        <v>1817239.7085323045</v>
      </c>
      <c r="I25" s="102">
        <f t="shared" si="2"/>
        <v>1861016.4180122665</v>
      </c>
      <c r="J25" s="102">
        <f t="shared" si="3"/>
        <v>43776.70947996201</v>
      </c>
      <c r="K25" s="102">
        <f t="shared" si="4"/>
        <v>-9193.1089907920214</v>
      </c>
      <c r="L25" s="102">
        <f t="shared" si="6"/>
        <v>-710.37735581803645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+'E312 3'!L40</f>
        <v>1187.9389891441551</v>
      </c>
      <c r="S25" s="48">
        <f t="shared" si="11"/>
        <v>-10498.113881002246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999.17060182809757</v>
      </c>
      <c r="W25" s="146">
        <f t="shared" si="13"/>
        <v>-10202.887825233001</v>
      </c>
      <c r="X25" s="1"/>
    </row>
    <row r="26" spans="1:24" ht="15" x14ac:dyDescent="0.25">
      <c r="A26" s="97">
        <v>44561</v>
      </c>
      <c r="B26" s="229">
        <f t="shared" si="8"/>
        <v>2241112.7200000002</v>
      </c>
      <c r="C26" s="102">
        <f>+'Summary Feed x Depr Grp'!J21</f>
        <v>2241112.7200000002</v>
      </c>
      <c r="D26" s="102">
        <f t="shared" si="0"/>
        <v>7003.4772499999999</v>
      </c>
      <c r="E26" s="229">
        <f t="shared" si="9"/>
        <v>12526.787596296816</v>
      </c>
      <c r="F26" s="99">
        <f t="shared" si="7"/>
        <v>-84041.72699999997</v>
      </c>
      <c r="G26" s="229">
        <f t="shared" si="7"/>
        <v>-45788.327866334796</v>
      </c>
      <c r="H26" s="99">
        <f t="shared" si="2"/>
        <v>2157070.9930000002</v>
      </c>
      <c r="I26" s="229">
        <f t="shared" si="2"/>
        <v>2195324.3921336653</v>
      </c>
      <c r="J26" s="99">
        <f t="shared" si="3"/>
        <v>38253.399133665022</v>
      </c>
      <c r="K26" s="245">
        <f t="shared" si="4"/>
        <v>-8033.2138180696538</v>
      </c>
      <c r="L26" s="102">
        <f t="shared" si="6"/>
        <v>-1159.8951727223675</v>
      </c>
      <c r="M26" s="246">
        <f>+'DFIT Detail'!C7</f>
        <v>-8033.19</v>
      </c>
      <c r="N26" s="248">
        <f>+K26-M26</f>
        <v>-2.3818069654225837E-2</v>
      </c>
      <c r="O26" s="145">
        <v>5</v>
      </c>
      <c r="P26" s="131">
        <f t="shared" si="10"/>
        <v>31</v>
      </c>
      <c r="Q26" s="42">
        <v>44986</v>
      </c>
      <c r="R26" s="43">
        <f>+'E312 3'!L41</f>
        <v>1080.6430121076664</v>
      </c>
      <c r="S26" s="48">
        <f t="shared" si="11"/>
        <v>-11578.756893109912</v>
      </c>
      <c r="T26" s="45">
        <f>U26-SUM($P$23:P26)+1</f>
        <v>276</v>
      </c>
      <c r="U26" s="46">
        <f t="shared" si="14"/>
        <v>365</v>
      </c>
      <c r="V26" s="43">
        <f t="shared" si="12"/>
        <v>817.14375710059164</v>
      </c>
      <c r="W26" s="146">
        <f t="shared" si="13"/>
        <v>-11020.031582333593</v>
      </c>
      <c r="X26" s="1"/>
    </row>
    <row r="27" spans="1:24" ht="15" x14ac:dyDescent="0.25">
      <c r="A27" s="165">
        <v>44592</v>
      </c>
      <c r="B27" s="166">
        <f>C27</f>
        <v>2317630.7600000002</v>
      </c>
      <c r="C27" s="166">
        <f>+'Summary Feed x Depr Grp'!J22</f>
        <v>2317630.7600000002</v>
      </c>
      <c r="D27" s="166">
        <f>($B$26*$C$6/12)+(($B$38-$B$26)*$B$6/12)</f>
        <v>16351.587104733337</v>
      </c>
      <c r="E27" s="219">
        <f t="shared" si="9"/>
        <v>13809.193791500002</v>
      </c>
      <c r="F27" s="166">
        <f>-D27+F26</f>
        <v>-100393.3141047333</v>
      </c>
      <c r="G27" s="219">
        <f t="shared" si="7"/>
        <v>-59597.521657834797</v>
      </c>
      <c r="H27" s="166">
        <f t="shared" si="2"/>
        <v>2217237.4458952667</v>
      </c>
      <c r="I27" s="219">
        <f t="shared" si="2"/>
        <v>2258033.2383421655</v>
      </c>
      <c r="J27" s="166">
        <f t="shared" si="3"/>
        <v>40795.792446898762</v>
      </c>
      <c r="K27" s="166">
        <f t="shared" si="4"/>
        <v>-8567.1164138487402</v>
      </c>
      <c r="L27" s="166">
        <f t="shared" si="6"/>
        <v>533.90259577908637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+'E312 3'!L42</f>
        <v>973.34703507137419</v>
      </c>
      <c r="S27" s="48">
        <f t="shared" si="11"/>
        <v>-12552.103928181286</v>
      </c>
      <c r="T27" s="45">
        <f>U27-SUM($P$23:P27)+1</f>
        <v>246</v>
      </c>
      <c r="U27" s="46">
        <f t="shared" si="14"/>
        <v>365</v>
      </c>
      <c r="V27" s="43">
        <f t="shared" si="12"/>
        <v>656.00923459604951</v>
      </c>
      <c r="W27" s="146">
        <f t="shared" si="13"/>
        <v>-11676.040816929642</v>
      </c>
      <c r="X27" s="1"/>
    </row>
    <row r="28" spans="1:24" ht="15" x14ac:dyDescent="0.25">
      <c r="A28" s="97">
        <v>44620</v>
      </c>
      <c r="B28" s="102">
        <f t="shared" ref="B28:B74" si="15">C28</f>
        <v>2394148.8000000003</v>
      </c>
      <c r="C28" s="102">
        <f>+'Summary Feed x Depr Grp'!J23</f>
        <v>2394148.8000000003</v>
      </c>
      <c r="D28" s="102">
        <f t="shared" ref="D28:D38" si="16">($B$26*$C$6/12)+(($B$38-$B$26)*$B$6/12)</f>
        <v>16351.587104733337</v>
      </c>
      <c r="E28" s="191">
        <f>+(C27*$E$9/12)+(((C28-C27)*$E$9/12)*0.5)</f>
        <v>14272.765583833334</v>
      </c>
      <c r="F28" s="102">
        <f>-D28+F27</f>
        <v>-116744.90120946664</v>
      </c>
      <c r="G28" s="191">
        <f t="shared" si="7"/>
        <v>-73870.287241668135</v>
      </c>
      <c r="H28" s="102">
        <f>B28+F28</f>
        <v>2277403.8987905337</v>
      </c>
      <c r="I28" s="102">
        <f t="shared" si="2"/>
        <v>2320278.5127583323</v>
      </c>
      <c r="J28" s="102">
        <f t="shared" si="3"/>
        <v>42874.61396779865</v>
      </c>
      <c r="K28" s="102">
        <f t="shared" si="4"/>
        <v>-9003.6689332377155</v>
      </c>
      <c r="L28" s="102">
        <f t="shared" si="6"/>
        <v>436.55251938897527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+'E312 3'!L43</f>
        <v>866.05105803508377</v>
      </c>
      <c r="S28" s="48">
        <f t="shared" si="11"/>
        <v>-13418.15498621637</v>
      </c>
      <c r="T28" s="45">
        <f>U28-SUM($P$23:P28)+1</f>
        <v>215</v>
      </c>
      <c r="U28" s="46">
        <f t="shared" si="14"/>
        <v>365</v>
      </c>
      <c r="V28" s="43">
        <f t="shared" si="12"/>
        <v>510.13966432203569</v>
      </c>
      <c r="W28" s="146">
        <f t="shared" si="13"/>
        <v>-12186.180481251678</v>
      </c>
      <c r="X28" s="1"/>
    </row>
    <row r="29" spans="1:24" ht="15" x14ac:dyDescent="0.25">
      <c r="A29" s="97">
        <v>44651</v>
      </c>
      <c r="B29" s="102">
        <f t="shared" si="15"/>
        <v>2470666.8400000003</v>
      </c>
      <c r="C29" s="102">
        <f>+'Summary Feed x Depr Grp'!J24</f>
        <v>2470666.8400000003</v>
      </c>
      <c r="D29" s="102">
        <f t="shared" si="16"/>
        <v>16351.587104733337</v>
      </c>
      <c r="E29" s="191">
        <f>+(C28*$E$9/12)+(((C29-C28)*$E$9/12)*0.5)</f>
        <v>14736.337376166668</v>
      </c>
      <c r="F29" s="102">
        <f t="shared" ref="F29:G44" si="17">-D29+F28</f>
        <v>-133096.48831419999</v>
      </c>
      <c r="G29" s="191">
        <f t="shared" si="7"/>
        <v>-88606.624617834808</v>
      </c>
      <c r="H29" s="102">
        <f t="shared" ref="H29:I74" si="18">B29+F29</f>
        <v>2337570.3516858001</v>
      </c>
      <c r="I29" s="102">
        <f t="shared" si="2"/>
        <v>2382060.2153821653</v>
      </c>
      <c r="J29" s="102">
        <f t="shared" si="3"/>
        <v>44489.863696365152</v>
      </c>
      <c r="K29" s="102">
        <f t="shared" si="4"/>
        <v>-9342.8713762366806</v>
      </c>
      <c r="L29" s="102">
        <f t="shared" si="6"/>
        <v>339.20244299896513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+'E312 3'!L44</f>
        <v>758.7550809986933</v>
      </c>
      <c r="S29" s="48">
        <f t="shared" si="11"/>
        <v>-14176.910067215063</v>
      </c>
      <c r="T29" s="45">
        <f>U29-SUM($P$23:P29)+1</f>
        <v>185</v>
      </c>
      <c r="U29" s="46">
        <f t="shared" si="14"/>
        <v>365</v>
      </c>
      <c r="V29" s="43">
        <f t="shared" si="12"/>
        <v>384.57449310892679</v>
      </c>
      <c r="W29" s="146">
        <f t="shared" si="13"/>
        <v>-12570.754974360605</v>
      </c>
      <c r="X29" s="1"/>
    </row>
    <row r="30" spans="1:24" ht="15" x14ac:dyDescent="0.25">
      <c r="A30" s="97">
        <v>44681</v>
      </c>
      <c r="B30" s="102">
        <f t="shared" si="15"/>
        <v>2547184.8800000004</v>
      </c>
      <c r="C30" s="102">
        <f>+'Summary Feed x Depr Grp'!J25</f>
        <v>2547184.8800000004</v>
      </c>
      <c r="D30" s="102">
        <f t="shared" si="16"/>
        <v>16351.587104733337</v>
      </c>
      <c r="E30" s="191">
        <f t="shared" ref="E30:E38" si="19">+(C29*$E$9/12)+(((C30-C29)*$E$9/12)*0.5)</f>
        <v>15199.909168500002</v>
      </c>
      <c r="F30" s="102">
        <f t="shared" si="17"/>
        <v>-149448.07541893332</v>
      </c>
      <c r="G30" s="191">
        <f t="shared" si="7"/>
        <v>-103806.53378633481</v>
      </c>
      <c r="H30" s="102">
        <f t="shared" si="18"/>
        <v>2397736.8045810671</v>
      </c>
      <c r="I30" s="102">
        <f t="shared" si="2"/>
        <v>2443378.3462136653</v>
      </c>
      <c r="J30" s="102">
        <f t="shared" si="3"/>
        <v>45641.541632598266</v>
      </c>
      <c r="K30" s="102">
        <f t="shared" si="4"/>
        <v>-9584.7237428456356</v>
      </c>
      <c r="L30" s="102">
        <f t="shared" si="6"/>
        <v>241.85236660895498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+'E312 3'!L45</f>
        <v>651.45910396230283</v>
      </c>
      <c r="S30" s="48">
        <f t="shared" si="11"/>
        <v>-14828.369171177366</v>
      </c>
      <c r="T30" s="45">
        <f>U30-SUM($P$23:P30)+1</f>
        <v>154</v>
      </c>
      <c r="U30" s="46">
        <f t="shared" si="14"/>
        <v>365</v>
      </c>
      <c r="V30" s="43">
        <f t="shared" si="12"/>
        <v>274.86219728820447</v>
      </c>
      <c r="W30" s="146">
        <f t="shared" si="13"/>
        <v>-12845.61717164881</v>
      </c>
      <c r="X30" s="1"/>
    </row>
    <row r="31" spans="1:24" ht="15" x14ac:dyDescent="0.25">
      <c r="A31" s="97">
        <v>44712</v>
      </c>
      <c r="B31" s="102">
        <f t="shared" si="15"/>
        <v>2623702.9200000004</v>
      </c>
      <c r="C31" s="102">
        <f>+'Summary Feed x Depr Grp'!J26</f>
        <v>2623702.9200000004</v>
      </c>
      <c r="D31" s="102">
        <f t="shared" si="16"/>
        <v>16351.587104733337</v>
      </c>
      <c r="E31" s="191">
        <f t="shared" si="19"/>
        <v>15663.480960833334</v>
      </c>
      <c r="F31" s="102">
        <f t="shared" si="17"/>
        <v>-165799.66252366666</v>
      </c>
      <c r="G31" s="191">
        <f t="shared" si="7"/>
        <v>-119470.01474716814</v>
      </c>
      <c r="H31" s="102">
        <f t="shared" si="18"/>
        <v>2457903.2574763335</v>
      </c>
      <c r="I31" s="102">
        <f t="shared" si="18"/>
        <v>2504232.9052528325</v>
      </c>
      <c r="J31" s="102">
        <f t="shared" si="3"/>
        <v>46329.647776498925</v>
      </c>
      <c r="K31" s="102">
        <f t="shared" si="4"/>
        <v>-9729.2260330647732</v>
      </c>
      <c r="L31" s="102">
        <f t="shared" si="6"/>
        <v>144.50229021913765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+'E312 3'!L46</f>
        <v>544.16312692601241</v>
      </c>
      <c r="S31" s="48">
        <f t="shared" si="11"/>
        <v>-15372.532298103379</v>
      </c>
      <c r="T31" s="45">
        <f>U31-SUM($P$23:P31)+1</f>
        <v>123</v>
      </c>
      <c r="U31" s="46">
        <f t="shared" si="14"/>
        <v>365</v>
      </c>
      <c r="V31" s="43">
        <f t="shared" si="12"/>
        <v>183.37551948465625</v>
      </c>
      <c r="W31" s="146">
        <f t="shared" si="13"/>
        <v>-13028.992691133466</v>
      </c>
      <c r="X31" s="1"/>
    </row>
    <row r="32" spans="1:24" ht="15" x14ac:dyDescent="0.25">
      <c r="A32" s="97">
        <v>44742</v>
      </c>
      <c r="B32" s="102">
        <f t="shared" si="15"/>
        <v>2700220.9600000004</v>
      </c>
      <c r="C32" s="102">
        <f>+'Summary Feed x Depr Grp'!J27</f>
        <v>2700220.9600000004</v>
      </c>
      <c r="D32" s="102">
        <f t="shared" si="16"/>
        <v>16351.587104733337</v>
      </c>
      <c r="E32" s="191">
        <f t="shared" si="19"/>
        <v>16127.052753166668</v>
      </c>
      <c r="F32" s="102">
        <f t="shared" si="17"/>
        <v>-182151.24962839999</v>
      </c>
      <c r="G32" s="191">
        <f t="shared" si="7"/>
        <v>-135597.06750033482</v>
      </c>
      <c r="H32" s="102">
        <f t="shared" si="18"/>
        <v>2518069.7103716005</v>
      </c>
      <c r="I32" s="102">
        <f t="shared" si="18"/>
        <v>2564623.8924996657</v>
      </c>
      <c r="J32" s="102">
        <f t="shared" si="3"/>
        <v>46554.182128065266</v>
      </c>
      <c r="K32" s="102">
        <f t="shared" si="4"/>
        <v>-9776.3782468937061</v>
      </c>
      <c r="L32" s="102">
        <f t="shared" si="6"/>
        <v>47.152213828932872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+'E312 3'!L47</f>
        <v>436.86714988972199</v>
      </c>
      <c r="S32" s="48">
        <f t="shared" si="11"/>
        <v>-15809.399447993101</v>
      </c>
      <c r="T32" s="45">
        <f>U32-SUM($P$23:P32)+1</f>
        <v>93</v>
      </c>
      <c r="U32" s="46">
        <f t="shared" si="14"/>
        <v>365</v>
      </c>
      <c r="V32" s="43">
        <f t="shared" si="12"/>
        <v>111.31135599929902</v>
      </c>
      <c r="W32" s="146">
        <f t="shared" si="13"/>
        <v>-13140.304047132766</v>
      </c>
      <c r="X32" s="1"/>
    </row>
    <row r="33" spans="1:34" ht="15" x14ac:dyDescent="0.25">
      <c r="A33" s="97">
        <v>44773</v>
      </c>
      <c r="B33" s="102">
        <f t="shared" si="15"/>
        <v>2776739.0000000005</v>
      </c>
      <c r="C33" s="102">
        <f>+'Summary Feed x Depr Grp'!J28</f>
        <v>2776739.0000000005</v>
      </c>
      <c r="D33" s="102">
        <f t="shared" si="16"/>
        <v>16351.587104733337</v>
      </c>
      <c r="E33" s="191">
        <f t="shared" si="19"/>
        <v>16590.624545500003</v>
      </c>
      <c r="F33" s="102">
        <f t="shared" si="17"/>
        <v>-198502.83673313333</v>
      </c>
      <c r="G33" s="191">
        <f t="shared" si="17"/>
        <v>-152187.69204583482</v>
      </c>
      <c r="H33" s="102">
        <f t="shared" si="18"/>
        <v>2578236.1632668669</v>
      </c>
      <c r="I33" s="102">
        <f t="shared" si="18"/>
        <v>2624551.3079541656</v>
      </c>
      <c r="J33" s="102">
        <f t="shared" si="3"/>
        <v>46315.144687298685</v>
      </c>
      <c r="K33" s="102">
        <f t="shared" si="4"/>
        <v>-9726.1803843327234</v>
      </c>
      <c r="L33" s="102">
        <f t="shared" si="6"/>
        <v>-50.197862560982685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+'E312 3'!L48</f>
        <v>329.5711728533297</v>
      </c>
      <c r="S33" s="48">
        <f t="shared" si="11"/>
        <v>-16138.97062084643</v>
      </c>
      <c r="T33" s="45">
        <f>U33-SUM($P$23:P33)+1</f>
        <v>62</v>
      </c>
      <c r="U33" s="46">
        <f t="shared" si="14"/>
        <v>365</v>
      </c>
      <c r="V33" s="43">
        <f t="shared" si="12"/>
        <v>55.981952649058741</v>
      </c>
      <c r="W33" s="146">
        <f t="shared" si="13"/>
        <v>-13196.285999781825</v>
      </c>
      <c r="X33" s="1"/>
    </row>
    <row r="34" spans="1:34" ht="15" x14ac:dyDescent="0.25">
      <c r="A34" s="97">
        <v>44804</v>
      </c>
      <c r="B34" s="102">
        <f t="shared" si="15"/>
        <v>2853257.0400000005</v>
      </c>
      <c r="C34" s="102">
        <f>+'Summary Feed x Depr Grp'!J29</f>
        <v>2853257.0400000005</v>
      </c>
      <c r="D34" s="102">
        <f t="shared" si="16"/>
        <v>16351.587104733337</v>
      </c>
      <c r="E34" s="191">
        <f t="shared" si="19"/>
        <v>17054.196337833338</v>
      </c>
      <c r="F34" s="102">
        <f t="shared" si="17"/>
        <v>-214854.42383786666</v>
      </c>
      <c r="G34" s="191">
        <f t="shared" si="17"/>
        <v>-169241.88838366815</v>
      </c>
      <c r="H34" s="102">
        <f t="shared" si="18"/>
        <v>2638402.6161621339</v>
      </c>
      <c r="I34" s="102">
        <f t="shared" si="18"/>
        <v>2684015.1516163321</v>
      </c>
      <c r="J34" s="102">
        <f t="shared" si="3"/>
        <v>45612.535454198252</v>
      </c>
      <c r="K34" s="102">
        <f t="shared" si="4"/>
        <v>-9578.6324453816324</v>
      </c>
      <c r="L34" s="102">
        <f t="shared" si="6"/>
        <v>-147.54793895109106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+'E312 3'!L49</f>
        <v>222.27519581694287</v>
      </c>
      <c r="S34" s="48">
        <f t="shared" si="11"/>
        <v>-16361.245816663373</v>
      </c>
      <c r="T34" s="45">
        <f>U34-SUM($P$23:P34)+1</f>
        <v>32</v>
      </c>
      <c r="U34" s="46">
        <f t="shared" si="14"/>
        <v>365</v>
      </c>
      <c r="V34" s="43">
        <f t="shared" si="12"/>
        <v>19.487140455184033</v>
      </c>
      <c r="W34" s="146">
        <f t="shared" si="13"/>
        <v>-13215.773140237008</v>
      </c>
      <c r="X34" s="1"/>
    </row>
    <row r="35" spans="1:34" ht="15" x14ac:dyDescent="0.25">
      <c r="A35" s="97">
        <v>44834</v>
      </c>
      <c r="B35" s="102">
        <f t="shared" si="15"/>
        <v>2929775.0800000005</v>
      </c>
      <c r="C35" s="102">
        <f>+'Summary Feed x Depr Grp'!J30</f>
        <v>2929775.0800000005</v>
      </c>
      <c r="D35" s="102">
        <f t="shared" si="16"/>
        <v>16351.587104733337</v>
      </c>
      <c r="E35" s="191">
        <f t="shared" si="19"/>
        <v>17517.768130166671</v>
      </c>
      <c r="F35" s="102">
        <f t="shared" si="17"/>
        <v>-231206.0109426</v>
      </c>
      <c r="G35" s="191">
        <f t="shared" si="17"/>
        <v>-186759.65651383481</v>
      </c>
      <c r="H35" s="102">
        <f t="shared" si="18"/>
        <v>2698569.0690574003</v>
      </c>
      <c r="I35" s="102">
        <f t="shared" si="18"/>
        <v>2743015.4234861657</v>
      </c>
      <c r="J35" s="102">
        <f t="shared" si="3"/>
        <v>44446.354428765364</v>
      </c>
      <c r="K35" s="102">
        <f t="shared" si="4"/>
        <v>-9333.7344300407258</v>
      </c>
      <c r="L35" s="102">
        <f t="shared" si="6"/>
        <v>-244.89801534090657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+'E312 3'!L50</f>
        <v>114.97921878064881</v>
      </c>
      <c r="S35" s="48">
        <f t="shared" si="11"/>
        <v>-16476.225035444022</v>
      </c>
      <c r="T35" s="45">
        <f>U35-SUM($P$23:P35)+1</f>
        <v>1</v>
      </c>
      <c r="U35" s="46">
        <f t="shared" si="14"/>
        <v>365</v>
      </c>
      <c r="V35" s="43">
        <f t="shared" si="12"/>
        <v>0.31501155830314742</v>
      </c>
      <c r="W35" s="146">
        <f t="shared" si="13"/>
        <v>-13216.088151795311</v>
      </c>
      <c r="X35" s="1"/>
    </row>
    <row r="36" spans="1:34" ht="15.75" thickBot="1" x14ac:dyDescent="0.3">
      <c r="A36" s="97">
        <v>44865</v>
      </c>
      <c r="B36" s="102">
        <f t="shared" si="15"/>
        <v>3006293.1200000006</v>
      </c>
      <c r="C36" s="102">
        <f>+'Summary Feed x Depr Grp'!J31</f>
        <v>3006293.1200000006</v>
      </c>
      <c r="D36" s="102">
        <f t="shared" si="16"/>
        <v>16351.587104733337</v>
      </c>
      <c r="E36" s="191">
        <f t="shared" si="19"/>
        <v>17981.339922500003</v>
      </c>
      <c r="F36" s="102">
        <f t="shared" si="17"/>
        <v>-247557.59804733333</v>
      </c>
      <c r="G36" s="191">
        <f t="shared" si="17"/>
        <v>-204740.9964363348</v>
      </c>
      <c r="H36" s="102">
        <f t="shared" si="18"/>
        <v>2758735.5219526673</v>
      </c>
      <c r="I36" s="102">
        <f t="shared" si="18"/>
        <v>2801552.1235636659</v>
      </c>
      <c r="J36" s="102">
        <f t="shared" si="3"/>
        <v>42816.601610998623</v>
      </c>
      <c r="K36" s="102">
        <f t="shared" si="4"/>
        <v>-8991.4863383097108</v>
      </c>
      <c r="L36" s="102">
        <f t="shared" si="6"/>
        <v>-342.24809173101494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8461.285109766377</v>
      </c>
      <c r="S36" s="224">
        <f>+'E312 3'!K50-S35</f>
        <v>0</v>
      </c>
      <c r="T36" s="21"/>
      <c r="U36" s="50"/>
      <c r="V36" s="49">
        <f>SUM(V24:V35)</f>
        <v>5201.1482261176652</v>
      </c>
      <c r="W36" s="139"/>
      <c r="X36" s="1"/>
    </row>
    <row r="37" spans="1:34" ht="16.5" thickTop="1" thickBot="1" x14ac:dyDescent="0.3">
      <c r="A37" s="97">
        <v>44895</v>
      </c>
      <c r="B37" s="102">
        <f t="shared" si="15"/>
        <v>3082811.1600000006</v>
      </c>
      <c r="C37" s="102">
        <f>+'Summary Feed x Depr Grp'!J32</f>
        <v>3082811.1600000006</v>
      </c>
      <c r="D37" s="102">
        <f t="shared" si="16"/>
        <v>16351.587104733337</v>
      </c>
      <c r="E37" s="191">
        <f t="shared" si="19"/>
        <v>18444.911714833339</v>
      </c>
      <c r="F37" s="102">
        <f t="shared" si="17"/>
        <v>-263909.1851520667</v>
      </c>
      <c r="G37" s="191">
        <f t="shared" si="17"/>
        <v>-223185.90815116814</v>
      </c>
      <c r="H37" s="102">
        <f t="shared" si="18"/>
        <v>2818901.9748479337</v>
      </c>
      <c r="I37" s="102">
        <f t="shared" si="18"/>
        <v>2859625.2518488327</v>
      </c>
      <c r="J37" s="102">
        <f t="shared" si="3"/>
        <v>40723.277000898961</v>
      </c>
      <c r="K37" s="102">
        <f t="shared" si="4"/>
        <v>-8551.8881701887822</v>
      </c>
      <c r="L37" s="102">
        <f t="shared" si="6"/>
        <v>-439.59816812092868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34" ht="15.75" thickBot="1" x14ac:dyDescent="0.3">
      <c r="A38" s="97">
        <v>44926</v>
      </c>
      <c r="B38" s="102">
        <f t="shared" si="15"/>
        <v>3159329.2000000007</v>
      </c>
      <c r="C38" s="102">
        <f>+'Summary Feed x Depr Grp'!J33</f>
        <v>3159329.2000000007</v>
      </c>
      <c r="D38" s="102">
        <f t="shared" si="16"/>
        <v>16351.587104733337</v>
      </c>
      <c r="E38" s="191">
        <f t="shared" si="19"/>
        <v>18908.483507166671</v>
      </c>
      <c r="F38" s="102">
        <f t="shared" si="17"/>
        <v>-280260.77225680003</v>
      </c>
      <c r="G38" s="191">
        <f t="shared" si="17"/>
        <v>-242094.39165833482</v>
      </c>
      <c r="H38" s="102">
        <f t="shared" si="18"/>
        <v>2879068.4277432007</v>
      </c>
      <c r="I38" s="102">
        <f t="shared" si="18"/>
        <v>2917234.8083416657</v>
      </c>
      <c r="J38" s="102">
        <f t="shared" si="3"/>
        <v>38166.380598464981</v>
      </c>
      <c r="K38" s="245">
        <f t="shared" si="4"/>
        <v>-8014.939925677646</v>
      </c>
      <c r="L38" s="102">
        <f t="shared" si="6"/>
        <v>-536.94824451113618</v>
      </c>
      <c r="M38" s="246">
        <f>+'DFIT Detail'!D7</f>
        <v>-8015.49</v>
      </c>
      <c r="N38" s="248">
        <f>+K38-M38</f>
        <v>0.55007432235379383</v>
      </c>
      <c r="O38" s="145">
        <v>17</v>
      </c>
      <c r="P38" s="22" t="s">
        <v>63</v>
      </c>
      <c r="Q38" s="22"/>
      <c r="R38" s="43"/>
      <c r="S38" s="54">
        <f>(S23+S35+SUM(S24:S34)*2)/24</f>
        <v>-13524.192873577289</v>
      </c>
      <c r="T38" s="21"/>
      <c r="U38" s="22"/>
      <c r="V38" s="160" t="s">
        <v>104</v>
      </c>
      <c r="W38" s="55">
        <f>W35</f>
        <v>-13216.088151795311</v>
      </c>
      <c r="X38" s="247">
        <f>+'DFIT Detail'!E7</f>
        <v>-13216.62</v>
      </c>
      <c r="Y38" s="249">
        <f>+W38-X38</f>
        <v>0.53184820468959515</v>
      </c>
      <c r="Z38" s="228" t="s">
        <v>516</v>
      </c>
    </row>
    <row r="39" spans="1:34" ht="16.5" thickTop="1" thickBot="1" x14ac:dyDescent="0.3">
      <c r="A39" s="165">
        <v>44957</v>
      </c>
      <c r="B39" s="166">
        <f t="shared" si="15"/>
        <v>3263601.2865270604</v>
      </c>
      <c r="C39" s="166">
        <f>+'Summary Feed x Depr Grp'!J34</f>
        <v>3263601.2865270604</v>
      </c>
      <c r="D39" s="166">
        <f>(($B$26*$D$6/12)+(($B$38-$B$26)*$C$6/12)+(($B$50-$B$38)*$B$6/12))</f>
        <v>21903.965245231411</v>
      </c>
      <c r="E39" s="195">
        <f>+(C38*$E$10/12)+(((C39-C38)*$E$10/12)*0.5)</f>
        <v>15736.179691991299</v>
      </c>
      <c r="F39" s="166">
        <f t="shared" si="17"/>
        <v>-302164.73750203144</v>
      </c>
      <c r="G39" s="195">
        <f t="shared" si="17"/>
        <v>-257830.57135032612</v>
      </c>
      <c r="H39" s="166">
        <f t="shared" si="18"/>
        <v>2961436.5490250289</v>
      </c>
      <c r="I39" s="166">
        <f t="shared" si="18"/>
        <v>3005770.7151767341</v>
      </c>
      <c r="J39" s="166">
        <f t="shared" si="3"/>
        <v>44334.166151705198</v>
      </c>
      <c r="K39" s="166">
        <f t="shared" si="4"/>
        <v>-9310.1748918580906</v>
      </c>
      <c r="L39" s="166">
        <f t="shared" si="6"/>
        <v>1295.2349661804446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34" ht="15.75" thickBot="1" x14ac:dyDescent="0.3">
      <c r="A40" s="97">
        <v>44985</v>
      </c>
      <c r="B40" s="102">
        <f t="shared" si="15"/>
        <v>3367873.3730541202</v>
      </c>
      <c r="C40" s="99">
        <f>+'Summary Feed x Depr Grp'!J35</f>
        <v>3367873.3730541202</v>
      </c>
      <c r="D40" s="102">
        <f t="shared" ref="D40:D50" si="20">(($B$26*$D$6/12)+(($B$38-$B$26)*$C$6/12)+(($B$50-$B$38)*$B$6/12))</f>
        <v>21903.965245231411</v>
      </c>
      <c r="E40" s="191">
        <f>+(C39*$E$10/12)+(((C40-C39)*$E$10/12)*0.5)</f>
        <v>16247.112915973892</v>
      </c>
      <c r="F40" s="102">
        <f t="shared" si="17"/>
        <v>-324068.70274726284</v>
      </c>
      <c r="G40" s="191">
        <f t="shared" si="17"/>
        <v>-274077.6842663</v>
      </c>
      <c r="H40" s="102">
        <f t="shared" si="18"/>
        <v>3043804.6703068572</v>
      </c>
      <c r="I40" s="102">
        <f t="shared" si="18"/>
        <v>3093795.6887878203</v>
      </c>
      <c r="J40" s="102">
        <f t="shared" si="3"/>
        <v>49991.018480963074</v>
      </c>
      <c r="K40" s="102">
        <f t="shared" si="4"/>
        <v>-10498.113881002246</v>
      </c>
      <c r="L40" s="102">
        <f t="shared" si="6"/>
        <v>1187.9389891441551</v>
      </c>
      <c r="M40" s="189"/>
      <c r="N40" s="190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x14ac:dyDescent="0.25">
      <c r="A41" s="97">
        <v>45016</v>
      </c>
      <c r="B41" s="102">
        <f t="shared" si="15"/>
        <v>3472145.45958118</v>
      </c>
      <c r="C41" s="99">
        <f>+'Summary Feed x Depr Grp'!J36</f>
        <v>3472145.45958118</v>
      </c>
      <c r="D41" s="102">
        <f t="shared" si="20"/>
        <v>21903.965245231411</v>
      </c>
      <c r="E41" s="191">
        <f t="shared" ref="E41:E74" si="21">+(C40*$E$10/12)+(((C41-C40)*$E$10/12)*0.5)</f>
        <v>16758.046139956488</v>
      </c>
      <c r="F41" s="102">
        <f t="shared" si="17"/>
        <v>-345972.66799249424</v>
      </c>
      <c r="G41" s="191">
        <f t="shared" si="17"/>
        <v>-290835.73040625651</v>
      </c>
      <c r="H41" s="102">
        <f t="shared" si="18"/>
        <v>3126172.7915886859</v>
      </c>
      <c r="I41" s="102">
        <f t="shared" si="18"/>
        <v>3181309.7291749236</v>
      </c>
      <c r="J41" s="102">
        <f t="shared" si="3"/>
        <v>55136.937586237676</v>
      </c>
      <c r="K41" s="102">
        <f t="shared" si="4"/>
        <v>-11578.756893109912</v>
      </c>
      <c r="L41" s="102">
        <f t="shared" si="6"/>
        <v>1080.6430121076664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x14ac:dyDescent="0.25">
      <c r="A42" s="97">
        <v>45046</v>
      </c>
      <c r="B42" s="102">
        <f t="shared" si="15"/>
        <v>3576417.5461082398</v>
      </c>
      <c r="C42" s="99">
        <f>+'Summary Feed x Depr Grp'!J37</f>
        <v>3576417.5461082398</v>
      </c>
      <c r="D42" s="102">
        <f t="shared" si="20"/>
        <v>21903.965245231411</v>
      </c>
      <c r="E42" s="191">
        <f t="shared" si="21"/>
        <v>17268.979363939077</v>
      </c>
      <c r="F42" s="102">
        <f t="shared" si="17"/>
        <v>-367876.63323772565</v>
      </c>
      <c r="G42" s="191">
        <f t="shared" si="17"/>
        <v>-308104.70977019559</v>
      </c>
      <c r="H42" s="102">
        <f t="shared" si="18"/>
        <v>3208540.9128705142</v>
      </c>
      <c r="I42" s="102">
        <f t="shared" si="18"/>
        <v>3268312.8363380441</v>
      </c>
      <c r="J42" s="102">
        <f t="shared" si="3"/>
        <v>59771.923467529938</v>
      </c>
      <c r="K42" s="102">
        <f t="shared" si="4"/>
        <v>-12552.103928181286</v>
      </c>
      <c r="L42" s="102">
        <f t="shared" si="6"/>
        <v>973.34703507137419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x14ac:dyDescent="0.25">
      <c r="A43" s="97">
        <v>45077</v>
      </c>
      <c r="B43" s="102">
        <f t="shared" si="15"/>
        <v>3680689.6326352996</v>
      </c>
      <c r="C43" s="99">
        <f>+'Summary Feed x Depr Grp'!J38</f>
        <v>3680689.6326352996</v>
      </c>
      <c r="D43" s="102">
        <f t="shared" si="20"/>
        <v>21903.965245231411</v>
      </c>
      <c r="E43" s="191">
        <f t="shared" si="21"/>
        <v>17779.912587921674</v>
      </c>
      <c r="F43" s="102">
        <f t="shared" si="17"/>
        <v>-389780.59848295705</v>
      </c>
      <c r="G43" s="191">
        <f t="shared" si="17"/>
        <v>-325884.62235811725</v>
      </c>
      <c r="H43" s="102">
        <f t="shared" si="18"/>
        <v>3290909.0341523425</v>
      </c>
      <c r="I43" s="102">
        <f t="shared" si="18"/>
        <v>3354805.0102771823</v>
      </c>
      <c r="J43" s="102">
        <f t="shared" si="3"/>
        <v>63895.976124839857</v>
      </c>
      <c r="K43" s="102">
        <f t="shared" si="4"/>
        <v>-13418.15498621637</v>
      </c>
      <c r="L43" s="102">
        <f t="shared" si="6"/>
        <v>866.05105803508377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x14ac:dyDescent="0.25">
      <c r="A44" s="97">
        <v>45107</v>
      </c>
      <c r="B44" s="102">
        <f t="shared" si="15"/>
        <v>3784961.7191623594</v>
      </c>
      <c r="C44" s="99">
        <f>+'Summary Feed x Depr Grp'!J39</f>
        <v>3784961.7191623594</v>
      </c>
      <c r="D44" s="102">
        <f t="shared" si="20"/>
        <v>21903.965245231411</v>
      </c>
      <c r="E44" s="191">
        <f t="shared" si="21"/>
        <v>18290.845811904266</v>
      </c>
      <c r="F44" s="102">
        <f t="shared" si="17"/>
        <v>-411684.56372818846</v>
      </c>
      <c r="G44" s="191">
        <f t="shared" si="17"/>
        <v>-344175.46817002154</v>
      </c>
      <c r="H44" s="102">
        <f t="shared" si="18"/>
        <v>3373277.1554341707</v>
      </c>
      <c r="I44" s="102">
        <f t="shared" si="18"/>
        <v>3440786.2509923377</v>
      </c>
      <c r="J44" s="102">
        <f t="shared" si="3"/>
        <v>67509.09555816697</v>
      </c>
      <c r="K44" s="102">
        <f t="shared" si="4"/>
        <v>-14176.910067215063</v>
      </c>
      <c r="L44" s="102">
        <f t="shared" si="6"/>
        <v>758.7550809986933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x14ac:dyDescent="0.25">
      <c r="A45" s="97">
        <v>45138</v>
      </c>
      <c r="B45" s="102">
        <f t="shared" si="15"/>
        <v>3889233.8056894192</v>
      </c>
      <c r="C45" s="99">
        <f>+'Summary Feed x Depr Grp'!J40</f>
        <v>3889233.8056894192</v>
      </c>
      <c r="D45" s="102">
        <f t="shared" si="20"/>
        <v>21903.965245231411</v>
      </c>
      <c r="E45" s="191">
        <f t="shared" si="21"/>
        <v>18801.779035886859</v>
      </c>
      <c r="F45" s="102">
        <f t="shared" ref="F45:G60" si="22">-D45+F44</f>
        <v>-433588.52897341986</v>
      </c>
      <c r="G45" s="191">
        <f t="shared" si="22"/>
        <v>-362977.24720590841</v>
      </c>
      <c r="H45" s="102">
        <f t="shared" si="18"/>
        <v>3455645.2767159995</v>
      </c>
      <c r="I45" s="102">
        <f t="shared" si="18"/>
        <v>3526256.5584835107</v>
      </c>
      <c r="J45" s="102">
        <f t="shared" si="3"/>
        <v>70611.281767511275</v>
      </c>
      <c r="K45" s="102">
        <f t="shared" si="4"/>
        <v>-14828.369171177366</v>
      </c>
      <c r="L45" s="102">
        <f t="shared" si="6"/>
        <v>651.45910396230283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x14ac:dyDescent="0.25">
      <c r="A46" s="97">
        <v>45169</v>
      </c>
      <c r="B46" s="102">
        <f t="shared" si="15"/>
        <v>3993505.8922164789</v>
      </c>
      <c r="C46" s="99">
        <f>+'Summary Feed x Depr Grp'!J41</f>
        <v>3993505.8922164789</v>
      </c>
      <c r="D46" s="102">
        <f t="shared" si="20"/>
        <v>21903.965245231411</v>
      </c>
      <c r="E46" s="191">
        <f t="shared" si="21"/>
        <v>19312.712259869451</v>
      </c>
      <c r="F46" s="102">
        <f t="shared" si="22"/>
        <v>-455492.49421865126</v>
      </c>
      <c r="G46" s="191">
        <f t="shared" si="22"/>
        <v>-382289.95946577785</v>
      </c>
      <c r="H46" s="102">
        <f t="shared" si="18"/>
        <v>3538013.3979978277</v>
      </c>
      <c r="I46" s="102">
        <f t="shared" si="18"/>
        <v>3611215.932750701</v>
      </c>
      <c r="J46" s="102">
        <f t="shared" si="3"/>
        <v>73202.534752873238</v>
      </c>
      <c r="K46" s="102">
        <f t="shared" si="4"/>
        <v>-15372.532298103379</v>
      </c>
      <c r="L46" s="102">
        <f t="shared" si="6"/>
        <v>544.16312692601241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x14ac:dyDescent="0.25">
      <c r="A47" s="97">
        <v>45199</v>
      </c>
      <c r="B47" s="102">
        <f t="shared" si="15"/>
        <v>4097777.9787435387</v>
      </c>
      <c r="C47" s="99">
        <f>+'Summary Feed x Depr Grp'!J42</f>
        <v>4097777.9787435387</v>
      </c>
      <c r="D47" s="102">
        <f t="shared" si="20"/>
        <v>21903.965245231411</v>
      </c>
      <c r="E47" s="191">
        <f t="shared" si="21"/>
        <v>19823.645483852044</v>
      </c>
      <c r="F47" s="102">
        <f t="shared" si="22"/>
        <v>-477396.45946388267</v>
      </c>
      <c r="G47" s="191">
        <f t="shared" si="22"/>
        <v>-402113.60494962987</v>
      </c>
      <c r="H47" s="102">
        <f t="shared" si="18"/>
        <v>3620381.519279656</v>
      </c>
      <c r="I47" s="102">
        <f t="shared" si="18"/>
        <v>3695664.3737939089</v>
      </c>
      <c r="J47" s="102">
        <f t="shared" si="3"/>
        <v>75282.85451425286</v>
      </c>
      <c r="K47" s="102">
        <f t="shared" si="4"/>
        <v>-15809.399447993101</v>
      </c>
      <c r="L47" s="102">
        <f t="shared" si="6"/>
        <v>436.86714988972199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x14ac:dyDescent="0.25">
      <c r="A48" s="97">
        <v>45230</v>
      </c>
      <c r="B48" s="102">
        <f t="shared" si="15"/>
        <v>4202050.065270599</v>
      </c>
      <c r="C48" s="99">
        <f>+'Summary Feed x Depr Grp'!J43</f>
        <v>4202050.065270599</v>
      </c>
      <c r="D48" s="102">
        <f t="shared" si="20"/>
        <v>21903.965245231411</v>
      </c>
      <c r="E48" s="191">
        <f t="shared" si="21"/>
        <v>20334.578707834637</v>
      </c>
      <c r="F48" s="102">
        <f t="shared" si="22"/>
        <v>-499300.42470911407</v>
      </c>
      <c r="G48" s="191">
        <f t="shared" si="22"/>
        <v>-422448.18365746451</v>
      </c>
      <c r="H48" s="102">
        <f t="shared" si="18"/>
        <v>3702749.6405614847</v>
      </c>
      <c r="I48" s="102">
        <f t="shared" si="18"/>
        <v>3779601.8816131344</v>
      </c>
      <c r="J48" s="102">
        <f t="shared" si="3"/>
        <v>76852.241051649675</v>
      </c>
      <c r="K48" s="102">
        <f t="shared" si="4"/>
        <v>-16138.97062084643</v>
      </c>
      <c r="L48" s="102">
        <f t="shared" si="6"/>
        <v>329.5711728533297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x14ac:dyDescent="0.25">
      <c r="A49" s="97">
        <v>45260</v>
      </c>
      <c r="B49" s="102">
        <f t="shared" si="15"/>
        <v>4306322.1517976588</v>
      </c>
      <c r="C49" s="99">
        <f>+'Summary Feed x Depr Grp'!J44</f>
        <v>4306322.1517976588</v>
      </c>
      <c r="D49" s="102">
        <f t="shared" si="20"/>
        <v>21903.965245231411</v>
      </c>
      <c r="E49" s="191">
        <f t="shared" si="21"/>
        <v>20845.511931817233</v>
      </c>
      <c r="F49" s="102">
        <f t="shared" si="22"/>
        <v>-521204.38995434548</v>
      </c>
      <c r="G49" s="191">
        <f t="shared" si="22"/>
        <v>-443293.69558928174</v>
      </c>
      <c r="H49" s="102">
        <f t="shared" si="18"/>
        <v>3785117.7618433135</v>
      </c>
      <c r="I49" s="102">
        <f t="shared" si="18"/>
        <v>3863028.4562083771</v>
      </c>
      <c r="J49" s="102">
        <f t="shared" si="3"/>
        <v>77910.694365063682</v>
      </c>
      <c r="K49" s="102">
        <f t="shared" si="4"/>
        <v>-16361.245816663373</v>
      </c>
      <c r="L49" s="102">
        <f t="shared" si="6"/>
        <v>222.27519581694287</v>
      </c>
      <c r="M49" s="189"/>
      <c r="N49" s="102"/>
      <c r="O49" s="145">
        <v>2</v>
      </c>
      <c r="P49" s="131"/>
      <c r="Q49" s="42">
        <v>45291</v>
      </c>
      <c r="R49" s="43">
        <f>+'E312 3'!L50</f>
        <v>114.97921878064881</v>
      </c>
      <c r="S49" s="47">
        <f>+'E312 3'!K50</f>
        <v>-16476.225035444022</v>
      </c>
      <c r="T49" s="45"/>
      <c r="U49" s="46"/>
      <c r="V49" s="43"/>
      <c r="W49" s="147">
        <f>S49</f>
        <v>-16476.225035444022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x14ac:dyDescent="0.25">
      <c r="A50" s="97">
        <v>45291</v>
      </c>
      <c r="B50" s="102">
        <f t="shared" si="15"/>
        <v>4410594.2383247185</v>
      </c>
      <c r="C50" s="99">
        <f>+'Summary Feed x Depr Grp'!J45</f>
        <v>4410594.2383247185</v>
      </c>
      <c r="D50" s="102">
        <f t="shared" si="20"/>
        <v>21903.965245231411</v>
      </c>
      <c r="E50" s="191">
        <f t="shared" si="21"/>
        <v>21356.445155799825</v>
      </c>
      <c r="F50" s="102">
        <f t="shared" si="22"/>
        <v>-543108.35519957694</v>
      </c>
      <c r="G50" s="191">
        <f t="shared" si="22"/>
        <v>-464650.14074508159</v>
      </c>
      <c r="H50" s="102">
        <f t="shared" si="18"/>
        <v>3867485.8831251417</v>
      </c>
      <c r="I50" s="102">
        <f t="shared" si="18"/>
        <v>3945944.0975796371</v>
      </c>
      <c r="J50" s="102">
        <f t="shared" si="3"/>
        <v>78458.214454495348</v>
      </c>
      <c r="K50" s="102">
        <f t="shared" si="4"/>
        <v>-16476.225035444022</v>
      </c>
      <c r="L50" s="102">
        <f t="shared" si="6"/>
        <v>114.97921878064881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+'E312 3'!L51</f>
        <v>4071.2453951491043</v>
      </c>
      <c r="S50" s="48">
        <f t="shared" ref="S50:S61" si="24">+S49-R50</f>
        <v>-20547.470430593126</v>
      </c>
      <c r="T50" s="45">
        <f>U50-SUM(P$49:$P50)+1</f>
        <v>336</v>
      </c>
      <c r="U50" s="46">
        <f>P62</f>
        <v>366</v>
      </c>
      <c r="V50" s="43">
        <f t="shared" ref="V50:V61" si="25">+T50/U50*R50</f>
        <v>3737.5367562024567</v>
      </c>
      <c r="W50" s="146">
        <f t="shared" ref="W50:W61" si="26">+W49-V50</f>
        <v>-20213.761791646481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x14ac:dyDescent="0.25">
      <c r="A51" s="165">
        <v>45322</v>
      </c>
      <c r="B51" s="166">
        <f t="shared" si="15"/>
        <v>4890655.7338581346</v>
      </c>
      <c r="C51" s="219">
        <f>+'Summary Feed x Depr Grp'!J46</f>
        <v>4890655.7338581346</v>
      </c>
      <c r="D51" s="166">
        <f t="shared" ref="D51:D61" si="27">($B$26*$E$6+($B$38-$B$26)*$D$6+($B$50-$B$38)*$C$6+($B$62-$B$50)*$B$6)/12</f>
        <v>42174.945265891554</v>
      </c>
      <c r="E51" s="195">
        <f t="shared" si="21"/>
        <v>22788.06243184799</v>
      </c>
      <c r="F51" s="166">
        <f t="shared" si="22"/>
        <v>-585283.30046546855</v>
      </c>
      <c r="G51" s="195">
        <f t="shared" si="22"/>
        <v>-487438.20317692956</v>
      </c>
      <c r="H51" s="166">
        <f t="shared" si="18"/>
        <v>4305372.4333926663</v>
      </c>
      <c r="I51" s="166">
        <f t="shared" si="18"/>
        <v>4403217.530681205</v>
      </c>
      <c r="J51" s="166">
        <f t="shared" si="3"/>
        <v>97845.097288538702</v>
      </c>
      <c r="K51" s="166">
        <f t="shared" si="4"/>
        <v>-20547.470430593126</v>
      </c>
      <c r="L51" s="166">
        <f t="shared" si="6"/>
        <v>4071.2453951491043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+'E312 3'!L52</f>
        <v>3577.2621162453106</v>
      </c>
      <c r="S51" s="48">
        <f t="shared" si="24"/>
        <v>-24124.732546838437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3000.5996439544001</v>
      </c>
      <c r="W51" s="146">
        <f t="shared" si="26"/>
        <v>-23214.36143560088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x14ac:dyDescent="0.25">
      <c r="A52" s="97">
        <v>45351</v>
      </c>
      <c r="B52" s="102">
        <f t="shared" si="15"/>
        <v>5370717.2293915506</v>
      </c>
      <c r="C52" s="99">
        <f>+'Summary Feed x Depr Grp'!J47</f>
        <v>5370717.2293915506</v>
      </c>
      <c r="D52" s="102">
        <f t="shared" si="27"/>
        <v>42174.945265891554</v>
      </c>
      <c r="E52" s="191">
        <f t="shared" si="21"/>
        <v>25140.363759961725</v>
      </c>
      <c r="F52" s="102">
        <f t="shared" si="22"/>
        <v>-627458.24573136005</v>
      </c>
      <c r="G52" s="191">
        <f t="shared" si="22"/>
        <v>-512578.56693689129</v>
      </c>
      <c r="H52" s="102">
        <f t="shared" si="18"/>
        <v>4743258.9836601904</v>
      </c>
      <c r="I52" s="102">
        <f t="shared" si="18"/>
        <v>4858138.6624546591</v>
      </c>
      <c r="J52" s="102">
        <f t="shared" si="3"/>
        <v>114879.67879446875</v>
      </c>
      <c r="K52" s="102">
        <f t="shared" si="4"/>
        <v>-24124.732546838437</v>
      </c>
      <c r="L52" s="102">
        <f t="shared" si="6"/>
        <v>3577.2621162453106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+'E312 3'!L53</f>
        <v>3083.2788373413205</v>
      </c>
      <c r="S52" s="48">
        <f t="shared" si="24"/>
        <v>-27208.011384179757</v>
      </c>
      <c r="T52" s="45">
        <f>U52-SUM(P$49:$P52)+1</f>
        <v>276</v>
      </c>
      <c r="U52" s="46">
        <f t="shared" si="28"/>
        <v>366</v>
      </c>
      <c r="V52" s="43">
        <f t="shared" si="25"/>
        <v>2325.0955166836184</v>
      </c>
      <c r="W52" s="146">
        <f t="shared" si="26"/>
        <v>-25539.456952284498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" x14ac:dyDescent="0.25">
      <c r="A53" s="97">
        <v>45382</v>
      </c>
      <c r="B53" s="102">
        <f t="shared" si="15"/>
        <v>5850778.7249249667</v>
      </c>
      <c r="C53" s="99">
        <f>+'Summary Feed x Depr Grp'!J48</f>
        <v>5850778.7249249667</v>
      </c>
      <c r="D53" s="102">
        <f t="shared" si="27"/>
        <v>42174.945265891554</v>
      </c>
      <c r="E53" s="191">
        <f t="shared" si="21"/>
        <v>27492.665088075464</v>
      </c>
      <c r="F53" s="102">
        <f t="shared" si="22"/>
        <v>-669633.19099725154</v>
      </c>
      <c r="G53" s="191">
        <f t="shared" si="22"/>
        <v>-540071.23202496674</v>
      </c>
      <c r="H53" s="102">
        <f t="shared" si="18"/>
        <v>5181145.5339277154</v>
      </c>
      <c r="I53" s="102">
        <f t="shared" si="18"/>
        <v>5310707.4929</v>
      </c>
      <c r="J53" s="102">
        <f t="shared" si="3"/>
        <v>129561.95897228457</v>
      </c>
      <c r="K53" s="102">
        <f t="shared" si="4"/>
        <v>-27208.011384179757</v>
      </c>
      <c r="L53" s="102">
        <f t="shared" si="6"/>
        <v>3083.2788373413205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+'E312 3'!L54</f>
        <v>2589.2955584375304</v>
      </c>
      <c r="S53" s="48">
        <f t="shared" si="24"/>
        <v>-29797.306942617288</v>
      </c>
      <c r="T53" s="45">
        <f>U53-SUM(P$49:$P53)+1</f>
        <v>246</v>
      </c>
      <c r="U53" s="46">
        <f t="shared" si="28"/>
        <v>366</v>
      </c>
      <c r="V53" s="43">
        <f t="shared" si="25"/>
        <v>1740.3461950153892</v>
      </c>
      <c r="W53" s="146">
        <f t="shared" si="26"/>
        <v>-27279.803147299888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" x14ac:dyDescent="0.25">
      <c r="A54" s="97">
        <v>45412</v>
      </c>
      <c r="B54" s="102">
        <f t="shared" si="15"/>
        <v>6330840.2204583827</v>
      </c>
      <c r="C54" s="99">
        <f>+'Summary Feed x Depr Grp'!J49</f>
        <v>6330840.2204583827</v>
      </c>
      <c r="D54" s="102">
        <f t="shared" si="27"/>
        <v>42174.945265891554</v>
      </c>
      <c r="E54" s="191">
        <f t="shared" si="21"/>
        <v>29844.966416189203</v>
      </c>
      <c r="F54" s="102">
        <f t="shared" si="22"/>
        <v>-711808.13626314304</v>
      </c>
      <c r="G54" s="191">
        <f t="shared" si="22"/>
        <v>-569916.19844115595</v>
      </c>
      <c r="H54" s="102">
        <f t="shared" si="18"/>
        <v>5619032.0841952395</v>
      </c>
      <c r="I54" s="102">
        <f t="shared" si="18"/>
        <v>5760924.0220172266</v>
      </c>
      <c r="J54" s="102">
        <f t="shared" si="3"/>
        <v>141891.93782198709</v>
      </c>
      <c r="K54" s="102">
        <f t="shared" si="4"/>
        <v>-29797.306942617288</v>
      </c>
      <c r="L54" s="102">
        <f t="shared" si="6"/>
        <v>2589.2955584375304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+'E312 3'!L55</f>
        <v>2095.3122795335366</v>
      </c>
      <c r="S54" s="48">
        <f t="shared" si="24"/>
        <v>-31892.619222150824</v>
      </c>
      <c r="T54" s="45">
        <f>U54-SUM(P$49:$P54)+1</f>
        <v>215</v>
      </c>
      <c r="U54" s="46">
        <f t="shared" si="28"/>
        <v>366</v>
      </c>
      <c r="V54" s="43">
        <f t="shared" si="25"/>
        <v>1230.8528418024873</v>
      </c>
      <c r="W54" s="146">
        <f t="shared" si="26"/>
        <v>-28510.655989102375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x14ac:dyDescent="0.25">
      <c r="A55" s="97">
        <v>45443</v>
      </c>
      <c r="B55" s="102">
        <f t="shared" si="15"/>
        <v>6810901.7159917988</v>
      </c>
      <c r="C55" s="99">
        <f>+'Summary Feed x Depr Grp'!J50</f>
        <v>6810901.7159917988</v>
      </c>
      <c r="D55" s="102">
        <f t="shared" si="27"/>
        <v>42174.945265891554</v>
      </c>
      <c r="E55" s="191">
        <f t="shared" si="21"/>
        <v>32197.267744302942</v>
      </c>
      <c r="F55" s="102">
        <f t="shared" si="22"/>
        <v>-753983.08152903453</v>
      </c>
      <c r="G55" s="191">
        <f t="shared" si="22"/>
        <v>-602113.46618545894</v>
      </c>
      <c r="H55" s="102">
        <f t="shared" si="18"/>
        <v>6056918.6344627645</v>
      </c>
      <c r="I55" s="102">
        <f t="shared" si="18"/>
        <v>6208788.2498063399</v>
      </c>
      <c r="J55" s="102">
        <f t="shared" si="3"/>
        <v>151869.61534357537</v>
      </c>
      <c r="K55" s="102">
        <f t="shared" si="4"/>
        <v>-31892.619222150824</v>
      </c>
      <c r="L55" s="102">
        <f t="shared" si="6"/>
        <v>2095.3122795335366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+'E312 3'!L56</f>
        <v>1601.3290006297466</v>
      </c>
      <c r="S55" s="48">
        <f t="shared" si="24"/>
        <v>-33493.948222780571</v>
      </c>
      <c r="T55" s="45">
        <f>U55-SUM(P$49:$P55)+1</f>
        <v>185</v>
      </c>
      <c r="U55" s="46">
        <f t="shared" si="28"/>
        <v>366</v>
      </c>
      <c r="V55" s="43">
        <f t="shared" si="25"/>
        <v>809.41493201230367</v>
      </c>
      <c r="W55" s="146">
        <f t="shared" si="26"/>
        <v>-29320.070921114679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" x14ac:dyDescent="0.25">
      <c r="A56" s="97">
        <v>45473</v>
      </c>
      <c r="B56" s="102">
        <f t="shared" si="15"/>
        <v>7290963.2115252148</v>
      </c>
      <c r="C56" s="99">
        <f>+'Summary Feed x Depr Grp'!J51</f>
        <v>7290963.2115252148</v>
      </c>
      <c r="D56" s="102">
        <f t="shared" si="27"/>
        <v>42174.945265891554</v>
      </c>
      <c r="E56" s="191">
        <f t="shared" si="21"/>
        <v>34549.569072416685</v>
      </c>
      <c r="F56" s="102">
        <f t="shared" si="22"/>
        <v>-796158.02679492603</v>
      </c>
      <c r="G56" s="191">
        <f t="shared" si="22"/>
        <v>-636663.03525787557</v>
      </c>
      <c r="H56" s="102">
        <f t="shared" si="18"/>
        <v>6494805.1847302886</v>
      </c>
      <c r="I56" s="102">
        <f t="shared" si="18"/>
        <v>6654300.1762673389</v>
      </c>
      <c r="J56" s="102">
        <f t="shared" si="3"/>
        <v>159494.99153705034</v>
      </c>
      <c r="K56" s="102">
        <f t="shared" si="4"/>
        <v>-33493.948222780571</v>
      </c>
      <c r="L56" s="102">
        <f t="shared" si="6"/>
        <v>1601.3290006297466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+'E312 3'!L57</f>
        <v>1107.3457217257528</v>
      </c>
      <c r="S56" s="48">
        <f t="shared" si="24"/>
        <v>-34601.293944506324</v>
      </c>
      <c r="T56" s="45">
        <f>U56-SUM(P$49:$P56)+1</f>
        <v>154</v>
      </c>
      <c r="U56" s="46">
        <f t="shared" si="28"/>
        <v>366</v>
      </c>
      <c r="V56" s="43">
        <f t="shared" si="25"/>
        <v>465.932352857284</v>
      </c>
      <c r="W56" s="146">
        <f t="shared" si="26"/>
        <v>-29786.003273971961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" x14ac:dyDescent="0.25">
      <c r="A57" s="97">
        <v>45504</v>
      </c>
      <c r="B57" s="102">
        <f t="shared" si="15"/>
        <v>7771024.7070586309</v>
      </c>
      <c r="C57" s="99">
        <f>+'Summary Feed x Depr Grp'!J52</f>
        <v>7771024.7070586309</v>
      </c>
      <c r="D57" s="102">
        <f t="shared" si="27"/>
        <v>42174.945265891554</v>
      </c>
      <c r="E57" s="191">
        <f t="shared" si="21"/>
        <v>36901.870400530424</v>
      </c>
      <c r="F57" s="102">
        <f t="shared" si="22"/>
        <v>-838332.97206081753</v>
      </c>
      <c r="G57" s="191">
        <f t="shared" si="22"/>
        <v>-673564.90565840597</v>
      </c>
      <c r="H57" s="102">
        <f t="shared" si="18"/>
        <v>6932691.7349978136</v>
      </c>
      <c r="I57" s="102">
        <f t="shared" si="18"/>
        <v>7097459.8014002247</v>
      </c>
      <c r="J57" s="102">
        <f t="shared" si="3"/>
        <v>164768.06640241109</v>
      </c>
      <c r="K57" s="102">
        <f t="shared" si="4"/>
        <v>-34601.293944506324</v>
      </c>
      <c r="L57" s="102">
        <f t="shared" si="6"/>
        <v>1107.3457217257528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+'E312 3'!L58</f>
        <v>613.36244282215921</v>
      </c>
      <c r="S57" s="48">
        <f t="shared" si="24"/>
        <v>-35214.656387328483</v>
      </c>
      <c r="T57" s="45">
        <f>U57-SUM(P$49:$P57)+1</f>
        <v>123</v>
      </c>
      <c r="U57" s="46">
        <f t="shared" si="28"/>
        <v>366</v>
      </c>
      <c r="V57" s="43">
        <f t="shared" si="25"/>
        <v>206.1300012762994</v>
      </c>
      <c r="W57" s="146">
        <f t="shared" si="26"/>
        <v>-29992.133275248259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" x14ac:dyDescent="0.25">
      <c r="A58" s="97">
        <v>45535</v>
      </c>
      <c r="B58" s="102">
        <f t="shared" si="15"/>
        <v>8251086.2025920469</v>
      </c>
      <c r="C58" s="99">
        <f>+'Summary Feed x Depr Grp'!J53</f>
        <v>8251086.2025920469</v>
      </c>
      <c r="D58" s="102">
        <f t="shared" si="27"/>
        <v>42174.945265891554</v>
      </c>
      <c r="E58" s="191">
        <f t="shared" si="21"/>
        <v>39254.171728644164</v>
      </c>
      <c r="F58" s="102">
        <f t="shared" si="22"/>
        <v>-880507.91732670902</v>
      </c>
      <c r="G58" s="191">
        <f t="shared" si="22"/>
        <v>-712819.07738705014</v>
      </c>
      <c r="H58" s="102">
        <f t="shared" si="18"/>
        <v>7370578.2852653377</v>
      </c>
      <c r="I58" s="102">
        <f t="shared" si="18"/>
        <v>7538267.1252049971</v>
      </c>
      <c r="J58" s="102">
        <f t="shared" si="3"/>
        <v>167688.83993965946</v>
      </c>
      <c r="K58" s="102">
        <f t="shared" si="4"/>
        <v>-35214.656387328483</v>
      </c>
      <c r="L58" s="102">
        <f t="shared" si="6"/>
        <v>613.36244282215921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+'E312 3'!L59</f>
        <v>119.37916391797626</v>
      </c>
      <c r="S58" s="48">
        <f t="shared" si="24"/>
        <v>-35334.035551246459</v>
      </c>
      <c r="T58" s="45">
        <f>U58-SUM(P$49:$P58)+1</f>
        <v>93</v>
      </c>
      <c r="U58" s="46">
        <f t="shared" si="28"/>
        <v>366</v>
      </c>
      <c r="V58" s="43">
        <f t="shared" si="25"/>
        <v>30.334049848010363</v>
      </c>
      <c r="W58" s="146">
        <f t="shared" si="26"/>
        <v>-30022.46732509627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" x14ac:dyDescent="0.25">
      <c r="A59" s="97">
        <v>45565</v>
      </c>
      <c r="B59" s="102">
        <f t="shared" si="15"/>
        <v>8731147.698125463</v>
      </c>
      <c r="C59" s="99">
        <f>+'Summary Feed x Depr Grp'!J54</f>
        <v>8731147.698125463</v>
      </c>
      <c r="D59" s="102">
        <f t="shared" si="27"/>
        <v>42174.945265891554</v>
      </c>
      <c r="E59" s="191">
        <f t="shared" si="21"/>
        <v>41606.473056757903</v>
      </c>
      <c r="F59" s="102">
        <f t="shared" si="22"/>
        <v>-922682.86259260052</v>
      </c>
      <c r="G59" s="191">
        <f t="shared" si="22"/>
        <v>-754425.55044380808</v>
      </c>
      <c r="H59" s="102">
        <f t="shared" si="18"/>
        <v>7808464.8355328627</v>
      </c>
      <c r="I59" s="102">
        <f t="shared" si="18"/>
        <v>7976722.1476816554</v>
      </c>
      <c r="J59" s="102">
        <f t="shared" si="3"/>
        <v>168257.31214879267</v>
      </c>
      <c r="K59" s="102">
        <f t="shared" si="4"/>
        <v>-35334.035551246459</v>
      </c>
      <c r="L59" s="102">
        <f t="shared" si="6"/>
        <v>119.37916391797626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+'E312 3'!L60</f>
        <v>-374.60411498562462</v>
      </c>
      <c r="S59" s="48">
        <f t="shared" si="24"/>
        <v>-34959.431436260835</v>
      </c>
      <c r="T59" s="45">
        <f>U59-SUM(P$49:$P59)+1</f>
        <v>62</v>
      </c>
      <c r="U59" s="46">
        <f t="shared" si="28"/>
        <v>366</v>
      </c>
      <c r="V59" s="43">
        <f t="shared" si="25"/>
        <v>-63.457527675160449</v>
      </c>
      <c r="W59" s="146">
        <f t="shared" si="26"/>
        <v>-29959.009797421109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x14ac:dyDescent="0.25">
      <c r="A60" s="97">
        <v>45596</v>
      </c>
      <c r="B60" s="102">
        <f t="shared" si="15"/>
        <v>9211209.193658879</v>
      </c>
      <c r="C60" s="99">
        <f>+'Summary Feed x Depr Grp'!J55</f>
        <v>9211209.193658879</v>
      </c>
      <c r="D60" s="102">
        <f t="shared" si="27"/>
        <v>42174.945265891554</v>
      </c>
      <c r="E60" s="191">
        <f t="shared" si="21"/>
        <v>43958.774384871635</v>
      </c>
      <c r="F60" s="102">
        <f t="shared" si="22"/>
        <v>-964857.80785849201</v>
      </c>
      <c r="G60" s="191">
        <f t="shared" si="22"/>
        <v>-798384.32482867967</v>
      </c>
      <c r="H60" s="102">
        <f t="shared" si="18"/>
        <v>8246351.3858003868</v>
      </c>
      <c r="I60" s="102">
        <f t="shared" si="18"/>
        <v>8412824.8688302003</v>
      </c>
      <c r="J60" s="102">
        <f t="shared" si="3"/>
        <v>166473.48302981351</v>
      </c>
      <c r="K60" s="102">
        <f t="shared" si="4"/>
        <v>-34959.431436260835</v>
      </c>
      <c r="L60" s="102">
        <f t="shared" si="6"/>
        <v>-374.60411498562462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+'E312 3'!L61</f>
        <v>-868.58739388980757</v>
      </c>
      <c r="S60" s="48">
        <f t="shared" si="24"/>
        <v>-34090.844042371027</v>
      </c>
      <c r="T60" s="45">
        <f>U60-SUM(P$49:$P60)+1</f>
        <v>32</v>
      </c>
      <c r="U60" s="46">
        <f t="shared" si="28"/>
        <v>366</v>
      </c>
      <c r="V60" s="43">
        <f t="shared" si="25"/>
        <v>-75.942067225338363</v>
      </c>
      <c r="W60" s="146">
        <f t="shared" si="26"/>
        <v>-29883.067730195769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x14ac:dyDescent="0.25">
      <c r="A61" s="97">
        <v>45626</v>
      </c>
      <c r="B61" s="102">
        <f t="shared" si="15"/>
        <v>9691270.6891922951</v>
      </c>
      <c r="C61" s="99">
        <f>+'Summary Feed x Depr Grp'!J56</f>
        <v>9691270.6891922951</v>
      </c>
      <c r="D61" s="102">
        <f t="shared" si="27"/>
        <v>42174.945265891554</v>
      </c>
      <c r="E61" s="191">
        <f t="shared" si="21"/>
        <v>46311.075712985374</v>
      </c>
      <c r="F61" s="102">
        <f t="shared" ref="F61:G74" si="29">-D61+F60</f>
        <v>-1007032.7531243835</v>
      </c>
      <c r="G61" s="191">
        <f t="shared" si="29"/>
        <v>-844695.40054166503</v>
      </c>
      <c r="H61" s="102">
        <f t="shared" si="18"/>
        <v>8684237.9360679109</v>
      </c>
      <c r="I61" s="102">
        <f t="shared" si="18"/>
        <v>8846575.28865063</v>
      </c>
      <c r="J61" s="102">
        <f t="shared" si="3"/>
        <v>162337.35258271918</v>
      </c>
      <c r="K61" s="102">
        <f t="shared" si="4"/>
        <v>-34090.844042371027</v>
      </c>
      <c r="L61" s="102">
        <f t="shared" si="6"/>
        <v>-868.58739388980757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+'E312 3'!L62</f>
        <v>-1362.5706727937977</v>
      </c>
      <c r="S61" s="48">
        <f t="shared" si="24"/>
        <v>-32728.273369577229</v>
      </c>
      <c r="T61" s="45">
        <f>U61-SUM(P$49:$P61)+1</f>
        <v>1</v>
      </c>
      <c r="U61" s="46">
        <f t="shared" si="28"/>
        <v>366</v>
      </c>
      <c r="V61" s="43">
        <f t="shared" si="25"/>
        <v>-3.7228706906934366</v>
      </c>
      <c r="W61" s="146">
        <f t="shared" si="26"/>
        <v>-29879.344859505076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thickBot="1" x14ac:dyDescent="0.3">
      <c r="A62" s="97">
        <v>45657</v>
      </c>
      <c r="B62" s="102">
        <f t="shared" si="15"/>
        <v>10171332.184725711</v>
      </c>
      <c r="C62" s="99">
        <f>+'Summary Feed x Depr Grp'!J57</f>
        <v>10171332.184725711</v>
      </c>
      <c r="D62" s="102">
        <f>($B$26*$E$6+($B$38-$B$26)*$D$6+($B$50-$B$38)*$C$6+($B$62-$B$50)*$B$6)/12</f>
        <v>42174.945265891554</v>
      </c>
      <c r="E62" s="191">
        <f t="shared" si="21"/>
        <v>48663.377041099113</v>
      </c>
      <c r="F62" s="102">
        <f t="shared" si="29"/>
        <v>-1049207.698390275</v>
      </c>
      <c r="G62" s="191">
        <f t="shared" si="29"/>
        <v>-893358.77758276416</v>
      </c>
      <c r="H62" s="102">
        <f t="shared" si="18"/>
        <v>9122124.4863354359</v>
      </c>
      <c r="I62" s="102">
        <f t="shared" si="18"/>
        <v>9277973.4071429465</v>
      </c>
      <c r="J62" s="102">
        <f t="shared" si="3"/>
        <v>155848.92080751061</v>
      </c>
      <c r="K62" s="102">
        <f t="shared" si="4"/>
        <v>-32728.273369577229</v>
      </c>
      <c r="L62" s="102">
        <f t="shared" si="6"/>
        <v>-1362.5706727937977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16252.048334133207</v>
      </c>
      <c r="S62" s="224">
        <f>+'E312 3'!K62-S61</f>
        <v>0</v>
      </c>
      <c r="T62" s="21"/>
      <c r="U62" s="50"/>
      <c r="V62" s="49">
        <f>SUM(V50:V61)</f>
        <v>13403.119824061056</v>
      </c>
      <c r="W62" s="1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 thickTop="1" thickBot="1" x14ac:dyDescent="0.3">
      <c r="A63" s="165">
        <v>45688</v>
      </c>
      <c r="B63" s="166">
        <f t="shared" si="15"/>
        <v>10520843.005873542</v>
      </c>
      <c r="C63" s="219">
        <f>+'Summary Feed x Depr Grp'!J58</f>
        <v>10520843.005873542</v>
      </c>
      <c r="D63" s="166">
        <f t="shared" ref="D63:D73" si="30">($B$26*$F$6+($B$38-$B$26)*$E$6+($B$50-$B$38)*$D$6+($B$62-$B$50)*$C$6+($B$74-$B$62)*$B$6)/12</f>
        <v>70120.625844946087</v>
      </c>
      <c r="E63" s="195">
        <f t="shared" si="21"/>
        <v>50695.829216968166</v>
      </c>
      <c r="F63" s="166">
        <f t="shared" si="29"/>
        <v>-1119328.3242352211</v>
      </c>
      <c r="G63" s="195">
        <f t="shared" si="29"/>
        <v>-944054.60679973231</v>
      </c>
      <c r="H63" s="166">
        <f t="shared" si="18"/>
        <v>9401514.6816383209</v>
      </c>
      <c r="I63" s="166">
        <f t="shared" si="18"/>
        <v>9576788.3990738094</v>
      </c>
      <c r="J63" s="166">
        <f t="shared" si="3"/>
        <v>175273.71743548848</v>
      </c>
      <c r="K63" s="166">
        <f t="shared" si="4"/>
        <v>-36807.480661452581</v>
      </c>
      <c r="L63" s="166">
        <f t="shared" si="6"/>
        <v>4079.2072918753511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thickBot="1" x14ac:dyDescent="0.3">
      <c r="A64" s="97">
        <v>45716</v>
      </c>
      <c r="B64" s="102">
        <f t="shared" si="15"/>
        <v>10870353.827021373</v>
      </c>
      <c r="C64" s="99">
        <f>+'Summary Feed x Depr Grp'!J59</f>
        <v>10870353.827021373</v>
      </c>
      <c r="D64" s="102">
        <f t="shared" si="30"/>
        <v>70120.625844946087</v>
      </c>
      <c r="E64" s="191">
        <f t="shared" si="21"/>
        <v>52408.432240592541</v>
      </c>
      <c r="F64" s="102">
        <f t="shared" si="29"/>
        <v>-1189448.9500801673</v>
      </c>
      <c r="G64" s="191">
        <f t="shared" si="29"/>
        <v>-996463.03904032486</v>
      </c>
      <c r="H64" s="102">
        <f t="shared" si="18"/>
        <v>9680904.8769412059</v>
      </c>
      <c r="I64" s="102">
        <f t="shared" si="18"/>
        <v>9873890.7879810482</v>
      </c>
      <c r="J64" s="102">
        <f t="shared" si="3"/>
        <v>192985.91103984229</v>
      </c>
      <c r="K64" s="102">
        <f t="shared" si="4"/>
        <v>-40527.041318366879</v>
      </c>
      <c r="L64" s="102">
        <f t="shared" si="6"/>
        <v>3719.5606569142983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-30488.883276115313</v>
      </c>
      <c r="T64" s="21"/>
      <c r="U64" s="22"/>
      <c r="V64" s="160" t="s">
        <v>104</v>
      </c>
      <c r="W64" s="55">
        <f>W61</f>
        <v>-29879.344859505076</v>
      </c>
      <c r="X64" s="247">
        <f>+'DFIT Detail'!F7</f>
        <v>-29879.51</v>
      </c>
      <c r="Y64" s="249">
        <f>+W64-X64</f>
        <v>0.16514049492252525</v>
      </c>
      <c r="Z64" s="228" t="s">
        <v>516</v>
      </c>
      <c r="AA64" s="1"/>
      <c r="AB64" s="1"/>
      <c r="AC64" s="1"/>
      <c r="AD64" s="1"/>
      <c r="AE64" s="1"/>
      <c r="AF64" s="1"/>
      <c r="AG64" s="1"/>
      <c r="AH64" s="1"/>
    </row>
    <row r="65" spans="1:34" ht="16.5" thickTop="1" thickBot="1" x14ac:dyDescent="0.3">
      <c r="A65" s="97">
        <v>45747</v>
      </c>
      <c r="B65" s="102">
        <f t="shared" si="15"/>
        <v>11219864.648169205</v>
      </c>
      <c r="C65" s="99">
        <f>+'Summary Feed x Depr Grp'!J60</f>
        <v>11219864.648169205</v>
      </c>
      <c r="D65" s="102">
        <f t="shared" si="30"/>
        <v>70120.625844946087</v>
      </c>
      <c r="E65" s="191">
        <f t="shared" si="21"/>
        <v>54121.035264216909</v>
      </c>
      <c r="F65" s="102">
        <f t="shared" si="29"/>
        <v>-1259569.5759251134</v>
      </c>
      <c r="G65" s="191">
        <f t="shared" si="29"/>
        <v>-1050584.0743045418</v>
      </c>
      <c r="H65" s="102">
        <f t="shared" si="18"/>
        <v>9960295.072244091</v>
      </c>
      <c r="I65" s="102">
        <f t="shared" si="18"/>
        <v>10169280.573864663</v>
      </c>
      <c r="J65" s="102">
        <f t="shared" si="3"/>
        <v>208985.50162057206</v>
      </c>
      <c r="K65" s="102">
        <f t="shared" si="4"/>
        <v>-43886.955340320128</v>
      </c>
      <c r="L65" s="102">
        <f t="shared" si="6"/>
        <v>3359.9140219532492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thickBot="1" x14ac:dyDescent="0.3">
      <c r="A66" s="97">
        <v>45777</v>
      </c>
      <c r="B66" s="102">
        <f t="shared" si="15"/>
        <v>11569375.469317036</v>
      </c>
      <c r="C66" s="99">
        <f>+'Summary Feed x Depr Grp'!J61</f>
        <v>11569375.469317036</v>
      </c>
      <c r="D66" s="102">
        <f t="shared" si="30"/>
        <v>70120.625844946087</v>
      </c>
      <c r="E66" s="191">
        <f t="shared" si="21"/>
        <v>55833.638287841291</v>
      </c>
      <c r="F66" s="102">
        <f t="shared" si="29"/>
        <v>-1329690.2017700595</v>
      </c>
      <c r="G66" s="191">
        <f t="shared" si="29"/>
        <v>-1106417.7125923831</v>
      </c>
      <c r="H66" s="102">
        <f t="shared" si="18"/>
        <v>10239685.267546976</v>
      </c>
      <c r="I66" s="102">
        <f t="shared" si="18"/>
        <v>10462957.756724652</v>
      </c>
      <c r="J66" s="102">
        <f t="shared" si="3"/>
        <v>223272.48917767592</v>
      </c>
      <c r="K66" s="102">
        <f t="shared" si="4"/>
        <v>-46887.222727311942</v>
      </c>
      <c r="L66" s="102">
        <f t="shared" si="6"/>
        <v>3000.2673869918144</v>
      </c>
      <c r="M66" s="189"/>
      <c r="N66" s="102"/>
    </row>
    <row r="67" spans="1:34" ht="15" x14ac:dyDescent="0.25">
      <c r="A67" s="97">
        <v>45808</v>
      </c>
      <c r="B67" s="102">
        <f t="shared" si="15"/>
        <v>11918886.290464867</v>
      </c>
      <c r="C67" s="99">
        <f>+'Summary Feed x Depr Grp'!J62</f>
        <v>11918886.290464867</v>
      </c>
      <c r="D67" s="102">
        <f t="shared" si="30"/>
        <v>70120.625844946087</v>
      </c>
      <c r="E67" s="191">
        <f t="shared" si="21"/>
        <v>57546.241311465659</v>
      </c>
      <c r="F67" s="102">
        <f t="shared" si="29"/>
        <v>-1399810.8276150057</v>
      </c>
      <c r="G67" s="191">
        <f t="shared" si="29"/>
        <v>-1163963.9539038488</v>
      </c>
      <c r="H67" s="102">
        <f t="shared" si="18"/>
        <v>10519075.462849861</v>
      </c>
      <c r="I67" s="102">
        <f t="shared" si="18"/>
        <v>10754922.336561019</v>
      </c>
      <c r="J67" s="102">
        <f t="shared" si="3"/>
        <v>235846.87371115759</v>
      </c>
      <c r="K67" s="102">
        <f t="shared" si="4"/>
        <v>-49527.843479343093</v>
      </c>
      <c r="L67" s="102">
        <f t="shared" si="6"/>
        <v>2640.6207520311509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34" ht="15" x14ac:dyDescent="0.25">
      <c r="A68" s="97">
        <v>45838</v>
      </c>
      <c r="B68" s="102">
        <f t="shared" si="15"/>
        <v>12268397.111612698</v>
      </c>
      <c r="C68" s="99">
        <f>+'Summary Feed x Depr Grp'!J63</f>
        <v>12268397.111612698</v>
      </c>
      <c r="D68" s="102">
        <f t="shared" si="30"/>
        <v>70120.625844946087</v>
      </c>
      <c r="E68" s="191">
        <f t="shared" si="21"/>
        <v>59258.844335090034</v>
      </c>
      <c r="F68" s="102">
        <f t="shared" si="29"/>
        <v>-1469931.4534599518</v>
      </c>
      <c r="G68" s="191">
        <f t="shared" si="29"/>
        <v>-1223222.7982389389</v>
      </c>
      <c r="H68" s="102">
        <f t="shared" si="18"/>
        <v>10798465.658152746</v>
      </c>
      <c r="I68" s="102">
        <f t="shared" si="18"/>
        <v>11045174.313373759</v>
      </c>
      <c r="J68" s="102">
        <f t="shared" si="3"/>
        <v>246708.65522101335</v>
      </c>
      <c r="K68" s="102">
        <f t="shared" si="4"/>
        <v>-51808.817596412802</v>
      </c>
      <c r="L68" s="102">
        <f t="shared" si="6"/>
        <v>2280.9741170697089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34" ht="15" x14ac:dyDescent="0.25">
      <c r="A69" s="97">
        <v>45869</v>
      </c>
      <c r="B69" s="102">
        <f t="shared" si="15"/>
        <v>12617907.932760529</v>
      </c>
      <c r="C69" s="99">
        <f>+'Summary Feed x Depr Grp'!J64</f>
        <v>12617907.932760529</v>
      </c>
      <c r="D69" s="102">
        <f t="shared" si="30"/>
        <v>70120.625844946087</v>
      </c>
      <c r="E69" s="191">
        <f t="shared" si="21"/>
        <v>60971.447358714402</v>
      </c>
      <c r="F69" s="102">
        <f t="shared" si="29"/>
        <v>-1540052.0793048979</v>
      </c>
      <c r="G69" s="191">
        <f t="shared" si="29"/>
        <v>-1284194.2455976533</v>
      </c>
      <c r="H69" s="102">
        <f t="shared" si="18"/>
        <v>11077855.853455631</v>
      </c>
      <c r="I69" s="102">
        <f t="shared" si="18"/>
        <v>11333713.687162876</v>
      </c>
      <c r="J69" s="102">
        <f t="shared" si="3"/>
        <v>255857.83370724507</v>
      </c>
      <c r="K69" s="102">
        <f t="shared" si="4"/>
        <v>-53730.145078521462</v>
      </c>
      <c r="L69" s="102">
        <f t="shared" si="6"/>
        <v>1921.3274821086598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34" ht="15" x14ac:dyDescent="0.25">
      <c r="A70" s="97">
        <v>45900</v>
      </c>
      <c r="B70" s="102">
        <f t="shared" si="15"/>
        <v>12967418.75390836</v>
      </c>
      <c r="C70" s="99">
        <f>+'Summary Feed x Depr Grp'!J65</f>
        <v>12967418.75390836</v>
      </c>
      <c r="D70" s="102">
        <f t="shared" si="30"/>
        <v>70120.625844946087</v>
      </c>
      <c r="E70" s="191">
        <f t="shared" si="21"/>
        <v>62684.050382338777</v>
      </c>
      <c r="F70" s="102">
        <f t="shared" si="29"/>
        <v>-1610172.7051498441</v>
      </c>
      <c r="G70" s="191">
        <f t="shared" si="29"/>
        <v>-1346878.295979992</v>
      </c>
      <c r="H70" s="102">
        <f t="shared" si="18"/>
        <v>11357246.048758516</v>
      </c>
      <c r="I70" s="102">
        <f t="shared" si="18"/>
        <v>11620540.457928369</v>
      </c>
      <c r="J70" s="102">
        <f>I70-H70</f>
        <v>263294.40916985273</v>
      </c>
      <c r="K70" s="102">
        <f t="shared" si="4"/>
        <v>-55291.825925669073</v>
      </c>
      <c r="L70" s="102">
        <f t="shared" si="6"/>
        <v>1561.6808471476106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34" ht="15" customHeight="1" x14ac:dyDescent="0.25">
      <c r="A71" s="97">
        <v>45930</v>
      </c>
      <c r="B71" s="102">
        <f t="shared" si="15"/>
        <v>13316929.575056192</v>
      </c>
      <c r="C71" s="99">
        <f>+'Summary Feed x Depr Grp'!J66</f>
        <v>13316929.575056192</v>
      </c>
      <c r="D71" s="102">
        <f t="shared" si="30"/>
        <v>70120.625844946087</v>
      </c>
      <c r="E71" s="191">
        <f t="shared" si="21"/>
        <v>64396.653405963145</v>
      </c>
      <c r="F71" s="102">
        <f t="shared" si="29"/>
        <v>-1680293.3309947902</v>
      </c>
      <c r="G71" s="191">
        <f t="shared" si="29"/>
        <v>-1411274.9493859552</v>
      </c>
      <c r="H71" s="102">
        <f t="shared" si="18"/>
        <v>11636636.244061401</v>
      </c>
      <c r="I71" s="102">
        <f t="shared" si="18"/>
        <v>11905654.625670236</v>
      </c>
      <c r="J71" s="102">
        <f>I71-H71</f>
        <v>269018.38160883449</v>
      </c>
      <c r="K71" s="102">
        <f t="shared" si="4"/>
        <v>-56493.860137855241</v>
      </c>
      <c r="L71" s="102">
        <f t="shared" si="6"/>
        <v>1202.0342121861686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34" ht="15" customHeight="1" x14ac:dyDescent="0.25">
      <c r="A72" s="97">
        <v>45961</v>
      </c>
      <c r="B72" s="102">
        <f t="shared" si="15"/>
        <v>13666440.396204023</v>
      </c>
      <c r="C72" s="99">
        <f>+'Summary Feed x Depr Grp'!J67</f>
        <v>13666440.396204023</v>
      </c>
      <c r="D72" s="102">
        <f t="shared" si="30"/>
        <v>70120.625844946087</v>
      </c>
      <c r="E72" s="191">
        <f t="shared" si="21"/>
        <v>66109.256429587535</v>
      </c>
      <c r="F72" s="102">
        <f t="shared" si="29"/>
        <v>-1750413.9568397363</v>
      </c>
      <c r="G72" s="191">
        <f t="shared" si="29"/>
        <v>-1477384.2058155427</v>
      </c>
      <c r="H72" s="102">
        <f t="shared" si="18"/>
        <v>11916026.439364286</v>
      </c>
      <c r="I72" s="102">
        <f t="shared" si="18"/>
        <v>12189056.19038848</v>
      </c>
      <c r="J72" s="102">
        <f t="shared" ref="J72:J74" si="31">I72-H72</f>
        <v>273029.75102419406</v>
      </c>
      <c r="K72" s="102">
        <f t="shared" si="4"/>
        <v>-57336.247715080754</v>
      </c>
      <c r="L72" s="102">
        <f t="shared" si="6"/>
        <v>842.38757722551236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34" ht="15" customHeight="1" x14ac:dyDescent="0.25">
      <c r="A73" s="97">
        <v>45991</v>
      </c>
      <c r="B73" s="102">
        <f t="shared" si="15"/>
        <v>14015951.217351854</v>
      </c>
      <c r="C73" s="99">
        <f>+'Summary Feed x Depr Grp'!J68</f>
        <v>14015951.217351854</v>
      </c>
      <c r="D73" s="102">
        <f t="shared" si="30"/>
        <v>70120.625844946087</v>
      </c>
      <c r="E73" s="191">
        <f t="shared" si="21"/>
        <v>67821.859453211888</v>
      </c>
      <c r="F73" s="102">
        <f t="shared" si="29"/>
        <v>-1820534.5826846824</v>
      </c>
      <c r="G73" s="191">
        <f t="shared" si="29"/>
        <v>-1545206.0652687545</v>
      </c>
      <c r="H73" s="102">
        <f t="shared" si="18"/>
        <v>12195416.634667171</v>
      </c>
      <c r="I73" s="102">
        <f t="shared" si="18"/>
        <v>12470745.152083099</v>
      </c>
      <c r="J73" s="102">
        <f t="shared" si="31"/>
        <v>275328.51741592772</v>
      </c>
      <c r="K73" s="102">
        <f t="shared" si="4"/>
        <v>-57818.988657344817</v>
      </c>
      <c r="L73" s="102">
        <f t="shared" si="6"/>
        <v>482.74094226406305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34" ht="15" x14ac:dyDescent="0.25">
      <c r="A74" s="97">
        <v>46022</v>
      </c>
      <c r="B74" s="102">
        <f t="shared" si="15"/>
        <v>14365462.038499685</v>
      </c>
      <c r="C74" s="99">
        <f>+'Summary Feed x Depr Grp'!J69</f>
        <v>14365462.038499685</v>
      </c>
      <c r="D74" s="102">
        <f>($B$26*$F$6+($B$38-$B$26)*$E$6+($B$50-$B$38)*$D$6+($B$62-$B$50)*$C$6+($B$74-$B$62)*$B$6)/12</f>
        <v>70120.625844946087</v>
      </c>
      <c r="E74" s="191">
        <f t="shared" si="21"/>
        <v>69534.46247683627</v>
      </c>
      <c r="F74" s="102">
        <f t="shared" si="29"/>
        <v>-1890655.2085296286</v>
      </c>
      <c r="G74" s="191">
        <f t="shared" si="29"/>
        <v>-1614740.5277455908</v>
      </c>
      <c r="H74" s="102">
        <f t="shared" si="18"/>
        <v>12474806.829970056</v>
      </c>
      <c r="I74" s="102">
        <f t="shared" si="18"/>
        <v>12750721.510754094</v>
      </c>
      <c r="J74" s="102">
        <f t="shared" si="31"/>
        <v>275914.68078403734</v>
      </c>
      <c r="K74" s="102">
        <f t="shared" si="4"/>
        <v>-57942.082964647838</v>
      </c>
      <c r="L74" s="102">
        <f t="shared" si="6"/>
        <v>123.0943073030212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3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+'E312 3'!L62</f>
        <v>-1362.5706727937977</v>
      </c>
      <c r="S75" s="47">
        <f>+'E312 3'!K62</f>
        <v>-32728.273369577229</v>
      </c>
      <c r="T75" s="45"/>
      <c r="U75" s="46"/>
      <c r="V75" s="43"/>
      <c r="W75" s="147">
        <f>S75</f>
        <v>-32728.273369577229</v>
      </c>
      <c r="X75" s="1"/>
    </row>
    <row r="76" spans="1:3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+'E312 3'!L63</f>
        <v>4079.2072918753511</v>
      </c>
      <c r="S76" s="48">
        <f t="shared" ref="S76:S87" si="33">+S75-R76</f>
        <v>-36807.480661452581</v>
      </c>
      <c r="T76" s="45">
        <f>U76-SUM($P$75:P76)+1</f>
        <v>335</v>
      </c>
      <c r="U76" s="46">
        <f>P88</f>
        <v>365</v>
      </c>
      <c r="V76" s="43">
        <f t="shared" ref="V76:V87" si="34">+T76/U76*R76</f>
        <v>3743.9299802143632</v>
      </c>
      <c r="W76" s="146">
        <f t="shared" ref="W76:W87" si="35">+W75-V76</f>
        <v>-36472.203349791591</v>
      </c>
      <c r="X76" s="1"/>
    </row>
    <row r="77" spans="1:34" ht="15" x14ac:dyDescent="0.25">
      <c r="A77" s="107" t="s">
        <v>102</v>
      </c>
      <c r="B77" s="98">
        <f>B26</f>
        <v>2241112.7200000002</v>
      </c>
      <c r="C77" s="98">
        <f>C26</f>
        <v>2241112.7200000002</v>
      </c>
      <c r="D77" s="98">
        <f>SUM(D21:D26)</f>
        <v>42020.863499999992</v>
      </c>
      <c r="E77" s="98">
        <f>SUM(E21:E26)</f>
        <v>45788.327866334796</v>
      </c>
      <c r="F77" s="98">
        <f t="shared" ref="F77:K77" si="36">F26</f>
        <v>-84041.72699999997</v>
      </c>
      <c r="G77" s="98">
        <f t="shared" si="36"/>
        <v>-45788.327866334796</v>
      </c>
      <c r="H77" s="98">
        <f t="shared" si="36"/>
        <v>2157070.9930000002</v>
      </c>
      <c r="I77" s="98">
        <f t="shared" si="36"/>
        <v>2195324.3921336653</v>
      </c>
      <c r="J77" s="98">
        <f t="shared" si="36"/>
        <v>38253.399133665022</v>
      </c>
      <c r="K77" s="98">
        <f t="shared" si="36"/>
        <v>-8033.2138180696538</v>
      </c>
      <c r="L77" s="96">
        <f>SUM(L21:L26)</f>
        <v>-791.16751693034439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+'E312 3'!L64</f>
        <v>3719.5606569142983</v>
      </c>
      <c r="S77" s="48">
        <f t="shared" si="33"/>
        <v>-40527.041318366879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3128.5071826649028</v>
      </c>
      <c r="W77" s="146">
        <f t="shared" si="35"/>
        <v>-39600.710532456491</v>
      </c>
      <c r="X77" s="1"/>
    </row>
    <row r="78" spans="1:34" ht="15" x14ac:dyDescent="0.25">
      <c r="A78" s="108" t="s">
        <v>103</v>
      </c>
      <c r="B78" s="109">
        <f>(0+B26+SUM(B15:B25)*2)/24</f>
        <v>629825.69279690238</v>
      </c>
      <c r="C78" s="109">
        <f>(0+C26+SUM(C15:C25)*2)/24</f>
        <v>629825.69279690238</v>
      </c>
      <c r="D78" s="109"/>
      <c r="E78" s="110"/>
      <c r="F78" s="109">
        <f t="shared" ref="F78:K78" si="38">(0+F26+SUM(F15:F25)*2)/24</f>
        <v>-42020.863499999985</v>
      </c>
      <c r="G78" s="109">
        <f t="shared" si="38"/>
        <v>-8564.3577636116697</v>
      </c>
      <c r="H78" s="109">
        <f t="shared" si="38"/>
        <v>587804.82929690229</v>
      </c>
      <c r="I78" s="109">
        <f t="shared" si="38"/>
        <v>621261.33503329055</v>
      </c>
      <c r="J78" s="109">
        <f t="shared" si="38"/>
        <v>33456.505736388302</v>
      </c>
      <c r="K78" s="109">
        <f t="shared" si="38"/>
        <v>-7025.8662046415438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+'E312 3'!L65</f>
        <v>3359.9140219532492</v>
      </c>
      <c r="S78" s="48">
        <f t="shared" si="33"/>
        <v>-43886.955340320128</v>
      </c>
      <c r="T78" s="45">
        <f>U78-SUM($P$75:P78)+1</f>
        <v>276</v>
      </c>
      <c r="U78" s="46">
        <f t="shared" si="37"/>
        <v>365</v>
      </c>
      <c r="V78" s="43">
        <f t="shared" si="34"/>
        <v>2540.647315230402</v>
      </c>
      <c r="W78" s="146">
        <f t="shared" si="35"/>
        <v>-42141.357847686893</v>
      </c>
      <c r="X78" s="1"/>
    </row>
    <row r="79" spans="1:3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+'E312 3'!L66</f>
        <v>3000.2673869918144</v>
      </c>
      <c r="S79" s="48">
        <f t="shared" si="33"/>
        <v>-46887.222727311942</v>
      </c>
      <c r="T79" s="45">
        <f>U79-SUM($P$75:P79)+1</f>
        <v>246</v>
      </c>
      <c r="U79" s="46">
        <f t="shared" si="37"/>
        <v>365</v>
      </c>
      <c r="V79" s="43">
        <f t="shared" si="34"/>
        <v>2022.0980197259901</v>
      </c>
      <c r="W79" s="146">
        <f t="shared" si="35"/>
        <v>-44163.455867412886</v>
      </c>
      <c r="X79" s="1"/>
    </row>
    <row r="80" spans="1:34" ht="15" x14ac:dyDescent="0.25">
      <c r="A80" s="124" t="s">
        <v>89</v>
      </c>
      <c r="B80" s="125">
        <f>B38</f>
        <v>3159329.2000000007</v>
      </c>
      <c r="C80" s="125">
        <f>C38</f>
        <v>3159329.2000000007</v>
      </c>
      <c r="D80" s="125">
        <f>SUM(D27:D38)</f>
        <v>196219.04525680005</v>
      </c>
      <c r="E80" s="125">
        <f>SUM(E27:E38)</f>
        <v>196306.06379200006</v>
      </c>
      <c r="F80" s="125">
        <f t="shared" ref="F80:I80" si="39">F38</f>
        <v>-280260.77225680003</v>
      </c>
      <c r="G80" s="125">
        <f t="shared" si="39"/>
        <v>-242094.39165833482</v>
      </c>
      <c r="H80" s="125">
        <f t="shared" si="39"/>
        <v>2879068.4277432007</v>
      </c>
      <c r="I80" s="125">
        <f t="shared" si="39"/>
        <v>2917234.8083416657</v>
      </c>
      <c r="J80" s="125">
        <f>J38</f>
        <v>38166.380598464981</v>
      </c>
      <c r="K80" s="125">
        <f>K38</f>
        <v>-8014.939925677646</v>
      </c>
      <c r="L80" s="126">
        <f>SUM(L27:L38)</f>
        <v>-18.273892392007838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+'E312 3'!L67</f>
        <v>2640.6207520311509</v>
      </c>
      <c r="S80" s="48">
        <f t="shared" si="33"/>
        <v>-49527.843479343093</v>
      </c>
      <c r="T80" s="45">
        <f>U80-SUM($P$75:P80)+1</f>
        <v>215</v>
      </c>
      <c r="U80" s="46">
        <f t="shared" si="37"/>
        <v>365</v>
      </c>
      <c r="V80" s="43">
        <f t="shared" si="34"/>
        <v>1555.4341416073903</v>
      </c>
      <c r="W80" s="146">
        <f t="shared" si="35"/>
        <v>-45718.890009020273</v>
      </c>
      <c r="X80" s="1"/>
    </row>
    <row r="81" spans="1:42" ht="15" x14ac:dyDescent="0.25">
      <c r="A81" s="127" t="s">
        <v>88</v>
      </c>
      <c r="B81" s="128">
        <f>(B26+B38+SUM(B27:B37)*2)/24</f>
        <v>2700220.9600000004</v>
      </c>
      <c r="C81" s="128">
        <f>(C26+C38+SUM(C27:C37)*2)/24</f>
        <v>2700220.9600000004</v>
      </c>
      <c r="D81" s="128"/>
      <c r="E81" s="129"/>
      <c r="F81" s="128">
        <f t="shared" ref="F81:I81" si="40">(F26+F38+SUM(F27:F37)*2)/24</f>
        <v>-182151.24962839999</v>
      </c>
      <c r="G81" s="128">
        <f t="shared" si="40"/>
        <v>-138417.12923702926</v>
      </c>
      <c r="H81" s="128">
        <f t="shared" si="40"/>
        <v>2518069.7103716005</v>
      </c>
      <c r="I81" s="128">
        <f t="shared" si="40"/>
        <v>2561803.8307629712</v>
      </c>
      <c r="J81" s="128">
        <f>(J26+J38+SUM(J27:J37)*2)/24</f>
        <v>43734.120391370823</v>
      </c>
      <c r="K81" s="128">
        <f>(K26+K38+SUM(K27:K37)*2)/24</f>
        <v>-9184.1652821878743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+'E312 3'!L68</f>
        <v>2280.9741170697089</v>
      </c>
      <c r="S81" s="48">
        <f t="shared" si="33"/>
        <v>-51808.817596412802</v>
      </c>
      <c r="T81" s="45">
        <f>U81-SUM($P$75:P81)+1</f>
        <v>185</v>
      </c>
      <c r="U81" s="46">
        <f t="shared" si="37"/>
        <v>365</v>
      </c>
      <c r="V81" s="43">
        <f t="shared" si="34"/>
        <v>1156.110168925743</v>
      </c>
      <c r="W81" s="146">
        <f t="shared" si="35"/>
        <v>-46875.000177946014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+'E312 3'!L69</f>
        <v>1921.3274821086598</v>
      </c>
      <c r="S82" s="48">
        <f t="shared" si="33"/>
        <v>-53730.145078521462</v>
      </c>
      <c r="T82" s="45">
        <f>U82-SUM($P$75:P82)+1</f>
        <v>154</v>
      </c>
      <c r="U82" s="46">
        <f t="shared" si="37"/>
        <v>365</v>
      </c>
      <c r="V82" s="43">
        <f t="shared" si="34"/>
        <v>810.64228012255774</v>
      </c>
      <c r="W82" s="146">
        <f t="shared" si="35"/>
        <v>-47685.642458068571</v>
      </c>
      <c r="X82" s="1"/>
    </row>
    <row r="83" spans="1:42" ht="15" x14ac:dyDescent="0.25">
      <c r="A83" s="107" t="s">
        <v>90</v>
      </c>
      <c r="B83" s="98">
        <f>B50</f>
        <v>4410594.2383247185</v>
      </c>
      <c r="C83" s="98">
        <f>C50</f>
        <v>4410594.2383247185</v>
      </c>
      <c r="D83" s="98">
        <f>SUM(D39:D50)</f>
        <v>262847.58294277691</v>
      </c>
      <c r="E83" s="98">
        <f>SUM(E39:E50)</f>
        <v>222555.74908674671</v>
      </c>
      <c r="F83" s="98">
        <f t="shared" ref="F83:K83" si="41">F50</f>
        <v>-543108.35519957694</v>
      </c>
      <c r="G83" s="98">
        <f t="shared" si="41"/>
        <v>-464650.14074508159</v>
      </c>
      <c r="H83" s="98">
        <f t="shared" si="41"/>
        <v>3867485.8831251417</v>
      </c>
      <c r="I83" s="98">
        <f t="shared" si="41"/>
        <v>3945944.0975796371</v>
      </c>
      <c r="J83" s="98">
        <f t="shared" si="41"/>
        <v>78458.214454495348</v>
      </c>
      <c r="K83" s="98">
        <f t="shared" si="41"/>
        <v>-16476.225035444022</v>
      </c>
      <c r="L83" s="101">
        <f>SUM(L39:L50)</f>
        <v>8461.285109766377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+'E312 3'!L70</f>
        <v>1561.6808471476106</v>
      </c>
      <c r="S83" s="48">
        <f t="shared" si="33"/>
        <v>-55291.825925669073</v>
      </c>
      <c r="T83" s="45">
        <f>U83-SUM($P$75:P83)+1</f>
        <v>123</v>
      </c>
      <c r="U83" s="46">
        <f t="shared" si="37"/>
        <v>365</v>
      </c>
      <c r="V83" s="43">
        <f t="shared" si="34"/>
        <v>526.26505260042768</v>
      </c>
      <c r="W83" s="146">
        <f t="shared" si="35"/>
        <v>-48211.907510669</v>
      </c>
      <c r="X83" s="1"/>
    </row>
    <row r="84" spans="1:42" ht="15" x14ac:dyDescent="0.25">
      <c r="A84" s="108" t="s">
        <v>91</v>
      </c>
      <c r="B84" s="109">
        <f>(B38+B50+SUM(B39:B49)*2)/24</f>
        <v>3784961.7191623594</v>
      </c>
      <c r="C84" s="109">
        <f>(C38+C50+SUM(C39:C49)*2)/24</f>
        <v>3784961.7191623594</v>
      </c>
      <c r="D84" s="109"/>
      <c r="E84" s="110"/>
      <c r="F84" s="109">
        <f t="shared" ref="F84:K84" si="42">(F38+F50+SUM(F39:F49)*2)/24</f>
        <v>-411684.56372818846</v>
      </c>
      <c r="G84" s="109">
        <f t="shared" si="42"/>
        <v>-347283.64528258232</v>
      </c>
      <c r="H84" s="109">
        <f t="shared" si="42"/>
        <v>3373277.1554341707</v>
      </c>
      <c r="I84" s="109">
        <f t="shared" si="42"/>
        <v>3437678.073879777</v>
      </c>
      <c r="J84" s="109">
        <f t="shared" si="42"/>
        <v>64400.918445606134</v>
      </c>
      <c r="K84" s="109">
        <f t="shared" si="42"/>
        <v>-13524.192873577289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+'E312 3'!L71</f>
        <v>1202.0342121861686</v>
      </c>
      <c r="S84" s="48">
        <f t="shared" si="33"/>
        <v>-56493.860137855241</v>
      </c>
      <c r="T84" s="45">
        <f>U84-SUM($P$75:P84)+1</f>
        <v>93</v>
      </c>
      <c r="U84" s="46">
        <f t="shared" si="37"/>
        <v>365</v>
      </c>
      <c r="V84" s="43">
        <f t="shared" si="34"/>
        <v>306.27173077620188</v>
      </c>
      <c r="W84" s="146">
        <f t="shared" si="35"/>
        <v>-48518.179241445199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+'E312 3'!L72</f>
        <v>842.38757722551236</v>
      </c>
      <c r="S85" s="48">
        <f t="shared" si="33"/>
        <v>-57336.247715080754</v>
      </c>
      <c r="T85" s="45">
        <f>U85-SUM($P$75:P85)+1</f>
        <v>62</v>
      </c>
      <c r="U85" s="46">
        <f t="shared" si="37"/>
        <v>365</v>
      </c>
      <c r="V85" s="43">
        <f t="shared" si="34"/>
        <v>143.09049256981305</v>
      </c>
      <c r="W85" s="146">
        <f t="shared" si="35"/>
        <v>-48661.269734015012</v>
      </c>
      <c r="X85" s="1"/>
    </row>
    <row r="86" spans="1:42" ht="15" x14ac:dyDescent="0.25">
      <c r="A86" s="124" t="s">
        <v>92</v>
      </c>
      <c r="B86" s="125">
        <f>B62</f>
        <v>10171332.184725711</v>
      </c>
      <c r="C86" s="125">
        <f>C62</f>
        <v>10171332.184725711</v>
      </c>
      <c r="D86" s="125">
        <f>SUM(D51:D62)</f>
        <v>506099.34319069865</v>
      </c>
      <c r="E86" s="125">
        <f>SUM(E51:E62)</f>
        <v>428708.63683768263</v>
      </c>
      <c r="F86" s="125">
        <f t="shared" ref="F86:K86" si="43">F62</f>
        <v>-1049207.698390275</v>
      </c>
      <c r="G86" s="125">
        <f t="shared" si="43"/>
        <v>-893358.77758276416</v>
      </c>
      <c r="H86" s="125">
        <f t="shared" si="43"/>
        <v>9122124.4863354359</v>
      </c>
      <c r="I86" s="125">
        <f t="shared" si="43"/>
        <v>9277973.4071429465</v>
      </c>
      <c r="J86" s="125">
        <f t="shared" si="43"/>
        <v>155848.92080751061</v>
      </c>
      <c r="K86" s="125">
        <f t="shared" si="43"/>
        <v>-32728.273369577229</v>
      </c>
      <c r="L86" s="126">
        <f>SUM(L51:L62)</f>
        <v>16252.048334133207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+'E312 3'!L73</f>
        <v>482.74094226406305</v>
      </c>
      <c r="S86" s="48">
        <f t="shared" si="33"/>
        <v>-57818.988657344817</v>
      </c>
      <c r="T86" s="45">
        <f>U86-SUM($P$75:P86)+1</f>
        <v>32</v>
      </c>
      <c r="U86" s="46">
        <f t="shared" si="37"/>
        <v>365</v>
      </c>
      <c r="V86" s="43">
        <f t="shared" si="34"/>
        <v>42.322493568356215</v>
      </c>
      <c r="W86" s="146">
        <f t="shared" si="35"/>
        <v>-48703.592227583365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7290963.2115252139</v>
      </c>
      <c r="C87" s="128">
        <f t="shared" si="44"/>
        <v>7290963.2115252139</v>
      </c>
      <c r="D87" s="128"/>
      <c r="E87" s="129"/>
      <c r="F87" s="128">
        <f t="shared" ref="F87:H87" si="45">(F50+F62+SUM(F51:F61)*2)/24</f>
        <v>-796158.02679492591</v>
      </c>
      <c r="G87" s="128">
        <f t="shared" si="45"/>
        <v>-650972.86833723413</v>
      </c>
      <c r="H87" s="128">
        <f t="shared" si="45"/>
        <v>6494805.1847302886</v>
      </c>
      <c r="I87" s="128">
        <f>(I50+I62+SUM(I51:I61)*2)/24</f>
        <v>6639990.3431879804</v>
      </c>
      <c r="J87" s="128">
        <f t="shared" ref="J87:K87" si="46">(J50+J62+SUM(J51:J61)*2)/24</f>
        <v>145185.15845769198</v>
      </c>
      <c r="K87" s="128">
        <f t="shared" si="46"/>
        <v>-30488.883276115313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+'E312 3'!L74</f>
        <v>123.0943073030212</v>
      </c>
      <c r="S87" s="48">
        <f t="shared" si="33"/>
        <v>-57942.082964647838</v>
      </c>
      <c r="T87" s="45">
        <f>U87-SUM($P$75:P87)+1</f>
        <v>1</v>
      </c>
      <c r="U87" s="46">
        <f t="shared" si="37"/>
        <v>365</v>
      </c>
      <c r="V87" s="43">
        <f t="shared" si="34"/>
        <v>0.33724467754252385</v>
      </c>
      <c r="W87" s="146">
        <f t="shared" si="35"/>
        <v>-48703.929472260905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25213.809595070608</v>
      </c>
      <c r="S88" s="224">
        <f>+'E312 3'!K74-S87</f>
        <v>0</v>
      </c>
      <c r="T88" s="21"/>
      <c r="U88" s="50"/>
      <c r="V88" s="49">
        <f>SUM(V76:V87)</f>
        <v>15975.656102683688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14365462.038499685</v>
      </c>
      <c r="C89" s="98">
        <f>C74</f>
        <v>14365462.038499685</v>
      </c>
      <c r="D89" s="98">
        <f>SUM(D63:D74)</f>
        <v>841447.51013935322</v>
      </c>
      <c r="E89" s="98">
        <f>SUM(E63:E74)</f>
        <v>721381.75016282662</v>
      </c>
      <c r="F89" s="98">
        <f t="shared" ref="F89:K89" si="47">F74</f>
        <v>-1890655.2085296286</v>
      </c>
      <c r="G89" s="98">
        <f t="shared" si="47"/>
        <v>-1614740.5277455908</v>
      </c>
      <c r="H89" s="98">
        <f t="shared" si="47"/>
        <v>12474806.829970056</v>
      </c>
      <c r="I89" s="98">
        <f t="shared" si="47"/>
        <v>12750721.510754094</v>
      </c>
      <c r="J89" s="98">
        <f t="shared" si="47"/>
        <v>275914.68078403734</v>
      </c>
      <c r="K89" s="98">
        <f t="shared" si="47"/>
        <v>-57942.082964647838</v>
      </c>
      <c r="L89" s="101">
        <f>SUM(L63:L74)</f>
        <v>25213.809595070608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12268397.1116127</v>
      </c>
      <c r="C90" s="109">
        <f>(C62+C74+SUM(C63:C73)*2)/24</f>
        <v>12268397.1116127</v>
      </c>
      <c r="D90" s="109"/>
      <c r="E90" s="110"/>
      <c r="F90" s="109">
        <f t="shared" ref="F90:K90" si="48">(F62+F74+SUM(F63:F73)*2)/24</f>
        <v>-1469931.4534599518</v>
      </c>
      <c r="G90" s="109">
        <f t="shared" si="48"/>
        <v>-1233641.1332993202</v>
      </c>
      <c r="H90" s="109">
        <f t="shared" si="48"/>
        <v>10798465.658152746</v>
      </c>
      <c r="I90" s="109">
        <f t="shared" si="48"/>
        <v>11034755.978313377</v>
      </c>
      <c r="J90" s="109">
        <f t="shared" si="48"/>
        <v>236290.32016063147</v>
      </c>
      <c r="K90" s="109">
        <f t="shared" si="48"/>
        <v>-49620.967233732605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-49620.967233732605</v>
      </c>
      <c r="T90" s="21"/>
      <c r="U90" s="22"/>
      <c r="V90" s="160" t="s">
        <v>104</v>
      </c>
      <c r="W90" s="55">
        <f>W87</f>
        <v>-48703.929472260905</v>
      </c>
      <c r="X90" s="247">
        <f>+'DFIT Detail'!G7</f>
        <v>-48703.42</v>
      </c>
      <c r="Y90" s="249">
        <f>+W90-X90</f>
        <v>-0.50947226090647746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Grp'!J73-B78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Grp'!J74-B81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Grp'!J75-B84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Grp'!J76-B87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Grp'!J77-B90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E312 STM Boiler, Colstrip 3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45788.327866334796</v>
      </c>
      <c r="F103" s="99">
        <f t="array" ref="F103:F107">TRANSPOSE('Depr Exp Detail'!D64:H64)</f>
        <v>45788.34</v>
      </c>
      <c r="G103" s="264">
        <f>+F103-E103</f>
        <v>1.2133665200963151E-2</v>
      </c>
      <c r="H103" s="256"/>
    </row>
    <row r="104" spans="1:12" x14ac:dyDescent="0.2">
      <c r="D104" s="258" t="s">
        <v>3035</v>
      </c>
      <c r="E104" s="102">
        <f>+E80</f>
        <v>196306.06379200006</v>
      </c>
      <c r="F104" s="99">
        <v>196306.02</v>
      </c>
      <c r="G104" s="264">
        <f t="shared" ref="G104:G107" si="50">+F104-E104</f>
        <v>-4.379200006951578E-2</v>
      </c>
      <c r="H104" s="256"/>
    </row>
    <row r="105" spans="1:12" x14ac:dyDescent="0.2">
      <c r="D105" s="255">
        <v>2023</v>
      </c>
      <c r="E105" s="102">
        <f>+E83</f>
        <v>222555.74908674671</v>
      </c>
      <c r="F105" s="99">
        <v>222556.02</v>
      </c>
      <c r="G105" s="264">
        <f t="shared" si="50"/>
        <v>0.27091325327637605</v>
      </c>
      <c r="H105" s="256"/>
    </row>
    <row r="106" spans="1:12" x14ac:dyDescent="0.2">
      <c r="D106" s="255">
        <v>2024</v>
      </c>
      <c r="E106" s="102">
        <f>+E86</f>
        <v>428708.63683768263</v>
      </c>
      <c r="F106" s="99">
        <v>428708.52</v>
      </c>
      <c r="G106" s="264">
        <f t="shared" si="50"/>
        <v>-0.11683768260991201</v>
      </c>
      <c r="H106" s="256"/>
    </row>
    <row r="107" spans="1:12" x14ac:dyDescent="0.2">
      <c r="D107" s="255">
        <v>2025</v>
      </c>
      <c r="E107" s="102">
        <f>+E89</f>
        <v>721381.75016282662</v>
      </c>
      <c r="F107" s="99">
        <v>721381.32</v>
      </c>
      <c r="G107" s="264">
        <f t="shared" si="50"/>
        <v>-0.43016282666940242</v>
      </c>
      <c r="H107" s="256"/>
    </row>
    <row r="108" spans="1:12" x14ac:dyDescent="0.2">
      <c r="D108" s="255"/>
      <c r="E108" s="190"/>
      <c r="F108" s="190"/>
      <c r="G108" s="195">
        <f>SUM(G103:G107)</f>
        <v>-0.307745590871491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14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7109375" style="67" bestFit="1" customWidth="1"/>
    <col min="12" max="12" width="11.7109375" style="67" bestFit="1" customWidth="1"/>
    <col min="13" max="13" width="9.7109375" style="190" bestFit="1" customWidth="1"/>
    <col min="14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4" width="10.140625" style="67" customWidth="1"/>
    <col min="25" max="25" width="4.140625" style="67" bestFit="1" customWidth="1"/>
    <col min="26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24" s="2" customFormat="1" x14ac:dyDescent="0.2">
      <c r="A1" s="15" t="str">
        <f>+'Summary Feed x Depr Grp'!K1</f>
        <v>E312 STM Boiler, Colstrip 3-4 Com</v>
      </c>
      <c r="B1" s="15"/>
      <c r="C1" s="16"/>
      <c r="D1" s="16"/>
      <c r="E1" s="16"/>
      <c r="J1" s="16"/>
      <c r="K1" s="16"/>
      <c r="L1" s="56"/>
      <c r="M1" s="57"/>
      <c r="N1" s="56"/>
    </row>
    <row r="2" spans="1:24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24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24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24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 t="s">
        <v>2</v>
      </c>
    </row>
    <row r="6" spans="1:24" s="2" customFormat="1" x14ac:dyDescent="0.2">
      <c r="A6" s="71" t="s">
        <v>82</v>
      </c>
      <c r="B6" s="116">
        <f t="array" ref="B6:V6">TRANSPOSE(MACRS!AA7:AA27)</f>
        <v>3.7499999999999999E-2</v>
      </c>
      <c r="C6" s="116">
        <v>7.2190000000000004E-2</v>
      </c>
      <c r="D6" s="116">
        <v>6.6769999999999996E-2</v>
      </c>
      <c r="E6" s="116">
        <v>6.1769999999999999E-2</v>
      </c>
      <c r="F6" s="116">
        <v>5.713E-2</v>
      </c>
      <c r="G6" s="116">
        <v>5.2850000000000001E-2</v>
      </c>
      <c r="H6" s="116">
        <v>4.888E-2</v>
      </c>
      <c r="I6" s="116">
        <v>4.5220000000000003E-2</v>
      </c>
      <c r="J6" s="116">
        <v>4.462E-2</v>
      </c>
      <c r="K6" s="116">
        <v>4.4609999999999997E-2</v>
      </c>
      <c r="L6" s="116">
        <v>4.462E-2</v>
      </c>
      <c r="M6" s="116">
        <v>4.4609999999999997E-2</v>
      </c>
      <c r="N6" s="116">
        <v>4.462E-2</v>
      </c>
      <c r="O6" s="116">
        <v>4.4609999999999997E-2</v>
      </c>
      <c r="P6" s="116">
        <v>4.462E-2</v>
      </c>
      <c r="Q6" s="116">
        <v>4.4609999999999997E-2</v>
      </c>
      <c r="R6" s="116">
        <v>4.462E-2</v>
      </c>
      <c r="S6" s="116">
        <v>4.4609999999999997E-2</v>
      </c>
      <c r="T6" s="116">
        <v>4.462E-2</v>
      </c>
      <c r="U6" s="116">
        <v>4.4609999999999997E-2</v>
      </c>
      <c r="V6" s="116">
        <v>2.231E-2</v>
      </c>
      <c r="W6" s="116">
        <f>SUM(B6:V6)</f>
        <v>1.0000000000000002</v>
      </c>
    </row>
    <row r="7" spans="1:24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24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24" ht="13.5" thickBot="1" x14ac:dyDescent="0.25">
      <c r="A9" s="80"/>
      <c r="B9" s="81"/>
      <c r="C9" s="82"/>
      <c r="D9" s="81" t="s">
        <v>64</v>
      </c>
      <c r="E9" s="159">
        <f>+'Summary Feed x Depr Grp'!K7</f>
        <v>8.2000000000000003E-2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24" ht="13.5" thickBot="1" x14ac:dyDescent="0.25">
      <c r="A10" s="80"/>
      <c r="B10" s="81"/>
      <c r="C10" s="82"/>
      <c r="D10" s="81" t="s">
        <v>65</v>
      </c>
      <c r="E10" s="159">
        <f>+'Summary Feed x Depr Grp'!K8</f>
        <v>9.2299999999999993E-2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24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24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24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24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24" ht="15" x14ac:dyDescent="0.25">
      <c r="A15" s="97">
        <v>44227</v>
      </c>
      <c r="B15" s="102"/>
      <c r="C15" s="102"/>
      <c r="D15" s="102">
        <f t="shared" ref="D15:D26" si="0">$B$26*$B$6/12</f>
        <v>1195.6582812500001</v>
      </c>
      <c r="E15" s="102"/>
      <c r="F15" s="102">
        <f t="shared" ref="F15" si="1">-D15</f>
        <v>-1195.6582812500001</v>
      </c>
      <c r="G15" s="102"/>
      <c r="H15" s="102">
        <f t="shared" ref="H15:I30" si="2">B15+F15</f>
        <v>-1195.6582812500001</v>
      </c>
      <c r="I15" s="102">
        <f t="shared" si="2"/>
        <v>0</v>
      </c>
      <c r="J15" s="102">
        <f t="shared" ref="J15:J69" si="3">I15-H15</f>
        <v>1195.6582812500001</v>
      </c>
      <c r="K15" s="102">
        <f t="shared" ref="K15:K74" si="4">-J15*$K$11</f>
        <v>-251.08823906250001</v>
      </c>
      <c r="L15" s="102">
        <f t="shared" ref="L15" si="5">-K15</f>
        <v>251.08823906250001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24" ht="15" x14ac:dyDescent="0.25">
      <c r="A16" s="97">
        <v>44255</v>
      </c>
      <c r="B16" s="102"/>
      <c r="C16" s="102"/>
      <c r="D16" s="102">
        <f t="shared" si="0"/>
        <v>1195.6582812500001</v>
      </c>
      <c r="E16" s="102"/>
      <c r="F16" s="102">
        <f>-D16+F15</f>
        <v>-2391.3165625000001</v>
      </c>
      <c r="G16" s="102"/>
      <c r="H16" s="102">
        <f t="shared" si="2"/>
        <v>-2391.3165625000001</v>
      </c>
      <c r="I16" s="102">
        <f t="shared" si="2"/>
        <v>0</v>
      </c>
      <c r="J16" s="102">
        <f t="shared" si="3"/>
        <v>2391.3165625000001</v>
      </c>
      <c r="K16" s="102">
        <f t="shared" si="4"/>
        <v>-502.17647812500002</v>
      </c>
      <c r="L16" s="102">
        <f t="shared" ref="L16:L74" si="6">-K16+K15</f>
        <v>251.08823906250001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1195.6582812500001</v>
      </c>
      <c r="E17" s="102"/>
      <c r="F17" s="102">
        <f t="shared" ref="F17:G32" si="7">-D17+F16</f>
        <v>-3586.9748437500002</v>
      </c>
      <c r="G17" s="102"/>
      <c r="H17" s="102">
        <f t="shared" si="2"/>
        <v>-3586.9748437500002</v>
      </c>
      <c r="I17" s="102">
        <f t="shared" si="2"/>
        <v>0</v>
      </c>
      <c r="J17" s="102">
        <f t="shared" si="3"/>
        <v>3586.9748437500002</v>
      </c>
      <c r="K17" s="102">
        <f t="shared" si="4"/>
        <v>-753.26471718749997</v>
      </c>
      <c r="L17" s="102">
        <f t="shared" si="6"/>
        <v>251.08823906249995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1195.6582812500001</v>
      </c>
      <c r="E18" s="102"/>
      <c r="F18" s="102">
        <f t="shared" si="7"/>
        <v>-4782.6331250000003</v>
      </c>
      <c r="G18" s="102"/>
      <c r="H18" s="102">
        <f t="shared" si="2"/>
        <v>-4782.6331250000003</v>
      </c>
      <c r="I18" s="102">
        <f t="shared" si="2"/>
        <v>0</v>
      </c>
      <c r="J18" s="102">
        <f t="shared" si="3"/>
        <v>4782.6331250000003</v>
      </c>
      <c r="K18" s="102">
        <f t="shared" si="4"/>
        <v>-1004.35295625</v>
      </c>
      <c r="L18" s="102">
        <f t="shared" si="6"/>
        <v>251.08823906250007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1195.6582812500001</v>
      </c>
      <c r="E19" s="102"/>
      <c r="F19" s="102">
        <f t="shared" si="7"/>
        <v>-5978.2914062500004</v>
      </c>
      <c r="G19" s="102"/>
      <c r="H19" s="102">
        <f t="shared" si="2"/>
        <v>-5978.2914062500004</v>
      </c>
      <c r="I19" s="102">
        <f t="shared" si="2"/>
        <v>0</v>
      </c>
      <c r="J19" s="102">
        <f t="shared" si="3"/>
        <v>5978.2914062500004</v>
      </c>
      <c r="K19" s="102">
        <f t="shared" si="4"/>
        <v>-1255.4411953125</v>
      </c>
      <c r="L19" s="102">
        <f t="shared" si="6"/>
        <v>251.08823906249995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1195.6582812500001</v>
      </c>
      <c r="E20" s="102"/>
      <c r="F20" s="102">
        <f t="shared" si="7"/>
        <v>-7173.9496875000004</v>
      </c>
      <c r="G20" s="102"/>
      <c r="H20" s="102">
        <f t="shared" si="2"/>
        <v>-7173.9496875000004</v>
      </c>
      <c r="I20" s="102">
        <f t="shared" si="2"/>
        <v>0</v>
      </c>
      <c r="J20" s="102">
        <f t="shared" si="3"/>
        <v>7173.9496875000004</v>
      </c>
      <c r="K20" s="102">
        <f t="shared" si="4"/>
        <v>-1506.5294343749999</v>
      </c>
      <c r="L20" s="102">
        <f t="shared" si="6"/>
        <v>251.08823906249995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8">C21</f>
        <v>119054.07464788188</v>
      </c>
      <c r="C21" s="102">
        <f>+'Summary Feed x Depr Grp'!L16</f>
        <v>119054.07464788188</v>
      </c>
      <c r="D21" s="102">
        <f t="shared" si="0"/>
        <v>1195.6582812500001</v>
      </c>
      <c r="E21" s="191">
        <f>(+C21*$E$9/12)*0.5</f>
        <v>406.76808838026312</v>
      </c>
      <c r="F21" s="229">
        <f t="shared" si="7"/>
        <v>-8369.6079687500005</v>
      </c>
      <c r="G21" s="102">
        <f>-E21</f>
        <v>-406.76808838026312</v>
      </c>
      <c r="H21" s="229">
        <f t="shared" si="2"/>
        <v>110684.46667913187</v>
      </c>
      <c r="I21" s="102">
        <f t="shared" si="2"/>
        <v>118647.30655950161</v>
      </c>
      <c r="J21" s="229">
        <f t="shared" si="3"/>
        <v>7962.8398803697346</v>
      </c>
      <c r="K21" s="229">
        <f t="shared" si="4"/>
        <v>-1672.1963748776443</v>
      </c>
      <c r="L21" s="102">
        <f t="shared" si="6"/>
        <v>165.66694050264437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8"/>
        <v>174099.39190499781</v>
      </c>
      <c r="C22" s="102">
        <f>+'Summary Feed x Depr Grp'!L17</f>
        <v>174099.39190499781</v>
      </c>
      <c r="D22" s="102">
        <f t="shared" si="0"/>
        <v>1195.6582812500001</v>
      </c>
      <c r="E22" s="102">
        <f t="shared" ref="E22:E27" si="9">+(C21*$E$9/12)+(((C22-C21)*$E$9/12)*0.5)</f>
        <v>1001.6076773890057</v>
      </c>
      <c r="F22" s="229">
        <f t="shared" si="7"/>
        <v>-9565.2662500000006</v>
      </c>
      <c r="G22" s="191">
        <f>-E22+G21</f>
        <v>-1408.3757657692688</v>
      </c>
      <c r="H22" s="229">
        <f t="shared" si="2"/>
        <v>164534.12565499783</v>
      </c>
      <c r="I22" s="102">
        <f t="shared" si="2"/>
        <v>172691.01613922854</v>
      </c>
      <c r="J22" s="229">
        <f t="shared" si="3"/>
        <v>8156.8904842307093</v>
      </c>
      <c r="K22" s="229">
        <f t="shared" si="4"/>
        <v>-1712.9470016884488</v>
      </c>
      <c r="L22" s="102">
        <f t="shared" si="6"/>
        <v>40.750626810804533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8"/>
        <v>220487.26060830013</v>
      </c>
      <c r="C23" s="102">
        <f>+'Summary Feed x Depr Grp'!L18</f>
        <v>220487.26060830013</v>
      </c>
      <c r="D23" s="102">
        <f t="shared" si="0"/>
        <v>1195.6582812500001</v>
      </c>
      <c r="E23" s="102">
        <f t="shared" si="9"/>
        <v>1348.171062753768</v>
      </c>
      <c r="F23" s="102">
        <f t="shared" si="7"/>
        <v>-10760.924531250001</v>
      </c>
      <c r="G23" s="102">
        <f t="shared" si="7"/>
        <v>-2756.5468285230368</v>
      </c>
      <c r="H23" s="102">
        <f t="shared" si="2"/>
        <v>209726.33607705013</v>
      </c>
      <c r="I23" s="102">
        <f t="shared" si="2"/>
        <v>217730.71377977708</v>
      </c>
      <c r="J23" s="102">
        <f t="shared" si="3"/>
        <v>8004.3777027269534</v>
      </c>
      <c r="K23" s="102">
        <f t="shared" si="4"/>
        <v>-1680.9193175726602</v>
      </c>
      <c r="L23" s="102">
        <f t="shared" si="6"/>
        <v>-32.027684115788588</v>
      </c>
      <c r="M23" s="189"/>
      <c r="N23" s="190"/>
      <c r="O23" s="145">
        <v>2</v>
      </c>
      <c r="P23" s="131"/>
      <c r="Q23" s="42">
        <v>44926</v>
      </c>
      <c r="R23" s="43">
        <f>+'E312 3-4'!L38</f>
        <v>-178.38942566374664</v>
      </c>
      <c r="S23" s="47">
        <f>+'E312 3-4'!K38</f>
        <v>-258.0244866257388</v>
      </c>
      <c r="T23" s="45"/>
      <c r="U23" s="46"/>
      <c r="V23" s="43"/>
      <c r="W23" s="147">
        <f>S23</f>
        <v>-258.0244866257388</v>
      </c>
      <c r="X23" s="1"/>
    </row>
    <row r="24" spans="1:24" ht="15" x14ac:dyDescent="0.25">
      <c r="A24" s="97">
        <v>44500</v>
      </c>
      <c r="B24" s="102">
        <f t="shared" si="8"/>
        <v>261968.85232145211</v>
      </c>
      <c r="C24" s="102">
        <f>+'Summary Feed x Depr Grp'!L19</f>
        <v>261968.85232145211</v>
      </c>
      <c r="D24" s="102">
        <f t="shared" si="0"/>
        <v>1195.6582812500001</v>
      </c>
      <c r="E24" s="102">
        <f t="shared" si="9"/>
        <v>1648.3917191766536</v>
      </c>
      <c r="F24" s="102">
        <f t="shared" si="7"/>
        <v>-11956.582812500001</v>
      </c>
      <c r="G24" s="102">
        <f t="shared" si="7"/>
        <v>-4404.9385476996904</v>
      </c>
      <c r="H24" s="102">
        <f t="shared" si="2"/>
        <v>250012.2695089521</v>
      </c>
      <c r="I24" s="102">
        <f t="shared" si="2"/>
        <v>257563.91377375243</v>
      </c>
      <c r="J24" s="102">
        <f t="shared" si="3"/>
        <v>7551.6442648003285</v>
      </c>
      <c r="K24" s="102">
        <f t="shared" si="4"/>
        <v>-1585.8452956080689</v>
      </c>
      <c r="L24" s="102">
        <f t="shared" si="6"/>
        <v>-95.074021964591338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+'E312 3-4'!L39</f>
        <v>-100.29776749034704</v>
      </c>
      <c r="S24" s="48">
        <f t="shared" ref="S24:S35" si="11">+S23-R24</f>
        <v>-157.72671913539176</v>
      </c>
      <c r="T24" s="45">
        <f>U24-SUM($P$23:P24)+1</f>
        <v>335</v>
      </c>
      <c r="U24" s="46">
        <f>P36</f>
        <v>365</v>
      </c>
      <c r="V24" s="43">
        <f t="shared" ref="V24:V35" si="12">+T24/U24*R24</f>
        <v>-92.054115367852759</v>
      </c>
      <c r="W24" s="146">
        <f t="shared" ref="W24:W35" si="13">+W23-V24</f>
        <v>-165.97037125788603</v>
      </c>
      <c r="X24" s="1"/>
    </row>
    <row r="25" spans="1:24" ht="15" x14ac:dyDescent="0.25">
      <c r="A25" s="97">
        <v>44530</v>
      </c>
      <c r="B25" s="102">
        <f t="shared" si="8"/>
        <v>323397.79897329991</v>
      </c>
      <c r="C25" s="102">
        <f>+'Summary Feed x Depr Grp'!L20</f>
        <v>323397.79897329991</v>
      </c>
      <c r="D25" s="102">
        <f t="shared" si="0"/>
        <v>1195.6582812500001</v>
      </c>
      <c r="E25" s="102">
        <f t="shared" si="9"/>
        <v>2000.0027252570696</v>
      </c>
      <c r="F25" s="102">
        <f t="shared" si="7"/>
        <v>-13152.241093750001</v>
      </c>
      <c r="G25" s="102">
        <f t="shared" si="7"/>
        <v>-6404.9412729567603</v>
      </c>
      <c r="H25" s="102">
        <f t="shared" si="2"/>
        <v>310245.55787954992</v>
      </c>
      <c r="I25" s="102">
        <f t="shared" si="2"/>
        <v>316992.85770034313</v>
      </c>
      <c r="J25" s="102">
        <f t="shared" si="3"/>
        <v>6747.2998207932105</v>
      </c>
      <c r="K25" s="102">
        <f t="shared" si="4"/>
        <v>-1416.9329623665742</v>
      </c>
      <c r="L25" s="102">
        <f t="shared" si="6"/>
        <v>-168.91233324149471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+'E312 3-4'!L40</f>
        <v>-129.05196052622517</v>
      </c>
      <c r="S25" s="48">
        <f t="shared" si="11"/>
        <v>-28.674758609166588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-108.54507364808528</v>
      </c>
      <c r="W25" s="146">
        <f t="shared" si="13"/>
        <v>-57.425297609800751</v>
      </c>
      <c r="X25" s="1"/>
    </row>
    <row r="26" spans="1:24" ht="15" x14ac:dyDescent="0.25">
      <c r="A26" s="97">
        <v>44561</v>
      </c>
      <c r="B26" s="229">
        <f t="shared" si="8"/>
        <v>382610.65</v>
      </c>
      <c r="C26" s="102">
        <f>+'Summary Feed x Depr Grp'!L21</f>
        <v>382610.65</v>
      </c>
      <c r="D26" s="102">
        <f t="shared" si="0"/>
        <v>1195.6582812500001</v>
      </c>
      <c r="E26" s="229">
        <f t="shared" si="9"/>
        <v>2412.1955339921083</v>
      </c>
      <c r="F26" s="99">
        <f t="shared" si="7"/>
        <v>-14347.899375000001</v>
      </c>
      <c r="G26" s="229">
        <f t="shared" si="7"/>
        <v>-8817.136806948869</v>
      </c>
      <c r="H26" s="99">
        <f t="shared" si="2"/>
        <v>368262.75062500004</v>
      </c>
      <c r="I26" s="229">
        <f t="shared" si="2"/>
        <v>373793.51319305116</v>
      </c>
      <c r="J26" s="99">
        <f t="shared" si="3"/>
        <v>5530.7625680511119</v>
      </c>
      <c r="K26" s="245">
        <f t="shared" si="4"/>
        <v>-1161.4601392907334</v>
      </c>
      <c r="L26" s="102">
        <f t="shared" si="6"/>
        <v>-255.47282307584078</v>
      </c>
      <c r="M26" s="246">
        <f>+'DFIT Detail'!C8</f>
        <v>-1161.42</v>
      </c>
      <c r="N26" s="248">
        <f>+K26-M26</f>
        <v>-4.0139290733350208E-2</v>
      </c>
      <c r="O26" s="145">
        <v>5</v>
      </c>
      <c r="P26" s="131">
        <f t="shared" si="10"/>
        <v>31</v>
      </c>
      <c r="Q26" s="42">
        <v>44986</v>
      </c>
      <c r="R26" s="43">
        <f>+'E312 3-4'!L41</f>
        <v>-157.80615356209103</v>
      </c>
      <c r="S26" s="48">
        <f t="shared" si="11"/>
        <v>129.13139495292444</v>
      </c>
      <c r="T26" s="45">
        <f>U26-SUM($P$23:P26)+1</f>
        <v>276</v>
      </c>
      <c r="U26" s="46">
        <f t="shared" si="14"/>
        <v>365</v>
      </c>
      <c r="V26" s="43">
        <f t="shared" si="12"/>
        <v>-119.32739283051266</v>
      </c>
      <c r="W26" s="146">
        <f t="shared" si="13"/>
        <v>61.902095220711914</v>
      </c>
      <c r="X26" s="1"/>
    </row>
    <row r="27" spans="1:24" ht="15" x14ac:dyDescent="0.25">
      <c r="A27" s="165">
        <v>44592</v>
      </c>
      <c r="B27" s="166">
        <f>C27</f>
        <v>395674.08</v>
      </c>
      <c r="C27" s="166">
        <f>+'Summary Feed x Depr Grp'!L22</f>
        <v>395674.08</v>
      </c>
      <c r="D27" s="166">
        <f>($B$26*$C$6/12)+(($B$38-$B$26)*$B$6/12)</f>
        <v>2791.6005269583338</v>
      </c>
      <c r="E27" s="219">
        <f t="shared" si="9"/>
        <v>2659.1394941666667</v>
      </c>
      <c r="F27" s="166">
        <f>-D27+F26</f>
        <v>-17139.499901958334</v>
      </c>
      <c r="G27" s="219">
        <f t="shared" si="7"/>
        <v>-11476.276301115537</v>
      </c>
      <c r="H27" s="166">
        <f t="shared" si="2"/>
        <v>378534.58009804168</v>
      </c>
      <c r="I27" s="219">
        <f t="shared" si="2"/>
        <v>384197.8036988845</v>
      </c>
      <c r="J27" s="166">
        <f t="shared" si="3"/>
        <v>5663.2236008428154</v>
      </c>
      <c r="K27" s="166">
        <f t="shared" si="4"/>
        <v>-1189.2769561769912</v>
      </c>
      <c r="L27" s="166">
        <f t="shared" si="6"/>
        <v>27.816816886257811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+'E312 3-4'!L42</f>
        <v>-186.56034659795699</v>
      </c>
      <c r="S27" s="48">
        <f t="shared" si="11"/>
        <v>315.69174155088143</v>
      </c>
      <c r="T27" s="45">
        <f>U27-SUM($P$23:P27)+1</f>
        <v>246</v>
      </c>
      <c r="U27" s="46">
        <f t="shared" si="14"/>
        <v>365</v>
      </c>
      <c r="V27" s="43">
        <f t="shared" si="12"/>
        <v>-125.73656236465047</v>
      </c>
      <c r="W27" s="146">
        <f t="shared" si="13"/>
        <v>187.63865758536238</v>
      </c>
      <c r="X27" s="1"/>
    </row>
    <row r="28" spans="1:24" ht="15" x14ac:dyDescent="0.25">
      <c r="A28" s="97">
        <v>44620</v>
      </c>
      <c r="B28" s="102">
        <f t="shared" ref="B28:B74" si="15">C28</f>
        <v>408737.51</v>
      </c>
      <c r="C28" s="102">
        <f>+'Summary Feed x Depr Grp'!L23</f>
        <v>408737.51</v>
      </c>
      <c r="D28" s="102">
        <f t="shared" ref="D28:D38" si="16">($B$26*$C$6/12)+(($B$38-$B$26)*$B$6/12)</f>
        <v>2791.6005269583338</v>
      </c>
      <c r="E28" s="191">
        <f>+(C27*$E$9/12)+(((C28-C27)*$E$9/12)*0.5)</f>
        <v>2748.4062658333332</v>
      </c>
      <c r="F28" s="102">
        <f>-D28+F27</f>
        <v>-19931.100428916667</v>
      </c>
      <c r="G28" s="191">
        <f t="shared" si="7"/>
        <v>-14224.68256694887</v>
      </c>
      <c r="H28" s="102">
        <f>B28+F28</f>
        <v>388806.40957108332</v>
      </c>
      <c r="I28" s="102">
        <f t="shared" si="2"/>
        <v>394512.82743305113</v>
      </c>
      <c r="J28" s="102">
        <f t="shared" si="3"/>
        <v>5706.4178619678132</v>
      </c>
      <c r="K28" s="102">
        <f t="shared" si="4"/>
        <v>-1198.3477510132407</v>
      </c>
      <c r="L28" s="102">
        <f t="shared" si="6"/>
        <v>9.0707948362494335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+'E312 3-4'!L43</f>
        <v>-215.31453963387168</v>
      </c>
      <c r="S28" s="48">
        <f t="shared" si="11"/>
        <v>531.00628118475311</v>
      </c>
      <c r="T28" s="45">
        <f>U28-SUM($P$23:P28)+1</f>
        <v>215</v>
      </c>
      <c r="U28" s="46">
        <f t="shared" si="14"/>
        <v>365</v>
      </c>
      <c r="V28" s="43">
        <f t="shared" si="12"/>
        <v>-126.8291123870751</v>
      </c>
      <c r="W28" s="146">
        <f t="shared" si="13"/>
        <v>314.46776997243751</v>
      </c>
      <c r="X28" s="1"/>
    </row>
    <row r="29" spans="1:24" ht="15" x14ac:dyDescent="0.25">
      <c r="A29" s="97">
        <v>44651</v>
      </c>
      <c r="B29" s="102">
        <f t="shared" si="15"/>
        <v>421800.94</v>
      </c>
      <c r="C29" s="102">
        <f>+'Summary Feed x Depr Grp'!L24</f>
        <v>421800.94</v>
      </c>
      <c r="D29" s="102">
        <f t="shared" si="16"/>
        <v>2791.6005269583338</v>
      </c>
      <c r="E29" s="191">
        <f>+(C28*$E$9/12)+(((C29-C28)*$E$9/12)*0.5)</f>
        <v>2837.6730374999997</v>
      </c>
      <c r="F29" s="102">
        <f t="shared" ref="F29:G44" si="17">-D29+F28</f>
        <v>-22722.700955875</v>
      </c>
      <c r="G29" s="191">
        <f t="shared" si="7"/>
        <v>-17062.355604448869</v>
      </c>
      <c r="H29" s="102">
        <f t="shared" ref="H29:I74" si="18">B29+F29</f>
        <v>399078.23904412502</v>
      </c>
      <c r="I29" s="102">
        <f t="shared" si="2"/>
        <v>404738.58439555112</v>
      </c>
      <c r="J29" s="102">
        <f t="shared" si="3"/>
        <v>5660.3453514261055</v>
      </c>
      <c r="K29" s="102">
        <f t="shared" si="4"/>
        <v>-1188.6725237994822</v>
      </c>
      <c r="L29" s="102">
        <f t="shared" si="6"/>
        <v>-9.6752272137584896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+'E312 3-4'!L44</f>
        <v>-244.0687326697132</v>
      </c>
      <c r="S29" s="48">
        <f t="shared" si="11"/>
        <v>775.07501385446631</v>
      </c>
      <c r="T29" s="45">
        <f>U29-SUM($P$23:P29)+1</f>
        <v>185</v>
      </c>
      <c r="U29" s="46">
        <f t="shared" si="14"/>
        <v>365</v>
      </c>
      <c r="V29" s="43">
        <f t="shared" si="12"/>
        <v>-123.70606998327931</v>
      </c>
      <c r="W29" s="146">
        <f t="shared" si="13"/>
        <v>438.1738399557168</v>
      </c>
      <c r="X29" s="1"/>
    </row>
    <row r="30" spans="1:24" ht="15" x14ac:dyDescent="0.25">
      <c r="A30" s="97">
        <v>44681</v>
      </c>
      <c r="B30" s="102">
        <f t="shared" si="15"/>
        <v>434864.37</v>
      </c>
      <c r="C30" s="102">
        <f>+'Summary Feed x Depr Grp'!L25</f>
        <v>434864.37</v>
      </c>
      <c r="D30" s="102">
        <f t="shared" si="16"/>
        <v>2791.6005269583338</v>
      </c>
      <c r="E30" s="191">
        <f t="shared" ref="E30:E38" si="19">+(C29*$E$9/12)+(((C30-C29)*$E$9/12)*0.5)</f>
        <v>2926.9398091666667</v>
      </c>
      <c r="F30" s="102">
        <f t="shared" si="17"/>
        <v>-25514.301482833333</v>
      </c>
      <c r="G30" s="191">
        <f t="shared" si="7"/>
        <v>-19989.295413615535</v>
      </c>
      <c r="H30" s="102">
        <f t="shared" si="18"/>
        <v>409350.06851716666</v>
      </c>
      <c r="I30" s="102">
        <f t="shared" si="2"/>
        <v>414875.07458638446</v>
      </c>
      <c r="J30" s="102">
        <f t="shared" si="3"/>
        <v>5525.0060692178085</v>
      </c>
      <c r="K30" s="102">
        <f t="shared" si="4"/>
        <v>-1160.2512745357396</v>
      </c>
      <c r="L30" s="102">
        <f t="shared" si="6"/>
        <v>-28.421249263742538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+'E312 3-4'!L45</f>
        <v>-272.82292570560367</v>
      </c>
      <c r="S30" s="48">
        <f t="shared" si="11"/>
        <v>1047.89793956007</v>
      </c>
      <c r="T30" s="45">
        <f>U30-SUM($P$23:P30)+1</f>
        <v>154</v>
      </c>
      <c r="U30" s="46">
        <f t="shared" si="14"/>
        <v>365</v>
      </c>
      <c r="V30" s="43">
        <f t="shared" si="12"/>
        <v>-115.10885084565196</v>
      </c>
      <c r="W30" s="146">
        <f t="shared" si="13"/>
        <v>553.28269080136874</v>
      </c>
      <c r="X30" s="1"/>
    </row>
    <row r="31" spans="1:24" ht="15" x14ac:dyDescent="0.25">
      <c r="A31" s="97">
        <v>44712</v>
      </c>
      <c r="B31" s="102">
        <f t="shared" si="15"/>
        <v>447927.8</v>
      </c>
      <c r="C31" s="102">
        <f>+'Summary Feed x Depr Grp'!L26</f>
        <v>447927.8</v>
      </c>
      <c r="D31" s="102">
        <f t="shared" si="16"/>
        <v>2791.6005269583338</v>
      </c>
      <c r="E31" s="191">
        <f t="shared" si="19"/>
        <v>3016.2065808333336</v>
      </c>
      <c r="F31" s="102">
        <f t="shared" si="17"/>
        <v>-28305.902009791665</v>
      </c>
      <c r="G31" s="191">
        <f t="shared" si="7"/>
        <v>-23005.501994448867</v>
      </c>
      <c r="H31" s="102">
        <f t="shared" si="18"/>
        <v>419621.89799020835</v>
      </c>
      <c r="I31" s="102">
        <f t="shared" si="18"/>
        <v>424922.2980055511</v>
      </c>
      <c r="J31" s="102">
        <f t="shared" si="3"/>
        <v>5300.4000153427478</v>
      </c>
      <c r="K31" s="102">
        <f t="shared" si="4"/>
        <v>-1113.0840032219769</v>
      </c>
      <c r="L31" s="102">
        <f t="shared" si="6"/>
        <v>-47.16727131376274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+'E312 3-4'!L46</f>
        <v>-301.57711874144502</v>
      </c>
      <c r="S31" s="48">
        <f t="shared" si="11"/>
        <v>1349.475058301515</v>
      </c>
      <c r="T31" s="45">
        <f>U31-SUM($P$23:P31)+1</f>
        <v>123</v>
      </c>
      <c r="U31" s="46">
        <f t="shared" si="14"/>
        <v>365</v>
      </c>
      <c r="V31" s="43">
        <f t="shared" si="12"/>
        <v>-101.62735782245956</v>
      </c>
      <c r="W31" s="146">
        <f t="shared" si="13"/>
        <v>654.91004862382829</v>
      </c>
      <c r="X31" s="1"/>
    </row>
    <row r="32" spans="1:24" ht="15" x14ac:dyDescent="0.25">
      <c r="A32" s="97">
        <v>44742</v>
      </c>
      <c r="B32" s="102">
        <f t="shared" si="15"/>
        <v>460991.23</v>
      </c>
      <c r="C32" s="102">
        <f>+'Summary Feed x Depr Grp'!L27</f>
        <v>460991.23</v>
      </c>
      <c r="D32" s="102">
        <f t="shared" si="16"/>
        <v>2791.6005269583338</v>
      </c>
      <c r="E32" s="191">
        <f t="shared" si="19"/>
        <v>3105.4733524999997</v>
      </c>
      <c r="F32" s="102">
        <f t="shared" si="17"/>
        <v>-31097.502536749998</v>
      </c>
      <c r="G32" s="191">
        <f t="shared" si="7"/>
        <v>-26110.975346948868</v>
      </c>
      <c r="H32" s="102">
        <f t="shared" si="18"/>
        <v>429893.72746324999</v>
      </c>
      <c r="I32" s="102">
        <f t="shared" si="18"/>
        <v>434880.25465305109</v>
      </c>
      <c r="J32" s="102">
        <f t="shared" si="3"/>
        <v>4986.5271898010978</v>
      </c>
      <c r="K32" s="102">
        <f t="shared" si="4"/>
        <v>-1047.1707098582306</v>
      </c>
      <c r="L32" s="102">
        <f t="shared" si="6"/>
        <v>-65.913293363746334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+'E312 3-4'!L47</f>
        <v>-330.33131177735959</v>
      </c>
      <c r="S32" s="48">
        <f t="shared" si="11"/>
        <v>1679.8063700788746</v>
      </c>
      <c r="T32" s="45">
        <f>U32-SUM($P$23:P32)+1</f>
        <v>93</v>
      </c>
      <c r="U32" s="46">
        <f t="shared" si="14"/>
        <v>365</v>
      </c>
      <c r="V32" s="43">
        <f t="shared" si="12"/>
        <v>-84.166608206286142</v>
      </c>
      <c r="W32" s="146">
        <f t="shared" si="13"/>
        <v>739.07665683011442</v>
      </c>
      <c r="X32" s="1"/>
    </row>
    <row r="33" spans="1:34" ht="15" x14ac:dyDescent="0.25">
      <c r="A33" s="97">
        <v>44773</v>
      </c>
      <c r="B33" s="102">
        <f t="shared" si="15"/>
        <v>474054.66</v>
      </c>
      <c r="C33" s="102">
        <f>+'Summary Feed x Depr Grp'!L28</f>
        <v>474054.66</v>
      </c>
      <c r="D33" s="102">
        <f t="shared" si="16"/>
        <v>2791.6005269583338</v>
      </c>
      <c r="E33" s="191">
        <f t="shared" si="19"/>
        <v>3194.7401241666666</v>
      </c>
      <c r="F33" s="102">
        <f t="shared" si="17"/>
        <v>-33889.103063708331</v>
      </c>
      <c r="G33" s="191">
        <f t="shared" si="17"/>
        <v>-29305.715471115534</v>
      </c>
      <c r="H33" s="102">
        <f t="shared" si="18"/>
        <v>440165.55693629163</v>
      </c>
      <c r="I33" s="102">
        <f t="shared" si="18"/>
        <v>444748.94452888443</v>
      </c>
      <c r="J33" s="102">
        <f t="shared" si="3"/>
        <v>4583.3875925928005</v>
      </c>
      <c r="K33" s="102">
        <f t="shared" si="4"/>
        <v>-962.51139444448802</v>
      </c>
      <c r="L33" s="102">
        <f t="shared" si="6"/>
        <v>-84.659315413742547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+'E312 3-4'!L48</f>
        <v>-359.08550481322573</v>
      </c>
      <c r="S33" s="48">
        <f t="shared" si="11"/>
        <v>2038.8918748921003</v>
      </c>
      <c r="T33" s="45">
        <f>U33-SUM($P$23:P33)+1</f>
        <v>62</v>
      </c>
      <c r="U33" s="46">
        <f t="shared" si="14"/>
        <v>365</v>
      </c>
      <c r="V33" s="43">
        <f t="shared" si="12"/>
        <v>-60.995346023068478</v>
      </c>
      <c r="W33" s="146">
        <f t="shared" si="13"/>
        <v>800.07200285318288</v>
      </c>
      <c r="X33" s="1"/>
    </row>
    <row r="34" spans="1:34" ht="15" x14ac:dyDescent="0.25">
      <c r="A34" s="97">
        <v>44804</v>
      </c>
      <c r="B34" s="102">
        <f t="shared" si="15"/>
        <v>487118.08999999997</v>
      </c>
      <c r="C34" s="102">
        <f>+'Summary Feed x Depr Grp'!L29</f>
        <v>487118.08999999997</v>
      </c>
      <c r="D34" s="102">
        <f t="shared" si="16"/>
        <v>2791.6005269583338</v>
      </c>
      <c r="E34" s="191">
        <f t="shared" si="19"/>
        <v>3284.0068958333331</v>
      </c>
      <c r="F34" s="102">
        <f t="shared" si="17"/>
        <v>-36680.703590666664</v>
      </c>
      <c r="G34" s="191">
        <f t="shared" si="17"/>
        <v>-32589.722366948867</v>
      </c>
      <c r="H34" s="102">
        <f t="shared" si="18"/>
        <v>450437.38640933332</v>
      </c>
      <c r="I34" s="102">
        <f t="shared" si="18"/>
        <v>454528.36763305112</v>
      </c>
      <c r="J34" s="102">
        <f t="shared" si="3"/>
        <v>4090.9812237177975</v>
      </c>
      <c r="K34" s="102">
        <f t="shared" si="4"/>
        <v>-859.10605698073743</v>
      </c>
      <c r="L34" s="102">
        <f t="shared" si="6"/>
        <v>-103.40533746375058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+'E312 3-4'!L49</f>
        <v>-387.83969784909164</v>
      </c>
      <c r="S34" s="48">
        <f t="shared" si="11"/>
        <v>2426.7315727411919</v>
      </c>
      <c r="T34" s="45">
        <f>U34-SUM($P$23:P34)+1</f>
        <v>32</v>
      </c>
      <c r="U34" s="46">
        <f t="shared" si="14"/>
        <v>365</v>
      </c>
      <c r="V34" s="43">
        <f t="shared" si="12"/>
        <v>-34.002384468961459</v>
      </c>
      <c r="W34" s="146">
        <f t="shared" si="13"/>
        <v>834.07438732214439</v>
      </c>
      <c r="X34" s="1"/>
    </row>
    <row r="35" spans="1:34" ht="15" x14ac:dyDescent="0.25">
      <c r="A35" s="97">
        <v>44834</v>
      </c>
      <c r="B35" s="102">
        <f t="shared" si="15"/>
        <v>500181.51999999996</v>
      </c>
      <c r="C35" s="102">
        <f>+'Summary Feed x Depr Grp'!L30</f>
        <v>500181.51999999996</v>
      </c>
      <c r="D35" s="102">
        <f t="shared" si="16"/>
        <v>2791.6005269583338</v>
      </c>
      <c r="E35" s="191">
        <f t="shared" si="19"/>
        <v>3373.2736675000001</v>
      </c>
      <c r="F35" s="102">
        <f t="shared" si="17"/>
        <v>-39472.304117624997</v>
      </c>
      <c r="G35" s="191">
        <f t="shared" si="17"/>
        <v>-35962.996034448865</v>
      </c>
      <c r="H35" s="102">
        <f t="shared" si="18"/>
        <v>460709.21588237496</v>
      </c>
      <c r="I35" s="102">
        <f t="shared" si="18"/>
        <v>464218.52396555111</v>
      </c>
      <c r="J35" s="102">
        <f t="shared" si="3"/>
        <v>3509.3080831761472</v>
      </c>
      <c r="K35" s="102">
        <f t="shared" si="4"/>
        <v>-736.95469746699086</v>
      </c>
      <c r="L35" s="102">
        <f t="shared" si="6"/>
        <v>-122.15135951374657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+'E312 3-4'!L50</f>
        <v>-416.59389088495755</v>
      </c>
      <c r="S35" s="48">
        <f t="shared" si="11"/>
        <v>2843.3254636261495</v>
      </c>
      <c r="T35" s="45">
        <f>U35-SUM($P$23:P35)+1</f>
        <v>1</v>
      </c>
      <c r="U35" s="46">
        <f t="shared" si="14"/>
        <v>365</v>
      </c>
      <c r="V35" s="43">
        <f t="shared" si="12"/>
        <v>-1.1413531257122125</v>
      </c>
      <c r="W35" s="146">
        <f t="shared" si="13"/>
        <v>835.21574044785655</v>
      </c>
      <c r="X35" s="1"/>
    </row>
    <row r="36" spans="1:34" ht="15.75" thickBot="1" x14ac:dyDescent="0.3">
      <c r="A36" s="97">
        <v>44865</v>
      </c>
      <c r="B36" s="102">
        <f t="shared" si="15"/>
        <v>513244.94999999995</v>
      </c>
      <c r="C36" s="102">
        <f>+'Summary Feed x Depr Grp'!L31</f>
        <v>513244.94999999995</v>
      </c>
      <c r="D36" s="102">
        <f t="shared" si="16"/>
        <v>2791.6005269583338</v>
      </c>
      <c r="E36" s="191">
        <f t="shared" si="19"/>
        <v>3462.5404391666661</v>
      </c>
      <c r="F36" s="102">
        <f t="shared" si="17"/>
        <v>-42263.90464458333</v>
      </c>
      <c r="G36" s="191">
        <f t="shared" si="17"/>
        <v>-39425.536473615532</v>
      </c>
      <c r="H36" s="102">
        <f t="shared" si="18"/>
        <v>470981.0453554166</v>
      </c>
      <c r="I36" s="102">
        <f t="shared" si="18"/>
        <v>473819.41352638439</v>
      </c>
      <c r="J36" s="102">
        <f t="shared" si="3"/>
        <v>2838.3681709677912</v>
      </c>
      <c r="K36" s="102">
        <f t="shared" si="4"/>
        <v>-596.05731590323614</v>
      </c>
      <c r="L36" s="102">
        <f t="shared" si="6"/>
        <v>-140.89738156375472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-3101.349950251888</v>
      </c>
      <c r="S36" s="224">
        <f>+'E312 3-4'!K50-S35</f>
        <v>0</v>
      </c>
      <c r="T36" s="21"/>
      <c r="U36" s="50"/>
      <c r="V36" s="49">
        <f>SUM(V24:V35)</f>
        <v>-1093.2402270735954</v>
      </c>
      <c r="W36" s="139"/>
      <c r="X36" s="1"/>
    </row>
    <row r="37" spans="1:34" ht="16.5" thickTop="1" thickBot="1" x14ac:dyDescent="0.3">
      <c r="A37" s="97">
        <v>44895</v>
      </c>
      <c r="B37" s="102">
        <f t="shared" si="15"/>
        <v>526308.38</v>
      </c>
      <c r="C37" s="102">
        <f>+'Summary Feed x Depr Grp'!L32</f>
        <v>526308.38</v>
      </c>
      <c r="D37" s="102">
        <f t="shared" si="16"/>
        <v>2791.6005269583338</v>
      </c>
      <c r="E37" s="191">
        <f t="shared" si="19"/>
        <v>3551.8072108333336</v>
      </c>
      <c r="F37" s="102">
        <f t="shared" si="17"/>
        <v>-45055.505171541663</v>
      </c>
      <c r="G37" s="191">
        <f t="shared" si="17"/>
        <v>-42977.343684448868</v>
      </c>
      <c r="H37" s="102">
        <f t="shared" si="18"/>
        <v>481252.87482845836</v>
      </c>
      <c r="I37" s="102">
        <f t="shared" si="18"/>
        <v>483331.03631555114</v>
      </c>
      <c r="J37" s="102">
        <f t="shared" si="3"/>
        <v>2078.1614870927879</v>
      </c>
      <c r="K37" s="102">
        <f t="shared" si="4"/>
        <v>-436.41391228948544</v>
      </c>
      <c r="L37" s="102">
        <f t="shared" si="6"/>
        <v>-159.64340361375071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34" ht="15.75" thickBot="1" x14ac:dyDescent="0.3">
      <c r="A38" s="97">
        <v>44926</v>
      </c>
      <c r="B38" s="102">
        <f t="shared" si="15"/>
        <v>539371.81000000006</v>
      </c>
      <c r="C38" s="102">
        <f>+'Summary Feed x Depr Grp'!L33</f>
        <v>539371.81000000006</v>
      </c>
      <c r="D38" s="102">
        <f t="shared" si="16"/>
        <v>2791.6005269583338</v>
      </c>
      <c r="E38" s="191">
        <f t="shared" si="19"/>
        <v>3641.0739825000005</v>
      </c>
      <c r="F38" s="102">
        <f t="shared" si="17"/>
        <v>-47847.105698499996</v>
      </c>
      <c r="G38" s="191">
        <f t="shared" si="17"/>
        <v>-46618.417666948866</v>
      </c>
      <c r="H38" s="102">
        <f t="shared" si="18"/>
        <v>491524.70430150005</v>
      </c>
      <c r="I38" s="102">
        <f t="shared" si="18"/>
        <v>492753.39233305119</v>
      </c>
      <c r="J38" s="102">
        <f t="shared" si="3"/>
        <v>1228.6880315511371</v>
      </c>
      <c r="K38" s="245">
        <f t="shared" si="4"/>
        <v>-258.0244866257388</v>
      </c>
      <c r="L38" s="102">
        <f t="shared" si="6"/>
        <v>-178.38942566374664</v>
      </c>
      <c r="M38" s="246">
        <f>+'DFIT Detail'!D8</f>
        <v>-258.06</v>
      </c>
      <c r="N38" s="248">
        <f>+K38-M38</f>
        <v>3.5513374261199715E-2</v>
      </c>
      <c r="O38" s="145">
        <v>17</v>
      </c>
      <c r="P38" s="22" t="s">
        <v>63</v>
      </c>
      <c r="Q38" s="22"/>
      <c r="R38" s="43"/>
      <c r="S38" s="54">
        <f>(S23+S35+SUM(S24:S34)*2)/24</f>
        <v>949.99635482270196</v>
      </c>
      <c r="T38" s="21"/>
      <c r="U38" s="22"/>
      <c r="V38" s="160" t="s">
        <v>104</v>
      </c>
      <c r="W38" s="55">
        <f>W35</f>
        <v>835.21574044785655</v>
      </c>
      <c r="X38" s="247">
        <f>+'DFIT Detail'!E8</f>
        <v>835.26</v>
      </c>
      <c r="Y38" s="249">
        <f>+W38-X38</f>
        <v>-4.4259552143444125E-2</v>
      </c>
      <c r="Z38" s="228" t="s">
        <v>516</v>
      </c>
    </row>
    <row r="39" spans="1:34" ht="16.5" thickTop="1" thickBot="1" x14ac:dyDescent="0.3">
      <c r="A39" s="165">
        <v>44957</v>
      </c>
      <c r="B39" s="166">
        <f t="shared" si="15"/>
        <v>557173.50821134483</v>
      </c>
      <c r="C39" s="166">
        <f>+'Summary Feed x Depr Grp'!L34</f>
        <v>557173.50821134483</v>
      </c>
      <c r="D39" s="166">
        <f>(($B$26*$D$6/12)+(($B$38-$B$26)*$C$6/12)+(($B$50-$B$38)*$B$6/12))</f>
        <v>3739.5221196670964</v>
      </c>
      <c r="E39" s="195">
        <f>+(C38*$E$10/12)+(((C39-C38)*$E$10/12)*0.5)</f>
        <v>4217.1305362877974</v>
      </c>
      <c r="F39" s="166">
        <f t="shared" si="17"/>
        <v>-51586.627818167093</v>
      </c>
      <c r="G39" s="195">
        <f t="shared" si="17"/>
        <v>-50835.548203236664</v>
      </c>
      <c r="H39" s="166">
        <f t="shared" si="18"/>
        <v>505586.88039317774</v>
      </c>
      <c r="I39" s="166">
        <f t="shared" si="18"/>
        <v>506337.96000810817</v>
      </c>
      <c r="J39" s="166">
        <f t="shared" si="3"/>
        <v>751.07961493043695</v>
      </c>
      <c r="K39" s="166">
        <f t="shared" si="4"/>
        <v>-157.72671913539176</v>
      </c>
      <c r="L39" s="166">
        <f t="shared" si="6"/>
        <v>-100.29776749034704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34" ht="15.75" thickBot="1" x14ac:dyDescent="0.3">
      <c r="A40" s="97">
        <v>44985</v>
      </c>
      <c r="B40" s="102">
        <f t="shared" si="15"/>
        <v>574975.2064226896</v>
      </c>
      <c r="C40" s="99">
        <f>+'Summary Feed x Depr Grp'!L35</f>
        <v>574975.2064226896</v>
      </c>
      <c r="D40" s="102">
        <f t="shared" ref="D40:D50" si="20">(($B$26*$D$6/12)+(($B$38-$B$26)*$C$6/12)+(($B$50-$B$38)*$B$6/12))</f>
        <v>3739.5221196670964</v>
      </c>
      <c r="E40" s="191">
        <f>+(C39*$E$10/12)+(((C40-C39)*$E$10/12)*0.5)</f>
        <v>4354.0552650300569</v>
      </c>
      <c r="F40" s="102">
        <f t="shared" si="17"/>
        <v>-55326.14993783419</v>
      </c>
      <c r="G40" s="191">
        <f t="shared" si="17"/>
        <v>-55189.603468266723</v>
      </c>
      <c r="H40" s="102">
        <f t="shared" si="18"/>
        <v>519649.05648485542</v>
      </c>
      <c r="I40" s="102">
        <f t="shared" si="18"/>
        <v>519785.60295442288</v>
      </c>
      <c r="J40" s="102">
        <f t="shared" si="3"/>
        <v>136.54646956746001</v>
      </c>
      <c r="K40" s="102">
        <f t="shared" si="4"/>
        <v>-28.674758609166602</v>
      </c>
      <c r="L40" s="102">
        <f t="shared" si="6"/>
        <v>-129.05196052622517</v>
      </c>
      <c r="M40" s="189"/>
      <c r="N40" s="190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x14ac:dyDescent="0.25">
      <c r="A41" s="97">
        <v>45016</v>
      </c>
      <c r="B41" s="102">
        <f t="shared" si="15"/>
        <v>592776.90463403438</v>
      </c>
      <c r="C41" s="99">
        <f>+'Summary Feed x Depr Grp'!L36</f>
        <v>592776.90463403438</v>
      </c>
      <c r="D41" s="102">
        <f t="shared" si="20"/>
        <v>3739.5221196670964</v>
      </c>
      <c r="E41" s="191">
        <f t="shared" ref="E41:E74" si="21">+(C40*$E$10/12)+(((C41-C40)*$E$10/12)*0.5)</f>
        <v>4490.9799937723174</v>
      </c>
      <c r="F41" s="102">
        <f t="shared" si="17"/>
        <v>-59065.672057501288</v>
      </c>
      <c r="G41" s="191">
        <f t="shared" si="17"/>
        <v>-59680.583462039038</v>
      </c>
      <c r="H41" s="102">
        <f t="shared" si="18"/>
        <v>533711.2325765331</v>
      </c>
      <c r="I41" s="102">
        <f t="shared" si="18"/>
        <v>533096.32117199537</v>
      </c>
      <c r="J41" s="102">
        <f t="shared" si="3"/>
        <v>-614.91140453773551</v>
      </c>
      <c r="K41" s="102">
        <f t="shared" si="4"/>
        <v>129.13139495292444</v>
      </c>
      <c r="L41" s="102">
        <f t="shared" si="6"/>
        <v>-157.80615356209103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x14ac:dyDescent="0.25">
      <c r="A42" s="97">
        <v>45046</v>
      </c>
      <c r="B42" s="102">
        <f t="shared" si="15"/>
        <v>610578.60284537915</v>
      </c>
      <c r="C42" s="99">
        <f>+'Summary Feed x Depr Grp'!L37</f>
        <v>610578.60284537915</v>
      </c>
      <c r="D42" s="102">
        <f t="shared" si="20"/>
        <v>3739.5221196670964</v>
      </c>
      <c r="E42" s="191">
        <f t="shared" si="21"/>
        <v>4627.9047225145778</v>
      </c>
      <c r="F42" s="102">
        <f t="shared" si="17"/>
        <v>-62805.194177168385</v>
      </c>
      <c r="G42" s="191">
        <f t="shared" si="17"/>
        <v>-64308.488184553615</v>
      </c>
      <c r="H42" s="102">
        <f t="shared" si="18"/>
        <v>547773.40866821073</v>
      </c>
      <c r="I42" s="102">
        <f t="shared" si="18"/>
        <v>546270.11466082558</v>
      </c>
      <c r="J42" s="102">
        <f t="shared" si="3"/>
        <v>-1503.2940073851496</v>
      </c>
      <c r="K42" s="102">
        <f t="shared" si="4"/>
        <v>315.69174155088143</v>
      </c>
      <c r="L42" s="102">
        <f t="shared" si="6"/>
        <v>-186.56034659795699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x14ac:dyDescent="0.25">
      <c r="A43" s="97">
        <v>45077</v>
      </c>
      <c r="B43" s="102">
        <f t="shared" si="15"/>
        <v>628380.30105672393</v>
      </c>
      <c r="C43" s="99">
        <f>+'Summary Feed x Depr Grp'!L38</f>
        <v>628380.30105672393</v>
      </c>
      <c r="D43" s="102">
        <f t="shared" si="20"/>
        <v>3739.5221196670964</v>
      </c>
      <c r="E43" s="191">
        <f t="shared" si="21"/>
        <v>4764.8294512568373</v>
      </c>
      <c r="F43" s="102">
        <f t="shared" si="17"/>
        <v>-66544.716296835482</v>
      </c>
      <c r="G43" s="191">
        <f t="shared" si="17"/>
        <v>-69073.317635810454</v>
      </c>
      <c r="H43" s="102">
        <f t="shared" si="18"/>
        <v>561835.58475988847</v>
      </c>
      <c r="I43" s="102">
        <f t="shared" si="18"/>
        <v>559306.98342091346</v>
      </c>
      <c r="J43" s="102">
        <f t="shared" si="3"/>
        <v>-2528.6013389750151</v>
      </c>
      <c r="K43" s="102">
        <f t="shared" si="4"/>
        <v>531.00628118475311</v>
      </c>
      <c r="L43" s="102">
        <f t="shared" si="6"/>
        <v>-215.31453963387168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x14ac:dyDescent="0.25">
      <c r="A44" s="97">
        <v>45107</v>
      </c>
      <c r="B44" s="102">
        <f t="shared" si="15"/>
        <v>646181.9992680687</v>
      </c>
      <c r="C44" s="99">
        <f>+'Summary Feed x Depr Grp'!L39</f>
        <v>646181.9992680687</v>
      </c>
      <c r="D44" s="102">
        <f t="shared" si="20"/>
        <v>3739.5221196670964</v>
      </c>
      <c r="E44" s="191">
        <f t="shared" si="21"/>
        <v>4901.7541799990977</v>
      </c>
      <c r="F44" s="102">
        <f t="shared" si="17"/>
        <v>-70284.238416502572</v>
      </c>
      <c r="G44" s="191">
        <f t="shared" si="17"/>
        <v>-73975.071815809555</v>
      </c>
      <c r="H44" s="102">
        <f t="shared" si="18"/>
        <v>575897.7608515661</v>
      </c>
      <c r="I44" s="102">
        <f t="shared" si="18"/>
        <v>572206.92745225911</v>
      </c>
      <c r="J44" s="102">
        <f t="shared" si="3"/>
        <v>-3690.8333993069828</v>
      </c>
      <c r="K44" s="102">
        <f t="shared" si="4"/>
        <v>775.07501385446631</v>
      </c>
      <c r="L44" s="102">
        <f t="shared" si="6"/>
        <v>-244.0687326697132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x14ac:dyDescent="0.25">
      <c r="A45" s="97">
        <v>45138</v>
      </c>
      <c r="B45" s="102">
        <f t="shared" si="15"/>
        <v>663983.69747941347</v>
      </c>
      <c r="C45" s="99">
        <f>+'Summary Feed x Depr Grp'!L40</f>
        <v>663983.69747941347</v>
      </c>
      <c r="D45" s="102">
        <f t="shared" si="20"/>
        <v>3739.5221196670964</v>
      </c>
      <c r="E45" s="191">
        <f t="shared" si="21"/>
        <v>5038.6789087413581</v>
      </c>
      <c r="F45" s="102">
        <f t="shared" ref="F45:G60" si="22">-D45+F44</f>
        <v>-74023.760536169662</v>
      </c>
      <c r="G45" s="191">
        <f t="shared" si="22"/>
        <v>-79013.750724550919</v>
      </c>
      <c r="H45" s="102">
        <f t="shared" si="18"/>
        <v>589959.93694324384</v>
      </c>
      <c r="I45" s="102">
        <f t="shared" si="18"/>
        <v>584969.94675486255</v>
      </c>
      <c r="J45" s="102">
        <f t="shared" si="3"/>
        <v>-4989.9901883812854</v>
      </c>
      <c r="K45" s="102">
        <f t="shared" si="4"/>
        <v>1047.89793956007</v>
      </c>
      <c r="L45" s="102">
        <f t="shared" si="6"/>
        <v>-272.82292570560367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x14ac:dyDescent="0.25">
      <c r="A46" s="97">
        <v>45169</v>
      </c>
      <c r="B46" s="102">
        <f t="shared" si="15"/>
        <v>681785.39569075825</v>
      </c>
      <c r="C46" s="99">
        <f>+'Summary Feed x Depr Grp'!L41</f>
        <v>681785.39569075825</v>
      </c>
      <c r="D46" s="102">
        <f t="shared" si="20"/>
        <v>3739.5221196670964</v>
      </c>
      <c r="E46" s="191">
        <f t="shared" si="21"/>
        <v>5175.6036374836185</v>
      </c>
      <c r="F46" s="102">
        <f t="shared" si="22"/>
        <v>-77763.282655836752</v>
      </c>
      <c r="G46" s="191">
        <f t="shared" si="22"/>
        <v>-84189.35436203453</v>
      </c>
      <c r="H46" s="102">
        <f t="shared" si="18"/>
        <v>604022.11303492147</v>
      </c>
      <c r="I46" s="102">
        <f t="shared" si="18"/>
        <v>597596.04132872378</v>
      </c>
      <c r="J46" s="102">
        <f t="shared" si="3"/>
        <v>-6426.0717061976902</v>
      </c>
      <c r="K46" s="102">
        <f t="shared" si="4"/>
        <v>1349.475058301515</v>
      </c>
      <c r="L46" s="102">
        <f t="shared" si="6"/>
        <v>-301.57711874144502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x14ac:dyDescent="0.25">
      <c r="A47" s="97">
        <v>45199</v>
      </c>
      <c r="B47" s="102">
        <f t="shared" si="15"/>
        <v>699587.09390210302</v>
      </c>
      <c r="C47" s="99">
        <f>+'Summary Feed x Depr Grp'!L42</f>
        <v>699587.09390210302</v>
      </c>
      <c r="D47" s="102">
        <f t="shared" si="20"/>
        <v>3739.5221196670964</v>
      </c>
      <c r="E47" s="191">
        <f t="shared" si="21"/>
        <v>5312.5283662258789</v>
      </c>
      <c r="F47" s="102">
        <f t="shared" si="22"/>
        <v>-81502.804775503842</v>
      </c>
      <c r="G47" s="191">
        <f t="shared" si="22"/>
        <v>-89501.882728260403</v>
      </c>
      <c r="H47" s="102">
        <f t="shared" si="18"/>
        <v>618084.28912659921</v>
      </c>
      <c r="I47" s="102">
        <f t="shared" si="18"/>
        <v>610085.21117384266</v>
      </c>
      <c r="J47" s="102">
        <f t="shared" si="3"/>
        <v>-7999.0779527565464</v>
      </c>
      <c r="K47" s="102">
        <f t="shared" si="4"/>
        <v>1679.8063700788746</v>
      </c>
      <c r="L47" s="102">
        <f t="shared" si="6"/>
        <v>-330.33131177735959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x14ac:dyDescent="0.25">
      <c r="A48" s="97">
        <v>45230</v>
      </c>
      <c r="B48" s="102">
        <f t="shared" si="15"/>
        <v>717388.79211344779</v>
      </c>
      <c r="C48" s="99">
        <f>+'Summary Feed x Depr Grp'!L43</f>
        <v>717388.79211344779</v>
      </c>
      <c r="D48" s="102">
        <f t="shared" si="20"/>
        <v>3739.5221196670964</v>
      </c>
      <c r="E48" s="191">
        <f t="shared" si="21"/>
        <v>5449.4530949681393</v>
      </c>
      <c r="F48" s="102">
        <f t="shared" si="22"/>
        <v>-85242.326895170932</v>
      </c>
      <c r="G48" s="191">
        <f t="shared" si="22"/>
        <v>-94951.335823228539</v>
      </c>
      <c r="H48" s="102">
        <f t="shared" si="18"/>
        <v>632146.46521827683</v>
      </c>
      <c r="I48" s="102">
        <f t="shared" si="18"/>
        <v>622437.45629021921</v>
      </c>
      <c r="J48" s="102">
        <f t="shared" si="3"/>
        <v>-9709.0089280576212</v>
      </c>
      <c r="K48" s="102">
        <f t="shared" si="4"/>
        <v>2038.8918748921003</v>
      </c>
      <c r="L48" s="102">
        <f t="shared" si="6"/>
        <v>-359.08550481322573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x14ac:dyDescent="0.25">
      <c r="A49" s="97">
        <v>45260</v>
      </c>
      <c r="B49" s="102">
        <f t="shared" si="15"/>
        <v>735190.49032479257</v>
      </c>
      <c r="C49" s="99">
        <f>+'Summary Feed x Depr Grp'!L44</f>
        <v>735190.49032479257</v>
      </c>
      <c r="D49" s="102">
        <f t="shared" si="20"/>
        <v>3739.5221196670964</v>
      </c>
      <c r="E49" s="191">
        <f t="shared" si="21"/>
        <v>5586.3778237103998</v>
      </c>
      <c r="F49" s="102">
        <f t="shared" si="22"/>
        <v>-88981.849014838022</v>
      </c>
      <c r="G49" s="191">
        <f t="shared" si="22"/>
        <v>-100537.71364693894</v>
      </c>
      <c r="H49" s="102">
        <f t="shared" si="18"/>
        <v>646208.64130995458</v>
      </c>
      <c r="I49" s="102">
        <f t="shared" si="18"/>
        <v>634652.77667785366</v>
      </c>
      <c r="J49" s="102">
        <f t="shared" si="3"/>
        <v>-11555.864632100915</v>
      </c>
      <c r="K49" s="102">
        <f t="shared" si="4"/>
        <v>2426.7315727411919</v>
      </c>
      <c r="L49" s="102">
        <f t="shared" si="6"/>
        <v>-387.83969784909164</v>
      </c>
      <c r="M49" s="189"/>
      <c r="N49" s="102"/>
      <c r="O49" s="145">
        <v>2</v>
      </c>
      <c r="P49" s="131"/>
      <c r="Q49" s="42">
        <v>45291</v>
      </c>
      <c r="R49" s="43">
        <f>+'E312 3-4'!L50</f>
        <v>-416.59389088495755</v>
      </c>
      <c r="S49" s="47">
        <f>+'E312 3-4'!K50</f>
        <v>2843.3254636261495</v>
      </c>
      <c r="T49" s="45"/>
      <c r="U49" s="46"/>
      <c r="V49" s="43"/>
      <c r="W49" s="147">
        <f>S49</f>
        <v>2843.3254636261495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x14ac:dyDescent="0.25">
      <c r="A50" s="97">
        <v>45291</v>
      </c>
      <c r="B50" s="102">
        <f t="shared" si="15"/>
        <v>752992.18853613734</v>
      </c>
      <c r="C50" s="99">
        <f>+'Summary Feed x Depr Grp'!L45</f>
        <v>752992.18853613734</v>
      </c>
      <c r="D50" s="102">
        <f t="shared" si="20"/>
        <v>3739.5221196670964</v>
      </c>
      <c r="E50" s="191">
        <f t="shared" si="21"/>
        <v>5723.3025524526593</v>
      </c>
      <c r="F50" s="102">
        <f t="shared" si="22"/>
        <v>-92721.371134505112</v>
      </c>
      <c r="G50" s="191">
        <f t="shared" si="22"/>
        <v>-106261.0161993916</v>
      </c>
      <c r="H50" s="102">
        <f t="shared" si="18"/>
        <v>660270.8174016322</v>
      </c>
      <c r="I50" s="102">
        <f t="shared" si="18"/>
        <v>646731.17233674577</v>
      </c>
      <c r="J50" s="102">
        <f t="shared" si="3"/>
        <v>-13539.645064886427</v>
      </c>
      <c r="K50" s="102">
        <f t="shared" si="4"/>
        <v>2843.3254636261495</v>
      </c>
      <c r="L50" s="102">
        <f t="shared" si="6"/>
        <v>-416.59389088495755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+'E312 3-4'!L51</f>
        <v>229.59181655861221</v>
      </c>
      <c r="S50" s="48">
        <f t="shared" ref="S50:S61" si="24">+S49-R50</f>
        <v>2613.7336470675373</v>
      </c>
      <c r="T50" s="45">
        <f>U50-SUM(P$49:$P50)+1</f>
        <v>336</v>
      </c>
      <c r="U50" s="46">
        <f>P62</f>
        <v>366</v>
      </c>
      <c r="V50" s="43">
        <f t="shared" ref="V50:V61" si="25">+T50/U50*R50</f>
        <v>210.77281520134892</v>
      </c>
      <c r="W50" s="146">
        <f t="shared" ref="W50:W61" si="26">+W49-V50</f>
        <v>2632.5526484248007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x14ac:dyDescent="0.25">
      <c r="A51" s="165">
        <v>45322</v>
      </c>
      <c r="B51" s="166">
        <f t="shared" si="15"/>
        <v>834949.97916741134</v>
      </c>
      <c r="C51" s="219">
        <f>+'Summary Feed x Depr Grp'!L46</f>
        <v>834949.97916741134</v>
      </c>
      <c r="D51" s="166">
        <f t="shared" ref="D51:D61" si="27">($B$26*$E$6+($B$38-$B$26)*$D$6+($B$50-$B$38)*$C$6+($B$62-$B$50)*$B$6)/12</f>
        <v>7200.2552845247546</v>
      </c>
      <c r="E51" s="195">
        <f t="shared" si="21"/>
        <v>6106.9609199598963</v>
      </c>
      <c r="F51" s="166">
        <f t="shared" si="22"/>
        <v>-99921.626419029868</v>
      </c>
      <c r="G51" s="195">
        <f t="shared" si="22"/>
        <v>-112367.97711935149</v>
      </c>
      <c r="H51" s="166">
        <f t="shared" si="18"/>
        <v>735028.35274838144</v>
      </c>
      <c r="I51" s="166">
        <f t="shared" si="18"/>
        <v>722582.00204805983</v>
      </c>
      <c r="J51" s="166">
        <f t="shared" si="3"/>
        <v>-12446.350700321607</v>
      </c>
      <c r="K51" s="166">
        <f t="shared" si="4"/>
        <v>2613.7336470675373</v>
      </c>
      <c r="L51" s="166">
        <f t="shared" si="6"/>
        <v>229.59181655861221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+'E312 3-4'!L52</f>
        <v>97.209495241446348</v>
      </c>
      <c r="S51" s="48">
        <f t="shared" si="24"/>
        <v>2516.5241518260909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81.539112128754184</v>
      </c>
      <c r="W51" s="146">
        <f t="shared" si="26"/>
        <v>2551.0135362960464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x14ac:dyDescent="0.25">
      <c r="A52" s="97">
        <v>45351</v>
      </c>
      <c r="B52" s="102">
        <f t="shared" si="15"/>
        <v>916907.76979868533</v>
      </c>
      <c r="C52" s="99">
        <f>+'Summary Feed x Depr Grp'!L47</f>
        <v>916907.76979868533</v>
      </c>
      <c r="D52" s="102">
        <f t="shared" si="27"/>
        <v>7200.2552845247546</v>
      </c>
      <c r="E52" s="191">
        <f t="shared" si="21"/>
        <v>6737.3529262321126</v>
      </c>
      <c r="F52" s="102">
        <f t="shared" si="22"/>
        <v>-107121.88170355462</v>
      </c>
      <c r="G52" s="191">
        <f t="shared" si="22"/>
        <v>-119105.3300455836</v>
      </c>
      <c r="H52" s="102">
        <f t="shared" si="18"/>
        <v>809785.88809513068</v>
      </c>
      <c r="I52" s="102">
        <f t="shared" si="18"/>
        <v>797802.43975310167</v>
      </c>
      <c r="J52" s="102">
        <f t="shared" si="3"/>
        <v>-11983.448342029005</v>
      </c>
      <c r="K52" s="102">
        <f t="shared" si="4"/>
        <v>2516.5241518260909</v>
      </c>
      <c r="L52" s="102">
        <f t="shared" si="6"/>
        <v>97.209495241446348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+'E312 3-4'!L53</f>
        <v>-35.172826075694957</v>
      </c>
      <c r="S52" s="48">
        <f t="shared" si="24"/>
        <v>2551.6969779017859</v>
      </c>
      <c r="T52" s="45">
        <f>U52-SUM(P$49:$P52)+1</f>
        <v>276</v>
      </c>
      <c r="U52" s="46">
        <f t="shared" si="28"/>
        <v>366</v>
      </c>
      <c r="V52" s="43">
        <f t="shared" si="25"/>
        <v>-26.523770483310948</v>
      </c>
      <c r="W52" s="146">
        <f t="shared" si="26"/>
        <v>2577.5373067793571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" x14ac:dyDescent="0.25">
      <c r="A53" s="97">
        <v>45382</v>
      </c>
      <c r="B53" s="102">
        <f t="shared" si="15"/>
        <v>998865.56042995933</v>
      </c>
      <c r="C53" s="99">
        <f>+'Summary Feed x Depr Grp'!L48</f>
        <v>998865.56042995933</v>
      </c>
      <c r="D53" s="102">
        <f t="shared" si="27"/>
        <v>7200.2552845247546</v>
      </c>
      <c r="E53" s="191">
        <f t="shared" si="21"/>
        <v>7367.744932504329</v>
      </c>
      <c r="F53" s="102">
        <f t="shared" si="22"/>
        <v>-114322.13698807938</v>
      </c>
      <c r="G53" s="191">
        <f t="shared" si="22"/>
        <v>-126473.07497808793</v>
      </c>
      <c r="H53" s="102">
        <f t="shared" si="18"/>
        <v>884543.42344187992</v>
      </c>
      <c r="I53" s="102">
        <f t="shared" si="18"/>
        <v>872392.48545187141</v>
      </c>
      <c r="J53" s="102">
        <f t="shared" si="3"/>
        <v>-12150.937990008504</v>
      </c>
      <c r="K53" s="102">
        <f t="shared" si="4"/>
        <v>2551.6969779017859</v>
      </c>
      <c r="L53" s="102">
        <f t="shared" si="6"/>
        <v>-35.172826075694957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+'E312 3-4'!L54</f>
        <v>-167.55514739288492</v>
      </c>
      <c r="S53" s="48">
        <f t="shared" si="24"/>
        <v>2719.2521252946708</v>
      </c>
      <c r="T53" s="45">
        <f>U53-SUM(P$49:$P53)+1</f>
        <v>246</v>
      </c>
      <c r="U53" s="46">
        <f t="shared" si="28"/>
        <v>366</v>
      </c>
      <c r="V53" s="43">
        <f t="shared" si="25"/>
        <v>-112.61903349357839</v>
      </c>
      <c r="W53" s="146">
        <f t="shared" si="26"/>
        <v>2690.1563402729353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" x14ac:dyDescent="0.25">
      <c r="A54" s="97">
        <v>45412</v>
      </c>
      <c r="B54" s="102">
        <f t="shared" si="15"/>
        <v>1080823.3510612333</v>
      </c>
      <c r="C54" s="99">
        <f>+'Summary Feed x Depr Grp'!L49</f>
        <v>1080823.3510612333</v>
      </c>
      <c r="D54" s="102">
        <f t="shared" si="27"/>
        <v>7200.2552845247546</v>
      </c>
      <c r="E54" s="191">
        <f t="shared" si="21"/>
        <v>7998.1369387765444</v>
      </c>
      <c r="F54" s="102">
        <f t="shared" si="22"/>
        <v>-121522.39227260413</v>
      </c>
      <c r="G54" s="191">
        <f t="shared" si="22"/>
        <v>-134471.21191686447</v>
      </c>
      <c r="H54" s="102">
        <f t="shared" si="18"/>
        <v>959300.95878862916</v>
      </c>
      <c r="I54" s="102">
        <f t="shared" si="18"/>
        <v>946352.13914436882</v>
      </c>
      <c r="J54" s="102">
        <f t="shared" si="3"/>
        <v>-12948.819644260337</v>
      </c>
      <c r="K54" s="102">
        <f t="shared" si="4"/>
        <v>2719.2521252946708</v>
      </c>
      <c r="L54" s="102">
        <f t="shared" si="6"/>
        <v>-167.55514739288492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+'E312 3-4'!L55</f>
        <v>-299.93746871002577</v>
      </c>
      <c r="S54" s="48">
        <f t="shared" si="24"/>
        <v>3019.1895940046966</v>
      </c>
      <c r="T54" s="45">
        <f>U54-SUM(P$49:$P54)+1</f>
        <v>215</v>
      </c>
      <c r="U54" s="46">
        <f t="shared" si="28"/>
        <v>366</v>
      </c>
      <c r="V54" s="43">
        <f t="shared" si="25"/>
        <v>-176.19277533512442</v>
      </c>
      <c r="W54" s="146">
        <f t="shared" si="26"/>
        <v>2866.3491156080595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x14ac:dyDescent="0.25">
      <c r="A55" s="97">
        <v>45443</v>
      </c>
      <c r="B55" s="102">
        <f t="shared" si="15"/>
        <v>1162781.1416925073</v>
      </c>
      <c r="C55" s="99">
        <f>+'Summary Feed x Depr Grp'!L50</f>
        <v>1162781.1416925073</v>
      </c>
      <c r="D55" s="102">
        <f t="shared" si="27"/>
        <v>7200.2552845247546</v>
      </c>
      <c r="E55" s="191">
        <f t="shared" si="21"/>
        <v>8628.5289450487599</v>
      </c>
      <c r="F55" s="102">
        <f t="shared" si="22"/>
        <v>-128722.64755712889</v>
      </c>
      <c r="G55" s="191">
        <f t="shared" si="22"/>
        <v>-143099.74086191322</v>
      </c>
      <c r="H55" s="102">
        <f t="shared" si="18"/>
        <v>1034058.4941353784</v>
      </c>
      <c r="I55" s="102">
        <f t="shared" si="18"/>
        <v>1019681.4008305941</v>
      </c>
      <c r="J55" s="102">
        <f t="shared" si="3"/>
        <v>-14377.09330478427</v>
      </c>
      <c r="K55" s="102">
        <f t="shared" si="4"/>
        <v>3019.1895940046966</v>
      </c>
      <c r="L55" s="102">
        <f t="shared" si="6"/>
        <v>-299.93746871002577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+'E312 3-4'!L56</f>
        <v>-432.31979002721619</v>
      </c>
      <c r="S55" s="48">
        <f t="shared" si="24"/>
        <v>3451.5093840319128</v>
      </c>
      <c r="T55" s="45">
        <f>U55-SUM(P$49:$P55)+1</f>
        <v>185</v>
      </c>
      <c r="U55" s="46">
        <f t="shared" si="28"/>
        <v>366</v>
      </c>
      <c r="V55" s="43">
        <f t="shared" si="25"/>
        <v>-218.52229823780053</v>
      </c>
      <c r="W55" s="146">
        <f t="shared" si="26"/>
        <v>3084.8714138458599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" x14ac:dyDescent="0.25">
      <c r="A56" s="97">
        <v>45473</v>
      </c>
      <c r="B56" s="102">
        <f t="shared" si="15"/>
        <v>1244738.9323237813</v>
      </c>
      <c r="C56" s="99">
        <f>+'Summary Feed x Depr Grp'!L51</f>
        <v>1244738.9323237813</v>
      </c>
      <c r="D56" s="102">
        <f t="shared" si="27"/>
        <v>7200.2552845247546</v>
      </c>
      <c r="E56" s="191">
        <f t="shared" si="21"/>
        <v>9258.9209513209771</v>
      </c>
      <c r="F56" s="102">
        <f t="shared" si="22"/>
        <v>-135922.90284165365</v>
      </c>
      <c r="G56" s="191">
        <f t="shared" si="22"/>
        <v>-152358.66181323418</v>
      </c>
      <c r="H56" s="102">
        <f t="shared" si="18"/>
        <v>1108816.0294821276</v>
      </c>
      <c r="I56" s="102">
        <f t="shared" si="18"/>
        <v>1092380.2705105471</v>
      </c>
      <c r="J56" s="102">
        <f t="shared" si="3"/>
        <v>-16435.758971580537</v>
      </c>
      <c r="K56" s="102">
        <f t="shared" si="4"/>
        <v>3451.5093840319128</v>
      </c>
      <c r="L56" s="102">
        <f t="shared" si="6"/>
        <v>-432.31979002721619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+'E312 3-4'!L57</f>
        <v>-564.70211134438159</v>
      </c>
      <c r="S56" s="48">
        <f t="shared" si="24"/>
        <v>4016.2114953762944</v>
      </c>
      <c r="T56" s="45">
        <f>U56-SUM(P$49:$P56)+1</f>
        <v>154</v>
      </c>
      <c r="U56" s="46">
        <f t="shared" si="28"/>
        <v>366</v>
      </c>
      <c r="V56" s="43">
        <f t="shared" si="25"/>
        <v>-237.60689930883817</v>
      </c>
      <c r="W56" s="146">
        <f t="shared" si="26"/>
        <v>3322.4783131546983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" x14ac:dyDescent="0.25">
      <c r="A57" s="97">
        <v>45504</v>
      </c>
      <c r="B57" s="102">
        <f t="shared" si="15"/>
        <v>1326696.7229550553</v>
      </c>
      <c r="C57" s="99">
        <f>+'Summary Feed x Depr Grp'!L52</f>
        <v>1326696.7229550553</v>
      </c>
      <c r="D57" s="102">
        <f t="shared" si="27"/>
        <v>7200.2552845247546</v>
      </c>
      <c r="E57" s="191">
        <f t="shared" si="21"/>
        <v>9889.3129575931926</v>
      </c>
      <c r="F57" s="102">
        <f t="shared" si="22"/>
        <v>-143123.1581261784</v>
      </c>
      <c r="G57" s="191">
        <f t="shared" si="22"/>
        <v>-162247.97477082736</v>
      </c>
      <c r="H57" s="102">
        <f t="shared" si="18"/>
        <v>1183573.5648288769</v>
      </c>
      <c r="I57" s="102">
        <f t="shared" si="18"/>
        <v>1164448.7481842279</v>
      </c>
      <c r="J57" s="102">
        <f t="shared" si="3"/>
        <v>-19124.816644649021</v>
      </c>
      <c r="K57" s="102">
        <f t="shared" si="4"/>
        <v>4016.2114953762944</v>
      </c>
      <c r="L57" s="102">
        <f t="shared" si="6"/>
        <v>-564.70211134438159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+'E312 3-4'!L58</f>
        <v>-697.08443266149834</v>
      </c>
      <c r="S57" s="48">
        <f t="shared" si="24"/>
        <v>4713.2959280377927</v>
      </c>
      <c r="T57" s="45">
        <f>U57-SUM(P$49:$P57)+1</f>
        <v>123</v>
      </c>
      <c r="U57" s="46">
        <f t="shared" si="28"/>
        <v>366</v>
      </c>
      <c r="V57" s="43">
        <f t="shared" si="25"/>
        <v>-234.26607982886418</v>
      </c>
      <c r="W57" s="146">
        <f t="shared" si="26"/>
        <v>3556.7443929835626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" x14ac:dyDescent="0.25">
      <c r="A58" s="97">
        <v>45535</v>
      </c>
      <c r="B58" s="102">
        <f t="shared" si="15"/>
        <v>1408654.5135863293</v>
      </c>
      <c r="C58" s="99">
        <f>+'Summary Feed x Depr Grp'!L53</f>
        <v>1408654.5135863293</v>
      </c>
      <c r="D58" s="102">
        <f t="shared" si="27"/>
        <v>7200.2552845247546</v>
      </c>
      <c r="E58" s="191">
        <f t="shared" si="21"/>
        <v>10519.704963865408</v>
      </c>
      <c r="F58" s="102">
        <f t="shared" si="22"/>
        <v>-150323.41341070316</v>
      </c>
      <c r="G58" s="191">
        <f t="shared" si="22"/>
        <v>-172767.67973469276</v>
      </c>
      <c r="H58" s="102">
        <f t="shared" si="18"/>
        <v>1258331.1001756261</v>
      </c>
      <c r="I58" s="102">
        <f t="shared" si="18"/>
        <v>1235886.8338516366</v>
      </c>
      <c r="J58" s="102">
        <f t="shared" si="3"/>
        <v>-22444.26632398949</v>
      </c>
      <c r="K58" s="102">
        <f t="shared" si="4"/>
        <v>4713.2959280377927</v>
      </c>
      <c r="L58" s="102">
        <f t="shared" si="6"/>
        <v>-697.08443266149834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+'E312 3-4'!L59</f>
        <v>-829.46675397871331</v>
      </c>
      <c r="S58" s="48">
        <f t="shared" si="24"/>
        <v>5542.762682016506</v>
      </c>
      <c r="T58" s="45">
        <f>U58-SUM(P$49:$P58)+1</f>
        <v>93</v>
      </c>
      <c r="U58" s="46">
        <f t="shared" si="28"/>
        <v>366</v>
      </c>
      <c r="V58" s="43">
        <f t="shared" si="25"/>
        <v>-210.76614240442717</v>
      </c>
      <c r="W58" s="146">
        <f t="shared" si="26"/>
        <v>3767.5105353879899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" x14ac:dyDescent="0.25">
      <c r="A59" s="97">
        <v>45565</v>
      </c>
      <c r="B59" s="102">
        <f t="shared" si="15"/>
        <v>1490612.3042176033</v>
      </c>
      <c r="C59" s="99">
        <f>+'Summary Feed x Depr Grp'!L54</f>
        <v>1490612.3042176033</v>
      </c>
      <c r="D59" s="102">
        <f t="shared" si="27"/>
        <v>7200.2552845247546</v>
      </c>
      <c r="E59" s="191">
        <f t="shared" si="21"/>
        <v>11150.096970137623</v>
      </c>
      <c r="F59" s="102">
        <f t="shared" si="22"/>
        <v>-157523.66869522791</v>
      </c>
      <c r="G59" s="191">
        <f t="shared" si="22"/>
        <v>-183917.77670483038</v>
      </c>
      <c r="H59" s="102">
        <f t="shared" si="18"/>
        <v>1333088.6355223753</v>
      </c>
      <c r="I59" s="102">
        <f t="shared" si="18"/>
        <v>1306694.5275127729</v>
      </c>
      <c r="J59" s="102">
        <f t="shared" si="3"/>
        <v>-26394.108009602409</v>
      </c>
      <c r="K59" s="102">
        <f t="shared" si="4"/>
        <v>5542.762682016506</v>
      </c>
      <c r="L59" s="102">
        <f t="shared" si="6"/>
        <v>-829.46675397871331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+'E312 3-4'!L60</f>
        <v>-961.84907529587781</v>
      </c>
      <c r="S59" s="48">
        <f t="shared" si="24"/>
        <v>6504.6117573123838</v>
      </c>
      <c r="T59" s="45">
        <f>U59-SUM(P$49:$P59)+1</f>
        <v>62</v>
      </c>
      <c r="U59" s="46">
        <f t="shared" si="28"/>
        <v>366</v>
      </c>
      <c r="V59" s="43">
        <f t="shared" si="25"/>
        <v>-162.9361821539465</v>
      </c>
      <c r="W59" s="146">
        <f t="shared" si="26"/>
        <v>3930.4467175419363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x14ac:dyDescent="0.25">
      <c r="A60" s="97">
        <v>45596</v>
      </c>
      <c r="B60" s="102">
        <f t="shared" si="15"/>
        <v>1572570.0948488773</v>
      </c>
      <c r="C60" s="99">
        <f>+'Summary Feed x Depr Grp'!L55</f>
        <v>1572570.0948488773</v>
      </c>
      <c r="D60" s="102">
        <f t="shared" si="27"/>
        <v>7200.2552845247546</v>
      </c>
      <c r="E60" s="191">
        <f t="shared" si="21"/>
        <v>11780.488976409841</v>
      </c>
      <c r="F60" s="102">
        <f t="shared" si="22"/>
        <v>-164723.92397975267</v>
      </c>
      <c r="G60" s="191">
        <f t="shared" si="22"/>
        <v>-195698.26568124021</v>
      </c>
      <c r="H60" s="102">
        <f t="shared" si="18"/>
        <v>1407846.1708691246</v>
      </c>
      <c r="I60" s="102">
        <f t="shared" si="18"/>
        <v>1376871.829167637</v>
      </c>
      <c r="J60" s="102">
        <f t="shared" si="3"/>
        <v>-30974.341701487545</v>
      </c>
      <c r="K60" s="102">
        <f t="shared" si="4"/>
        <v>6504.6117573123838</v>
      </c>
      <c r="L60" s="102">
        <f t="shared" si="6"/>
        <v>-961.84907529587781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+'E312 3-4'!L61</f>
        <v>-1094.2313966130441</v>
      </c>
      <c r="S60" s="48">
        <f t="shared" si="24"/>
        <v>7598.8431539254279</v>
      </c>
      <c r="T60" s="45">
        <f>U60-SUM(P$49:$P60)+1</f>
        <v>32</v>
      </c>
      <c r="U60" s="46">
        <f t="shared" si="28"/>
        <v>366</v>
      </c>
      <c r="V60" s="43">
        <f t="shared" si="25"/>
        <v>-95.670504621905494</v>
      </c>
      <c r="W60" s="146">
        <f t="shared" si="26"/>
        <v>4026.1172221638417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x14ac:dyDescent="0.25">
      <c r="A61" s="97">
        <v>45626</v>
      </c>
      <c r="B61" s="102">
        <f t="shared" si="15"/>
        <v>1654527.8854801513</v>
      </c>
      <c r="C61" s="99">
        <f>+'Summary Feed x Depr Grp'!L56</f>
        <v>1654527.8854801513</v>
      </c>
      <c r="D61" s="102">
        <f t="shared" si="27"/>
        <v>7200.2552845247546</v>
      </c>
      <c r="E61" s="191">
        <f t="shared" si="21"/>
        <v>12410.880982682056</v>
      </c>
      <c r="F61" s="102">
        <f t="shared" ref="F61:G74" si="29">-D61+F60</f>
        <v>-171924.17926427742</v>
      </c>
      <c r="G61" s="191">
        <f t="shared" si="29"/>
        <v>-208109.14666392226</v>
      </c>
      <c r="H61" s="102">
        <f t="shared" si="18"/>
        <v>1482603.7062158738</v>
      </c>
      <c r="I61" s="102">
        <f t="shared" si="18"/>
        <v>1446418.7388162289</v>
      </c>
      <c r="J61" s="102">
        <f t="shared" si="3"/>
        <v>-36184.967399644898</v>
      </c>
      <c r="K61" s="102">
        <f t="shared" si="4"/>
        <v>7598.8431539254279</v>
      </c>
      <c r="L61" s="102">
        <f t="shared" si="6"/>
        <v>-1094.2313966130441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+'E312 3-4'!L62</f>
        <v>-1226.6137179301613</v>
      </c>
      <c r="S61" s="48">
        <f t="shared" si="24"/>
        <v>8825.4568718555893</v>
      </c>
      <c r="T61" s="45">
        <f>U61-SUM(P$49:$P61)+1</f>
        <v>1</v>
      </c>
      <c r="U61" s="46">
        <f t="shared" si="28"/>
        <v>366</v>
      </c>
      <c r="V61" s="43">
        <f t="shared" si="25"/>
        <v>-3.35140360090208</v>
      </c>
      <c r="W61" s="146">
        <f t="shared" si="26"/>
        <v>4029.4686257647436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thickBot="1" x14ac:dyDescent="0.3">
      <c r="A62" s="97">
        <v>45657</v>
      </c>
      <c r="B62" s="102">
        <f t="shared" si="15"/>
        <v>1736485.6761114253</v>
      </c>
      <c r="C62" s="99">
        <f>+'Summary Feed x Depr Grp'!L57</f>
        <v>1736485.6761114253</v>
      </c>
      <c r="D62" s="102">
        <f>($B$26*$E$6+($B$38-$B$26)*$D$6+($B$50-$B$38)*$C$6+($B$62-$B$50)*$B$6)/12</f>
        <v>7200.2552845247546</v>
      </c>
      <c r="E62" s="191">
        <f t="shared" si="21"/>
        <v>13041.27298895427</v>
      </c>
      <c r="F62" s="102">
        <f t="shared" si="29"/>
        <v>-179124.43454880218</v>
      </c>
      <c r="G62" s="191">
        <f t="shared" si="29"/>
        <v>-221150.41965287653</v>
      </c>
      <c r="H62" s="102">
        <f t="shared" si="18"/>
        <v>1557361.2415626231</v>
      </c>
      <c r="I62" s="102">
        <f t="shared" si="18"/>
        <v>1515335.2564585488</v>
      </c>
      <c r="J62" s="102">
        <f t="shared" si="3"/>
        <v>-42025.985104074236</v>
      </c>
      <c r="K62" s="102">
        <f t="shared" si="4"/>
        <v>8825.4568718555893</v>
      </c>
      <c r="L62" s="102">
        <f t="shared" si="6"/>
        <v>-1226.6137179301613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-5982.1314082294402</v>
      </c>
      <c r="S62" s="224">
        <f>+'E312 3-4'!K62-S61</f>
        <v>0</v>
      </c>
      <c r="T62" s="21"/>
      <c r="U62" s="50"/>
      <c r="V62" s="49">
        <f>SUM(V50:V61)</f>
        <v>-1186.143162138595</v>
      </c>
      <c r="W62" s="1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 thickTop="1" thickBot="1" x14ac:dyDescent="0.3">
      <c r="A63" s="165">
        <v>45688</v>
      </c>
      <c r="B63" s="166">
        <f t="shared" si="15"/>
        <v>1796155.3959337417</v>
      </c>
      <c r="C63" s="219">
        <f>+'Summary Feed x Depr Grp'!L58</f>
        <v>1796155.3959337417</v>
      </c>
      <c r="D63" s="166">
        <f t="shared" ref="D63:D73" si="30">($B$26*$F$6+($B$38-$B$26)*$E$6+($B$50-$B$38)*$D$6+($B$62-$B$50)*$C$6+($B$74-$B$62)*$B$6)/12</f>
        <v>11971.240395888361</v>
      </c>
      <c r="E63" s="195">
        <f t="shared" si="21"/>
        <v>13585.948789573704</v>
      </c>
      <c r="F63" s="166">
        <f t="shared" si="29"/>
        <v>-191095.67494469055</v>
      </c>
      <c r="G63" s="195">
        <f t="shared" si="29"/>
        <v>-234736.36844245024</v>
      </c>
      <c r="H63" s="166">
        <f t="shared" si="18"/>
        <v>1605059.7209890513</v>
      </c>
      <c r="I63" s="166">
        <f t="shared" si="18"/>
        <v>1561419.0274912915</v>
      </c>
      <c r="J63" s="166">
        <f t="shared" si="3"/>
        <v>-43640.693497759756</v>
      </c>
      <c r="K63" s="166">
        <f t="shared" si="4"/>
        <v>9164.5456345295479</v>
      </c>
      <c r="L63" s="166">
        <f t="shared" si="6"/>
        <v>-339.08876267395863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thickBot="1" x14ac:dyDescent="0.3">
      <c r="A64" s="97">
        <v>45716</v>
      </c>
      <c r="B64" s="102">
        <f t="shared" si="15"/>
        <v>1855825.1157560581</v>
      </c>
      <c r="C64" s="99">
        <f>+'Summary Feed x Depr Grp'!L59</f>
        <v>1855825.1157560581</v>
      </c>
      <c r="D64" s="102">
        <f t="shared" si="30"/>
        <v>11971.240395888361</v>
      </c>
      <c r="E64" s="191">
        <f t="shared" si="21"/>
        <v>14044.908384540355</v>
      </c>
      <c r="F64" s="102">
        <f t="shared" si="29"/>
        <v>-203066.91534057891</v>
      </c>
      <c r="G64" s="191">
        <f t="shared" si="29"/>
        <v>-248781.27682699059</v>
      </c>
      <c r="H64" s="102">
        <f t="shared" si="18"/>
        <v>1652758.2004154793</v>
      </c>
      <c r="I64" s="102">
        <f t="shared" si="18"/>
        <v>1607043.8389290676</v>
      </c>
      <c r="J64" s="102">
        <f t="shared" si="3"/>
        <v>-45714.361486411653</v>
      </c>
      <c r="K64" s="102">
        <f t="shared" si="4"/>
        <v>9600.0159121464476</v>
      </c>
      <c r="L64" s="102">
        <f t="shared" si="6"/>
        <v>-435.47027761689969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4256.8351720446635</v>
      </c>
      <c r="T64" s="21"/>
      <c r="U64" s="22"/>
      <c r="V64" s="160" t="s">
        <v>104</v>
      </c>
      <c r="W64" s="55">
        <f>W61</f>
        <v>4029.4686257647436</v>
      </c>
      <c r="X64" s="247">
        <f>+'DFIT Detail'!F8</f>
        <v>4029.29</v>
      </c>
      <c r="Y64" s="249">
        <f>+W64-X64</f>
        <v>0.17862576474362868</v>
      </c>
      <c r="Z64" s="228" t="s">
        <v>516</v>
      </c>
      <c r="AA64" s="1"/>
      <c r="AB64" s="1"/>
      <c r="AC64" s="1"/>
      <c r="AD64" s="1"/>
      <c r="AE64" s="1"/>
      <c r="AF64" s="1"/>
      <c r="AG64" s="1"/>
      <c r="AH64" s="1"/>
    </row>
    <row r="65" spans="1:34" ht="16.5" thickTop="1" thickBot="1" x14ac:dyDescent="0.3">
      <c r="A65" s="97">
        <v>45747</v>
      </c>
      <c r="B65" s="102">
        <f t="shared" si="15"/>
        <v>1915494.8355783746</v>
      </c>
      <c r="C65" s="99">
        <f>+'Summary Feed x Depr Grp'!L60</f>
        <v>1915494.8355783746</v>
      </c>
      <c r="D65" s="102">
        <f t="shared" si="30"/>
        <v>11971.240395888361</v>
      </c>
      <c r="E65" s="191">
        <f t="shared" si="21"/>
        <v>14503.867979507004</v>
      </c>
      <c r="F65" s="102">
        <f t="shared" si="29"/>
        <v>-215038.15573646728</v>
      </c>
      <c r="G65" s="191">
        <f t="shared" si="29"/>
        <v>-263285.14480649761</v>
      </c>
      <c r="H65" s="102">
        <f t="shared" si="18"/>
        <v>1700456.6798419072</v>
      </c>
      <c r="I65" s="102">
        <f t="shared" si="18"/>
        <v>1652209.6907718768</v>
      </c>
      <c r="J65" s="102">
        <f t="shared" si="3"/>
        <v>-48246.989070030395</v>
      </c>
      <c r="K65" s="102">
        <f t="shared" si="4"/>
        <v>10131.867704706383</v>
      </c>
      <c r="L65" s="102">
        <f t="shared" si="6"/>
        <v>-531.85179255993535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thickBot="1" x14ac:dyDescent="0.3">
      <c r="A66" s="97">
        <v>45777</v>
      </c>
      <c r="B66" s="102">
        <f t="shared" si="15"/>
        <v>1975164.555400691</v>
      </c>
      <c r="C66" s="99">
        <f>+'Summary Feed x Depr Grp'!L61</f>
        <v>1975164.555400691</v>
      </c>
      <c r="D66" s="102">
        <f t="shared" si="30"/>
        <v>11971.240395888361</v>
      </c>
      <c r="E66" s="191">
        <f t="shared" si="21"/>
        <v>14962.827574473657</v>
      </c>
      <c r="F66" s="102">
        <f t="shared" si="29"/>
        <v>-227009.39613235564</v>
      </c>
      <c r="G66" s="191">
        <f t="shared" si="29"/>
        <v>-278247.97238097125</v>
      </c>
      <c r="H66" s="102">
        <f t="shared" si="18"/>
        <v>1748155.1592683354</v>
      </c>
      <c r="I66" s="102">
        <f t="shared" si="18"/>
        <v>1696916.5830197197</v>
      </c>
      <c r="J66" s="102">
        <f t="shared" si="3"/>
        <v>-51238.576248615747</v>
      </c>
      <c r="K66" s="102">
        <f t="shared" si="4"/>
        <v>10760.101012209307</v>
      </c>
      <c r="L66" s="102">
        <f t="shared" si="6"/>
        <v>-628.23330750292371</v>
      </c>
      <c r="M66" s="189"/>
      <c r="N66" s="102"/>
    </row>
    <row r="67" spans="1:34" ht="15" x14ac:dyDescent="0.25">
      <c r="A67" s="97">
        <v>45808</v>
      </c>
      <c r="B67" s="102">
        <f t="shared" si="15"/>
        <v>2034834.2752230074</v>
      </c>
      <c r="C67" s="99">
        <f>+'Summary Feed x Depr Grp'!L62</f>
        <v>2034834.2752230074</v>
      </c>
      <c r="D67" s="102">
        <f t="shared" si="30"/>
        <v>11971.240395888361</v>
      </c>
      <c r="E67" s="191">
        <f t="shared" si="21"/>
        <v>15421.787169440306</v>
      </c>
      <c r="F67" s="102">
        <f t="shared" si="29"/>
        <v>-238980.63652824401</v>
      </c>
      <c r="G67" s="191">
        <f t="shared" si="29"/>
        <v>-293669.75955041155</v>
      </c>
      <c r="H67" s="102">
        <f t="shared" si="18"/>
        <v>1795853.6386947634</v>
      </c>
      <c r="I67" s="102">
        <f t="shared" si="18"/>
        <v>1741164.5156725959</v>
      </c>
      <c r="J67" s="102">
        <f t="shared" si="3"/>
        <v>-54689.123022167478</v>
      </c>
      <c r="K67" s="102">
        <f t="shared" si="4"/>
        <v>11484.71583465517</v>
      </c>
      <c r="L67" s="102">
        <f t="shared" si="6"/>
        <v>-724.61482244586296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34" ht="15" x14ac:dyDescent="0.25">
      <c r="A68" s="97">
        <v>45838</v>
      </c>
      <c r="B68" s="102">
        <f t="shared" si="15"/>
        <v>2094503.9950453239</v>
      </c>
      <c r="C68" s="99">
        <f>+'Summary Feed x Depr Grp'!L63</f>
        <v>2094503.9950453239</v>
      </c>
      <c r="D68" s="102">
        <f t="shared" si="30"/>
        <v>11971.240395888361</v>
      </c>
      <c r="E68" s="191">
        <f t="shared" si="21"/>
        <v>15880.746764406955</v>
      </c>
      <c r="F68" s="102">
        <f t="shared" si="29"/>
        <v>-250951.87692413238</v>
      </c>
      <c r="G68" s="191">
        <f t="shared" si="29"/>
        <v>-309550.50631481851</v>
      </c>
      <c r="H68" s="102">
        <f t="shared" si="18"/>
        <v>1843552.1181211914</v>
      </c>
      <c r="I68" s="102">
        <f t="shared" si="18"/>
        <v>1784953.4887305053</v>
      </c>
      <c r="J68" s="102">
        <f t="shared" si="3"/>
        <v>-58598.629390686052</v>
      </c>
      <c r="K68" s="102">
        <f t="shared" si="4"/>
        <v>12305.71217204407</v>
      </c>
      <c r="L68" s="102">
        <f t="shared" si="6"/>
        <v>-820.99633738890043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34" ht="15" x14ac:dyDescent="0.25">
      <c r="A69" s="97">
        <v>45869</v>
      </c>
      <c r="B69" s="102">
        <f t="shared" si="15"/>
        <v>2154173.7148676403</v>
      </c>
      <c r="C69" s="99">
        <f>+'Summary Feed x Depr Grp'!L64</f>
        <v>2154173.7148676403</v>
      </c>
      <c r="D69" s="102">
        <f t="shared" si="30"/>
        <v>11971.240395888361</v>
      </c>
      <c r="E69" s="191">
        <f t="shared" si="21"/>
        <v>16339.706359373607</v>
      </c>
      <c r="F69" s="102">
        <f t="shared" si="29"/>
        <v>-262923.11732002074</v>
      </c>
      <c r="G69" s="191">
        <f t="shared" si="29"/>
        <v>-325890.21267419209</v>
      </c>
      <c r="H69" s="102">
        <f t="shared" si="18"/>
        <v>1891250.5975476196</v>
      </c>
      <c r="I69" s="102">
        <f t="shared" si="18"/>
        <v>1828283.5021934481</v>
      </c>
      <c r="J69" s="102">
        <f t="shared" si="3"/>
        <v>-62967.09535417147</v>
      </c>
      <c r="K69" s="102">
        <f t="shared" si="4"/>
        <v>13223.090024376008</v>
      </c>
      <c r="L69" s="102">
        <f t="shared" si="6"/>
        <v>-917.3778523319379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34" ht="15" x14ac:dyDescent="0.25">
      <c r="A70" s="97">
        <v>45900</v>
      </c>
      <c r="B70" s="102">
        <f t="shared" si="15"/>
        <v>2213843.4346899567</v>
      </c>
      <c r="C70" s="99">
        <f>+'Summary Feed x Depr Grp'!L65</f>
        <v>2213843.4346899567</v>
      </c>
      <c r="D70" s="102">
        <f t="shared" si="30"/>
        <v>11971.240395888361</v>
      </c>
      <c r="E70" s="191">
        <f t="shared" si="21"/>
        <v>16798.665954340257</v>
      </c>
      <c r="F70" s="102">
        <f t="shared" si="29"/>
        <v>-274894.35771590908</v>
      </c>
      <c r="G70" s="191">
        <f t="shared" si="29"/>
        <v>-342688.87862853234</v>
      </c>
      <c r="H70" s="102">
        <f t="shared" si="18"/>
        <v>1938949.0769740476</v>
      </c>
      <c r="I70" s="102">
        <f t="shared" si="18"/>
        <v>1871154.5560614243</v>
      </c>
      <c r="J70" s="102">
        <f>I70-H70</f>
        <v>-67794.520912623266</v>
      </c>
      <c r="K70" s="102">
        <f t="shared" si="4"/>
        <v>14236.849391650885</v>
      </c>
      <c r="L70" s="102">
        <f t="shared" si="6"/>
        <v>-1013.7593672748771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34" ht="15" customHeight="1" x14ac:dyDescent="0.25">
      <c r="A71" s="97">
        <v>45930</v>
      </c>
      <c r="B71" s="102">
        <f t="shared" si="15"/>
        <v>2273513.1545122731</v>
      </c>
      <c r="C71" s="99">
        <f>+'Summary Feed x Depr Grp'!L66</f>
        <v>2273513.1545122731</v>
      </c>
      <c r="D71" s="102">
        <f t="shared" si="30"/>
        <v>11971.240395888361</v>
      </c>
      <c r="E71" s="191">
        <f t="shared" si="21"/>
        <v>17257.625549306904</v>
      </c>
      <c r="F71" s="102">
        <f t="shared" si="29"/>
        <v>-286865.59811179742</v>
      </c>
      <c r="G71" s="191">
        <f t="shared" si="29"/>
        <v>-359946.50417783926</v>
      </c>
      <c r="H71" s="102">
        <f t="shared" si="18"/>
        <v>1986647.5564004758</v>
      </c>
      <c r="I71" s="102">
        <f t="shared" si="18"/>
        <v>1913566.6503344339</v>
      </c>
      <c r="J71" s="102">
        <f>I71-H71</f>
        <v>-73080.906066041905</v>
      </c>
      <c r="K71" s="102">
        <f t="shared" si="4"/>
        <v>15346.9902738688</v>
      </c>
      <c r="L71" s="102">
        <f t="shared" si="6"/>
        <v>-1110.1408822179146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34" ht="15" customHeight="1" x14ac:dyDescent="0.25">
      <c r="A72" s="97">
        <v>45961</v>
      </c>
      <c r="B72" s="102">
        <f t="shared" si="15"/>
        <v>2333182.8743345896</v>
      </c>
      <c r="C72" s="99">
        <f>+'Summary Feed x Depr Grp'!L67</f>
        <v>2333182.8743345896</v>
      </c>
      <c r="D72" s="102">
        <f t="shared" si="30"/>
        <v>11971.240395888361</v>
      </c>
      <c r="E72" s="191">
        <f t="shared" si="21"/>
        <v>17716.585144273558</v>
      </c>
      <c r="F72" s="102">
        <f t="shared" si="29"/>
        <v>-298836.83850768575</v>
      </c>
      <c r="G72" s="191">
        <f t="shared" si="29"/>
        <v>-377663.08932211285</v>
      </c>
      <c r="H72" s="102">
        <f t="shared" si="18"/>
        <v>2034346.0358269038</v>
      </c>
      <c r="I72" s="102">
        <f t="shared" si="18"/>
        <v>1955519.7850124766</v>
      </c>
      <c r="J72" s="102">
        <f t="shared" ref="J72:J74" si="31">I72-H72</f>
        <v>-78826.250814427156</v>
      </c>
      <c r="K72" s="102">
        <f t="shared" si="4"/>
        <v>16553.512671029701</v>
      </c>
      <c r="L72" s="102">
        <f t="shared" si="6"/>
        <v>-1206.5223971609012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34" ht="15" customHeight="1" x14ac:dyDescent="0.25">
      <c r="A73" s="97">
        <v>45991</v>
      </c>
      <c r="B73" s="102">
        <f t="shared" si="15"/>
        <v>2392852.594156906</v>
      </c>
      <c r="C73" s="99">
        <f>+'Summary Feed x Depr Grp'!L68</f>
        <v>2392852.594156906</v>
      </c>
      <c r="D73" s="102">
        <f t="shared" si="30"/>
        <v>11971.240395888361</v>
      </c>
      <c r="E73" s="191">
        <f t="shared" si="21"/>
        <v>18175.544739240206</v>
      </c>
      <c r="F73" s="102">
        <f t="shared" si="29"/>
        <v>-310808.07890357409</v>
      </c>
      <c r="G73" s="191">
        <f t="shared" si="29"/>
        <v>-395838.63406135305</v>
      </c>
      <c r="H73" s="102">
        <f t="shared" si="18"/>
        <v>2082044.515253332</v>
      </c>
      <c r="I73" s="102">
        <f t="shared" si="18"/>
        <v>1997013.960095553</v>
      </c>
      <c r="J73" s="102">
        <f t="shared" si="31"/>
        <v>-85030.555157779017</v>
      </c>
      <c r="K73" s="102">
        <f t="shared" si="4"/>
        <v>17856.416583133592</v>
      </c>
      <c r="L73" s="102">
        <f t="shared" si="6"/>
        <v>-1302.9039121038913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34" ht="15" x14ac:dyDescent="0.25">
      <c r="A74" s="97">
        <v>46022</v>
      </c>
      <c r="B74" s="102">
        <f t="shared" si="15"/>
        <v>2452522.3139792224</v>
      </c>
      <c r="C74" s="99">
        <f>+'Summary Feed x Depr Grp'!L69</f>
        <v>2452522.3139792224</v>
      </c>
      <c r="D74" s="102">
        <f>($B$26*$F$6+($B$38-$B$26)*$E$6+($B$50-$B$38)*$D$6+($B$62-$B$50)*$C$6+($B$74-$B$62)*$B$6)/12</f>
        <v>11971.240395888361</v>
      </c>
      <c r="E74" s="191">
        <f t="shared" si="21"/>
        <v>18634.504334206857</v>
      </c>
      <c r="F74" s="102">
        <f t="shared" si="29"/>
        <v>-322779.31929946243</v>
      </c>
      <c r="G74" s="191">
        <f t="shared" si="29"/>
        <v>-414473.13839555992</v>
      </c>
      <c r="H74" s="102">
        <f t="shared" si="18"/>
        <v>2129742.9946797602</v>
      </c>
      <c r="I74" s="102">
        <f t="shared" si="18"/>
        <v>2038049.1755836625</v>
      </c>
      <c r="J74" s="102">
        <f t="shared" si="31"/>
        <v>-91693.819096097723</v>
      </c>
      <c r="K74" s="102">
        <f t="shared" si="4"/>
        <v>19255.702010180521</v>
      </c>
      <c r="L74" s="102">
        <f t="shared" si="6"/>
        <v>-1399.2854270469288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3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+'E312 3-4'!L62</f>
        <v>-1226.6137179301613</v>
      </c>
      <c r="S75" s="47">
        <f>+'E312 3-4'!K62</f>
        <v>8825.4568718555893</v>
      </c>
      <c r="T75" s="45"/>
      <c r="U75" s="46"/>
      <c r="V75" s="43"/>
      <c r="W75" s="147">
        <f>S75</f>
        <v>8825.4568718555893</v>
      </c>
      <c r="X75" s="1"/>
    </row>
    <row r="76" spans="1:3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+'E312 3-4'!L63</f>
        <v>-339.08876267395863</v>
      </c>
      <c r="S76" s="48">
        <f t="shared" ref="S76:S87" si="33">+S75-R76</f>
        <v>9164.5456345295479</v>
      </c>
      <c r="T76" s="45">
        <f>U76-SUM($P$75:P76)+1</f>
        <v>335</v>
      </c>
      <c r="U76" s="46">
        <f>P88</f>
        <v>365</v>
      </c>
      <c r="V76" s="43">
        <f t="shared" ref="V76:V87" si="34">+T76/U76*R76</f>
        <v>-311.21845341308534</v>
      </c>
      <c r="W76" s="146">
        <f t="shared" ref="W76:W87" si="35">+W75-V76</f>
        <v>9136.675325268674</v>
      </c>
      <c r="X76" s="1"/>
    </row>
    <row r="77" spans="1:34" ht="15" x14ac:dyDescent="0.25">
      <c r="A77" s="107" t="s">
        <v>102</v>
      </c>
      <c r="B77" s="98">
        <f>B26</f>
        <v>382610.65</v>
      </c>
      <c r="C77" s="98">
        <f>C26</f>
        <v>382610.65</v>
      </c>
      <c r="D77" s="98">
        <f>SUM(D21:D26)</f>
        <v>7173.9496875000004</v>
      </c>
      <c r="E77" s="98">
        <f>SUM(E21:E26)</f>
        <v>8817.136806948869</v>
      </c>
      <c r="F77" s="98">
        <f t="shared" ref="F77:K77" si="36">F26</f>
        <v>-14347.899375000001</v>
      </c>
      <c r="G77" s="98">
        <f t="shared" si="36"/>
        <v>-8817.136806948869</v>
      </c>
      <c r="H77" s="98">
        <f t="shared" si="36"/>
        <v>368262.75062500004</v>
      </c>
      <c r="I77" s="98">
        <f t="shared" si="36"/>
        <v>373793.51319305116</v>
      </c>
      <c r="J77" s="98">
        <f t="shared" si="36"/>
        <v>5530.7625680511119</v>
      </c>
      <c r="K77" s="98">
        <f t="shared" si="36"/>
        <v>-1161.4601392907334</v>
      </c>
      <c r="L77" s="96">
        <f>SUM(L21:L26)</f>
        <v>-345.06929508426651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+'E312 3-4'!L64</f>
        <v>-435.47027761689969</v>
      </c>
      <c r="S77" s="48">
        <f t="shared" si="33"/>
        <v>9600.0159121464476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-366.27226089969372</v>
      </c>
      <c r="W77" s="146">
        <f t="shared" si="35"/>
        <v>9502.9475861683677</v>
      </c>
      <c r="X77" s="1"/>
    </row>
    <row r="78" spans="1:34" ht="15" x14ac:dyDescent="0.25">
      <c r="A78" s="108" t="s">
        <v>103</v>
      </c>
      <c r="B78" s="109">
        <f>(0+B26+SUM(B15:B25)*2)/24</f>
        <v>107526.05862132764</v>
      </c>
      <c r="C78" s="109">
        <f>(0+C26+SUM(C15:C25)*2)/24</f>
        <v>107526.05862132764</v>
      </c>
      <c r="D78" s="109"/>
      <c r="E78" s="110"/>
      <c r="F78" s="109">
        <f t="shared" ref="F78:K78" si="38">(0+F26+SUM(F15:F25)*2)/24</f>
        <v>-7173.9496875000004</v>
      </c>
      <c r="G78" s="109">
        <f t="shared" si="38"/>
        <v>-1649.1782422336209</v>
      </c>
      <c r="H78" s="109">
        <f t="shared" si="38"/>
        <v>100352.10893382765</v>
      </c>
      <c r="I78" s="109">
        <f t="shared" si="38"/>
        <v>105876.88037909404</v>
      </c>
      <c r="J78" s="109">
        <f t="shared" si="38"/>
        <v>5524.7714452663749</v>
      </c>
      <c r="K78" s="109">
        <f t="shared" si="38"/>
        <v>-1160.2020035059386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+'E312 3-4'!L65</f>
        <v>-531.85179255993535</v>
      </c>
      <c r="S78" s="48">
        <f t="shared" si="33"/>
        <v>10131.867704706383</v>
      </c>
      <c r="T78" s="45">
        <f>U78-SUM($P$75:P78)+1</f>
        <v>276</v>
      </c>
      <c r="U78" s="46">
        <f t="shared" si="37"/>
        <v>365</v>
      </c>
      <c r="V78" s="43">
        <f t="shared" si="34"/>
        <v>-402.16738286723876</v>
      </c>
      <c r="W78" s="146">
        <f t="shared" si="35"/>
        <v>9905.1149690356069</v>
      </c>
      <c r="X78" s="1"/>
    </row>
    <row r="79" spans="1:3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+'E312 3-4'!L66</f>
        <v>-628.23330750292371</v>
      </c>
      <c r="S79" s="48">
        <f t="shared" si="33"/>
        <v>10760.101012209307</v>
      </c>
      <c r="T79" s="45">
        <f>U79-SUM($P$75:P79)+1</f>
        <v>246</v>
      </c>
      <c r="U79" s="46">
        <f t="shared" si="37"/>
        <v>365</v>
      </c>
      <c r="V79" s="43">
        <f t="shared" si="34"/>
        <v>-423.41203738553213</v>
      </c>
      <c r="W79" s="146">
        <f t="shared" si="35"/>
        <v>10328.52700642114</v>
      </c>
      <c r="X79" s="1"/>
    </row>
    <row r="80" spans="1:34" ht="15" x14ac:dyDescent="0.25">
      <c r="A80" s="124" t="s">
        <v>89</v>
      </c>
      <c r="B80" s="125">
        <f>B38</f>
        <v>539371.81000000006</v>
      </c>
      <c r="C80" s="125">
        <f>C38</f>
        <v>539371.81000000006</v>
      </c>
      <c r="D80" s="125">
        <f>SUM(D27:D38)</f>
        <v>33499.206323500002</v>
      </c>
      <c r="E80" s="125">
        <f>SUM(E27:E38)</f>
        <v>37801.280859999999</v>
      </c>
      <c r="F80" s="125">
        <f t="shared" ref="F80:I80" si="39">F38</f>
        <v>-47847.105698499996</v>
      </c>
      <c r="G80" s="125">
        <f t="shared" si="39"/>
        <v>-46618.417666948866</v>
      </c>
      <c r="H80" s="125">
        <f t="shared" si="39"/>
        <v>491524.70430150005</v>
      </c>
      <c r="I80" s="125">
        <f t="shared" si="39"/>
        <v>492753.39233305119</v>
      </c>
      <c r="J80" s="125">
        <f>J38</f>
        <v>1228.6880315511371</v>
      </c>
      <c r="K80" s="125">
        <f>K38</f>
        <v>-258.0244866257388</v>
      </c>
      <c r="L80" s="126">
        <f>SUM(L27:L38)</f>
        <v>-903.43565266499468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+'E312 3-4'!L67</f>
        <v>-724.61482244586296</v>
      </c>
      <c r="S80" s="48">
        <f t="shared" si="33"/>
        <v>11484.71583465517</v>
      </c>
      <c r="T80" s="45">
        <f>U80-SUM($P$75:P80)+1</f>
        <v>215</v>
      </c>
      <c r="U80" s="46">
        <f t="shared" si="37"/>
        <v>365</v>
      </c>
      <c r="V80" s="43">
        <f t="shared" si="34"/>
        <v>-426.82790911194667</v>
      </c>
      <c r="W80" s="146">
        <f t="shared" si="35"/>
        <v>10755.354915533087</v>
      </c>
      <c r="X80" s="1"/>
    </row>
    <row r="81" spans="1:42" ht="15" x14ac:dyDescent="0.25">
      <c r="A81" s="127" t="s">
        <v>88</v>
      </c>
      <c r="B81" s="128">
        <f>(B26+B38+SUM(B27:B37)*2)/24</f>
        <v>460991.23</v>
      </c>
      <c r="C81" s="128">
        <f>(C26+C38+SUM(C27:C37)*2)/24</f>
        <v>460991.23</v>
      </c>
      <c r="D81" s="128"/>
      <c r="E81" s="129"/>
      <c r="F81" s="128">
        <f t="shared" ref="F81:I81" si="40">(F26+F38+SUM(F27:F37)*2)/24</f>
        <v>-31097.502536749995</v>
      </c>
      <c r="G81" s="128">
        <f t="shared" si="40"/>
        <v>-26654.014874587756</v>
      </c>
      <c r="H81" s="128">
        <f t="shared" si="40"/>
        <v>429893.72746325005</v>
      </c>
      <c r="I81" s="128">
        <f t="shared" si="40"/>
        <v>434337.21512541221</v>
      </c>
      <c r="J81" s="128">
        <f>(J26+J38+SUM(J27:J37)*2)/24</f>
        <v>4443.4876621622361</v>
      </c>
      <c r="K81" s="128">
        <f>(K26+K38+SUM(K27:K37)*2)/24</f>
        <v>-933.1324090540694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+'E312 3-4'!L68</f>
        <v>-820.99633738890043</v>
      </c>
      <c r="S81" s="48">
        <f t="shared" si="33"/>
        <v>12305.71217204407</v>
      </c>
      <c r="T81" s="45">
        <f>U81-SUM($P$75:P81)+1</f>
        <v>185</v>
      </c>
      <c r="U81" s="46">
        <f t="shared" si="37"/>
        <v>365</v>
      </c>
      <c r="V81" s="43">
        <f t="shared" si="34"/>
        <v>-416.12143127930574</v>
      </c>
      <c r="W81" s="146">
        <f t="shared" si="35"/>
        <v>11171.476346812393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+'E312 3-4'!L69</f>
        <v>-917.3778523319379</v>
      </c>
      <c r="S82" s="48">
        <f t="shared" si="33"/>
        <v>13223.090024376008</v>
      </c>
      <c r="T82" s="45">
        <f>U82-SUM($P$75:P82)+1</f>
        <v>154</v>
      </c>
      <c r="U82" s="46">
        <f t="shared" si="37"/>
        <v>365</v>
      </c>
      <c r="V82" s="43">
        <f t="shared" si="34"/>
        <v>-387.05805276470801</v>
      </c>
      <c r="W82" s="146">
        <f t="shared" si="35"/>
        <v>11558.5343995771</v>
      </c>
      <c r="X82" s="1"/>
    </row>
    <row r="83" spans="1:42" ht="15" x14ac:dyDescent="0.25">
      <c r="A83" s="107" t="s">
        <v>90</v>
      </c>
      <c r="B83" s="98">
        <f>B50</f>
        <v>752992.18853613734</v>
      </c>
      <c r="C83" s="98">
        <f>C50</f>
        <v>752992.18853613734</v>
      </c>
      <c r="D83" s="98">
        <f>SUM(D39:D50)</f>
        <v>44874.26543600516</v>
      </c>
      <c r="E83" s="98">
        <f>SUM(E39:E50)</f>
        <v>59642.598532442746</v>
      </c>
      <c r="F83" s="98">
        <f t="shared" ref="F83:K83" si="41">F50</f>
        <v>-92721.371134505112</v>
      </c>
      <c r="G83" s="98">
        <f t="shared" si="41"/>
        <v>-106261.0161993916</v>
      </c>
      <c r="H83" s="98">
        <f t="shared" si="41"/>
        <v>660270.8174016322</v>
      </c>
      <c r="I83" s="98">
        <f t="shared" si="41"/>
        <v>646731.17233674577</v>
      </c>
      <c r="J83" s="98">
        <f t="shared" si="41"/>
        <v>-13539.645064886427</v>
      </c>
      <c r="K83" s="98">
        <f t="shared" si="41"/>
        <v>2843.3254636261495</v>
      </c>
      <c r="L83" s="101">
        <f>SUM(L39:L50)</f>
        <v>-3101.349950251888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+'E312 3-4'!L70</f>
        <v>-1013.7593672748771</v>
      </c>
      <c r="S83" s="48">
        <f t="shared" si="33"/>
        <v>14236.849391650885</v>
      </c>
      <c r="T83" s="45">
        <f>U83-SUM($P$75:P83)+1</f>
        <v>123</v>
      </c>
      <c r="U83" s="46">
        <f t="shared" si="37"/>
        <v>365</v>
      </c>
      <c r="V83" s="43">
        <f t="shared" si="34"/>
        <v>-341.6230196570134</v>
      </c>
      <c r="W83" s="146">
        <f t="shared" si="35"/>
        <v>11900.157419234114</v>
      </c>
      <c r="X83" s="1"/>
    </row>
    <row r="84" spans="1:42" ht="15" x14ac:dyDescent="0.25">
      <c r="A84" s="108" t="s">
        <v>91</v>
      </c>
      <c r="B84" s="109">
        <f>(B38+B50+SUM(B39:B49)*2)/24</f>
        <v>646181.9992680687</v>
      </c>
      <c r="C84" s="109">
        <f>(C38+C50+SUM(C39:C49)*2)/24</f>
        <v>646181.9992680687</v>
      </c>
      <c r="D84" s="109"/>
      <c r="E84" s="110"/>
      <c r="F84" s="109">
        <f t="shared" ref="F84:K84" si="42">(F38+F50+SUM(F39:F49)*2)/24</f>
        <v>-70284.238416502558</v>
      </c>
      <c r="G84" s="109">
        <f t="shared" si="42"/>
        <v>-74808.030582324966</v>
      </c>
      <c r="H84" s="109">
        <f t="shared" si="42"/>
        <v>575897.7608515661</v>
      </c>
      <c r="I84" s="109">
        <f t="shared" si="42"/>
        <v>571373.96868574375</v>
      </c>
      <c r="J84" s="109">
        <f t="shared" si="42"/>
        <v>-4523.7921658223904</v>
      </c>
      <c r="K84" s="109">
        <f t="shared" si="42"/>
        <v>949.99635482270196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+'E312 3-4'!L71</f>
        <v>-1110.1408822179146</v>
      </c>
      <c r="S84" s="48">
        <f t="shared" si="33"/>
        <v>15346.9902738688</v>
      </c>
      <c r="T84" s="45">
        <f>U84-SUM($P$75:P84)+1</f>
        <v>93</v>
      </c>
      <c r="U84" s="46">
        <f t="shared" si="37"/>
        <v>365</v>
      </c>
      <c r="V84" s="43">
        <f t="shared" si="34"/>
        <v>-282.85781382538647</v>
      </c>
      <c r="W84" s="146">
        <f t="shared" si="35"/>
        <v>12183.015233059501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+'E312 3-4'!L72</f>
        <v>-1206.5223971609012</v>
      </c>
      <c r="S85" s="48">
        <f t="shared" si="33"/>
        <v>16553.512671029701</v>
      </c>
      <c r="T85" s="45">
        <f>U85-SUM($P$75:P85)+1</f>
        <v>62</v>
      </c>
      <c r="U85" s="46">
        <f t="shared" si="37"/>
        <v>365</v>
      </c>
      <c r="V85" s="43">
        <f t="shared" si="34"/>
        <v>-204.94353047664623</v>
      </c>
      <c r="W85" s="146">
        <f t="shared" si="35"/>
        <v>12387.958763536148</v>
      </c>
      <c r="X85" s="1"/>
    </row>
    <row r="86" spans="1:42" ht="15" x14ac:dyDescent="0.25">
      <c r="A86" s="124" t="s">
        <v>92</v>
      </c>
      <c r="B86" s="125">
        <f>B62</f>
        <v>1736485.6761114253</v>
      </c>
      <c r="C86" s="125">
        <f>C62</f>
        <v>1736485.6761114253</v>
      </c>
      <c r="D86" s="125">
        <f>SUM(D51:D62)</f>
        <v>86403.063414297052</v>
      </c>
      <c r="E86" s="125">
        <f>SUM(E51:E62)</f>
        <v>114889.40345348499</v>
      </c>
      <c r="F86" s="125">
        <f t="shared" ref="F86:K86" si="43">F62</f>
        <v>-179124.43454880218</v>
      </c>
      <c r="G86" s="125">
        <f t="shared" si="43"/>
        <v>-221150.41965287653</v>
      </c>
      <c r="H86" s="125">
        <f t="shared" si="43"/>
        <v>1557361.2415626231</v>
      </c>
      <c r="I86" s="125">
        <f t="shared" si="43"/>
        <v>1515335.2564585488</v>
      </c>
      <c r="J86" s="125">
        <f t="shared" si="43"/>
        <v>-42025.985104074236</v>
      </c>
      <c r="K86" s="125">
        <f t="shared" si="43"/>
        <v>8825.4568718555893</v>
      </c>
      <c r="L86" s="126">
        <f>SUM(L51:L62)</f>
        <v>-5982.1314082294402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+'E312 3-4'!L73</f>
        <v>-1302.9039121038913</v>
      </c>
      <c r="S86" s="48">
        <f t="shared" si="33"/>
        <v>17856.416583133592</v>
      </c>
      <c r="T86" s="45">
        <f>U86-SUM($P$75:P86)+1</f>
        <v>32</v>
      </c>
      <c r="U86" s="46">
        <f t="shared" si="37"/>
        <v>365</v>
      </c>
      <c r="V86" s="43">
        <f t="shared" si="34"/>
        <v>-114.2271922940398</v>
      </c>
      <c r="W86" s="146">
        <f t="shared" si="35"/>
        <v>12502.185955830188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1244738.9323237813</v>
      </c>
      <c r="C87" s="128">
        <f t="shared" si="44"/>
        <v>1244738.9323237813</v>
      </c>
      <c r="D87" s="128"/>
      <c r="E87" s="129"/>
      <c r="F87" s="128">
        <f t="shared" ref="F87:H87" si="45">(F50+F62+SUM(F51:F61)*2)/24</f>
        <v>-135922.90284165365</v>
      </c>
      <c r="G87" s="128">
        <f t="shared" si="45"/>
        <v>-156193.54651805683</v>
      </c>
      <c r="H87" s="128">
        <f t="shared" si="45"/>
        <v>1108816.0294821276</v>
      </c>
      <c r="I87" s="128">
        <f>(I50+I62+SUM(I51:I61)*2)/24</f>
        <v>1088545.3858057244</v>
      </c>
      <c r="J87" s="128">
        <f t="shared" ref="J87:K87" si="46">(J50+J62+SUM(J51:J61)*2)/24</f>
        <v>-20270.643676403164</v>
      </c>
      <c r="K87" s="128">
        <f t="shared" si="46"/>
        <v>4256.8351720446635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+'E312 3-4'!L74</f>
        <v>-1399.2854270469288</v>
      </c>
      <c r="S87" s="48">
        <f t="shared" si="33"/>
        <v>19255.702010180521</v>
      </c>
      <c r="T87" s="45">
        <f>U87-SUM($P$75:P87)+1</f>
        <v>1</v>
      </c>
      <c r="U87" s="46">
        <f t="shared" si="37"/>
        <v>365</v>
      </c>
      <c r="V87" s="43">
        <f t="shared" si="34"/>
        <v>-3.8336587042381614</v>
      </c>
      <c r="W87" s="146">
        <f t="shared" si="35"/>
        <v>12506.019614534425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-10430.245138324932</v>
      </c>
      <c r="S88" s="224">
        <f>+'E312 3-4'!K74-S87</f>
        <v>0</v>
      </c>
      <c r="T88" s="21"/>
      <c r="U88" s="50"/>
      <c r="V88" s="49">
        <f>SUM(V76:V87)</f>
        <v>-3680.5627426788346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2452522.3139792224</v>
      </c>
      <c r="C89" s="98">
        <f>C74</f>
        <v>2452522.3139792224</v>
      </c>
      <c r="D89" s="98">
        <f>SUM(D63:D74)</f>
        <v>143654.88475066036</v>
      </c>
      <c r="E89" s="98">
        <f>SUM(E63:E74)</f>
        <v>193322.71874268338</v>
      </c>
      <c r="F89" s="98">
        <f t="shared" ref="F89:K89" si="47">F74</f>
        <v>-322779.31929946243</v>
      </c>
      <c r="G89" s="98">
        <f t="shared" si="47"/>
        <v>-414473.13839555992</v>
      </c>
      <c r="H89" s="98">
        <f t="shared" si="47"/>
        <v>2129742.9946797602</v>
      </c>
      <c r="I89" s="98">
        <f t="shared" si="47"/>
        <v>2038049.1755836625</v>
      </c>
      <c r="J89" s="98">
        <f t="shared" si="47"/>
        <v>-91693.819096097723</v>
      </c>
      <c r="K89" s="98">
        <f t="shared" si="47"/>
        <v>19255.702010180521</v>
      </c>
      <c r="L89" s="101">
        <f>SUM(L63:L74)</f>
        <v>-10430.245138324932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2094503.9950453239</v>
      </c>
      <c r="C90" s="109">
        <f>(C62+C74+SUM(C63:C73)*2)/24</f>
        <v>2094503.9950453239</v>
      </c>
      <c r="D90" s="109"/>
      <c r="E90" s="110"/>
      <c r="F90" s="109">
        <f t="shared" ref="F90:K90" si="48">(F62+F74+SUM(F63:F73)*2)/24</f>
        <v>-250951.87692413235</v>
      </c>
      <c r="G90" s="109">
        <f t="shared" si="48"/>
        <v>-312342.5105175323</v>
      </c>
      <c r="H90" s="109">
        <f t="shared" si="48"/>
        <v>1843552.1181211916</v>
      </c>
      <c r="I90" s="109">
        <f t="shared" si="48"/>
        <v>1782161.4845277919</v>
      </c>
      <c r="J90" s="109">
        <f t="shared" si="48"/>
        <v>-61390.633593399987</v>
      </c>
      <c r="K90" s="109">
        <f t="shared" si="48"/>
        <v>12892.033054613998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12892.033054613998</v>
      </c>
      <c r="T90" s="21"/>
      <c r="U90" s="22"/>
      <c r="V90" s="160" t="s">
        <v>104</v>
      </c>
      <c r="W90" s="55">
        <f>W87</f>
        <v>12506.019614534425</v>
      </c>
      <c r="X90" s="247">
        <f>+'DFIT Detail'!G8</f>
        <v>12505.65</v>
      </c>
      <c r="Y90" s="249">
        <f>+W90-X90</f>
        <v>0.36961453442563652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Grp'!L73-B78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Grp'!L74-B81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Grp'!L75-B84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Grp'!L76-B87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Grp'!L77-B90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E312 STM Boiler, Colstrip 3-4 Com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8817.136806948869</v>
      </c>
      <c r="F103" s="99">
        <f t="array" ref="F103:F107">TRANSPOSE('Depr Exp Detail'!D65:H65)</f>
        <v>8817.1299999999992</v>
      </c>
      <c r="G103" s="264">
        <f>+F103-E103</f>
        <v>-6.8069488697801717E-3</v>
      </c>
      <c r="H103" s="256"/>
    </row>
    <row r="104" spans="1:12" x14ac:dyDescent="0.2">
      <c r="D104" s="258" t="s">
        <v>3035</v>
      </c>
      <c r="E104" s="102">
        <f>+E80</f>
        <v>37801.280859999999</v>
      </c>
      <c r="F104" s="99">
        <v>37801.379999999997</v>
      </c>
      <c r="G104" s="264">
        <f t="shared" ref="G104:G107" si="50">+F104-E104</f>
        <v>9.9139999998442363E-2</v>
      </c>
      <c r="H104" s="256"/>
    </row>
    <row r="105" spans="1:12" x14ac:dyDescent="0.2">
      <c r="D105" s="255">
        <v>2023</v>
      </c>
      <c r="E105" s="102">
        <f>+E83</f>
        <v>59642.598532442746</v>
      </c>
      <c r="F105" s="99">
        <v>59642.28</v>
      </c>
      <c r="G105" s="264">
        <f t="shared" si="50"/>
        <v>-0.31853244274680037</v>
      </c>
      <c r="H105" s="256"/>
    </row>
    <row r="106" spans="1:12" x14ac:dyDescent="0.2">
      <c r="D106" s="255">
        <v>2024</v>
      </c>
      <c r="E106" s="102">
        <f>+E86</f>
        <v>114889.40345348499</v>
      </c>
      <c r="F106" s="99">
        <v>114888.66</v>
      </c>
      <c r="G106" s="264">
        <f t="shared" si="50"/>
        <v>-0.74345348498900421</v>
      </c>
      <c r="H106" s="256"/>
    </row>
    <row r="107" spans="1:12" x14ac:dyDescent="0.2">
      <c r="D107" s="255">
        <v>2025</v>
      </c>
      <c r="E107" s="102">
        <f>+E89</f>
        <v>193322.71874268338</v>
      </c>
      <c r="F107" s="99">
        <v>193321.8</v>
      </c>
      <c r="G107" s="264">
        <f t="shared" si="50"/>
        <v>-0.9187426833959762</v>
      </c>
      <c r="H107" s="256"/>
    </row>
    <row r="108" spans="1:12" x14ac:dyDescent="0.2">
      <c r="D108" s="255"/>
      <c r="E108" s="190"/>
      <c r="F108" s="190"/>
      <c r="G108" s="195">
        <f>SUM(G103:G107)</f>
        <v>-1.8883955600031186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68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7109375" style="67" bestFit="1" customWidth="1"/>
    <col min="12" max="12" width="11.7109375" style="67" bestFit="1" customWidth="1"/>
    <col min="13" max="13" width="9.7109375" style="190" bestFit="1" customWidth="1"/>
    <col min="14" max="14" width="7.7109375" style="67" bestFit="1" customWidth="1"/>
    <col min="15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24" s="2" customFormat="1" x14ac:dyDescent="0.2">
      <c r="A1" s="15" t="str">
        <f>+'Summary Feed x Depr Grp'!M1</f>
        <v>E312 STM Boiler, Colstrip 4</v>
      </c>
      <c r="B1" s="15"/>
      <c r="C1" s="16"/>
      <c r="D1" s="16"/>
      <c r="E1" s="16"/>
      <c r="J1" s="16"/>
      <c r="K1" s="16"/>
      <c r="L1" s="56"/>
      <c r="M1" s="57"/>
      <c r="N1" s="56"/>
    </row>
    <row r="2" spans="1:24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24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24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24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 t="s">
        <v>2</v>
      </c>
    </row>
    <row r="6" spans="1:24" s="2" customFormat="1" x14ac:dyDescent="0.2">
      <c r="A6" s="71" t="s">
        <v>82</v>
      </c>
      <c r="B6" s="116">
        <f t="array" ref="B6:V6">TRANSPOSE(MACRS!AA7:AA27)</f>
        <v>3.7499999999999999E-2</v>
      </c>
      <c r="C6" s="116">
        <v>7.2190000000000004E-2</v>
      </c>
      <c r="D6" s="116">
        <v>6.6769999999999996E-2</v>
      </c>
      <c r="E6" s="116">
        <v>6.1769999999999999E-2</v>
      </c>
      <c r="F6" s="116">
        <v>5.713E-2</v>
      </c>
      <c r="G6" s="116">
        <v>5.2850000000000001E-2</v>
      </c>
      <c r="H6" s="116">
        <v>4.888E-2</v>
      </c>
      <c r="I6" s="116">
        <v>4.5220000000000003E-2</v>
      </c>
      <c r="J6" s="116">
        <v>4.462E-2</v>
      </c>
      <c r="K6" s="116">
        <v>4.4609999999999997E-2</v>
      </c>
      <c r="L6" s="116">
        <v>4.462E-2</v>
      </c>
      <c r="M6" s="116">
        <v>4.4609999999999997E-2</v>
      </c>
      <c r="N6" s="116">
        <v>4.462E-2</v>
      </c>
      <c r="O6" s="116">
        <v>4.4609999999999997E-2</v>
      </c>
      <c r="P6" s="116">
        <v>4.462E-2</v>
      </c>
      <c r="Q6" s="116">
        <v>4.4609999999999997E-2</v>
      </c>
      <c r="R6" s="116">
        <v>4.462E-2</v>
      </c>
      <c r="S6" s="116">
        <v>4.4609999999999997E-2</v>
      </c>
      <c r="T6" s="116">
        <v>4.462E-2</v>
      </c>
      <c r="U6" s="116">
        <v>4.4609999999999997E-2</v>
      </c>
      <c r="V6" s="116">
        <v>2.231E-2</v>
      </c>
      <c r="W6" s="116">
        <f>SUM(B6:V6)</f>
        <v>1.0000000000000002</v>
      </c>
    </row>
    <row r="7" spans="1:24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24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24" ht="13.5" thickBot="1" x14ac:dyDescent="0.25">
      <c r="A9" s="80"/>
      <c r="B9" s="81"/>
      <c r="C9" s="82"/>
      <c r="D9" s="81" t="s">
        <v>64</v>
      </c>
      <c r="E9" s="159">
        <f>+'Summary Feed x Depr Grp'!M7</f>
        <v>7.4700000000000003E-2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24" ht="13.5" thickBot="1" x14ac:dyDescent="0.25">
      <c r="A10" s="80"/>
      <c r="B10" s="81"/>
      <c r="C10" s="82"/>
      <c r="D10" s="81" t="s">
        <v>65</v>
      </c>
      <c r="E10" s="159">
        <f>+'Summary Feed x Depr Grp'!M8</f>
        <v>6.3100000000000003E-2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24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24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24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24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24" ht="15" x14ac:dyDescent="0.25">
      <c r="A15" s="97">
        <v>44227</v>
      </c>
      <c r="B15" s="102"/>
      <c r="C15" s="102"/>
      <c r="D15" s="102">
        <f t="shared" ref="D15:D26" si="0">$B$26*$B$6/12</f>
        <v>6358.7926562499997</v>
      </c>
      <c r="E15" s="102"/>
      <c r="F15" s="102">
        <f t="shared" ref="F15" si="1">-D15</f>
        <v>-6358.7926562499997</v>
      </c>
      <c r="G15" s="102"/>
      <c r="H15" s="102">
        <f t="shared" ref="H15:I30" si="2">B15+F15</f>
        <v>-6358.7926562499997</v>
      </c>
      <c r="I15" s="102">
        <f t="shared" si="2"/>
        <v>0</v>
      </c>
      <c r="J15" s="102">
        <f t="shared" ref="J15:J69" si="3">I15-H15</f>
        <v>6358.7926562499997</v>
      </c>
      <c r="K15" s="102">
        <f t="shared" ref="K15:K74" si="4">-J15*$K$11</f>
        <v>-1335.3464578124999</v>
      </c>
      <c r="L15" s="102">
        <f t="shared" ref="L15" si="5">-K15</f>
        <v>1335.3464578124999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24" ht="15" x14ac:dyDescent="0.25">
      <c r="A16" s="97">
        <v>44255</v>
      </c>
      <c r="B16" s="102"/>
      <c r="C16" s="102"/>
      <c r="D16" s="102">
        <f t="shared" si="0"/>
        <v>6358.7926562499997</v>
      </c>
      <c r="E16" s="102"/>
      <c r="F16" s="102">
        <f>-D16+F15</f>
        <v>-12717.585312499999</v>
      </c>
      <c r="G16" s="102"/>
      <c r="H16" s="102">
        <f t="shared" si="2"/>
        <v>-12717.585312499999</v>
      </c>
      <c r="I16" s="102">
        <f t="shared" si="2"/>
        <v>0</v>
      </c>
      <c r="J16" s="102">
        <f t="shared" si="3"/>
        <v>12717.585312499999</v>
      </c>
      <c r="K16" s="102">
        <f t="shared" si="4"/>
        <v>-2670.6929156249998</v>
      </c>
      <c r="L16" s="102">
        <f t="shared" ref="L16:L74" si="6">-K16+K15</f>
        <v>1335.3464578124999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6358.7926562499997</v>
      </c>
      <c r="E17" s="102"/>
      <c r="F17" s="102">
        <f t="shared" ref="F17:G32" si="7">-D17+F16</f>
        <v>-19076.377968749999</v>
      </c>
      <c r="G17" s="102"/>
      <c r="H17" s="102">
        <f t="shared" si="2"/>
        <v>-19076.377968749999</v>
      </c>
      <c r="I17" s="102">
        <f t="shared" si="2"/>
        <v>0</v>
      </c>
      <c r="J17" s="102">
        <f t="shared" si="3"/>
        <v>19076.377968749999</v>
      </c>
      <c r="K17" s="102">
        <f t="shared" si="4"/>
        <v>-4006.0393734374998</v>
      </c>
      <c r="L17" s="102">
        <f t="shared" si="6"/>
        <v>1335.3464578124999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6358.7926562499997</v>
      </c>
      <c r="E18" s="102"/>
      <c r="F18" s="102">
        <f t="shared" si="7"/>
        <v>-25435.170624999999</v>
      </c>
      <c r="G18" s="102"/>
      <c r="H18" s="102">
        <f t="shared" si="2"/>
        <v>-25435.170624999999</v>
      </c>
      <c r="I18" s="102">
        <f t="shared" si="2"/>
        <v>0</v>
      </c>
      <c r="J18" s="102">
        <f t="shared" si="3"/>
        <v>25435.170624999999</v>
      </c>
      <c r="K18" s="102">
        <f t="shared" si="4"/>
        <v>-5341.3858312499997</v>
      </c>
      <c r="L18" s="102">
        <f t="shared" si="6"/>
        <v>1335.3464578124999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6358.7926562499997</v>
      </c>
      <c r="E19" s="102"/>
      <c r="F19" s="102">
        <f t="shared" si="7"/>
        <v>-31793.963281249999</v>
      </c>
      <c r="G19" s="102"/>
      <c r="H19" s="102">
        <f t="shared" si="2"/>
        <v>-31793.963281249999</v>
      </c>
      <c r="I19" s="102">
        <f t="shared" si="2"/>
        <v>0</v>
      </c>
      <c r="J19" s="102">
        <f t="shared" si="3"/>
        <v>31793.963281249999</v>
      </c>
      <c r="K19" s="102">
        <f t="shared" si="4"/>
        <v>-6676.7322890624991</v>
      </c>
      <c r="L19" s="102">
        <f t="shared" si="6"/>
        <v>1335.3464578124995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6358.7926562499997</v>
      </c>
      <c r="E20" s="102"/>
      <c r="F20" s="102">
        <f t="shared" si="7"/>
        <v>-38152.755937499998</v>
      </c>
      <c r="G20" s="102"/>
      <c r="H20" s="102">
        <f t="shared" si="2"/>
        <v>-38152.755937499998</v>
      </c>
      <c r="I20" s="102">
        <f t="shared" si="2"/>
        <v>0</v>
      </c>
      <c r="J20" s="102">
        <f t="shared" si="3"/>
        <v>38152.755937499998</v>
      </c>
      <c r="K20" s="102">
        <f t="shared" si="4"/>
        <v>-8012.0787468749995</v>
      </c>
      <c r="L20" s="102">
        <f t="shared" si="6"/>
        <v>1335.3464578125004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8">C21</f>
        <v>633157.63997063064</v>
      </c>
      <c r="C21" s="102">
        <f>+'Summary Feed x Depr Grp'!N16</f>
        <v>633157.63997063064</v>
      </c>
      <c r="D21" s="102">
        <f t="shared" si="0"/>
        <v>6358.7926562499997</v>
      </c>
      <c r="E21" s="191">
        <f>(+C21*$E$9/12)*0.5</f>
        <v>1970.7031544085878</v>
      </c>
      <c r="F21" s="229">
        <f t="shared" si="7"/>
        <v>-44511.548593749998</v>
      </c>
      <c r="G21" s="102">
        <f>-E21</f>
        <v>-1970.7031544085878</v>
      </c>
      <c r="H21" s="229">
        <f t="shared" si="2"/>
        <v>588646.09137688065</v>
      </c>
      <c r="I21" s="102">
        <f t="shared" si="2"/>
        <v>631186.93681622203</v>
      </c>
      <c r="J21" s="229">
        <f t="shared" si="3"/>
        <v>42540.845439341385</v>
      </c>
      <c r="K21" s="229">
        <f t="shared" si="4"/>
        <v>-8933.5775422616898</v>
      </c>
      <c r="L21" s="102">
        <f t="shared" si="6"/>
        <v>921.49879538669029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8"/>
        <v>925901.61592467187</v>
      </c>
      <c r="C22" s="102">
        <f>+'Summary Feed x Depr Grp'!N17</f>
        <v>925901.61592467187</v>
      </c>
      <c r="D22" s="102">
        <f t="shared" si="0"/>
        <v>6358.7926562499997</v>
      </c>
      <c r="E22" s="102">
        <f t="shared" ref="E22:E27" si="9">+(C21*$E$9/12)+(((C22-C21)*$E$9/12)*0.5)</f>
        <v>4852.571933974129</v>
      </c>
      <c r="F22" s="229">
        <f t="shared" si="7"/>
        <v>-50870.341249999998</v>
      </c>
      <c r="G22" s="191">
        <f>-E22+G21</f>
        <v>-6823.2750883827166</v>
      </c>
      <c r="H22" s="229">
        <f t="shared" si="2"/>
        <v>875031.27467467193</v>
      </c>
      <c r="I22" s="102">
        <f t="shared" si="2"/>
        <v>919078.34083628911</v>
      </c>
      <c r="J22" s="229">
        <f t="shared" si="3"/>
        <v>44047.066161617171</v>
      </c>
      <c r="K22" s="229">
        <f t="shared" si="4"/>
        <v>-9249.8838939396064</v>
      </c>
      <c r="L22" s="102">
        <f t="shared" si="6"/>
        <v>316.30635167791661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8"/>
        <v>1172603.2391855177</v>
      </c>
      <c r="C23" s="102">
        <f>+'Summary Feed x Depr Grp'!N18</f>
        <v>1172603.2391855177</v>
      </c>
      <c r="D23" s="102">
        <f t="shared" si="0"/>
        <v>6358.7926562499997</v>
      </c>
      <c r="E23" s="102">
        <f t="shared" si="9"/>
        <v>6531.5963615304645</v>
      </c>
      <c r="F23" s="102">
        <f t="shared" si="7"/>
        <v>-57229.133906249997</v>
      </c>
      <c r="G23" s="102">
        <f t="shared" si="7"/>
        <v>-13354.871449913182</v>
      </c>
      <c r="H23" s="102">
        <f t="shared" si="2"/>
        <v>1115374.1052792678</v>
      </c>
      <c r="I23" s="102">
        <f t="shared" si="2"/>
        <v>1159248.3677356045</v>
      </c>
      <c r="J23" s="102">
        <f t="shared" si="3"/>
        <v>43874.262456336757</v>
      </c>
      <c r="K23" s="102">
        <f t="shared" si="4"/>
        <v>-9213.595115830718</v>
      </c>
      <c r="L23" s="102">
        <f t="shared" si="6"/>
        <v>-36.288778108888437</v>
      </c>
      <c r="M23" s="189"/>
      <c r="N23" s="190"/>
      <c r="O23" s="145">
        <v>2</v>
      </c>
      <c r="P23" s="131"/>
      <c r="Q23" s="42">
        <v>44926</v>
      </c>
      <c r="R23" s="43">
        <f>+'E312 4'!L38</f>
        <v>-586.70292609249645</v>
      </c>
      <c r="S23" s="47">
        <f>+'E312 4'!K38</f>
        <v>-6007.2743321698672</v>
      </c>
      <c r="T23" s="45"/>
      <c r="U23" s="46"/>
      <c r="V23" s="43"/>
      <c r="W23" s="147">
        <f>S23</f>
        <v>-6007.2743321698672</v>
      </c>
      <c r="X23" s="1"/>
    </row>
    <row r="24" spans="1:24" ht="15" x14ac:dyDescent="0.25">
      <c r="A24" s="97">
        <v>44500</v>
      </c>
      <c r="B24" s="102">
        <f t="shared" si="8"/>
        <v>1393212.1245933038</v>
      </c>
      <c r="C24" s="102">
        <f>+'Summary Feed x Depr Grp'!N19</f>
        <v>1393212.1245933038</v>
      </c>
      <c r="D24" s="102">
        <f t="shared" si="0"/>
        <v>6358.7926562499997</v>
      </c>
      <c r="E24" s="102">
        <f t="shared" si="9"/>
        <v>7986.1003197615819</v>
      </c>
      <c r="F24" s="102">
        <f t="shared" si="7"/>
        <v>-63587.926562499997</v>
      </c>
      <c r="G24" s="102">
        <f t="shared" si="7"/>
        <v>-21340.971769674765</v>
      </c>
      <c r="H24" s="102">
        <f t="shared" si="2"/>
        <v>1329624.1980308038</v>
      </c>
      <c r="I24" s="102">
        <f t="shared" si="2"/>
        <v>1371871.1528236291</v>
      </c>
      <c r="J24" s="102">
        <f t="shared" si="3"/>
        <v>42246.954792825272</v>
      </c>
      <c r="K24" s="102">
        <f t="shared" si="4"/>
        <v>-8871.8605064933072</v>
      </c>
      <c r="L24" s="102">
        <f t="shared" si="6"/>
        <v>-341.7346093374108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+'E312 4'!L39</f>
        <v>956.58866850425966</v>
      </c>
      <c r="S24" s="48">
        <f t="shared" ref="S24:S35" si="11">+S23-R24</f>
        <v>-6963.8630006741269</v>
      </c>
      <c r="T24" s="45">
        <f>U24-SUM($P$23:P24)+1</f>
        <v>335</v>
      </c>
      <c r="U24" s="46">
        <f>P36</f>
        <v>365</v>
      </c>
      <c r="V24" s="43">
        <f t="shared" ref="V24:V35" si="12">+T24/U24*R24</f>
        <v>877.96494232582734</v>
      </c>
      <c r="W24" s="146">
        <f t="shared" ref="W24:W35" si="13">+W23-V24</f>
        <v>-6885.2392744956942</v>
      </c>
      <c r="X24" s="1"/>
    </row>
    <row r="25" spans="1:24" ht="15" x14ac:dyDescent="0.25">
      <c r="A25" s="97">
        <v>44530</v>
      </c>
      <c r="B25" s="102">
        <f t="shared" si="8"/>
        <v>1719905.7468233742</v>
      </c>
      <c r="C25" s="102">
        <f>+'Summary Feed x Depr Grp'!N20</f>
        <v>1719905.7468233742</v>
      </c>
      <c r="D25" s="102">
        <f t="shared" si="0"/>
        <v>6358.7926562499997</v>
      </c>
      <c r="E25" s="102">
        <f t="shared" si="9"/>
        <v>9689.5793747844109</v>
      </c>
      <c r="F25" s="102">
        <f t="shared" si="7"/>
        <v>-69946.71921874999</v>
      </c>
      <c r="G25" s="102">
        <f t="shared" si="7"/>
        <v>-31030.551144459176</v>
      </c>
      <c r="H25" s="102">
        <f t="shared" si="2"/>
        <v>1649959.0276046242</v>
      </c>
      <c r="I25" s="102">
        <f t="shared" si="2"/>
        <v>1688875.1956789149</v>
      </c>
      <c r="J25" s="102">
        <f t="shared" si="3"/>
        <v>38916.168074290734</v>
      </c>
      <c r="K25" s="102">
        <f t="shared" si="4"/>
        <v>-8172.3952956010535</v>
      </c>
      <c r="L25" s="102">
        <f t="shared" si="6"/>
        <v>-699.46521089225371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+'E312 4'!L40</f>
        <v>852.0453215527159</v>
      </c>
      <c r="S25" s="48">
        <f t="shared" si="11"/>
        <v>-7815.9083222268428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716.65181840187336</v>
      </c>
      <c r="W25" s="146">
        <f t="shared" si="13"/>
        <v>-7601.8910928975674</v>
      </c>
      <c r="X25" s="1"/>
    </row>
    <row r="26" spans="1:24" ht="15" x14ac:dyDescent="0.25">
      <c r="A26" s="97">
        <v>44561</v>
      </c>
      <c r="B26" s="229">
        <f t="shared" si="8"/>
        <v>2034813.65</v>
      </c>
      <c r="C26" s="102">
        <f>+'Summary Feed x Depr Grp'!N21</f>
        <v>2034813.65</v>
      </c>
      <c r="D26" s="102">
        <f t="shared" si="0"/>
        <v>6358.7926562499997</v>
      </c>
      <c r="E26" s="229">
        <f t="shared" si="9"/>
        <v>11686.564122612752</v>
      </c>
      <c r="F26" s="99">
        <f t="shared" si="7"/>
        <v>-76305.511874999997</v>
      </c>
      <c r="G26" s="229">
        <f t="shared" si="7"/>
        <v>-42717.115267071931</v>
      </c>
      <c r="H26" s="99">
        <f t="shared" si="2"/>
        <v>1958508.1381249998</v>
      </c>
      <c r="I26" s="229">
        <f t="shared" si="2"/>
        <v>1992096.534732928</v>
      </c>
      <c r="J26" s="99">
        <f t="shared" si="3"/>
        <v>33588.396607928211</v>
      </c>
      <c r="K26" s="245">
        <f t="shared" si="4"/>
        <v>-7053.5632876649242</v>
      </c>
      <c r="L26" s="102">
        <f t="shared" si="6"/>
        <v>-1118.8320079361292</v>
      </c>
      <c r="M26" s="246">
        <f>+'DFIT Detail'!C9</f>
        <v>-7053.48</v>
      </c>
      <c r="N26" s="248">
        <f>+K26-M26</f>
        <v>-8.3287664924682758E-2</v>
      </c>
      <c r="O26" s="145">
        <v>5</v>
      </c>
      <c r="P26" s="131">
        <f t="shared" si="10"/>
        <v>31</v>
      </c>
      <c r="Q26" s="42">
        <v>44986</v>
      </c>
      <c r="R26" s="43">
        <f>+'E312 4'!L41</f>
        <v>747.50197460117215</v>
      </c>
      <c r="S26" s="48">
        <f t="shared" si="11"/>
        <v>-8563.4102968280149</v>
      </c>
      <c r="T26" s="45">
        <f>U26-SUM($P$23:P26)+1</f>
        <v>276</v>
      </c>
      <c r="U26" s="46">
        <f t="shared" si="14"/>
        <v>365</v>
      </c>
      <c r="V26" s="43">
        <f t="shared" si="12"/>
        <v>565.23436983540694</v>
      </c>
      <c r="W26" s="146">
        <f t="shared" si="13"/>
        <v>-8167.1254627329745</v>
      </c>
      <c r="X26" s="1"/>
    </row>
    <row r="27" spans="1:24" ht="15" x14ac:dyDescent="0.25">
      <c r="A27" s="165">
        <v>44592</v>
      </c>
      <c r="B27" s="166">
        <f>C27</f>
        <v>2104288.04</v>
      </c>
      <c r="C27" s="166">
        <f>+'Summary Feed x Depr Grp'!N22</f>
        <v>2104288.04</v>
      </c>
      <c r="D27" s="166">
        <f>($B$26*$C$6/12)+(($B$38-$B$26)*$B$6/12)</f>
        <v>14846.389407791672</v>
      </c>
      <c r="E27" s="219">
        <f t="shared" si="9"/>
        <v>12882.954010125002</v>
      </c>
      <c r="F27" s="166">
        <f>-D27+F26</f>
        <v>-91151.901282791674</v>
      </c>
      <c r="G27" s="219">
        <f t="shared" si="7"/>
        <v>-55600.069277196933</v>
      </c>
      <c r="H27" s="166">
        <f t="shared" si="2"/>
        <v>2013136.1387172083</v>
      </c>
      <c r="I27" s="219">
        <f t="shared" si="2"/>
        <v>2048687.9707228031</v>
      </c>
      <c r="J27" s="166">
        <f t="shared" si="3"/>
        <v>35551.832005594857</v>
      </c>
      <c r="K27" s="166">
        <f t="shared" si="4"/>
        <v>-7465.8847211749198</v>
      </c>
      <c r="L27" s="166">
        <f t="shared" si="6"/>
        <v>412.32143350999559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+'E312 4'!L42</f>
        <v>642.95862764953199</v>
      </c>
      <c r="S27" s="48">
        <f t="shared" si="11"/>
        <v>-9206.3689244775469</v>
      </c>
      <c r="T27" s="45">
        <f>U27-SUM($P$23:P27)+1</f>
        <v>246</v>
      </c>
      <c r="U27" s="46">
        <f t="shared" si="14"/>
        <v>365</v>
      </c>
      <c r="V27" s="43">
        <f t="shared" si="12"/>
        <v>433.33649973091747</v>
      </c>
      <c r="W27" s="146">
        <f t="shared" si="13"/>
        <v>-8600.4619624638926</v>
      </c>
      <c r="X27" s="1"/>
    </row>
    <row r="28" spans="1:24" ht="15" x14ac:dyDescent="0.25">
      <c r="A28" s="97">
        <v>44620</v>
      </c>
      <c r="B28" s="102">
        <f t="shared" ref="B28:B74" si="15">C28</f>
        <v>2173762.4300000002</v>
      </c>
      <c r="C28" s="102">
        <f>+'Summary Feed x Depr Grp'!N23</f>
        <v>2173762.4300000002</v>
      </c>
      <c r="D28" s="102">
        <f t="shared" ref="D28:D38" si="16">($B$26*$C$6/12)+(($B$38-$B$26)*$B$6/12)</f>
        <v>14846.389407791672</v>
      </c>
      <c r="E28" s="191">
        <f>+(C27*$E$9/12)+(((C28-C27)*$E$9/12)*0.5)</f>
        <v>13315.432087875002</v>
      </c>
      <c r="F28" s="102">
        <f>-D28+F27</f>
        <v>-105998.29069058335</v>
      </c>
      <c r="G28" s="191">
        <f t="shared" si="7"/>
        <v>-68915.501365071934</v>
      </c>
      <c r="H28" s="102">
        <f>B28+F28</f>
        <v>2067764.1393094168</v>
      </c>
      <c r="I28" s="102">
        <f t="shared" si="2"/>
        <v>2104846.9286349281</v>
      </c>
      <c r="J28" s="102">
        <f t="shared" si="3"/>
        <v>37082.789325511316</v>
      </c>
      <c r="K28" s="102">
        <f t="shared" si="4"/>
        <v>-7787.3857583573763</v>
      </c>
      <c r="L28" s="102">
        <f t="shared" si="6"/>
        <v>321.50103718245646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+'E312 4'!L43</f>
        <v>538.41528069808555</v>
      </c>
      <c r="S28" s="48">
        <f t="shared" si="11"/>
        <v>-9744.7842051756325</v>
      </c>
      <c r="T28" s="45">
        <f>U28-SUM($P$23:P28)+1</f>
        <v>215</v>
      </c>
      <c r="U28" s="46">
        <f t="shared" si="14"/>
        <v>365</v>
      </c>
      <c r="V28" s="43">
        <f t="shared" si="12"/>
        <v>317.14872698654358</v>
      </c>
      <c r="W28" s="146">
        <f t="shared" si="13"/>
        <v>-8917.6106894504355</v>
      </c>
      <c r="X28" s="1"/>
    </row>
    <row r="29" spans="1:24" ht="15" x14ac:dyDescent="0.25">
      <c r="A29" s="97">
        <v>44651</v>
      </c>
      <c r="B29" s="102">
        <f t="shared" si="15"/>
        <v>2243236.8200000003</v>
      </c>
      <c r="C29" s="102">
        <f>+'Summary Feed x Depr Grp'!N24</f>
        <v>2243236.8200000003</v>
      </c>
      <c r="D29" s="102">
        <f t="shared" si="16"/>
        <v>14846.389407791672</v>
      </c>
      <c r="E29" s="191">
        <f>+(C28*$E$9/12)+(((C29-C28)*$E$9/12)*0.5)</f>
        <v>13747.910165625002</v>
      </c>
      <c r="F29" s="102">
        <f t="shared" ref="F29:G44" si="17">-D29+F28</f>
        <v>-120844.68009837503</v>
      </c>
      <c r="G29" s="191">
        <f t="shared" si="7"/>
        <v>-82663.411530696932</v>
      </c>
      <c r="H29" s="102">
        <f t="shared" ref="H29:I74" si="18">B29+F29</f>
        <v>2122392.1399016255</v>
      </c>
      <c r="I29" s="102">
        <f t="shared" si="2"/>
        <v>2160573.4084693035</v>
      </c>
      <c r="J29" s="102">
        <f t="shared" si="3"/>
        <v>38181.268567678053</v>
      </c>
      <c r="K29" s="102">
        <f t="shared" si="4"/>
        <v>-8018.0663992123909</v>
      </c>
      <c r="L29" s="102">
        <f t="shared" si="6"/>
        <v>230.68064085501464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+'E312 4'!L44</f>
        <v>433.8719337464463</v>
      </c>
      <c r="S29" s="48">
        <f t="shared" si="11"/>
        <v>-10178.656138922079</v>
      </c>
      <c r="T29" s="45">
        <f>U29-SUM($P$23:P29)+1</f>
        <v>185</v>
      </c>
      <c r="U29" s="46">
        <f t="shared" si="14"/>
        <v>365</v>
      </c>
      <c r="V29" s="43">
        <f t="shared" si="12"/>
        <v>219.90769244682895</v>
      </c>
      <c r="W29" s="146">
        <f t="shared" si="13"/>
        <v>-9137.5183818972637</v>
      </c>
      <c r="X29" s="1"/>
    </row>
    <row r="30" spans="1:24" ht="15" x14ac:dyDescent="0.25">
      <c r="A30" s="97">
        <v>44681</v>
      </c>
      <c r="B30" s="102">
        <f t="shared" si="15"/>
        <v>2312711.2100000004</v>
      </c>
      <c r="C30" s="102">
        <f>+'Summary Feed x Depr Grp'!N25</f>
        <v>2312711.2100000004</v>
      </c>
      <c r="D30" s="102">
        <f t="shared" si="16"/>
        <v>14846.389407791672</v>
      </c>
      <c r="E30" s="191">
        <f t="shared" ref="E30:E38" si="19">+(C29*$E$9/12)+(((C30-C29)*$E$9/12)*0.5)</f>
        <v>14180.388243375004</v>
      </c>
      <c r="F30" s="102">
        <f t="shared" si="17"/>
        <v>-135691.06950616671</v>
      </c>
      <c r="G30" s="191">
        <f t="shared" si="7"/>
        <v>-96843.799774071929</v>
      </c>
      <c r="H30" s="102">
        <f t="shared" si="18"/>
        <v>2177020.1404938339</v>
      </c>
      <c r="I30" s="102">
        <f t="shared" si="2"/>
        <v>2215867.4102259283</v>
      </c>
      <c r="J30" s="102">
        <f t="shared" si="3"/>
        <v>38847.26973209437</v>
      </c>
      <c r="K30" s="102">
        <f t="shared" si="4"/>
        <v>-8157.9266437398173</v>
      </c>
      <c r="L30" s="102">
        <f t="shared" si="6"/>
        <v>139.8602445274264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+'E312 4'!L45</f>
        <v>329.32858679490164</v>
      </c>
      <c r="S30" s="48">
        <f t="shared" si="11"/>
        <v>-10507.98472571698</v>
      </c>
      <c r="T30" s="45">
        <f>U30-SUM($P$23:P30)+1</f>
        <v>154</v>
      </c>
      <c r="U30" s="46">
        <f t="shared" si="14"/>
        <v>365</v>
      </c>
      <c r="V30" s="43">
        <f t="shared" si="12"/>
        <v>138.94959552442424</v>
      </c>
      <c r="W30" s="146">
        <f t="shared" si="13"/>
        <v>-9276.4679774216875</v>
      </c>
      <c r="X30" s="1"/>
    </row>
    <row r="31" spans="1:24" ht="15" x14ac:dyDescent="0.25">
      <c r="A31" s="97">
        <v>44712</v>
      </c>
      <c r="B31" s="102">
        <f t="shared" si="15"/>
        <v>2382185.6000000006</v>
      </c>
      <c r="C31" s="102">
        <f>+'Summary Feed x Depr Grp'!N26</f>
        <v>2382185.6000000006</v>
      </c>
      <c r="D31" s="102">
        <f t="shared" si="16"/>
        <v>14846.389407791672</v>
      </c>
      <c r="E31" s="191">
        <f t="shared" si="19"/>
        <v>14612.866321125004</v>
      </c>
      <c r="F31" s="102">
        <f t="shared" si="17"/>
        <v>-150537.45891395837</v>
      </c>
      <c r="G31" s="191">
        <f t="shared" si="7"/>
        <v>-111456.66609519694</v>
      </c>
      <c r="H31" s="102">
        <f t="shared" si="18"/>
        <v>2231648.1410860424</v>
      </c>
      <c r="I31" s="102">
        <f t="shared" si="18"/>
        <v>2270728.9339048038</v>
      </c>
      <c r="J31" s="102">
        <f t="shared" si="3"/>
        <v>39080.792818761431</v>
      </c>
      <c r="K31" s="102">
        <f t="shared" si="4"/>
        <v>-8206.9664919399002</v>
      </c>
      <c r="L31" s="102">
        <f t="shared" si="6"/>
        <v>49.039848200082815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+'E312 4'!L46</f>
        <v>224.78523984316234</v>
      </c>
      <c r="S31" s="48">
        <f t="shared" si="11"/>
        <v>-10732.769965560143</v>
      </c>
      <c r="T31" s="45">
        <f>U31-SUM($P$23:P31)+1</f>
        <v>123</v>
      </c>
      <c r="U31" s="46">
        <f t="shared" si="14"/>
        <v>365</v>
      </c>
      <c r="V31" s="43">
        <f t="shared" si="12"/>
        <v>75.749546577284846</v>
      </c>
      <c r="W31" s="146">
        <f t="shared" si="13"/>
        <v>-9352.217523998972</v>
      </c>
      <c r="X31" s="1"/>
    </row>
    <row r="32" spans="1:24" ht="15" x14ac:dyDescent="0.25">
      <c r="A32" s="97">
        <v>44742</v>
      </c>
      <c r="B32" s="102">
        <f t="shared" si="15"/>
        <v>2451659.9900000007</v>
      </c>
      <c r="C32" s="102">
        <f>+'Summary Feed x Depr Grp'!N27</f>
        <v>2451659.9900000007</v>
      </c>
      <c r="D32" s="102">
        <f t="shared" si="16"/>
        <v>14846.389407791672</v>
      </c>
      <c r="E32" s="191">
        <f t="shared" si="19"/>
        <v>15045.344398875004</v>
      </c>
      <c r="F32" s="102">
        <f t="shared" si="17"/>
        <v>-165383.84832175003</v>
      </c>
      <c r="G32" s="191">
        <f t="shared" si="7"/>
        <v>-126502.01049407195</v>
      </c>
      <c r="H32" s="102">
        <f t="shared" si="18"/>
        <v>2286276.1416782509</v>
      </c>
      <c r="I32" s="102">
        <f t="shared" si="18"/>
        <v>2325157.9795059287</v>
      </c>
      <c r="J32" s="102">
        <f t="shared" si="3"/>
        <v>38881.837827677839</v>
      </c>
      <c r="K32" s="102">
        <f t="shared" si="4"/>
        <v>-8165.1859438123456</v>
      </c>
      <c r="L32" s="102">
        <f t="shared" si="6"/>
        <v>-41.780548127554539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+'E312 4'!L47</f>
        <v>120.24189289181413</v>
      </c>
      <c r="S32" s="48">
        <f t="shared" si="11"/>
        <v>-10853.011858451957</v>
      </c>
      <c r="T32" s="45">
        <f>U32-SUM($P$23:P32)+1</f>
        <v>93</v>
      </c>
      <c r="U32" s="46">
        <f t="shared" si="14"/>
        <v>365</v>
      </c>
      <c r="V32" s="43">
        <f t="shared" si="12"/>
        <v>30.636975449147162</v>
      </c>
      <c r="W32" s="146">
        <f t="shared" si="13"/>
        <v>-9382.8544994481199</v>
      </c>
      <c r="X32" s="1"/>
    </row>
    <row r="33" spans="1:34" ht="15" x14ac:dyDescent="0.25">
      <c r="A33" s="97">
        <v>44773</v>
      </c>
      <c r="B33" s="102">
        <f t="shared" si="15"/>
        <v>2521134.3800000008</v>
      </c>
      <c r="C33" s="102">
        <f>+'Summary Feed x Depr Grp'!N28</f>
        <v>2521134.3800000008</v>
      </c>
      <c r="D33" s="102">
        <f t="shared" si="16"/>
        <v>14846.389407791672</v>
      </c>
      <c r="E33" s="191">
        <f t="shared" si="19"/>
        <v>15477.822476625006</v>
      </c>
      <c r="F33" s="102">
        <f t="shared" si="17"/>
        <v>-180230.2377295417</v>
      </c>
      <c r="G33" s="191">
        <f t="shared" si="17"/>
        <v>-141979.83297069697</v>
      </c>
      <c r="H33" s="102">
        <f t="shared" si="18"/>
        <v>2340904.1422704593</v>
      </c>
      <c r="I33" s="102">
        <f t="shared" si="18"/>
        <v>2379154.5470293039</v>
      </c>
      <c r="J33" s="102">
        <f t="shared" si="3"/>
        <v>38250.404758844525</v>
      </c>
      <c r="K33" s="102">
        <f t="shared" si="4"/>
        <v>-8032.5849993573502</v>
      </c>
      <c r="L33" s="102">
        <f t="shared" si="6"/>
        <v>-132.60094445499544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+'E312 4'!L48</f>
        <v>15.698545940174881</v>
      </c>
      <c r="S33" s="48">
        <f t="shared" si="11"/>
        <v>-10868.710404392132</v>
      </c>
      <c r="T33" s="45">
        <f>U33-SUM($P$23:P33)+1</f>
        <v>62</v>
      </c>
      <c r="U33" s="46">
        <f t="shared" si="14"/>
        <v>365</v>
      </c>
      <c r="V33" s="43">
        <f t="shared" si="12"/>
        <v>2.6666023240845003</v>
      </c>
      <c r="W33" s="146">
        <f t="shared" si="13"/>
        <v>-9385.5211017722049</v>
      </c>
      <c r="X33" s="1"/>
    </row>
    <row r="34" spans="1:34" ht="15" x14ac:dyDescent="0.25">
      <c r="A34" s="97">
        <v>44804</v>
      </c>
      <c r="B34" s="102">
        <f t="shared" si="15"/>
        <v>2590608.7700000009</v>
      </c>
      <c r="C34" s="102">
        <f>+'Summary Feed x Depr Grp'!N29</f>
        <v>2590608.7700000009</v>
      </c>
      <c r="D34" s="102">
        <f t="shared" si="16"/>
        <v>14846.389407791672</v>
      </c>
      <c r="E34" s="191">
        <f t="shared" si="19"/>
        <v>15910.300554375006</v>
      </c>
      <c r="F34" s="102">
        <f t="shared" si="17"/>
        <v>-195076.62713733336</v>
      </c>
      <c r="G34" s="191">
        <f t="shared" si="17"/>
        <v>-157890.13352507199</v>
      </c>
      <c r="H34" s="102">
        <f t="shared" si="18"/>
        <v>2395532.1428626678</v>
      </c>
      <c r="I34" s="102">
        <f t="shared" si="18"/>
        <v>2432718.6364749288</v>
      </c>
      <c r="J34" s="102">
        <f t="shared" si="3"/>
        <v>37186.493612261023</v>
      </c>
      <c r="K34" s="102">
        <f t="shared" si="4"/>
        <v>-7809.1636585748147</v>
      </c>
      <c r="L34" s="102">
        <f t="shared" si="6"/>
        <v>-223.42134078253548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+'E312 4'!L49</f>
        <v>-88.844801011369782</v>
      </c>
      <c r="S34" s="48">
        <f t="shared" si="11"/>
        <v>-10779.865603380762</v>
      </c>
      <c r="T34" s="45">
        <f>U34-SUM($P$23:P34)+1</f>
        <v>32</v>
      </c>
      <c r="U34" s="46">
        <f t="shared" si="14"/>
        <v>365</v>
      </c>
      <c r="V34" s="43">
        <f t="shared" si="12"/>
        <v>-7.7891332393529673</v>
      </c>
      <c r="W34" s="146">
        <f t="shared" si="13"/>
        <v>-9377.7319685328512</v>
      </c>
      <c r="X34" s="1"/>
    </row>
    <row r="35" spans="1:34" ht="15" x14ac:dyDescent="0.25">
      <c r="A35" s="97">
        <v>44834</v>
      </c>
      <c r="B35" s="102">
        <f t="shared" si="15"/>
        <v>2660083.1600000011</v>
      </c>
      <c r="C35" s="102">
        <f>+'Summary Feed x Depr Grp'!N30</f>
        <v>2660083.1600000011</v>
      </c>
      <c r="D35" s="102">
        <f t="shared" si="16"/>
        <v>14846.389407791672</v>
      </c>
      <c r="E35" s="191">
        <f t="shared" si="19"/>
        <v>16342.778632125006</v>
      </c>
      <c r="F35" s="102">
        <f t="shared" si="17"/>
        <v>-209923.01654512502</v>
      </c>
      <c r="G35" s="191">
        <f t="shared" si="17"/>
        <v>-174232.91215719699</v>
      </c>
      <c r="H35" s="102">
        <f t="shared" si="18"/>
        <v>2450160.1434548763</v>
      </c>
      <c r="I35" s="102">
        <f t="shared" si="18"/>
        <v>2485850.2478428041</v>
      </c>
      <c r="J35" s="102">
        <f t="shared" si="3"/>
        <v>35690.1043879278</v>
      </c>
      <c r="K35" s="102">
        <f t="shared" si="4"/>
        <v>-7494.9219214648374</v>
      </c>
      <c r="L35" s="102">
        <f t="shared" si="6"/>
        <v>-314.24173710997729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+'E312 4'!L50</f>
        <v>-193.38814796310908</v>
      </c>
      <c r="S35" s="48">
        <f t="shared" si="11"/>
        <v>-10586.477455417653</v>
      </c>
      <c r="T35" s="45">
        <f>U35-SUM($P$23:P35)+1</f>
        <v>1</v>
      </c>
      <c r="U35" s="46">
        <f t="shared" si="14"/>
        <v>365</v>
      </c>
      <c r="V35" s="43">
        <f t="shared" si="12"/>
        <v>-0.52983054236468241</v>
      </c>
      <c r="W35" s="146">
        <f t="shared" si="13"/>
        <v>-9377.2021379904872</v>
      </c>
      <c r="X35" s="1"/>
    </row>
    <row r="36" spans="1:34" ht="15.75" thickBot="1" x14ac:dyDescent="0.3">
      <c r="A36" s="97">
        <v>44865</v>
      </c>
      <c r="B36" s="102">
        <f t="shared" si="15"/>
        <v>2729557.5500000012</v>
      </c>
      <c r="C36" s="102">
        <f>+'Summary Feed x Depr Grp'!N31</f>
        <v>2729557.5500000012</v>
      </c>
      <c r="D36" s="102">
        <f t="shared" si="16"/>
        <v>14846.389407791672</v>
      </c>
      <c r="E36" s="191">
        <f t="shared" si="19"/>
        <v>16775.256709875004</v>
      </c>
      <c r="F36" s="102">
        <f t="shared" si="17"/>
        <v>-224769.40595291668</v>
      </c>
      <c r="G36" s="191">
        <f t="shared" si="17"/>
        <v>-191008.168867072</v>
      </c>
      <c r="H36" s="102">
        <f t="shared" si="18"/>
        <v>2504788.1440470847</v>
      </c>
      <c r="I36" s="102">
        <f t="shared" si="18"/>
        <v>2538549.3811329291</v>
      </c>
      <c r="J36" s="102">
        <f t="shared" si="3"/>
        <v>33761.23708584439</v>
      </c>
      <c r="K36" s="102">
        <f t="shared" si="4"/>
        <v>-7089.8597880273219</v>
      </c>
      <c r="L36" s="102">
        <f t="shared" si="6"/>
        <v>-405.06213343751551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4579.2031232477857</v>
      </c>
      <c r="S36" s="224">
        <f>+'E312 4'!K50-S35</f>
        <v>0</v>
      </c>
      <c r="T36" s="21"/>
      <c r="U36" s="50"/>
      <c r="V36" s="49">
        <f>SUM(V24:V35)</f>
        <v>3369.9278058206214</v>
      </c>
      <c r="W36" s="139"/>
      <c r="X36" s="1"/>
    </row>
    <row r="37" spans="1:34" ht="16.5" thickTop="1" thickBot="1" x14ac:dyDescent="0.3">
      <c r="A37" s="97">
        <v>44895</v>
      </c>
      <c r="B37" s="102">
        <f t="shared" si="15"/>
        <v>2799031.9400000013</v>
      </c>
      <c r="C37" s="102">
        <f>+'Summary Feed x Depr Grp'!N32</f>
        <v>2799031.9400000013</v>
      </c>
      <c r="D37" s="102">
        <f t="shared" si="16"/>
        <v>14846.389407791672</v>
      </c>
      <c r="E37" s="191">
        <f t="shared" si="19"/>
        <v>17207.734787625006</v>
      </c>
      <c r="F37" s="102">
        <f t="shared" si="17"/>
        <v>-239615.79536070835</v>
      </c>
      <c r="G37" s="191">
        <f t="shared" si="17"/>
        <v>-208215.903654697</v>
      </c>
      <c r="H37" s="102">
        <f t="shared" si="18"/>
        <v>2559416.1446392932</v>
      </c>
      <c r="I37" s="102">
        <f t="shared" si="18"/>
        <v>2590816.0363453045</v>
      </c>
      <c r="J37" s="102">
        <f t="shared" si="3"/>
        <v>31399.891706011258</v>
      </c>
      <c r="K37" s="102">
        <f t="shared" si="4"/>
        <v>-6593.9772582623636</v>
      </c>
      <c r="L37" s="102">
        <f t="shared" si="6"/>
        <v>-495.88252976495824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34" ht="15.75" thickBot="1" x14ac:dyDescent="0.3">
      <c r="A38" s="97">
        <v>44926</v>
      </c>
      <c r="B38" s="102">
        <f t="shared" si="15"/>
        <v>2868506.3300000015</v>
      </c>
      <c r="C38" s="102">
        <f>+'Summary Feed x Depr Grp'!N33</f>
        <v>2868506.3300000015</v>
      </c>
      <c r="D38" s="102">
        <f t="shared" si="16"/>
        <v>14846.389407791672</v>
      </c>
      <c r="E38" s="191">
        <f t="shared" si="19"/>
        <v>17640.212865375008</v>
      </c>
      <c r="F38" s="102">
        <f t="shared" si="17"/>
        <v>-254462.18476850001</v>
      </c>
      <c r="G38" s="191">
        <f t="shared" si="17"/>
        <v>-225856.11652007201</v>
      </c>
      <c r="H38" s="102">
        <f t="shared" si="18"/>
        <v>2614044.1452315017</v>
      </c>
      <c r="I38" s="102">
        <f t="shared" si="18"/>
        <v>2642650.2134799296</v>
      </c>
      <c r="J38" s="102">
        <f t="shared" si="3"/>
        <v>28606.068248427939</v>
      </c>
      <c r="K38" s="245">
        <f t="shared" si="4"/>
        <v>-6007.2743321698672</v>
      </c>
      <c r="L38" s="102">
        <f t="shared" si="6"/>
        <v>-586.70292609249645</v>
      </c>
      <c r="M38" s="246">
        <f>+'DFIT Detail'!D9</f>
        <v>-6006.84</v>
      </c>
      <c r="N38" s="248">
        <f>+K38-M38</f>
        <v>-0.43433216986704792</v>
      </c>
      <c r="O38" s="145">
        <v>17</v>
      </c>
      <c r="P38" s="22" t="s">
        <v>63</v>
      </c>
      <c r="Q38" s="22"/>
      <c r="R38" s="43"/>
      <c r="S38" s="54">
        <f>(S23+S35+SUM(S24:S34)*2)/24</f>
        <v>-9542.6841116333308</v>
      </c>
      <c r="T38" s="21"/>
      <c r="U38" s="22"/>
      <c r="V38" s="160" t="s">
        <v>104</v>
      </c>
      <c r="W38" s="55">
        <f>W35</f>
        <v>-9377.2021379904872</v>
      </c>
      <c r="X38" s="247">
        <f>+'DFIT Detail'!E9</f>
        <v>-9376.7900000000009</v>
      </c>
      <c r="Y38" s="249">
        <f>+W38-X38</f>
        <v>-0.41213799048637156</v>
      </c>
      <c r="Z38" s="228" t="s">
        <v>516</v>
      </c>
    </row>
    <row r="39" spans="1:34" ht="16.5" thickTop="1" thickBot="1" x14ac:dyDescent="0.3">
      <c r="A39" s="165">
        <v>44957</v>
      </c>
      <c r="B39" s="166">
        <f t="shared" si="15"/>
        <v>2963179.9518714696</v>
      </c>
      <c r="C39" s="166">
        <f>+'Summary Feed x Depr Grp'!N34</f>
        <v>2963179.9518714696</v>
      </c>
      <c r="D39" s="166">
        <f>(($B$26*$D$6/12)+(($B$38-$B$26)*$C$6/12)+(($B$50-$B$38)*$B$6/12))</f>
        <v>19887.659318488415</v>
      </c>
      <c r="E39" s="195">
        <f>+(C38*$E$10/12)+(((C39-C38)*$E$10/12)*0.5)</f>
        <v>15332.475182753742</v>
      </c>
      <c r="F39" s="166">
        <f t="shared" si="17"/>
        <v>-274349.84408698842</v>
      </c>
      <c r="G39" s="195">
        <f t="shared" si="17"/>
        <v>-241188.59170282577</v>
      </c>
      <c r="H39" s="166">
        <f t="shared" si="18"/>
        <v>2688830.1077844813</v>
      </c>
      <c r="I39" s="166">
        <f t="shared" si="18"/>
        <v>2721991.3601686438</v>
      </c>
      <c r="J39" s="166">
        <f t="shared" si="3"/>
        <v>33161.252384162508</v>
      </c>
      <c r="K39" s="166">
        <f t="shared" si="4"/>
        <v>-6963.8630006741269</v>
      </c>
      <c r="L39" s="166">
        <f t="shared" si="6"/>
        <v>956.58866850425966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34" ht="15.75" thickBot="1" x14ac:dyDescent="0.3">
      <c r="A40" s="97">
        <v>44985</v>
      </c>
      <c r="B40" s="102">
        <f t="shared" si="15"/>
        <v>3057853.5737429382</v>
      </c>
      <c r="C40" s="99">
        <f>+'Summary Feed x Depr Grp'!N35</f>
        <v>3057853.5737429382</v>
      </c>
      <c r="D40" s="102">
        <f t="shared" ref="D40:D50" si="20">(($B$26*$D$6/12)+(($B$38-$B$26)*$C$6/12)+(($B$50-$B$38)*$B$6/12))</f>
        <v>19887.659318488415</v>
      </c>
      <c r="E40" s="191">
        <f>+(C39*$E$10/12)+(((C40-C39)*$E$10/12)*0.5)</f>
        <v>15830.300644427882</v>
      </c>
      <c r="F40" s="102">
        <f t="shared" si="17"/>
        <v>-294237.50340547686</v>
      </c>
      <c r="G40" s="191">
        <f t="shared" si="17"/>
        <v>-257018.89234725366</v>
      </c>
      <c r="H40" s="102">
        <f t="shared" si="18"/>
        <v>2763616.0703374613</v>
      </c>
      <c r="I40" s="102">
        <f t="shared" si="18"/>
        <v>2800834.6813956844</v>
      </c>
      <c r="J40" s="102">
        <f t="shared" si="3"/>
        <v>37218.611058223061</v>
      </c>
      <c r="K40" s="102">
        <f t="shared" si="4"/>
        <v>-7815.9083222268428</v>
      </c>
      <c r="L40" s="102">
        <f t="shared" si="6"/>
        <v>852.0453215527159</v>
      </c>
      <c r="M40" s="189"/>
      <c r="N40" s="190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x14ac:dyDescent="0.25">
      <c r="A41" s="97">
        <v>45016</v>
      </c>
      <c r="B41" s="102">
        <f t="shared" si="15"/>
        <v>3152527.1956144068</v>
      </c>
      <c r="C41" s="99">
        <f>+'Summary Feed x Depr Grp'!N36</f>
        <v>3152527.1956144068</v>
      </c>
      <c r="D41" s="102">
        <f t="shared" si="20"/>
        <v>19887.659318488415</v>
      </c>
      <c r="E41" s="191">
        <f t="shared" ref="E41:E74" si="21">+(C40*$E$10/12)+(((C41-C40)*$E$10/12)*0.5)</f>
        <v>16328.126106102021</v>
      </c>
      <c r="F41" s="102">
        <f t="shared" si="17"/>
        <v>-314125.1627239653</v>
      </c>
      <c r="G41" s="191">
        <f t="shared" si="17"/>
        <v>-273347.0184533557</v>
      </c>
      <c r="H41" s="102">
        <f t="shared" si="18"/>
        <v>2838402.0328904414</v>
      </c>
      <c r="I41" s="102">
        <f t="shared" si="18"/>
        <v>2879180.177161051</v>
      </c>
      <c r="J41" s="102">
        <f t="shared" si="3"/>
        <v>40778.144270609599</v>
      </c>
      <c r="K41" s="102">
        <f t="shared" si="4"/>
        <v>-8563.4102968280149</v>
      </c>
      <c r="L41" s="102">
        <f t="shared" si="6"/>
        <v>747.50197460117215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x14ac:dyDescent="0.25">
      <c r="A42" s="97">
        <v>45046</v>
      </c>
      <c r="B42" s="102">
        <f t="shared" si="15"/>
        <v>3247200.8174858755</v>
      </c>
      <c r="C42" s="99">
        <f>+'Summary Feed x Depr Grp'!N37</f>
        <v>3247200.8174858755</v>
      </c>
      <c r="D42" s="102">
        <f t="shared" si="20"/>
        <v>19887.659318488415</v>
      </c>
      <c r="E42" s="191">
        <f t="shared" si="21"/>
        <v>16825.951567776159</v>
      </c>
      <c r="F42" s="102">
        <f t="shared" si="17"/>
        <v>-334012.82204245374</v>
      </c>
      <c r="G42" s="191">
        <f t="shared" si="17"/>
        <v>-290172.97002113186</v>
      </c>
      <c r="H42" s="102">
        <f t="shared" si="18"/>
        <v>2913187.9954434219</v>
      </c>
      <c r="I42" s="102">
        <f t="shared" si="18"/>
        <v>2957027.8474647435</v>
      </c>
      <c r="J42" s="102">
        <f t="shared" si="3"/>
        <v>43839.852021321654</v>
      </c>
      <c r="K42" s="102">
        <f t="shared" si="4"/>
        <v>-9206.3689244775469</v>
      </c>
      <c r="L42" s="102">
        <f t="shared" si="6"/>
        <v>642.95862764953199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x14ac:dyDescent="0.25">
      <c r="A43" s="97">
        <v>45077</v>
      </c>
      <c r="B43" s="102">
        <f t="shared" si="15"/>
        <v>3341874.4393573441</v>
      </c>
      <c r="C43" s="99">
        <f>+'Summary Feed x Depr Grp'!N38</f>
        <v>3341874.4393573441</v>
      </c>
      <c r="D43" s="102">
        <f t="shared" si="20"/>
        <v>19887.659318488415</v>
      </c>
      <c r="E43" s="191">
        <f t="shared" si="21"/>
        <v>17323.777029450299</v>
      </c>
      <c r="F43" s="102">
        <f t="shared" si="17"/>
        <v>-353900.48136094218</v>
      </c>
      <c r="G43" s="191">
        <f t="shared" si="17"/>
        <v>-307496.74705058214</v>
      </c>
      <c r="H43" s="102">
        <f t="shared" si="18"/>
        <v>2987973.9579964019</v>
      </c>
      <c r="I43" s="102">
        <f t="shared" si="18"/>
        <v>3034377.6923067621</v>
      </c>
      <c r="J43" s="102">
        <f t="shared" si="3"/>
        <v>46403.73431036016</v>
      </c>
      <c r="K43" s="102">
        <f t="shared" si="4"/>
        <v>-9744.7842051756325</v>
      </c>
      <c r="L43" s="102">
        <f t="shared" si="6"/>
        <v>538.41528069808555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x14ac:dyDescent="0.25">
      <c r="A44" s="97">
        <v>45107</v>
      </c>
      <c r="B44" s="102">
        <f t="shared" si="15"/>
        <v>3436548.0612288127</v>
      </c>
      <c r="C44" s="99">
        <f>+'Summary Feed x Depr Grp'!N39</f>
        <v>3436548.0612288127</v>
      </c>
      <c r="D44" s="102">
        <f t="shared" si="20"/>
        <v>19887.659318488415</v>
      </c>
      <c r="E44" s="191">
        <f t="shared" si="21"/>
        <v>17821.602491124439</v>
      </c>
      <c r="F44" s="102">
        <f t="shared" si="17"/>
        <v>-373788.14067943062</v>
      </c>
      <c r="G44" s="191">
        <f t="shared" si="17"/>
        <v>-325318.34954170656</v>
      </c>
      <c r="H44" s="102">
        <f t="shared" si="18"/>
        <v>3062759.920549382</v>
      </c>
      <c r="I44" s="102">
        <f t="shared" si="18"/>
        <v>3111229.7116871062</v>
      </c>
      <c r="J44" s="102">
        <f t="shared" si="3"/>
        <v>48469.791137724183</v>
      </c>
      <c r="K44" s="102">
        <f t="shared" si="4"/>
        <v>-10178.656138922079</v>
      </c>
      <c r="L44" s="102">
        <f t="shared" si="6"/>
        <v>433.8719337464463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x14ac:dyDescent="0.25">
      <c r="A45" s="97">
        <v>45138</v>
      </c>
      <c r="B45" s="102">
        <f t="shared" si="15"/>
        <v>3531221.6831002813</v>
      </c>
      <c r="C45" s="99">
        <f>+'Summary Feed x Depr Grp'!N40</f>
        <v>3531221.6831002813</v>
      </c>
      <c r="D45" s="102">
        <f t="shared" si="20"/>
        <v>19887.659318488415</v>
      </c>
      <c r="E45" s="191">
        <f t="shared" si="21"/>
        <v>18319.427952798578</v>
      </c>
      <c r="F45" s="102">
        <f t="shared" ref="F45:G60" si="22">-D45+F44</f>
        <v>-393675.79999791906</v>
      </c>
      <c r="G45" s="191">
        <f t="shared" si="22"/>
        <v>-343637.77749450516</v>
      </c>
      <c r="H45" s="102">
        <f t="shared" si="18"/>
        <v>3137545.883102362</v>
      </c>
      <c r="I45" s="102">
        <f t="shared" si="18"/>
        <v>3187583.9056057762</v>
      </c>
      <c r="J45" s="102">
        <f t="shared" si="3"/>
        <v>50038.022503414191</v>
      </c>
      <c r="K45" s="102">
        <f t="shared" si="4"/>
        <v>-10507.98472571698</v>
      </c>
      <c r="L45" s="102">
        <f t="shared" si="6"/>
        <v>329.32858679490164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x14ac:dyDescent="0.25">
      <c r="A46" s="97">
        <v>45169</v>
      </c>
      <c r="B46" s="102">
        <f t="shared" si="15"/>
        <v>3625895.3049717499</v>
      </c>
      <c r="C46" s="99">
        <f>+'Summary Feed x Depr Grp'!N41</f>
        <v>3625895.3049717499</v>
      </c>
      <c r="D46" s="102">
        <f t="shared" si="20"/>
        <v>19887.659318488415</v>
      </c>
      <c r="E46" s="191">
        <f t="shared" si="21"/>
        <v>18817.253414472718</v>
      </c>
      <c r="F46" s="102">
        <f t="shared" si="22"/>
        <v>-413563.4593164075</v>
      </c>
      <c r="G46" s="191">
        <f t="shared" si="22"/>
        <v>-362455.0309089779</v>
      </c>
      <c r="H46" s="102">
        <f t="shared" si="18"/>
        <v>3212331.8456553426</v>
      </c>
      <c r="I46" s="102">
        <f t="shared" si="18"/>
        <v>3263440.2740627718</v>
      </c>
      <c r="J46" s="102">
        <f t="shared" si="3"/>
        <v>51108.428407429252</v>
      </c>
      <c r="K46" s="102">
        <f t="shared" si="4"/>
        <v>-10732.769965560143</v>
      </c>
      <c r="L46" s="102">
        <f t="shared" si="6"/>
        <v>224.78523984316234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x14ac:dyDescent="0.25">
      <c r="A47" s="97">
        <v>45199</v>
      </c>
      <c r="B47" s="102">
        <f t="shared" si="15"/>
        <v>3720568.9268432185</v>
      </c>
      <c r="C47" s="99">
        <f>+'Summary Feed x Depr Grp'!N42</f>
        <v>3720568.9268432185</v>
      </c>
      <c r="D47" s="102">
        <f t="shared" si="20"/>
        <v>19887.659318488415</v>
      </c>
      <c r="E47" s="191">
        <f t="shared" si="21"/>
        <v>19315.078876146858</v>
      </c>
      <c r="F47" s="102">
        <f t="shared" si="22"/>
        <v>-433451.11863489595</v>
      </c>
      <c r="G47" s="191">
        <f t="shared" si="22"/>
        <v>-381770.10978512478</v>
      </c>
      <c r="H47" s="102">
        <f t="shared" si="18"/>
        <v>3287117.8082083226</v>
      </c>
      <c r="I47" s="102">
        <f t="shared" si="18"/>
        <v>3338798.8170580938</v>
      </c>
      <c r="J47" s="102">
        <f t="shared" si="3"/>
        <v>51681.008849771228</v>
      </c>
      <c r="K47" s="102">
        <f t="shared" si="4"/>
        <v>-10853.011858451957</v>
      </c>
      <c r="L47" s="102">
        <f t="shared" si="6"/>
        <v>120.24189289181413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x14ac:dyDescent="0.25">
      <c r="A48" s="97">
        <v>45230</v>
      </c>
      <c r="B48" s="102">
        <f t="shared" si="15"/>
        <v>3815242.5487146871</v>
      </c>
      <c r="C48" s="99">
        <f>+'Summary Feed x Depr Grp'!N43</f>
        <v>3815242.5487146871</v>
      </c>
      <c r="D48" s="102">
        <f t="shared" si="20"/>
        <v>19887.659318488415</v>
      </c>
      <c r="E48" s="191">
        <f t="shared" si="21"/>
        <v>19812.904337820997</v>
      </c>
      <c r="F48" s="102">
        <f t="shared" si="22"/>
        <v>-453338.77795338439</v>
      </c>
      <c r="G48" s="191">
        <f t="shared" si="22"/>
        <v>-401583.01412294578</v>
      </c>
      <c r="H48" s="102">
        <f t="shared" si="18"/>
        <v>3361903.7707613027</v>
      </c>
      <c r="I48" s="102">
        <f t="shared" si="18"/>
        <v>3413659.5345917414</v>
      </c>
      <c r="J48" s="102">
        <f t="shared" si="3"/>
        <v>51755.763830438722</v>
      </c>
      <c r="K48" s="102">
        <f t="shared" si="4"/>
        <v>-10868.710404392132</v>
      </c>
      <c r="L48" s="102">
        <f t="shared" si="6"/>
        <v>15.698545940174881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x14ac:dyDescent="0.25">
      <c r="A49" s="97">
        <v>45260</v>
      </c>
      <c r="B49" s="102">
        <f t="shared" si="15"/>
        <v>3909916.1705861557</v>
      </c>
      <c r="C49" s="99">
        <f>+'Summary Feed x Depr Grp'!N44</f>
        <v>3909916.1705861557</v>
      </c>
      <c r="D49" s="102">
        <f t="shared" si="20"/>
        <v>19887.659318488415</v>
      </c>
      <c r="E49" s="191">
        <f t="shared" si="21"/>
        <v>20310.729799495133</v>
      </c>
      <c r="F49" s="102">
        <f t="shared" si="22"/>
        <v>-473226.43727187283</v>
      </c>
      <c r="G49" s="191">
        <f t="shared" si="22"/>
        <v>-421893.74392244092</v>
      </c>
      <c r="H49" s="102">
        <f t="shared" si="18"/>
        <v>3436689.7333142827</v>
      </c>
      <c r="I49" s="102">
        <f t="shared" si="18"/>
        <v>3488022.4266637149</v>
      </c>
      <c r="J49" s="102">
        <f t="shared" si="3"/>
        <v>51332.6933494322</v>
      </c>
      <c r="K49" s="102">
        <f t="shared" si="4"/>
        <v>-10779.865603380762</v>
      </c>
      <c r="L49" s="102">
        <f t="shared" si="6"/>
        <v>-88.844801011369782</v>
      </c>
      <c r="M49" s="189"/>
      <c r="N49" s="102"/>
      <c r="O49" s="145">
        <v>2</v>
      </c>
      <c r="P49" s="131"/>
      <c r="Q49" s="42">
        <v>45291</v>
      </c>
      <c r="R49" s="43">
        <f>+'E312 4'!L50</f>
        <v>-193.38814796310908</v>
      </c>
      <c r="S49" s="47">
        <f>+'E312 4'!K50</f>
        <v>-10586.477455417653</v>
      </c>
      <c r="T49" s="45"/>
      <c r="U49" s="46"/>
      <c r="V49" s="43"/>
      <c r="W49" s="147">
        <f>S49</f>
        <v>-10586.477455417653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x14ac:dyDescent="0.25">
      <c r="A50" s="97">
        <v>45291</v>
      </c>
      <c r="B50" s="102">
        <f t="shared" si="15"/>
        <v>4004589.7924576243</v>
      </c>
      <c r="C50" s="99">
        <f>+'Summary Feed x Depr Grp'!N45</f>
        <v>4004589.7924576243</v>
      </c>
      <c r="D50" s="102">
        <f t="shared" si="20"/>
        <v>19887.659318488415</v>
      </c>
      <c r="E50" s="191">
        <f t="shared" si="21"/>
        <v>20808.555261169273</v>
      </c>
      <c r="F50" s="102">
        <f t="shared" si="22"/>
        <v>-493114.09659036127</v>
      </c>
      <c r="G50" s="191">
        <f t="shared" si="22"/>
        <v>-442702.29918361019</v>
      </c>
      <c r="H50" s="102">
        <f t="shared" si="18"/>
        <v>3511475.6958672632</v>
      </c>
      <c r="I50" s="102">
        <f t="shared" si="18"/>
        <v>3561887.493274014</v>
      </c>
      <c r="J50" s="102">
        <f t="shared" si="3"/>
        <v>50411.797406750731</v>
      </c>
      <c r="K50" s="102">
        <f t="shared" si="4"/>
        <v>-10586.477455417653</v>
      </c>
      <c r="L50" s="102">
        <f t="shared" si="6"/>
        <v>-193.38814796310908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+'E312 4'!L51</f>
        <v>3378.7337085497747</v>
      </c>
      <c r="S50" s="48">
        <f t="shared" ref="S50:S61" si="24">+S49-R50</f>
        <v>-13965.211163967428</v>
      </c>
      <c r="T50" s="45">
        <f>U50-SUM(P$49:$P50)+1</f>
        <v>336</v>
      </c>
      <c r="U50" s="46">
        <f>P62</f>
        <v>366</v>
      </c>
      <c r="V50" s="43">
        <f t="shared" ref="V50:V61" si="25">+T50/U50*R50</f>
        <v>3101.7883226030722</v>
      </c>
      <c r="W50" s="146">
        <f t="shared" ref="W50:W61" si="26">+W49-V50</f>
        <v>-13688.265778020725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x14ac:dyDescent="0.25">
      <c r="A51" s="165">
        <v>45322</v>
      </c>
      <c r="B51" s="166">
        <f t="shared" si="15"/>
        <v>4440460.6228473354</v>
      </c>
      <c r="C51" s="219">
        <f>+'Summary Feed x Depr Grp'!N46</f>
        <v>4440460.6228473354</v>
      </c>
      <c r="D51" s="166">
        <f t="shared" ref="D51:D61" si="27">($B$26*$E$6+($B$38-$B$26)*$D$6+($B$50-$B$38)*$C$6+($B$62-$B$50)*$B$6)/12</f>
        <v>38292.653186190488</v>
      </c>
      <c r="E51" s="195">
        <f t="shared" si="21"/>
        <v>22203.44505023929</v>
      </c>
      <c r="F51" s="166">
        <f t="shared" si="22"/>
        <v>-531406.74977655173</v>
      </c>
      <c r="G51" s="195">
        <f t="shared" si="22"/>
        <v>-464905.74423384946</v>
      </c>
      <c r="H51" s="166">
        <f t="shared" si="18"/>
        <v>3909053.8730707839</v>
      </c>
      <c r="I51" s="166">
        <f t="shared" si="18"/>
        <v>3975554.878613486</v>
      </c>
      <c r="J51" s="166">
        <f t="shared" si="3"/>
        <v>66501.005542702042</v>
      </c>
      <c r="K51" s="166">
        <f t="shared" si="4"/>
        <v>-13965.211163967428</v>
      </c>
      <c r="L51" s="166">
        <f t="shared" si="6"/>
        <v>3378.7337085497747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+'E312 4'!L52</f>
        <v>2897.4233440920161</v>
      </c>
      <c r="S51" s="48">
        <f t="shared" si="24"/>
        <v>-16862.634508059444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2430.3523678586039</v>
      </c>
      <c r="W51" s="146">
        <f t="shared" si="26"/>
        <v>-16118.618145879329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x14ac:dyDescent="0.25">
      <c r="A52" s="97">
        <v>45351</v>
      </c>
      <c r="B52" s="102">
        <f t="shared" si="15"/>
        <v>4876331.4532370465</v>
      </c>
      <c r="C52" s="99">
        <f>+'Summary Feed x Depr Grp'!N47</f>
        <v>4876331.4532370465</v>
      </c>
      <c r="D52" s="102">
        <f t="shared" si="27"/>
        <v>38292.653186190488</v>
      </c>
      <c r="E52" s="191">
        <f t="shared" si="21"/>
        <v>24495.399166705185</v>
      </c>
      <c r="F52" s="102">
        <f t="shared" si="22"/>
        <v>-569699.40296274226</v>
      </c>
      <c r="G52" s="191">
        <f t="shared" si="22"/>
        <v>-489401.14340055466</v>
      </c>
      <c r="H52" s="102">
        <f t="shared" si="18"/>
        <v>4306632.0502743041</v>
      </c>
      <c r="I52" s="102">
        <f t="shared" si="18"/>
        <v>4386930.3098364919</v>
      </c>
      <c r="J52" s="102">
        <f t="shared" si="3"/>
        <v>80298.259562187828</v>
      </c>
      <c r="K52" s="102">
        <f t="shared" si="4"/>
        <v>-16862.634508059444</v>
      </c>
      <c r="L52" s="102">
        <f t="shared" si="6"/>
        <v>2897.4233440920161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+'E312 4'!L53</f>
        <v>2416.1129796340574</v>
      </c>
      <c r="S52" s="48">
        <f t="shared" si="24"/>
        <v>-19278.747487693501</v>
      </c>
      <c r="T52" s="45">
        <f>U52-SUM(P$49:$P52)+1</f>
        <v>276</v>
      </c>
      <c r="U52" s="46">
        <f t="shared" si="28"/>
        <v>366</v>
      </c>
      <c r="V52" s="43">
        <f t="shared" si="25"/>
        <v>1821.9868371010923</v>
      </c>
      <c r="W52" s="146">
        <f t="shared" si="26"/>
        <v>-17940.604982980421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" x14ac:dyDescent="0.25">
      <c r="A53" s="97">
        <v>45382</v>
      </c>
      <c r="B53" s="102">
        <f t="shared" si="15"/>
        <v>5312202.2836267576</v>
      </c>
      <c r="C53" s="99">
        <f>+'Summary Feed x Depr Grp'!N48</f>
        <v>5312202.2836267576</v>
      </c>
      <c r="D53" s="102">
        <f t="shared" si="27"/>
        <v>38292.653186190488</v>
      </c>
      <c r="E53" s="191">
        <f t="shared" si="21"/>
        <v>26787.353283171087</v>
      </c>
      <c r="F53" s="102">
        <f t="shared" si="22"/>
        <v>-607992.05614893278</v>
      </c>
      <c r="G53" s="191">
        <f t="shared" si="22"/>
        <v>-516188.49668372574</v>
      </c>
      <c r="H53" s="102">
        <f t="shared" si="18"/>
        <v>4704210.2274778243</v>
      </c>
      <c r="I53" s="102">
        <f t="shared" si="18"/>
        <v>4796013.7869430315</v>
      </c>
      <c r="J53" s="102">
        <f t="shared" si="3"/>
        <v>91803.55946520716</v>
      </c>
      <c r="K53" s="102">
        <f t="shared" si="4"/>
        <v>-19278.747487693501</v>
      </c>
      <c r="L53" s="102">
        <f t="shared" si="6"/>
        <v>2416.1129796340574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+'E312 4'!L54</f>
        <v>1934.8026151761042</v>
      </c>
      <c r="S53" s="48">
        <f t="shared" si="24"/>
        <v>-21213.550102869605</v>
      </c>
      <c r="T53" s="45">
        <f>U53-SUM(P$49:$P53)+1</f>
        <v>246</v>
      </c>
      <c r="U53" s="46">
        <f t="shared" si="28"/>
        <v>366</v>
      </c>
      <c r="V53" s="43">
        <f t="shared" si="25"/>
        <v>1300.4411020036109</v>
      </c>
      <c r="W53" s="146">
        <f t="shared" si="26"/>
        <v>-19241.046084984031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" x14ac:dyDescent="0.25">
      <c r="A54" s="97">
        <v>45412</v>
      </c>
      <c r="B54" s="102">
        <f t="shared" si="15"/>
        <v>5748073.1140164686</v>
      </c>
      <c r="C54" s="99">
        <f>+'Summary Feed x Depr Grp'!N49</f>
        <v>5748073.1140164686</v>
      </c>
      <c r="D54" s="102">
        <f t="shared" si="27"/>
        <v>38292.653186190488</v>
      </c>
      <c r="E54" s="191">
        <f t="shared" si="21"/>
        <v>29079.307399636986</v>
      </c>
      <c r="F54" s="102">
        <f t="shared" si="22"/>
        <v>-646284.70933512331</v>
      </c>
      <c r="G54" s="191">
        <f t="shared" si="22"/>
        <v>-545267.80408336269</v>
      </c>
      <c r="H54" s="102">
        <f t="shared" si="18"/>
        <v>5101788.4046813454</v>
      </c>
      <c r="I54" s="102">
        <f t="shared" si="18"/>
        <v>5202805.3099331055</v>
      </c>
      <c r="J54" s="102">
        <f t="shared" si="3"/>
        <v>101016.90525176004</v>
      </c>
      <c r="K54" s="102">
        <f t="shared" si="4"/>
        <v>-21213.550102869605</v>
      </c>
      <c r="L54" s="102">
        <f t="shared" si="6"/>
        <v>1934.8026151761042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+'E312 4'!L55</f>
        <v>1453.4922507185402</v>
      </c>
      <c r="S54" s="48">
        <f t="shared" si="24"/>
        <v>-22667.042353588145</v>
      </c>
      <c r="T54" s="45">
        <f>U54-SUM(P$49:$P54)+1</f>
        <v>215</v>
      </c>
      <c r="U54" s="46">
        <f t="shared" si="28"/>
        <v>366</v>
      </c>
      <c r="V54" s="43">
        <f t="shared" si="25"/>
        <v>853.82741503957959</v>
      </c>
      <c r="W54" s="146">
        <f t="shared" si="26"/>
        <v>-20094.873500023612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x14ac:dyDescent="0.25">
      <c r="A55" s="97">
        <v>45443</v>
      </c>
      <c r="B55" s="102">
        <f t="shared" si="15"/>
        <v>6183943.9444061797</v>
      </c>
      <c r="C55" s="99">
        <f>+'Summary Feed x Depr Grp'!N50</f>
        <v>6183943.9444061797</v>
      </c>
      <c r="D55" s="102">
        <f t="shared" si="27"/>
        <v>38292.653186190488</v>
      </c>
      <c r="E55" s="191">
        <f t="shared" si="21"/>
        <v>31371.261516102881</v>
      </c>
      <c r="F55" s="102">
        <f t="shared" si="22"/>
        <v>-684577.36252131383</v>
      </c>
      <c r="G55" s="191">
        <f t="shared" si="22"/>
        <v>-576639.06559946551</v>
      </c>
      <c r="H55" s="102">
        <f t="shared" si="18"/>
        <v>5499366.5818848656</v>
      </c>
      <c r="I55" s="102">
        <f t="shared" si="18"/>
        <v>5607304.878806714</v>
      </c>
      <c r="J55" s="102">
        <f t="shared" si="3"/>
        <v>107938.29692184832</v>
      </c>
      <c r="K55" s="102">
        <f t="shared" si="4"/>
        <v>-22667.042353588145</v>
      </c>
      <c r="L55" s="102">
        <f t="shared" si="6"/>
        <v>1453.4922507185402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+'E312 4'!L56</f>
        <v>972.18188626058327</v>
      </c>
      <c r="S55" s="48">
        <f t="shared" si="24"/>
        <v>-23639.224239848729</v>
      </c>
      <c r="T55" s="45">
        <f>U55-SUM(P$49:$P55)+1</f>
        <v>185</v>
      </c>
      <c r="U55" s="46">
        <f t="shared" si="28"/>
        <v>366</v>
      </c>
      <c r="V55" s="43">
        <f t="shared" si="25"/>
        <v>491.40341245411997</v>
      </c>
      <c r="W55" s="146">
        <f t="shared" si="26"/>
        <v>-20586.276912477733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" x14ac:dyDescent="0.25">
      <c r="A56" s="97">
        <v>45473</v>
      </c>
      <c r="B56" s="102">
        <f t="shared" si="15"/>
        <v>6619814.7747958908</v>
      </c>
      <c r="C56" s="99">
        <f>+'Summary Feed x Depr Grp'!N51</f>
        <v>6619814.7747958908</v>
      </c>
      <c r="D56" s="102">
        <f t="shared" si="27"/>
        <v>38292.653186190488</v>
      </c>
      <c r="E56" s="191">
        <f t="shared" si="21"/>
        <v>33663.215632568783</v>
      </c>
      <c r="F56" s="102">
        <f t="shared" si="22"/>
        <v>-722870.01570750435</v>
      </c>
      <c r="G56" s="191">
        <f t="shared" si="22"/>
        <v>-610302.28123203432</v>
      </c>
      <c r="H56" s="102">
        <f t="shared" si="18"/>
        <v>5896944.7590883868</v>
      </c>
      <c r="I56" s="102">
        <f t="shared" si="18"/>
        <v>6009512.4935638569</v>
      </c>
      <c r="J56" s="102">
        <f t="shared" si="3"/>
        <v>112567.73447547015</v>
      </c>
      <c r="K56" s="102">
        <f t="shared" si="4"/>
        <v>-23639.224239848729</v>
      </c>
      <c r="L56" s="102">
        <f t="shared" si="6"/>
        <v>972.18188626058327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+'E312 4'!L57</f>
        <v>490.87152180263001</v>
      </c>
      <c r="S56" s="48">
        <f t="shared" si="24"/>
        <v>-24130.095761651359</v>
      </c>
      <c r="T56" s="45">
        <f>U56-SUM(P$49:$P56)+1</f>
        <v>154</v>
      </c>
      <c r="U56" s="46">
        <f t="shared" si="28"/>
        <v>366</v>
      </c>
      <c r="V56" s="43">
        <f t="shared" si="25"/>
        <v>206.54156928307384</v>
      </c>
      <c r="W56" s="146">
        <f t="shared" si="26"/>
        <v>-20792.818481760805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" x14ac:dyDescent="0.25">
      <c r="A57" s="97">
        <v>45504</v>
      </c>
      <c r="B57" s="102">
        <f t="shared" si="15"/>
        <v>7055685.6051856019</v>
      </c>
      <c r="C57" s="99">
        <f>+'Summary Feed x Depr Grp'!N52</f>
        <v>7055685.6051856019</v>
      </c>
      <c r="D57" s="102">
        <f t="shared" si="27"/>
        <v>38292.653186190488</v>
      </c>
      <c r="E57" s="191">
        <f t="shared" si="21"/>
        <v>35955.169749034678</v>
      </c>
      <c r="F57" s="102">
        <f t="shared" si="22"/>
        <v>-761162.66889369488</v>
      </c>
      <c r="G57" s="191">
        <f t="shared" si="22"/>
        <v>-646257.45098106901</v>
      </c>
      <c r="H57" s="102">
        <f t="shared" si="18"/>
        <v>6294522.936291907</v>
      </c>
      <c r="I57" s="102">
        <f t="shared" si="18"/>
        <v>6409428.1542045325</v>
      </c>
      <c r="J57" s="102">
        <f t="shared" si="3"/>
        <v>114905.21791262552</v>
      </c>
      <c r="K57" s="102">
        <f t="shared" si="4"/>
        <v>-24130.095761651359</v>
      </c>
      <c r="L57" s="102">
        <f t="shared" si="6"/>
        <v>490.87152180263001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+'E312 4'!L58</f>
        <v>9.5611573450623837</v>
      </c>
      <c r="S57" s="48">
        <f t="shared" si="24"/>
        <v>-24139.656918996421</v>
      </c>
      <c r="T57" s="45">
        <f>U57-SUM(P$49:$P57)+1</f>
        <v>123</v>
      </c>
      <c r="U57" s="46">
        <f t="shared" si="28"/>
        <v>366</v>
      </c>
      <c r="V57" s="43">
        <f t="shared" si="25"/>
        <v>3.2131758290783421</v>
      </c>
      <c r="W57" s="146">
        <f t="shared" si="26"/>
        <v>-20796.031657589883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" x14ac:dyDescent="0.25">
      <c r="A58" s="97">
        <v>45535</v>
      </c>
      <c r="B58" s="102">
        <f t="shared" si="15"/>
        <v>7491556.4355753129</v>
      </c>
      <c r="C58" s="99">
        <f>+'Summary Feed x Depr Grp'!N53</f>
        <v>7491556.4355753129</v>
      </c>
      <c r="D58" s="102">
        <f t="shared" si="27"/>
        <v>38292.653186190488</v>
      </c>
      <c r="E58" s="191">
        <f t="shared" si="21"/>
        <v>38247.12386550058</v>
      </c>
      <c r="F58" s="102">
        <f t="shared" si="22"/>
        <v>-799455.3220798854</v>
      </c>
      <c r="G58" s="191">
        <f t="shared" si="22"/>
        <v>-684504.57484656957</v>
      </c>
      <c r="H58" s="102">
        <f t="shared" si="18"/>
        <v>6692101.1134954272</v>
      </c>
      <c r="I58" s="102">
        <f t="shared" si="18"/>
        <v>6807051.8607287435</v>
      </c>
      <c r="J58" s="102">
        <f t="shared" si="3"/>
        <v>114950.7472333163</v>
      </c>
      <c r="K58" s="102">
        <f t="shared" si="4"/>
        <v>-24139.656918996421</v>
      </c>
      <c r="L58" s="102">
        <f t="shared" si="6"/>
        <v>9.5611573450623837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+'E312 4'!L59</f>
        <v>-471.74920711308732</v>
      </c>
      <c r="S58" s="48">
        <f t="shared" si="24"/>
        <v>-23667.907711883334</v>
      </c>
      <c r="T58" s="45">
        <f>U58-SUM(P$49:$P58)+1</f>
        <v>93</v>
      </c>
      <c r="U58" s="46">
        <f t="shared" si="28"/>
        <v>366</v>
      </c>
      <c r="V58" s="43">
        <f t="shared" si="25"/>
        <v>-119.87070016807957</v>
      </c>
      <c r="W58" s="146">
        <f t="shared" si="26"/>
        <v>-20676.160957421802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" x14ac:dyDescent="0.25">
      <c r="A59" s="97">
        <v>45565</v>
      </c>
      <c r="B59" s="102">
        <f t="shared" si="15"/>
        <v>7927427.265965024</v>
      </c>
      <c r="C59" s="99">
        <f>+'Summary Feed x Depr Grp'!N54</f>
        <v>7927427.265965024</v>
      </c>
      <c r="D59" s="102">
        <f t="shared" si="27"/>
        <v>38292.653186190488</v>
      </c>
      <c r="E59" s="191">
        <f t="shared" si="21"/>
        <v>40539.077981966475</v>
      </c>
      <c r="F59" s="102">
        <f t="shared" si="22"/>
        <v>-837747.97526607593</v>
      </c>
      <c r="G59" s="191">
        <f t="shared" si="22"/>
        <v>-725043.652828536</v>
      </c>
      <c r="H59" s="102">
        <f t="shared" si="18"/>
        <v>7089679.2906989483</v>
      </c>
      <c r="I59" s="102">
        <f t="shared" si="18"/>
        <v>7202383.613136488</v>
      </c>
      <c r="J59" s="102">
        <f t="shared" si="3"/>
        <v>112704.3224375397</v>
      </c>
      <c r="K59" s="102">
        <f t="shared" si="4"/>
        <v>-23667.907711883334</v>
      </c>
      <c r="L59" s="102">
        <f t="shared" si="6"/>
        <v>-471.74920711308732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+'E312 4'!L60</f>
        <v>-953.05957157065131</v>
      </c>
      <c r="S59" s="48">
        <f t="shared" si="24"/>
        <v>-22714.848140312683</v>
      </c>
      <c r="T59" s="45">
        <f>U59-SUM(P$49:$P59)+1</f>
        <v>62</v>
      </c>
      <c r="U59" s="46">
        <f t="shared" si="28"/>
        <v>366</v>
      </c>
      <c r="V59" s="43">
        <f t="shared" si="25"/>
        <v>-161.44724982890813</v>
      </c>
      <c r="W59" s="146">
        <f t="shared" si="26"/>
        <v>-20514.713707592895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x14ac:dyDescent="0.25">
      <c r="A60" s="97">
        <v>45596</v>
      </c>
      <c r="B60" s="102">
        <f t="shared" si="15"/>
        <v>8363298.0963547351</v>
      </c>
      <c r="C60" s="99">
        <f>+'Summary Feed x Depr Grp'!N55</f>
        <v>8363298.0963547351</v>
      </c>
      <c r="D60" s="102">
        <f t="shared" si="27"/>
        <v>38292.653186190488</v>
      </c>
      <c r="E60" s="191">
        <f t="shared" si="21"/>
        <v>42831.03209843237</v>
      </c>
      <c r="F60" s="102">
        <f t="shared" si="22"/>
        <v>-876040.62845226645</v>
      </c>
      <c r="G60" s="191">
        <f t="shared" si="22"/>
        <v>-767874.68492696842</v>
      </c>
      <c r="H60" s="102">
        <f t="shared" si="18"/>
        <v>7487257.4679024685</v>
      </c>
      <c r="I60" s="102">
        <f t="shared" si="18"/>
        <v>7595423.411427767</v>
      </c>
      <c r="J60" s="102">
        <f t="shared" si="3"/>
        <v>108165.9435252985</v>
      </c>
      <c r="K60" s="102">
        <f t="shared" si="4"/>
        <v>-22714.848140312683</v>
      </c>
      <c r="L60" s="102">
        <f t="shared" si="6"/>
        <v>-953.05957157065131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+'E312 4'!L61</f>
        <v>-1434.369936028801</v>
      </c>
      <c r="S60" s="48">
        <f t="shared" si="24"/>
        <v>-21280.478204283881</v>
      </c>
      <c r="T60" s="45">
        <f>U60-SUM(P$49:$P60)+1</f>
        <v>32</v>
      </c>
      <c r="U60" s="46">
        <f t="shared" si="28"/>
        <v>366</v>
      </c>
      <c r="V60" s="43">
        <f t="shared" si="25"/>
        <v>-125.40939331399353</v>
      </c>
      <c r="W60" s="146">
        <f t="shared" si="26"/>
        <v>-20389.304314278903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x14ac:dyDescent="0.25">
      <c r="A61" s="97">
        <v>45626</v>
      </c>
      <c r="B61" s="102">
        <f t="shared" si="15"/>
        <v>8799168.9267444462</v>
      </c>
      <c r="C61" s="99">
        <f>+'Summary Feed x Depr Grp'!N56</f>
        <v>8799168.9267444462</v>
      </c>
      <c r="D61" s="102">
        <f t="shared" si="27"/>
        <v>38292.653186190488</v>
      </c>
      <c r="E61" s="191">
        <f t="shared" si="21"/>
        <v>45122.986214898272</v>
      </c>
      <c r="F61" s="102">
        <f t="shared" ref="F61:G74" si="29">-D61+F60</f>
        <v>-914333.28163845697</v>
      </c>
      <c r="G61" s="191">
        <f t="shared" si="29"/>
        <v>-812997.67114186671</v>
      </c>
      <c r="H61" s="102">
        <f t="shared" si="18"/>
        <v>7884835.6451059896</v>
      </c>
      <c r="I61" s="102">
        <f t="shared" si="18"/>
        <v>7986171.2556025796</v>
      </c>
      <c r="J61" s="102">
        <f t="shared" si="3"/>
        <v>101335.61049658991</v>
      </c>
      <c r="K61" s="102">
        <f t="shared" si="4"/>
        <v>-21280.478204283881</v>
      </c>
      <c r="L61" s="102">
        <f t="shared" si="6"/>
        <v>-1434.369936028801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+'E312 4'!L62</f>
        <v>-1915.6803004863687</v>
      </c>
      <c r="S61" s="48">
        <f t="shared" si="24"/>
        <v>-19364.797903797513</v>
      </c>
      <c r="T61" s="45">
        <f>U61-SUM(P$49:$P61)+1</f>
        <v>1</v>
      </c>
      <c r="U61" s="46">
        <f t="shared" si="28"/>
        <v>366</v>
      </c>
      <c r="V61" s="43">
        <f t="shared" si="25"/>
        <v>-5.2340991816567453</v>
      </c>
      <c r="W61" s="146">
        <f t="shared" si="26"/>
        <v>-20384.070215097247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thickBot="1" x14ac:dyDescent="0.3">
      <c r="A62" s="97">
        <v>45657</v>
      </c>
      <c r="B62" s="102">
        <f t="shared" si="15"/>
        <v>9235039.7571341563</v>
      </c>
      <c r="C62" s="99">
        <f>+'Summary Feed x Depr Grp'!N57</f>
        <v>9235039.7571341563</v>
      </c>
      <c r="D62" s="102">
        <f>($B$26*$E$6+($B$38-$B$26)*$D$6+($B$50-$B$38)*$C$6+($B$62-$B$50)*$B$6)/12</f>
        <v>38292.653186190488</v>
      </c>
      <c r="E62" s="191">
        <f t="shared" si="21"/>
        <v>47414.940331364152</v>
      </c>
      <c r="F62" s="102">
        <f t="shared" si="29"/>
        <v>-952625.9348246475</v>
      </c>
      <c r="G62" s="191">
        <f t="shared" si="29"/>
        <v>-860412.61147323088</v>
      </c>
      <c r="H62" s="102">
        <f t="shared" si="18"/>
        <v>8282413.8223095089</v>
      </c>
      <c r="I62" s="102">
        <f t="shared" si="18"/>
        <v>8374627.1456609257</v>
      </c>
      <c r="J62" s="102">
        <f t="shared" si="3"/>
        <v>92213.323351416737</v>
      </c>
      <c r="K62" s="102">
        <f t="shared" si="4"/>
        <v>-19364.797903797513</v>
      </c>
      <c r="L62" s="102">
        <f t="shared" si="6"/>
        <v>-1915.6803004863687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8778.32044837986</v>
      </c>
      <c r="S62" s="224">
        <f>+'E312 4'!K62-S61</f>
        <v>0</v>
      </c>
      <c r="T62" s="21"/>
      <c r="U62" s="50"/>
      <c r="V62" s="49">
        <f>SUM(V50:V61)</f>
        <v>9797.5927596795918</v>
      </c>
      <c r="W62" s="1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 thickTop="1" thickBot="1" x14ac:dyDescent="0.3">
      <c r="A63" s="165">
        <v>45688</v>
      </c>
      <c r="B63" s="166">
        <f t="shared" si="15"/>
        <v>9552377.3807677794</v>
      </c>
      <c r="C63" s="219">
        <f>+'Summary Feed x Depr Grp'!N58</f>
        <v>9552377.3807677794</v>
      </c>
      <c r="D63" s="166">
        <f t="shared" ref="D63:D73" si="30">($B$26*$F$6+($B$38-$B$26)*$E$6+($B$50-$B$38)*$D$6+($B$62-$B$50)*$C$6+($B$74-$B$62)*$B$6)/12</f>
        <v>63665.875586793729</v>
      </c>
      <c r="E63" s="195">
        <f t="shared" si="21"/>
        <v>49395.250891733835</v>
      </c>
      <c r="F63" s="166">
        <f t="shared" si="29"/>
        <v>-1016291.8104114413</v>
      </c>
      <c r="G63" s="195">
        <f t="shared" si="29"/>
        <v>-909807.86236496468</v>
      </c>
      <c r="H63" s="166">
        <f t="shared" si="18"/>
        <v>8536085.5703563374</v>
      </c>
      <c r="I63" s="166">
        <f t="shared" si="18"/>
        <v>8642569.5184028149</v>
      </c>
      <c r="J63" s="166">
        <f t="shared" si="3"/>
        <v>106483.94804647751</v>
      </c>
      <c r="K63" s="166">
        <f t="shared" si="4"/>
        <v>-22361.629089760278</v>
      </c>
      <c r="L63" s="166">
        <f t="shared" si="6"/>
        <v>2996.8311859627647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thickBot="1" x14ac:dyDescent="0.3">
      <c r="A64" s="97">
        <v>45716</v>
      </c>
      <c r="B64" s="102">
        <f t="shared" si="15"/>
        <v>9869715.0044014025</v>
      </c>
      <c r="C64" s="99">
        <f>+'Summary Feed x Depr Grp'!N59</f>
        <v>9869715.0044014025</v>
      </c>
      <c r="D64" s="102">
        <f t="shared" si="30"/>
        <v>63665.875586793729</v>
      </c>
      <c r="E64" s="191">
        <f t="shared" si="21"/>
        <v>51063.917896007311</v>
      </c>
      <c r="F64" s="102">
        <f t="shared" si="29"/>
        <v>-1079957.6859982349</v>
      </c>
      <c r="G64" s="191">
        <f t="shared" si="29"/>
        <v>-960871.78026097198</v>
      </c>
      <c r="H64" s="102">
        <f t="shared" si="18"/>
        <v>8789757.3184031677</v>
      </c>
      <c r="I64" s="102">
        <f t="shared" si="18"/>
        <v>8908843.2241404299</v>
      </c>
      <c r="J64" s="102">
        <f t="shared" si="3"/>
        <v>119085.90573726222</v>
      </c>
      <c r="K64" s="102">
        <f t="shared" si="4"/>
        <v>-25008.040204825065</v>
      </c>
      <c r="L64" s="102">
        <f t="shared" si="6"/>
        <v>2646.4111150647877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-20711.252856063507</v>
      </c>
      <c r="T64" s="21"/>
      <c r="U64" s="22"/>
      <c r="V64" s="160" t="s">
        <v>104</v>
      </c>
      <c r="W64" s="55">
        <f>W61</f>
        <v>-20384.070215097247</v>
      </c>
      <c r="X64" s="247">
        <f>+'DFIT Detail'!F9</f>
        <v>-20383.689999999999</v>
      </c>
      <c r="Y64" s="249">
        <f>+W64-X64</f>
        <v>-0.38021509724785574</v>
      </c>
      <c r="Z64" s="228" t="s">
        <v>516</v>
      </c>
      <c r="AA64" s="1"/>
      <c r="AB64" s="1"/>
      <c r="AC64" s="1"/>
      <c r="AD64" s="1"/>
      <c r="AE64" s="1"/>
      <c r="AF64" s="1"/>
      <c r="AG64" s="1"/>
      <c r="AH64" s="1"/>
    </row>
    <row r="65" spans="1:34" ht="16.5" thickTop="1" thickBot="1" x14ac:dyDescent="0.3">
      <c r="A65" s="97">
        <v>45747</v>
      </c>
      <c r="B65" s="102">
        <f t="shared" si="15"/>
        <v>10187052.628035026</v>
      </c>
      <c r="C65" s="99">
        <f>+'Summary Feed x Depr Grp'!N60</f>
        <v>10187052.628035026</v>
      </c>
      <c r="D65" s="102">
        <f t="shared" si="30"/>
        <v>63665.875586793729</v>
      </c>
      <c r="E65" s="191">
        <f t="shared" si="21"/>
        <v>52732.584900280781</v>
      </c>
      <c r="F65" s="102">
        <f t="shared" si="29"/>
        <v>-1143623.5615850287</v>
      </c>
      <c r="G65" s="191">
        <f t="shared" si="29"/>
        <v>-1013604.3651612528</v>
      </c>
      <c r="H65" s="102">
        <f t="shared" si="18"/>
        <v>9043429.0664499961</v>
      </c>
      <c r="I65" s="102">
        <f t="shared" si="18"/>
        <v>9173448.2628737725</v>
      </c>
      <c r="J65" s="102">
        <f t="shared" si="3"/>
        <v>130019.19642377645</v>
      </c>
      <c r="K65" s="102">
        <f t="shared" si="4"/>
        <v>-27304.031248993055</v>
      </c>
      <c r="L65" s="102">
        <f t="shared" si="6"/>
        <v>2295.9910441679895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thickBot="1" x14ac:dyDescent="0.3">
      <c r="A66" s="97">
        <v>45777</v>
      </c>
      <c r="B66" s="102">
        <f t="shared" si="15"/>
        <v>10504390.251668649</v>
      </c>
      <c r="C66" s="99">
        <f>+'Summary Feed x Depr Grp'!N61</f>
        <v>10504390.251668649</v>
      </c>
      <c r="D66" s="102">
        <f t="shared" si="30"/>
        <v>63665.875586793729</v>
      </c>
      <c r="E66" s="191">
        <f t="shared" si="21"/>
        <v>54401.251904554243</v>
      </c>
      <c r="F66" s="102">
        <f t="shared" si="29"/>
        <v>-1207289.4371718224</v>
      </c>
      <c r="G66" s="191">
        <f t="shared" si="29"/>
        <v>-1068005.6170658071</v>
      </c>
      <c r="H66" s="102">
        <f t="shared" si="18"/>
        <v>9297100.8144968264</v>
      </c>
      <c r="I66" s="102">
        <f t="shared" si="18"/>
        <v>9436384.634602841</v>
      </c>
      <c r="J66" s="102">
        <f t="shared" si="3"/>
        <v>139283.82010601461</v>
      </c>
      <c r="K66" s="102">
        <f t="shared" si="4"/>
        <v>-29249.602222263067</v>
      </c>
      <c r="L66" s="102">
        <f t="shared" si="6"/>
        <v>1945.5709732700125</v>
      </c>
      <c r="M66" s="189"/>
      <c r="N66" s="102"/>
    </row>
    <row r="67" spans="1:34" ht="15" x14ac:dyDescent="0.25">
      <c r="A67" s="97">
        <v>45808</v>
      </c>
      <c r="B67" s="102">
        <f t="shared" si="15"/>
        <v>10821727.875302272</v>
      </c>
      <c r="C67" s="99">
        <f>+'Summary Feed x Depr Grp'!N62</f>
        <v>10821727.875302272</v>
      </c>
      <c r="D67" s="102">
        <f t="shared" si="30"/>
        <v>63665.875586793729</v>
      </c>
      <c r="E67" s="191">
        <f t="shared" si="21"/>
        <v>56069.918908827713</v>
      </c>
      <c r="F67" s="102">
        <f t="shared" si="29"/>
        <v>-1270955.3127586162</v>
      </c>
      <c r="G67" s="191">
        <f t="shared" si="29"/>
        <v>-1124075.5359746348</v>
      </c>
      <c r="H67" s="102">
        <f t="shared" si="18"/>
        <v>9550772.5625436567</v>
      </c>
      <c r="I67" s="102">
        <f t="shared" si="18"/>
        <v>9697652.3393276371</v>
      </c>
      <c r="J67" s="102">
        <f t="shared" si="3"/>
        <v>146879.77678398043</v>
      </c>
      <c r="K67" s="102">
        <f t="shared" si="4"/>
        <v>-30844.753124635889</v>
      </c>
      <c r="L67" s="102">
        <f t="shared" si="6"/>
        <v>1595.1509023728213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34" ht="15" x14ac:dyDescent="0.25">
      <c r="A68" s="97">
        <v>45838</v>
      </c>
      <c r="B68" s="102">
        <f t="shared" si="15"/>
        <v>11139065.498935895</v>
      </c>
      <c r="C68" s="99">
        <f>+'Summary Feed x Depr Grp'!N63</f>
        <v>11139065.498935895</v>
      </c>
      <c r="D68" s="102">
        <f t="shared" si="30"/>
        <v>63665.875586793729</v>
      </c>
      <c r="E68" s="191">
        <f t="shared" si="21"/>
        <v>57738.585913101182</v>
      </c>
      <c r="F68" s="102">
        <f t="shared" si="29"/>
        <v>-1334621.1883454099</v>
      </c>
      <c r="G68" s="191">
        <f t="shared" si="29"/>
        <v>-1181814.121887736</v>
      </c>
      <c r="H68" s="102">
        <f t="shared" si="18"/>
        <v>9804444.3105904851</v>
      </c>
      <c r="I68" s="102">
        <f t="shared" si="18"/>
        <v>9957251.377048159</v>
      </c>
      <c r="J68" s="102">
        <f t="shared" si="3"/>
        <v>152807.06645767391</v>
      </c>
      <c r="K68" s="102">
        <f t="shared" si="4"/>
        <v>-32089.483956111519</v>
      </c>
      <c r="L68" s="102">
        <f t="shared" si="6"/>
        <v>1244.7308314756301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34" ht="15" x14ac:dyDescent="0.25">
      <c r="A69" s="97">
        <v>45869</v>
      </c>
      <c r="B69" s="102">
        <f t="shared" si="15"/>
        <v>11456403.122569518</v>
      </c>
      <c r="C69" s="99">
        <f>+'Summary Feed x Depr Grp'!N64</f>
        <v>11456403.122569518</v>
      </c>
      <c r="D69" s="102">
        <f t="shared" si="30"/>
        <v>63665.875586793729</v>
      </c>
      <c r="E69" s="191">
        <f t="shared" si="21"/>
        <v>59407.252917374644</v>
      </c>
      <c r="F69" s="102">
        <f t="shared" si="29"/>
        <v>-1398287.0639322037</v>
      </c>
      <c r="G69" s="191">
        <f t="shared" si="29"/>
        <v>-1241221.3748051107</v>
      </c>
      <c r="H69" s="102">
        <f t="shared" si="18"/>
        <v>10058116.058637314</v>
      </c>
      <c r="I69" s="102">
        <f t="shared" si="18"/>
        <v>10215181.747764407</v>
      </c>
      <c r="J69" s="102">
        <f t="shared" si="3"/>
        <v>157065.68912709318</v>
      </c>
      <c r="K69" s="102">
        <f t="shared" si="4"/>
        <v>-32983.794716689568</v>
      </c>
      <c r="L69" s="102">
        <f t="shared" si="6"/>
        <v>894.31076057804967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34" ht="15" x14ac:dyDescent="0.25">
      <c r="A70" s="97">
        <v>45900</v>
      </c>
      <c r="B70" s="102">
        <f t="shared" si="15"/>
        <v>11773740.746203141</v>
      </c>
      <c r="C70" s="99">
        <f>+'Summary Feed x Depr Grp'!N65</f>
        <v>11773740.746203141</v>
      </c>
      <c r="D70" s="102">
        <f t="shared" si="30"/>
        <v>63665.875586793729</v>
      </c>
      <c r="E70" s="191">
        <f t="shared" si="21"/>
        <v>61075.919921648114</v>
      </c>
      <c r="F70" s="102">
        <f t="shared" si="29"/>
        <v>-1461952.9395189974</v>
      </c>
      <c r="G70" s="191">
        <f t="shared" si="29"/>
        <v>-1302297.294726759</v>
      </c>
      <c r="H70" s="102">
        <f t="shared" si="18"/>
        <v>10311787.806684144</v>
      </c>
      <c r="I70" s="102">
        <f t="shared" si="18"/>
        <v>10471443.451476382</v>
      </c>
      <c r="J70" s="102">
        <f>I70-H70</f>
        <v>159655.64479223825</v>
      </c>
      <c r="K70" s="102">
        <f t="shared" si="4"/>
        <v>-33527.68540637003</v>
      </c>
      <c r="L70" s="102">
        <f t="shared" si="6"/>
        <v>543.89068968046195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34" ht="15" customHeight="1" x14ac:dyDescent="0.25">
      <c r="A71" s="97">
        <v>45930</v>
      </c>
      <c r="B71" s="102">
        <f t="shared" si="15"/>
        <v>12091078.369836764</v>
      </c>
      <c r="C71" s="99">
        <f>+'Summary Feed x Depr Grp'!N66</f>
        <v>12091078.369836764</v>
      </c>
      <c r="D71" s="102">
        <f t="shared" si="30"/>
        <v>63665.875586793729</v>
      </c>
      <c r="E71" s="191">
        <f t="shared" si="21"/>
        <v>62744.586925921583</v>
      </c>
      <c r="F71" s="102">
        <f t="shared" si="29"/>
        <v>-1525618.8151057912</v>
      </c>
      <c r="G71" s="191">
        <f t="shared" si="29"/>
        <v>-1365041.8816526805</v>
      </c>
      <c r="H71" s="102">
        <f t="shared" si="18"/>
        <v>10565459.554730974</v>
      </c>
      <c r="I71" s="102">
        <f t="shared" si="18"/>
        <v>10726036.488184083</v>
      </c>
      <c r="J71" s="102">
        <f>I71-H71</f>
        <v>160576.93345310912</v>
      </c>
      <c r="K71" s="102">
        <f t="shared" si="4"/>
        <v>-33721.156025152915</v>
      </c>
      <c r="L71" s="102">
        <f t="shared" si="6"/>
        <v>193.47061878288514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34" ht="15" customHeight="1" x14ac:dyDescent="0.25">
      <c r="A72" s="97">
        <v>45961</v>
      </c>
      <c r="B72" s="102">
        <f t="shared" si="15"/>
        <v>12408415.993470388</v>
      </c>
      <c r="C72" s="99">
        <f>+'Summary Feed x Depr Grp'!N67</f>
        <v>12408415.993470388</v>
      </c>
      <c r="D72" s="102">
        <f t="shared" si="30"/>
        <v>63665.875586793729</v>
      </c>
      <c r="E72" s="191">
        <f t="shared" si="21"/>
        <v>64413.25393019506</v>
      </c>
      <c r="F72" s="102">
        <f t="shared" si="29"/>
        <v>-1589284.690692585</v>
      </c>
      <c r="G72" s="191">
        <f t="shared" si="29"/>
        <v>-1429455.1355828755</v>
      </c>
      <c r="H72" s="102">
        <f t="shared" si="18"/>
        <v>10819131.302777803</v>
      </c>
      <c r="I72" s="102">
        <f t="shared" si="18"/>
        <v>10978960.857887512</v>
      </c>
      <c r="J72" s="102">
        <f t="shared" ref="J72:J74" si="31">I72-H72</f>
        <v>159829.5551097095</v>
      </c>
      <c r="K72" s="102">
        <f t="shared" si="4"/>
        <v>-33564.206573038995</v>
      </c>
      <c r="L72" s="102">
        <f t="shared" si="6"/>
        <v>-156.94945211392042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34" ht="15" customHeight="1" x14ac:dyDescent="0.25">
      <c r="A73" s="97">
        <v>45991</v>
      </c>
      <c r="B73" s="102">
        <f t="shared" si="15"/>
        <v>12725753.617104011</v>
      </c>
      <c r="C73" s="99">
        <f>+'Summary Feed x Depr Grp'!N68</f>
        <v>12725753.617104011</v>
      </c>
      <c r="D73" s="102">
        <f t="shared" si="30"/>
        <v>63665.875586793729</v>
      </c>
      <c r="E73" s="191">
        <f t="shared" si="21"/>
        <v>66081.920934468522</v>
      </c>
      <c r="F73" s="102">
        <f t="shared" si="29"/>
        <v>-1652950.5662793787</v>
      </c>
      <c r="G73" s="191">
        <f t="shared" si="29"/>
        <v>-1495537.056517344</v>
      </c>
      <c r="H73" s="102">
        <f t="shared" si="18"/>
        <v>11072803.050824631</v>
      </c>
      <c r="I73" s="102">
        <f t="shared" si="18"/>
        <v>11230216.560586667</v>
      </c>
      <c r="J73" s="102">
        <f t="shared" si="31"/>
        <v>157413.50976203568</v>
      </c>
      <c r="K73" s="102">
        <f t="shared" si="4"/>
        <v>-33056.83705002749</v>
      </c>
      <c r="L73" s="102">
        <f t="shared" si="6"/>
        <v>-507.3695230115045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34" ht="15" x14ac:dyDescent="0.25">
      <c r="A74" s="97">
        <v>46022</v>
      </c>
      <c r="B74" s="102">
        <f t="shared" si="15"/>
        <v>13043091.240737634</v>
      </c>
      <c r="C74" s="99">
        <f>+'Summary Feed x Depr Grp'!N69</f>
        <v>13043091.240737634</v>
      </c>
      <c r="D74" s="102">
        <f>($B$26*$F$6+($B$38-$B$26)*$E$6+($B$50-$B$38)*$D$6+($B$62-$B$50)*$C$6+($B$74-$B$62)*$B$6)/12</f>
        <v>63665.875586793729</v>
      </c>
      <c r="E74" s="191">
        <f t="shared" si="21"/>
        <v>67750.587938741999</v>
      </c>
      <c r="F74" s="102">
        <f t="shared" si="29"/>
        <v>-1716616.4418661725</v>
      </c>
      <c r="G74" s="191">
        <f t="shared" si="29"/>
        <v>-1563287.644456086</v>
      </c>
      <c r="H74" s="102">
        <f t="shared" si="18"/>
        <v>11326474.798871461</v>
      </c>
      <c r="I74" s="102">
        <f t="shared" si="18"/>
        <v>11479803.596281547</v>
      </c>
      <c r="J74" s="102">
        <f t="shared" si="31"/>
        <v>153328.7974100858</v>
      </c>
      <c r="K74" s="102">
        <f t="shared" si="4"/>
        <v>-32199.047456118016</v>
      </c>
      <c r="L74" s="102">
        <f t="shared" si="6"/>
        <v>-857.78959390947421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3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+'E312 4'!L62</f>
        <v>-1915.6803004863687</v>
      </c>
      <c r="S75" s="47">
        <f>+'E312 4'!K62</f>
        <v>-19364.797903797513</v>
      </c>
      <c r="T75" s="45"/>
      <c r="U75" s="46"/>
      <c r="V75" s="43"/>
      <c r="W75" s="147">
        <f>S75</f>
        <v>-19364.797903797513</v>
      </c>
      <c r="X75" s="1"/>
    </row>
    <row r="76" spans="1:3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+'E312 4'!L63</f>
        <v>2996.8311859627647</v>
      </c>
      <c r="S76" s="48">
        <f t="shared" ref="S76:S87" si="33">+S75-R76</f>
        <v>-22361.629089760278</v>
      </c>
      <c r="T76" s="45">
        <f>U76-SUM($P$75:P76)+1</f>
        <v>335</v>
      </c>
      <c r="U76" s="46">
        <f>P88</f>
        <v>365</v>
      </c>
      <c r="V76" s="43">
        <f t="shared" ref="V76:V87" si="34">+T76/U76*R76</f>
        <v>2750.5162939658253</v>
      </c>
      <c r="W76" s="146">
        <f t="shared" ref="W76:W87" si="35">+W75-V76</f>
        <v>-22115.314197763339</v>
      </c>
      <c r="X76" s="1"/>
    </row>
    <row r="77" spans="1:34" ht="15" x14ac:dyDescent="0.25">
      <c r="A77" s="107" t="s">
        <v>102</v>
      </c>
      <c r="B77" s="98">
        <f>B26</f>
        <v>2034813.65</v>
      </c>
      <c r="C77" s="98">
        <f>C26</f>
        <v>2034813.65</v>
      </c>
      <c r="D77" s="98">
        <f>SUM(D21:D26)</f>
        <v>38152.755937499998</v>
      </c>
      <c r="E77" s="98">
        <f>SUM(E21:E26)</f>
        <v>42717.115267071931</v>
      </c>
      <c r="F77" s="98">
        <f t="shared" ref="F77:K77" si="36">F26</f>
        <v>-76305.511874999997</v>
      </c>
      <c r="G77" s="98">
        <f t="shared" si="36"/>
        <v>-42717.115267071931</v>
      </c>
      <c r="H77" s="98">
        <f t="shared" si="36"/>
        <v>1958508.1381249998</v>
      </c>
      <c r="I77" s="98">
        <f t="shared" si="36"/>
        <v>1992096.534732928</v>
      </c>
      <c r="J77" s="98">
        <f t="shared" si="36"/>
        <v>33588.396607928211</v>
      </c>
      <c r="K77" s="98">
        <f t="shared" si="36"/>
        <v>-7053.5632876649242</v>
      </c>
      <c r="L77" s="96">
        <f>SUM(L21:L26)</f>
        <v>-958.51545921007528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+'E312 4'!L64</f>
        <v>2646.4111150647877</v>
      </c>
      <c r="S77" s="48">
        <f t="shared" si="33"/>
        <v>-25008.040204825065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2225.8855132188764</v>
      </c>
      <c r="W77" s="146">
        <f t="shared" si="35"/>
        <v>-24341.199710982215</v>
      </c>
      <c r="X77" s="1"/>
    </row>
    <row r="78" spans="1:34" ht="15" x14ac:dyDescent="0.25">
      <c r="A78" s="108" t="s">
        <v>103</v>
      </c>
      <c r="B78" s="109">
        <f>(0+B26+SUM(B15:B25)*2)/24</f>
        <v>571848.93262479152</v>
      </c>
      <c r="C78" s="109">
        <f>(0+C26+SUM(C15:C25)*2)/24</f>
        <v>571848.93262479152</v>
      </c>
      <c r="D78" s="109"/>
      <c r="E78" s="110"/>
      <c r="F78" s="109">
        <f t="shared" ref="F78:K78" si="38">(0+F26+SUM(F15:F25)*2)/24</f>
        <v>-38152.755937499998</v>
      </c>
      <c r="G78" s="109">
        <f t="shared" si="38"/>
        <v>-7989.9108533645331</v>
      </c>
      <c r="H78" s="109">
        <f t="shared" si="38"/>
        <v>533696.17668729159</v>
      </c>
      <c r="I78" s="109">
        <f t="shared" si="38"/>
        <v>563859.02177142701</v>
      </c>
      <c r="J78" s="109">
        <f t="shared" si="38"/>
        <v>30162.84508413545</v>
      </c>
      <c r="K78" s="109">
        <f t="shared" si="38"/>
        <v>-6334.197467668444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+'E312 4'!L65</f>
        <v>2295.9910441679895</v>
      </c>
      <c r="S78" s="48">
        <f t="shared" si="33"/>
        <v>-27304.031248993055</v>
      </c>
      <c r="T78" s="45">
        <f>U78-SUM($P$75:P78)+1</f>
        <v>276</v>
      </c>
      <c r="U78" s="46">
        <f t="shared" si="37"/>
        <v>365</v>
      </c>
      <c r="V78" s="43">
        <f t="shared" si="34"/>
        <v>1736.1466525763428</v>
      </c>
      <c r="W78" s="146">
        <f t="shared" si="35"/>
        <v>-26077.346363558558</v>
      </c>
      <c r="X78" s="1"/>
    </row>
    <row r="79" spans="1:3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+'E312 4'!L66</f>
        <v>1945.5709732700125</v>
      </c>
      <c r="S79" s="48">
        <f t="shared" si="33"/>
        <v>-29249.602222263067</v>
      </c>
      <c r="T79" s="45">
        <f>U79-SUM($P$75:P79)+1</f>
        <v>246</v>
      </c>
      <c r="U79" s="46">
        <f t="shared" si="37"/>
        <v>365</v>
      </c>
      <c r="V79" s="43">
        <f t="shared" si="34"/>
        <v>1311.2615326696523</v>
      </c>
      <c r="W79" s="146">
        <f t="shared" si="35"/>
        <v>-27388.607896228212</v>
      </c>
      <c r="X79" s="1"/>
    </row>
    <row r="80" spans="1:34" ht="15" x14ac:dyDescent="0.25">
      <c r="A80" s="124" t="s">
        <v>89</v>
      </c>
      <c r="B80" s="125">
        <f>B38</f>
        <v>2868506.3300000015</v>
      </c>
      <c r="C80" s="125">
        <f>C38</f>
        <v>2868506.3300000015</v>
      </c>
      <c r="D80" s="125">
        <f>SUM(D27:D38)</f>
        <v>178156.67289350004</v>
      </c>
      <c r="E80" s="125">
        <f>SUM(E27:E38)</f>
        <v>183139.00125300005</v>
      </c>
      <c r="F80" s="125">
        <f t="shared" ref="F80:I80" si="39">F38</f>
        <v>-254462.18476850001</v>
      </c>
      <c r="G80" s="125">
        <f t="shared" si="39"/>
        <v>-225856.11652007201</v>
      </c>
      <c r="H80" s="125">
        <f t="shared" si="39"/>
        <v>2614044.1452315017</v>
      </c>
      <c r="I80" s="125">
        <f t="shared" si="39"/>
        <v>2642650.2134799296</v>
      </c>
      <c r="J80" s="125">
        <f>J38</f>
        <v>28606.068248427939</v>
      </c>
      <c r="K80" s="125">
        <f>K38</f>
        <v>-6007.2743321698672</v>
      </c>
      <c r="L80" s="126">
        <f>SUM(L27:L38)</f>
        <v>-1046.2889554950571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+'E312 4'!L67</f>
        <v>1595.1509023728213</v>
      </c>
      <c r="S80" s="48">
        <f t="shared" si="33"/>
        <v>-30844.753124635889</v>
      </c>
      <c r="T80" s="45">
        <f>U80-SUM($P$75:P80)+1</f>
        <v>215</v>
      </c>
      <c r="U80" s="46">
        <f t="shared" si="37"/>
        <v>365</v>
      </c>
      <c r="V80" s="43">
        <f t="shared" si="34"/>
        <v>939.60943564426464</v>
      </c>
      <c r="W80" s="146">
        <f t="shared" si="35"/>
        <v>-28328.217331872478</v>
      </c>
      <c r="X80" s="1"/>
    </row>
    <row r="81" spans="1:42" ht="15" x14ac:dyDescent="0.25">
      <c r="A81" s="127" t="s">
        <v>88</v>
      </c>
      <c r="B81" s="128">
        <f>(B26+B38+SUM(B27:B37)*2)/24</f>
        <v>2451659.9900000007</v>
      </c>
      <c r="C81" s="128">
        <f>(C26+C38+SUM(C27:C37)*2)/24</f>
        <v>2451659.9900000007</v>
      </c>
      <c r="D81" s="128"/>
      <c r="E81" s="129"/>
      <c r="F81" s="128">
        <f t="shared" ref="F81:I81" si="40">(F26+F38+SUM(F27:F37)*2)/24</f>
        <v>-165383.84832175003</v>
      </c>
      <c r="G81" s="128">
        <f t="shared" si="40"/>
        <v>-129132.91880038446</v>
      </c>
      <c r="H81" s="128">
        <f t="shared" si="40"/>
        <v>2286276.1416782509</v>
      </c>
      <c r="I81" s="128">
        <f t="shared" si="40"/>
        <v>2322527.071199616</v>
      </c>
      <c r="J81" s="128">
        <f>(J26+J38+SUM(J27:J37)*2)/24</f>
        <v>36250.929521365411</v>
      </c>
      <c r="K81" s="128">
        <f>(K26+K38+SUM(K27:K37)*2)/24</f>
        <v>-7612.695199486735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+'E312 4'!L68</f>
        <v>1244.7308314756301</v>
      </c>
      <c r="S81" s="48">
        <f t="shared" si="33"/>
        <v>-32089.483956111519</v>
      </c>
      <c r="T81" s="45">
        <f>U81-SUM($P$75:P81)+1</f>
        <v>185</v>
      </c>
      <c r="U81" s="46">
        <f t="shared" si="37"/>
        <v>365</v>
      </c>
      <c r="V81" s="43">
        <f t="shared" si="34"/>
        <v>630.89096937805914</v>
      </c>
      <c r="W81" s="146">
        <f t="shared" si="35"/>
        <v>-28959.108301250537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+'E312 4'!L69</f>
        <v>894.31076057804967</v>
      </c>
      <c r="S82" s="48">
        <f t="shared" si="33"/>
        <v>-32983.794716689568</v>
      </c>
      <c r="T82" s="45">
        <f>U82-SUM($P$75:P82)+1</f>
        <v>154</v>
      </c>
      <c r="U82" s="46">
        <f t="shared" si="37"/>
        <v>365</v>
      </c>
      <c r="V82" s="43">
        <f t="shared" si="34"/>
        <v>377.32563596991685</v>
      </c>
      <c r="W82" s="146">
        <f t="shared" si="35"/>
        <v>-29336.433937220452</v>
      </c>
      <c r="X82" s="1"/>
    </row>
    <row r="83" spans="1:42" ht="15" x14ac:dyDescent="0.25">
      <c r="A83" s="107" t="s">
        <v>90</v>
      </c>
      <c r="B83" s="98">
        <f>B50</f>
        <v>4004589.7924576243</v>
      </c>
      <c r="C83" s="98">
        <f>C50</f>
        <v>4004589.7924576243</v>
      </c>
      <c r="D83" s="98">
        <f>SUM(D39:D50)</f>
        <v>238651.91182186097</v>
      </c>
      <c r="E83" s="98">
        <f>SUM(E39:E50)</f>
        <v>216846.18266353809</v>
      </c>
      <c r="F83" s="98">
        <f t="shared" ref="F83:K83" si="41">F50</f>
        <v>-493114.09659036127</v>
      </c>
      <c r="G83" s="98">
        <f t="shared" si="41"/>
        <v>-442702.29918361019</v>
      </c>
      <c r="H83" s="98">
        <f t="shared" si="41"/>
        <v>3511475.6958672632</v>
      </c>
      <c r="I83" s="98">
        <f t="shared" si="41"/>
        <v>3561887.493274014</v>
      </c>
      <c r="J83" s="98">
        <f t="shared" si="41"/>
        <v>50411.797406750731</v>
      </c>
      <c r="K83" s="98">
        <f t="shared" si="41"/>
        <v>-10586.477455417653</v>
      </c>
      <c r="L83" s="101">
        <f>SUM(L39:L50)</f>
        <v>4579.2031232477857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+'E312 4'!L70</f>
        <v>543.89068968046195</v>
      </c>
      <c r="S83" s="48">
        <f t="shared" si="33"/>
        <v>-33527.68540637003</v>
      </c>
      <c r="T83" s="45">
        <f>U83-SUM($P$75:P83)+1</f>
        <v>123</v>
      </c>
      <c r="U83" s="46">
        <f t="shared" si="37"/>
        <v>365</v>
      </c>
      <c r="V83" s="43">
        <f t="shared" si="34"/>
        <v>183.28371186492279</v>
      </c>
      <c r="W83" s="146">
        <f t="shared" si="35"/>
        <v>-29519.717649085374</v>
      </c>
      <c r="X83" s="1"/>
    </row>
    <row r="84" spans="1:42" ht="15" x14ac:dyDescent="0.25">
      <c r="A84" s="108" t="s">
        <v>91</v>
      </c>
      <c r="B84" s="109">
        <f>(B38+B50+SUM(B39:B49)*2)/24</f>
        <v>3436548.0612288122</v>
      </c>
      <c r="C84" s="109">
        <f>(C38+C50+SUM(C39:C49)*2)/24</f>
        <v>3436548.0612288122</v>
      </c>
      <c r="D84" s="109"/>
      <c r="E84" s="110"/>
      <c r="F84" s="109">
        <f t="shared" ref="F84:K84" si="42">(F38+F50+SUM(F39:F49)*2)/24</f>
        <v>-373788.14067943062</v>
      </c>
      <c r="G84" s="109">
        <f t="shared" si="42"/>
        <v>-328346.78776689095</v>
      </c>
      <c r="H84" s="109">
        <f t="shared" si="42"/>
        <v>3062759.9205493829</v>
      </c>
      <c r="I84" s="109">
        <f t="shared" si="42"/>
        <v>3108201.2734619216</v>
      </c>
      <c r="J84" s="109">
        <f t="shared" si="42"/>
        <v>45441.352912539674</v>
      </c>
      <c r="K84" s="109">
        <f t="shared" si="42"/>
        <v>-9542.6841116333308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+'E312 4'!L71</f>
        <v>193.47061878288514</v>
      </c>
      <c r="S84" s="48">
        <f t="shared" si="33"/>
        <v>-33721.156025152915</v>
      </c>
      <c r="T84" s="45">
        <f>U84-SUM($P$75:P84)+1</f>
        <v>93</v>
      </c>
      <c r="U84" s="46">
        <f t="shared" si="37"/>
        <v>365</v>
      </c>
      <c r="V84" s="43">
        <f t="shared" si="34"/>
        <v>49.295253552899503</v>
      </c>
      <c r="W84" s="146">
        <f t="shared" si="35"/>
        <v>-29569.012902638275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+'E312 4'!L72</f>
        <v>-156.94945211392042</v>
      </c>
      <c r="S85" s="48">
        <f t="shared" si="33"/>
        <v>-33564.206573038995</v>
      </c>
      <c r="T85" s="45">
        <f>U85-SUM($P$75:P85)+1</f>
        <v>62</v>
      </c>
      <c r="U85" s="46">
        <f t="shared" si="37"/>
        <v>365</v>
      </c>
      <c r="V85" s="43">
        <f t="shared" si="34"/>
        <v>-26.659906934419357</v>
      </c>
      <c r="W85" s="146">
        <f t="shared" si="35"/>
        <v>-29542.352995703855</v>
      </c>
      <c r="X85" s="1"/>
    </row>
    <row r="86" spans="1:42" ht="15" x14ac:dyDescent="0.25">
      <c r="A86" s="124" t="s">
        <v>92</v>
      </c>
      <c r="B86" s="125">
        <f>B62</f>
        <v>9235039.7571341563</v>
      </c>
      <c r="C86" s="125">
        <f>C62</f>
        <v>9235039.7571341563</v>
      </c>
      <c r="D86" s="125">
        <f>SUM(D51:D62)</f>
        <v>459511.83823428577</v>
      </c>
      <c r="E86" s="125">
        <f>SUM(E51:E62)</f>
        <v>417710.31228962081</v>
      </c>
      <c r="F86" s="125">
        <f t="shared" ref="F86:K86" si="43">F62</f>
        <v>-952625.9348246475</v>
      </c>
      <c r="G86" s="125">
        <f t="shared" si="43"/>
        <v>-860412.61147323088</v>
      </c>
      <c r="H86" s="125">
        <f t="shared" si="43"/>
        <v>8282413.8223095089</v>
      </c>
      <c r="I86" s="125">
        <f t="shared" si="43"/>
        <v>8374627.1456609257</v>
      </c>
      <c r="J86" s="125">
        <f t="shared" si="43"/>
        <v>92213.323351416737</v>
      </c>
      <c r="K86" s="125">
        <f t="shared" si="43"/>
        <v>-19364.797903797513</v>
      </c>
      <c r="L86" s="126">
        <f>SUM(L51:L62)</f>
        <v>8778.32044837986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+'E312 4'!L73</f>
        <v>-507.3695230115045</v>
      </c>
      <c r="S86" s="48">
        <f t="shared" si="33"/>
        <v>-33056.83705002749</v>
      </c>
      <c r="T86" s="45">
        <f>U86-SUM($P$75:P86)+1</f>
        <v>32</v>
      </c>
      <c r="U86" s="46">
        <f t="shared" si="37"/>
        <v>365</v>
      </c>
      <c r="V86" s="43">
        <f t="shared" si="34"/>
        <v>-44.481711606488069</v>
      </c>
      <c r="W86" s="146">
        <f t="shared" si="35"/>
        <v>-29497.871284097368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6619814.7747958908</v>
      </c>
      <c r="C87" s="128">
        <f t="shared" si="44"/>
        <v>6619814.7747958908</v>
      </c>
      <c r="D87" s="128"/>
      <c r="E87" s="129"/>
      <c r="F87" s="128">
        <f t="shared" ref="F87:H87" si="45">(F50+F62+SUM(F51:F61)*2)/24</f>
        <v>-722870.01570750435</v>
      </c>
      <c r="G87" s="128">
        <f t="shared" si="45"/>
        <v>-624245.00210720184</v>
      </c>
      <c r="H87" s="128">
        <f t="shared" si="45"/>
        <v>5896944.7590883849</v>
      </c>
      <c r="I87" s="128">
        <f>(I50+I62+SUM(I51:I61)*2)/24</f>
        <v>5995569.7726886878</v>
      </c>
      <c r="J87" s="128">
        <f t="shared" ref="J87:K87" si="46">(J50+J62+SUM(J51:J61)*2)/24</f>
        <v>98625.013600302438</v>
      </c>
      <c r="K87" s="128">
        <f t="shared" si="46"/>
        <v>-20711.252856063507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+'E312 4'!L74</f>
        <v>-857.78959390947421</v>
      </c>
      <c r="S87" s="48">
        <f t="shared" si="33"/>
        <v>-32199.047456118016</v>
      </c>
      <c r="T87" s="45">
        <f>U87-SUM($P$75:P87)+1</f>
        <v>1</v>
      </c>
      <c r="U87" s="46">
        <f t="shared" si="37"/>
        <v>365</v>
      </c>
      <c r="V87" s="43">
        <f t="shared" si="34"/>
        <v>-2.350108476464313</v>
      </c>
      <c r="W87" s="146">
        <f t="shared" si="35"/>
        <v>-29495.521175620903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12834.249552320503</v>
      </c>
      <c r="S88" s="224">
        <f>+'E312 4'!K74-S87</f>
        <v>0</v>
      </c>
      <c r="T88" s="21"/>
      <c r="U88" s="50"/>
      <c r="V88" s="49">
        <f>SUM(V76:V87)</f>
        <v>10130.723271823388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13043091.240737634</v>
      </c>
      <c r="C89" s="98">
        <f>C74</f>
        <v>13043091.240737634</v>
      </c>
      <c r="D89" s="98">
        <f>SUM(D63:D74)</f>
        <v>763990.50704152498</v>
      </c>
      <c r="E89" s="98">
        <f>SUM(E63:E74)</f>
        <v>702875.03298285487</v>
      </c>
      <c r="F89" s="98">
        <f t="shared" ref="F89:K89" si="47">F74</f>
        <v>-1716616.4418661725</v>
      </c>
      <c r="G89" s="98">
        <f t="shared" si="47"/>
        <v>-1563287.644456086</v>
      </c>
      <c r="H89" s="98">
        <f t="shared" si="47"/>
        <v>11326474.798871461</v>
      </c>
      <c r="I89" s="98">
        <f t="shared" si="47"/>
        <v>11479803.596281547</v>
      </c>
      <c r="J89" s="98">
        <f t="shared" si="47"/>
        <v>153328.7974100858</v>
      </c>
      <c r="K89" s="98">
        <f t="shared" si="47"/>
        <v>-32199.047456118016</v>
      </c>
      <c r="L89" s="101">
        <f>SUM(L63:L74)</f>
        <v>12834.249552320503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11139065.498935895</v>
      </c>
      <c r="C90" s="109">
        <f>(C62+C74+SUM(C63:C73)*2)/24</f>
        <v>11139065.498935895</v>
      </c>
      <c r="D90" s="109"/>
      <c r="E90" s="110"/>
      <c r="F90" s="109">
        <f t="shared" ref="F90:K90" si="48">(F62+F74+SUM(F63:F73)*2)/24</f>
        <v>-1334621.1883454099</v>
      </c>
      <c r="G90" s="109">
        <f t="shared" si="48"/>
        <v>-1191965.1794970662</v>
      </c>
      <c r="H90" s="109">
        <f t="shared" si="48"/>
        <v>9804444.3105904851</v>
      </c>
      <c r="I90" s="109">
        <f t="shared" si="48"/>
        <v>9947100.3194388282</v>
      </c>
      <c r="J90" s="109">
        <f t="shared" si="48"/>
        <v>142656.00884834351</v>
      </c>
      <c r="K90" s="109">
        <f t="shared" si="48"/>
        <v>-29957.761858152135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-29957.761858152135</v>
      </c>
      <c r="T90" s="21"/>
      <c r="U90" s="22"/>
      <c r="V90" s="160" t="s">
        <v>104</v>
      </c>
      <c r="W90" s="55">
        <f>W87</f>
        <v>-29495.521175620903</v>
      </c>
      <c r="X90" s="247">
        <f>+'DFIT Detail'!G9</f>
        <v>-29494.85</v>
      </c>
      <c r="Y90" s="249">
        <f>+W90-X90</f>
        <v>-0.67117562090425054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Grp'!N73-B78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Grp'!N74-B81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Grp'!N75-B84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Grp'!N76-B87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Grp'!N77-B90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E312 STM Boiler, Colstrip 4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42717.115267071931</v>
      </c>
      <c r="F103" s="99">
        <f t="array" ref="F103:F107">TRANSPOSE('Depr Exp Detail'!D66:H66)</f>
        <v>42717.14</v>
      </c>
      <c r="G103" s="264">
        <f>+F103-E103</f>
        <v>2.4732928068260662E-2</v>
      </c>
      <c r="H103" s="256"/>
    </row>
    <row r="104" spans="1:12" x14ac:dyDescent="0.2">
      <c r="D104" s="258" t="s">
        <v>3035</v>
      </c>
      <c r="E104" s="102">
        <f>+E80</f>
        <v>183139.00125300005</v>
      </c>
      <c r="F104" s="99">
        <v>183139.20000000001</v>
      </c>
      <c r="G104" s="264">
        <f t="shared" ref="G104:G107" si="50">+F104-E104</f>
        <v>0.19874699995853007</v>
      </c>
      <c r="H104" s="256"/>
    </row>
    <row r="105" spans="1:12" x14ac:dyDescent="0.2">
      <c r="D105" s="255">
        <v>2023</v>
      </c>
      <c r="E105" s="102">
        <f>+E83</f>
        <v>216846.18266353809</v>
      </c>
      <c r="F105" s="99">
        <v>216846.54</v>
      </c>
      <c r="G105" s="264">
        <f t="shared" si="50"/>
        <v>0.35733646192238666</v>
      </c>
      <c r="H105" s="256"/>
    </row>
    <row r="106" spans="1:12" x14ac:dyDescent="0.2">
      <c r="D106" s="255">
        <v>2024</v>
      </c>
      <c r="E106" s="102">
        <f>+E86</f>
        <v>417710.31228962081</v>
      </c>
      <c r="F106" s="99">
        <v>417710.82</v>
      </c>
      <c r="G106" s="264">
        <f t="shared" si="50"/>
        <v>0.50771037919912487</v>
      </c>
      <c r="H106" s="256"/>
    </row>
    <row r="107" spans="1:12" x14ac:dyDescent="0.2">
      <c r="D107" s="255">
        <v>2025</v>
      </c>
      <c r="E107" s="102">
        <f>+E89</f>
        <v>702875.03298285487</v>
      </c>
      <c r="F107" s="99">
        <v>702875.34</v>
      </c>
      <c r="G107" s="264">
        <f t="shared" si="50"/>
        <v>0.30701714509632438</v>
      </c>
      <c r="H107" s="256"/>
    </row>
    <row r="108" spans="1:12" x14ac:dyDescent="0.2">
      <c r="D108" s="255"/>
      <c r="E108" s="190"/>
      <c r="F108" s="190"/>
      <c r="G108" s="195">
        <f>SUM(G103:G107)</f>
        <v>1.3955439142446266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56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7109375" style="67" bestFit="1" customWidth="1"/>
    <col min="12" max="12" width="11.7109375" style="67" bestFit="1" customWidth="1"/>
    <col min="13" max="13" width="9.7109375" style="190" bestFit="1" customWidth="1"/>
    <col min="14" max="14" width="7.7109375" style="67" bestFit="1" customWidth="1"/>
    <col min="15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24" s="2" customFormat="1" x14ac:dyDescent="0.2">
      <c r="A1" s="15" t="str">
        <f>+'Summary Feed x Depr Grp'!O1</f>
        <v>E314 STM Turbogen, Colstrip 3</v>
      </c>
      <c r="B1" s="15"/>
      <c r="C1" s="16"/>
      <c r="D1" s="16"/>
      <c r="E1" s="16"/>
      <c r="J1" s="16"/>
      <c r="K1" s="16"/>
      <c r="L1" s="56"/>
      <c r="M1" s="57"/>
      <c r="N1" s="56"/>
    </row>
    <row r="2" spans="1:24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24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24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24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 t="s">
        <v>2</v>
      </c>
    </row>
    <row r="6" spans="1:24" s="2" customFormat="1" x14ac:dyDescent="0.2">
      <c r="A6" s="71" t="s">
        <v>82</v>
      </c>
      <c r="B6" s="116">
        <f t="array" ref="B6:V6">TRANSPOSE(MACRS!AA7:AA27)</f>
        <v>3.7499999999999999E-2</v>
      </c>
      <c r="C6" s="116">
        <v>7.2190000000000004E-2</v>
      </c>
      <c r="D6" s="116">
        <v>6.6769999999999996E-2</v>
      </c>
      <c r="E6" s="116">
        <v>6.1769999999999999E-2</v>
      </c>
      <c r="F6" s="116">
        <v>5.713E-2</v>
      </c>
      <c r="G6" s="116">
        <v>5.2850000000000001E-2</v>
      </c>
      <c r="H6" s="116">
        <v>4.888E-2</v>
      </c>
      <c r="I6" s="116">
        <v>4.5220000000000003E-2</v>
      </c>
      <c r="J6" s="116">
        <v>4.462E-2</v>
      </c>
      <c r="K6" s="116">
        <v>4.4609999999999997E-2</v>
      </c>
      <c r="L6" s="116">
        <v>4.462E-2</v>
      </c>
      <c r="M6" s="116">
        <v>4.4609999999999997E-2</v>
      </c>
      <c r="N6" s="116">
        <v>4.462E-2</v>
      </c>
      <c r="O6" s="116">
        <v>4.4609999999999997E-2</v>
      </c>
      <c r="P6" s="116">
        <v>4.462E-2</v>
      </c>
      <c r="Q6" s="116">
        <v>4.4609999999999997E-2</v>
      </c>
      <c r="R6" s="116">
        <v>4.462E-2</v>
      </c>
      <c r="S6" s="116">
        <v>4.4609999999999997E-2</v>
      </c>
      <c r="T6" s="116">
        <v>4.462E-2</v>
      </c>
      <c r="U6" s="116">
        <v>4.4609999999999997E-2</v>
      </c>
      <c r="V6" s="116">
        <v>2.231E-2</v>
      </c>
      <c r="W6" s="116">
        <f>SUM(B6:V6)</f>
        <v>1.0000000000000002</v>
      </c>
    </row>
    <row r="7" spans="1:24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24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24" ht="13.5" thickBot="1" x14ac:dyDescent="0.25">
      <c r="A9" s="80"/>
      <c r="B9" s="81"/>
      <c r="C9" s="82"/>
      <c r="D9" s="81" t="s">
        <v>64</v>
      </c>
      <c r="E9" s="159">
        <f>+'Summary Feed x Depr Grp'!O7</f>
        <v>0.11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24" ht="13.5" thickBot="1" x14ac:dyDescent="0.25">
      <c r="A10" s="80"/>
      <c r="B10" s="81"/>
      <c r="C10" s="82"/>
      <c r="D10" s="81" t="s">
        <v>65</v>
      </c>
      <c r="E10" s="159">
        <f>+'Summary Feed x Depr Grp'!O8</f>
        <v>0.10390000000000001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24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24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24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24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24" ht="15" x14ac:dyDescent="0.25">
      <c r="A15" s="97">
        <v>44227</v>
      </c>
      <c r="B15" s="102"/>
      <c r="C15" s="102"/>
      <c r="D15" s="102">
        <f t="shared" ref="D15:D26" si="0">$B$26*$B$6/12</f>
        <v>1262.920625</v>
      </c>
      <c r="E15" s="102"/>
      <c r="F15" s="102">
        <f t="shared" ref="F15" si="1">-D15</f>
        <v>-1262.920625</v>
      </c>
      <c r="G15" s="102"/>
      <c r="H15" s="102">
        <f t="shared" ref="H15:I30" si="2">B15+F15</f>
        <v>-1262.920625</v>
      </c>
      <c r="I15" s="102">
        <f t="shared" si="2"/>
        <v>0</v>
      </c>
      <c r="J15" s="102">
        <f t="shared" ref="J15:J69" si="3">I15-H15</f>
        <v>1262.920625</v>
      </c>
      <c r="K15" s="102">
        <f t="shared" ref="K15:K74" si="4">-J15*$K$11</f>
        <v>-265.21333125000001</v>
      </c>
      <c r="L15" s="102">
        <f t="shared" ref="L15" si="5">-K15</f>
        <v>265.21333125000001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24" ht="15" x14ac:dyDescent="0.25">
      <c r="A16" s="97">
        <v>44255</v>
      </c>
      <c r="B16" s="102"/>
      <c r="C16" s="102"/>
      <c r="D16" s="102">
        <f t="shared" si="0"/>
        <v>1262.920625</v>
      </c>
      <c r="E16" s="102"/>
      <c r="F16" s="102">
        <f>-D16+F15</f>
        <v>-2525.8412499999999</v>
      </c>
      <c r="G16" s="102"/>
      <c r="H16" s="102">
        <f t="shared" si="2"/>
        <v>-2525.8412499999999</v>
      </c>
      <c r="I16" s="102">
        <f t="shared" si="2"/>
        <v>0</v>
      </c>
      <c r="J16" s="102">
        <f t="shared" si="3"/>
        <v>2525.8412499999999</v>
      </c>
      <c r="K16" s="102">
        <f t="shared" si="4"/>
        <v>-530.42666250000002</v>
      </c>
      <c r="L16" s="102">
        <f t="shared" ref="L16:L74" si="6">-K16+K15</f>
        <v>265.21333125000001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1262.920625</v>
      </c>
      <c r="E17" s="102"/>
      <c r="F17" s="102">
        <f t="shared" ref="F17:G32" si="7">-D17+F16</f>
        <v>-3788.7618750000001</v>
      </c>
      <c r="G17" s="102"/>
      <c r="H17" s="102">
        <f t="shared" si="2"/>
        <v>-3788.7618750000001</v>
      </c>
      <c r="I17" s="102">
        <f t="shared" si="2"/>
        <v>0</v>
      </c>
      <c r="J17" s="102">
        <f t="shared" si="3"/>
        <v>3788.7618750000001</v>
      </c>
      <c r="K17" s="102">
        <f t="shared" si="4"/>
        <v>-795.63999375000003</v>
      </c>
      <c r="L17" s="102">
        <f t="shared" si="6"/>
        <v>265.21333125000001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1262.920625</v>
      </c>
      <c r="E18" s="102"/>
      <c r="F18" s="102">
        <f t="shared" si="7"/>
        <v>-5051.6824999999999</v>
      </c>
      <c r="G18" s="102"/>
      <c r="H18" s="102">
        <f t="shared" si="2"/>
        <v>-5051.6824999999999</v>
      </c>
      <c r="I18" s="102">
        <f t="shared" si="2"/>
        <v>0</v>
      </c>
      <c r="J18" s="102">
        <f t="shared" si="3"/>
        <v>5051.6824999999999</v>
      </c>
      <c r="K18" s="102">
        <f t="shared" si="4"/>
        <v>-1060.853325</v>
      </c>
      <c r="L18" s="102">
        <f t="shared" si="6"/>
        <v>265.21333125000001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1262.920625</v>
      </c>
      <c r="E19" s="102"/>
      <c r="F19" s="102">
        <f t="shared" si="7"/>
        <v>-6314.6031249999996</v>
      </c>
      <c r="G19" s="102"/>
      <c r="H19" s="102">
        <f t="shared" si="2"/>
        <v>-6314.6031249999996</v>
      </c>
      <c r="I19" s="102">
        <f t="shared" si="2"/>
        <v>0</v>
      </c>
      <c r="J19" s="102">
        <f t="shared" si="3"/>
        <v>6314.6031249999996</v>
      </c>
      <c r="K19" s="102">
        <f t="shared" si="4"/>
        <v>-1326.0666562499998</v>
      </c>
      <c r="L19" s="102">
        <f t="shared" si="6"/>
        <v>265.21333124999978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1262.920625</v>
      </c>
      <c r="E20" s="102"/>
      <c r="F20" s="102">
        <f t="shared" si="7"/>
        <v>-7577.5237499999994</v>
      </c>
      <c r="G20" s="102"/>
      <c r="H20" s="102">
        <f t="shared" si="2"/>
        <v>-7577.5237499999994</v>
      </c>
      <c r="I20" s="102">
        <f t="shared" si="2"/>
        <v>0</v>
      </c>
      <c r="J20" s="102">
        <f t="shared" si="3"/>
        <v>7577.5237499999994</v>
      </c>
      <c r="K20" s="102">
        <f t="shared" si="4"/>
        <v>-1591.2799874999998</v>
      </c>
      <c r="L20" s="102">
        <f t="shared" si="6"/>
        <v>265.21333125000001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8">C21</f>
        <v>125751.52007972564</v>
      </c>
      <c r="C21" s="102">
        <f>+'Summary Feed x Depr Grp'!P16</f>
        <v>125751.52007972564</v>
      </c>
      <c r="D21" s="102">
        <f t="shared" si="0"/>
        <v>1262.920625</v>
      </c>
      <c r="E21" s="191">
        <f>(+C21*$E$9/12)*0.5</f>
        <v>576.36113369874249</v>
      </c>
      <c r="F21" s="229">
        <f t="shared" si="7"/>
        <v>-8840.4443749999991</v>
      </c>
      <c r="G21" s="102">
        <f>-E21</f>
        <v>-576.36113369874249</v>
      </c>
      <c r="H21" s="229">
        <f t="shared" si="2"/>
        <v>116911.07570472563</v>
      </c>
      <c r="I21" s="102">
        <f t="shared" si="2"/>
        <v>125175.1589460269</v>
      </c>
      <c r="J21" s="229">
        <f t="shared" si="3"/>
        <v>8264.0832413012686</v>
      </c>
      <c r="K21" s="229">
        <f t="shared" si="4"/>
        <v>-1735.4574806732664</v>
      </c>
      <c r="L21" s="102">
        <f t="shared" si="6"/>
        <v>144.17749317326661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8"/>
        <v>183893.43868961706</v>
      </c>
      <c r="C22" s="102">
        <f>+'Summary Feed x Depr Grp'!P17</f>
        <v>183893.43868961706</v>
      </c>
      <c r="D22" s="102">
        <f t="shared" si="0"/>
        <v>1262.920625</v>
      </c>
      <c r="E22" s="102">
        <f t="shared" ref="E22:E27" si="9">+(C21*$E$9/12)+(((C22-C21)*$E$9/12)*0.5)</f>
        <v>1419.206061026154</v>
      </c>
      <c r="F22" s="229">
        <f t="shared" si="7"/>
        <v>-10103.365</v>
      </c>
      <c r="G22" s="191">
        <f>-E22+G21</f>
        <v>-1995.5671947248966</v>
      </c>
      <c r="H22" s="229">
        <f t="shared" si="2"/>
        <v>173790.07368961707</v>
      </c>
      <c r="I22" s="102">
        <f t="shared" si="2"/>
        <v>181897.87149489217</v>
      </c>
      <c r="J22" s="229">
        <f t="shared" si="3"/>
        <v>8107.7978052750987</v>
      </c>
      <c r="K22" s="229">
        <f t="shared" si="4"/>
        <v>-1702.6375391077706</v>
      </c>
      <c r="L22" s="102">
        <f t="shared" si="6"/>
        <v>-32.81994156549581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8"/>
        <v>232890.87972598549</v>
      </c>
      <c r="C23" s="102">
        <f>+'Summary Feed x Depr Grp'!P18</f>
        <v>232890.87972598549</v>
      </c>
      <c r="D23" s="102">
        <f t="shared" si="0"/>
        <v>1262.920625</v>
      </c>
      <c r="E23" s="102">
        <f t="shared" si="9"/>
        <v>1910.261459404845</v>
      </c>
      <c r="F23" s="102">
        <f t="shared" si="7"/>
        <v>-11366.285625</v>
      </c>
      <c r="G23" s="102">
        <f t="shared" si="7"/>
        <v>-3905.8286541297416</v>
      </c>
      <c r="H23" s="102">
        <f t="shared" si="2"/>
        <v>221524.5941009855</v>
      </c>
      <c r="I23" s="102">
        <f t="shared" si="2"/>
        <v>228985.05107185576</v>
      </c>
      <c r="J23" s="102">
        <f t="shared" si="3"/>
        <v>7460.456970870262</v>
      </c>
      <c r="K23" s="102">
        <f t="shared" si="4"/>
        <v>-1566.695963882755</v>
      </c>
      <c r="L23" s="102">
        <f t="shared" si="6"/>
        <v>-135.94157522501564</v>
      </c>
      <c r="M23" s="189"/>
      <c r="N23" s="190"/>
      <c r="O23" s="145">
        <v>2</v>
      </c>
      <c r="P23" s="131"/>
      <c r="Q23" s="42">
        <v>44926</v>
      </c>
      <c r="R23" s="43">
        <f>+'E314 3'!L38</f>
        <v>-464.20430045499461</v>
      </c>
      <c r="S23" s="47">
        <f>+'E314 3'!K38</f>
        <v>3258.3973400103932</v>
      </c>
      <c r="T23" s="45"/>
      <c r="U23" s="46"/>
      <c r="V23" s="43"/>
      <c r="W23" s="147">
        <f>S23</f>
        <v>3258.3973400103932</v>
      </c>
      <c r="X23" s="1"/>
    </row>
    <row r="24" spans="1:24" ht="15" x14ac:dyDescent="0.25">
      <c r="A24" s="97">
        <v>44500</v>
      </c>
      <c r="B24" s="102">
        <f t="shared" si="8"/>
        <v>276706.03875085316</v>
      </c>
      <c r="C24" s="102">
        <f>+'Summary Feed x Depr Grp'!P19</f>
        <v>276706.03875085316</v>
      </c>
      <c r="D24" s="102">
        <f t="shared" si="0"/>
        <v>1262.920625</v>
      </c>
      <c r="E24" s="102">
        <f t="shared" si="9"/>
        <v>2335.6525430188435</v>
      </c>
      <c r="F24" s="102">
        <f t="shared" si="7"/>
        <v>-12629.206250000001</v>
      </c>
      <c r="G24" s="102">
        <f t="shared" si="7"/>
        <v>-6241.4811971485851</v>
      </c>
      <c r="H24" s="102">
        <f t="shared" si="2"/>
        <v>264076.83250085317</v>
      </c>
      <c r="I24" s="102">
        <f t="shared" si="2"/>
        <v>270464.5575537046</v>
      </c>
      <c r="J24" s="102">
        <f t="shared" si="3"/>
        <v>6387.7250528514269</v>
      </c>
      <c r="K24" s="102">
        <f t="shared" si="4"/>
        <v>-1341.4222610987997</v>
      </c>
      <c r="L24" s="102">
        <f t="shared" si="6"/>
        <v>-225.27370278395529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+'E314 3'!L39</f>
        <v>-223.50062235419227</v>
      </c>
      <c r="S24" s="48">
        <f t="shared" ref="S24:S35" si="11">+S23-R24</f>
        <v>3481.8979623645855</v>
      </c>
      <c r="T24" s="45">
        <f>U24-SUM($P$23:P24)+1</f>
        <v>335</v>
      </c>
      <c r="U24" s="46">
        <f>P36</f>
        <v>365</v>
      </c>
      <c r="V24" s="43">
        <f t="shared" ref="V24:V35" si="12">+T24/U24*R24</f>
        <v>-205.13070818809427</v>
      </c>
      <c r="W24" s="146">
        <f t="shared" ref="W24:W35" si="13">+W23-V24</f>
        <v>3463.5280481984873</v>
      </c>
      <c r="X24" s="1"/>
    </row>
    <row r="25" spans="1:24" ht="15" x14ac:dyDescent="0.25">
      <c r="A25" s="97">
        <v>44530</v>
      </c>
      <c r="B25" s="102">
        <f t="shared" si="8"/>
        <v>341590.70096181316</v>
      </c>
      <c r="C25" s="102">
        <f>+'Summary Feed x Depr Grp'!P20</f>
        <v>341590.70096181316</v>
      </c>
      <c r="D25" s="102">
        <f t="shared" si="0"/>
        <v>1262.920625</v>
      </c>
      <c r="E25" s="102">
        <f t="shared" si="9"/>
        <v>2833.8600570163871</v>
      </c>
      <c r="F25" s="102">
        <f t="shared" si="7"/>
        <v>-13892.126875000002</v>
      </c>
      <c r="G25" s="102">
        <f t="shared" si="7"/>
        <v>-9075.3412541649723</v>
      </c>
      <c r="H25" s="102">
        <f t="shared" si="2"/>
        <v>327698.57408681314</v>
      </c>
      <c r="I25" s="102">
        <f t="shared" si="2"/>
        <v>332515.35970764817</v>
      </c>
      <c r="J25" s="102">
        <f t="shared" si="3"/>
        <v>4816.7856208350277</v>
      </c>
      <c r="K25" s="102">
        <f t="shared" si="4"/>
        <v>-1011.5249803753558</v>
      </c>
      <c r="L25" s="102">
        <f t="shared" si="6"/>
        <v>-329.89728072344394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+'E314 3'!L40</f>
        <v>-257.68943354513976</v>
      </c>
      <c r="S25" s="48">
        <f t="shared" si="11"/>
        <v>3739.5873959097253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-216.74152355714494</v>
      </c>
      <c r="W25" s="146">
        <f t="shared" si="13"/>
        <v>3680.2695717556321</v>
      </c>
      <c r="X25" s="1"/>
    </row>
    <row r="26" spans="1:24" ht="15" x14ac:dyDescent="0.25">
      <c r="A26" s="97">
        <v>44561</v>
      </c>
      <c r="B26" s="229">
        <f t="shared" si="8"/>
        <v>404134.6</v>
      </c>
      <c r="C26" s="102">
        <f>+'Summary Feed x Depr Grp'!P21</f>
        <v>404134.6</v>
      </c>
      <c r="D26" s="102">
        <f t="shared" si="0"/>
        <v>1262.920625</v>
      </c>
      <c r="E26" s="229">
        <f t="shared" si="9"/>
        <v>3417.9076294083097</v>
      </c>
      <c r="F26" s="99">
        <f t="shared" si="7"/>
        <v>-15155.047500000002</v>
      </c>
      <c r="G26" s="229">
        <f t="shared" si="7"/>
        <v>-12493.248883573282</v>
      </c>
      <c r="H26" s="99">
        <f t="shared" si="2"/>
        <v>388979.55249999999</v>
      </c>
      <c r="I26" s="229">
        <f t="shared" si="2"/>
        <v>391641.3511164267</v>
      </c>
      <c r="J26" s="99">
        <f t="shared" si="3"/>
        <v>2661.7986164267058</v>
      </c>
      <c r="K26" s="245">
        <f t="shared" si="4"/>
        <v>-558.97770944960826</v>
      </c>
      <c r="L26" s="102">
        <f t="shared" si="6"/>
        <v>-452.54727092574751</v>
      </c>
      <c r="M26" s="246">
        <f>+'DFIT Detail'!C10</f>
        <v>-558.87</v>
      </c>
      <c r="N26" s="248">
        <f>+K26-M26</f>
        <v>-0.10770944960825091</v>
      </c>
      <c r="O26" s="145">
        <v>5</v>
      </c>
      <c r="P26" s="131">
        <f t="shared" si="10"/>
        <v>31</v>
      </c>
      <c r="Q26" s="42">
        <v>44986</v>
      </c>
      <c r="R26" s="43">
        <f>+'E314 3'!L41</f>
        <v>-291.87824473614819</v>
      </c>
      <c r="S26" s="48">
        <f t="shared" si="11"/>
        <v>4031.4656406458735</v>
      </c>
      <c r="T26" s="45">
        <f>U26-SUM($P$23:P26)+1</f>
        <v>276</v>
      </c>
      <c r="U26" s="46">
        <f t="shared" si="14"/>
        <v>365</v>
      </c>
      <c r="V26" s="43">
        <f t="shared" si="12"/>
        <v>-220.70793300596412</v>
      </c>
      <c r="W26" s="146">
        <f t="shared" si="13"/>
        <v>3900.9775047615963</v>
      </c>
      <c r="X26" s="1"/>
    </row>
    <row r="27" spans="1:24" ht="15" x14ac:dyDescent="0.25">
      <c r="A27" s="165">
        <v>44592</v>
      </c>
      <c r="B27" s="166">
        <f>C27</f>
        <v>417932.92</v>
      </c>
      <c r="C27" s="166">
        <f>+'Summary Feed x Depr Grp'!P22</f>
        <v>417932.92</v>
      </c>
      <c r="D27" s="166">
        <f>($B$26*$C$6/12)+(($B$38-$B$26)*$B$6/12)</f>
        <v>2948.6433978333325</v>
      </c>
      <c r="E27" s="219">
        <f t="shared" si="9"/>
        <v>3767.8094666666661</v>
      </c>
      <c r="F27" s="166">
        <f>-D27+F26</f>
        <v>-18103.690897833334</v>
      </c>
      <c r="G27" s="219">
        <f t="shared" si="7"/>
        <v>-16261.058350239948</v>
      </c>
      <c r="H27" s="166">
        <f t="shared" si="2"/>
        <v>399829.22910216666</v>
      </c>
      <c r="I27" s="219">
        <f t="shared" si="2"/>
        <v>401671.86164976005</v>
      </c>
      <c r="J27" s="166">
        <f t="shared" si="3"/>
        <v>1842.6325475933845</v>
      </c>
      <c r="K27" s="166">
        <f t="shared" si="4"/>
        <v>-386.95283499461073</v>
      </c>
      <c r="L27" s="166">
        <f t="shared" si="6"/>
        <v>-172.02487445499753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+'E314 3'!L42</f>
        <v>-326.06705592708295</v>
      </c>
      <c r="S27" s="48">
        <f t="shared" si="11"/>
        <v>4357.5326965729564</v>
      </c>
      <c r="T27" s="45">
        <f>U27-SUM($P$23:P27)+1</f>
        <v>246</v>
      </c>
      <c r="U27" s="46">
        <f t="shared" si="14"/>
        <v>365</v>
      </c>
      <c r="V27" s="43">
        <f t="shared" si="12"/>
        <v>-219.7602623508559</v>
      </c>
      <c r="W27" s="146">
        <f t="shared" si="13"/>
        <v>4120.7377671124523</v>
      </c>
      <c r="X27" s="1"/>
    </row>
    <row r="28" spans="1:24" ht="15" x14ac:dyDescent="0.25">
      <c r="A28" s="97">
        <v>44620</v>
      </c>
      <c r="B28" s="102">
        <f t="shared" ref="B28:B74" si="15">C28</f>
        <v>431731.24</v>
      </c>
      <c r="C28" s="102">
        <f>+'Summary Feed x Depr Grp'!P23</f>
        <v>431731.24</v>
      </c>
      <c r="D28" s="102">
        <f t="shared" ref="D28:D38" si="16">($B$26*$C$6/12)+(($B$38-$B$26)*$B$6/12)</f>
        <v>2948.6433978333325</v>
      </c>
      <c r="E28" s="191">
        <f>+(C27*$E$9/12)+(((C28-C27)*$E$9/12)*0.5)</f>
        <v>3894.2940666666668</v>
      </c>
      <c r="F28" s="102">
        <f>-D28+F27</f>
        <v>-21052.334295666667</v>
      </c>
      <c r="G28" s="191">
        <f t="shared" si="7"/>
        <v>-20155.352416906615</v>
      </c>
      <c r="H28" s="102">
        <f>B28+F28</f>
        <v>410678.90570433333</v>
      </c>
      <c r="I28" s="102">
        <f t="shared" si="2"/>
        <v>411575.88758309337</v>
      </c>
      <c r="J28" s="102">
        <f t="shared" si="3"/>
        <v>896.98187876003794</v>
      </c>
      <c r="K28" s="102">
        <f t="shared" si="4"/>
        <v>-188.36619453960796</v>
      </c>
      <c r="L28" s="102">
        <f t="shared" si="6"/>
        <v>-198.58664045500277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+'E314 3'!L43</f>
        <v>-360.25586711806682</v>
      </c>
      <c r="S28" s="48">
        <f t="shared" si="11"/>
        <v>4717.7885636910232</v>
      </c>
      <c r="T28" s="45">
        <f>U28-SUM($P$23:P28)+1</f>
        <v>215</v>
      </c>
      <c r="U28" s="46">
        <f t="shared" si="14"/>
        <v>365</v>
      </c>
      <c r="V28" s="43">
        <f t="shared" si="12"/>
        <v>-212.20551076817634</v>
      </c>
      <c r="W28" s="146">
        <f t="shared" si="13"/>
        <v>4332.9432778806286</v>
      </c>
      <c r="X28" s="1"/>
    </row>
    <row r="29" spans="1:24" ht="15" x14ac:dyDescent="0.25">
      <c r="A29" s="97">
        <v>44651</v>
      </c>
      <c r="B29" s="102">
        <f t="shared" si="15"/>
        <v>445529.56</v>
      </c>
      <c r="C29" s="102">
        <f>+'Summary Feed x Depr Grp'!P24</f>
        <v>445529.56</v>
      </c>
      <c r="D29" s="102">
        <f t="shared" si="16"/>
        <v>2948.6433978333325</v>
      </c>
      <c r="E29" s="191">
        <f>+(C28*$E$9/12)+(((C29-C28)*$E$9/12)*0.5)</f>
        <v>4020.7786666666666</v>
      </c>
      <c r="F29" s="102">
        <f t="shared" ref="F29:G44" si="17">-D29+F28</f>
        <v>-24000.977693500001</v>
      </c>
      <c r="G29" s="191">
        <f t="shared" si="7"/>
        <v>-24176.13108357328</v>
      </c>
      <c r="H29" s="102">
        <f t="shared" ref="H29:I74" si="18">B29+F29</f>
        <v>421528.5823065</v>
      </c>
      <c r="I29" s="102">
        <f t="shared" si="2"/>
        <v>421353.42891642672</v>
      </c>
      <c r="J29" s="102">
        <f t="shared" si="3"/>
        <v>-175.15339007327566</v>
      </c>
      <c r="K29" s="102">
        <f t="shared" si="4"/>
        <v>36.78221191538789</v>
      </c>
      <c r="L29" s="102">
        <f t="shared" si="6"/>
        <v>-225.14840645499584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+'E314 3'!L44</f>
        <v>-394.4446783090516</v>
      </c>
      <c r="S29" s="48">
        <f t="shared" si="11"/>
        <v>5112.2332420000748</v>
      </c>
      <c r="T29" s="45">
        <f>U29-SUM($P$23:P29)+1</f>
        <v>185</v>
      </c>
      <c r="U29" s="46">
        <f t="shared" si="14"/>
        <v>365</v>
      </c>
      <c r="V29" s="43">
        <f t="shared" si="12"/>
        <v>-199.92401503335492</v>
      </c>
      <c r="W29" s="146">
        <f t="shared" si="13"/>
        <v>4532.8672929139839</v>
      </c>
      <c r="X29" s="1"/>
    </row>
    <row r="30" spans="1:24" ht="15" x14ac:dyDescent="0.25">
      <c r="A30" s="97">
        <v>44681</v>
      </c>
      <c r="B30" s="102">
        <f t="shared" si="15"/>
        <v>459327.88</v>
      </c>
      <c r="C30" s="102">
        <f>+'Summary Feed x Depr Grp'!P25</f>
        <v>459327.88</v>
      </c>
      <c r="D30" s="102">
        <f t="shared" si="16"/>
        <v>2948.6433978333325</v>
      </c>
      <c r="E30" s="191">
        <f t="shared" ref="E30:E38" si="19">+(C29*$E$9/12)+(((C30-C29)*$E$9/12)*0.5)</f>
        <v>4147.2632666666668</v>
      </c>
      <c r="F30" s="102">
        <f t="shared" si="17"/>
        <v>-26949.621091333334</v>
      </c>
      <c r="G30" s="191">
        <f t="shared" si="7"/>
        <v>-28323.394350239949</v>
      </c>
      <c r="H30" s="102">
        <f t="shared" si="18"/>
        <v>432378.25890866667</v>
      </c>
      <c r="I30" s="102">
        <f t="shared" si="2"/>
        <v>431004.48564976006</v>
      </c>
      <c r="J30" s="102">
        <f t="shared" si="3"/>
        <v>-1373.7732589066145</v>
      </c>
      <c r="K30" s="102">
        <f t="shared" si="4"/>
        <v>288.49238437038906</v>
      </c>
      <c r="L30" s="102">
        <f t="shared" si="6"/>
        <v>-251.71017245500116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+'E314 3'!L45</f>
        <v>-428.63348949998635</v>
      </c>
      <c r="S30" s="48">
        <f t="shared" si="11"/>
        <v>5540.8667315000612</v>
      </c>
      <c r="T30" s="45">
        <f>U30-SUM($P$23:P30)+1</f>
        <v>154</v>
      </c>
      <c r="U30" s="46">
        <f t="shared" si="14"/>
        <v>365</v>
      </c>
      <c r="V30" s="43">
        <f t="shared" si="12"/>
        <v>-180.84810241917231</v>
      </c>
      <c r="W30" s="146">
        <f t="shared" si="13"/>
        <v>4713.7153953331563</v>
      </c>
      <c r="X30" s="1"/>
    </row>
    <row r="31" spans="1:24" ht="15" x14ac:dyDescent="0.25">
      <c r="A31" s="97">
        <v>44712</v>
      </c>
      <c r="B31" s="102">
        <f t="shared" si="15"/>
        <v>473126.2</v>
      </c>
      <c r="C31" s="102">
        <f>+'Summary Feed x Depr Grp'!P26</f>
        <v>473126.2</v>
      </c>
      <c r="D31" s="102">
        <f t="shared" si="16"/>
        <v>2948.6433978333325</v>
      </c>
      <c r="E31" s="191">
        <f t="shared" si="19"/>
        <v>4273.7478666666666</v>
      </c>
      <c r="F31" s="102">
        <f t="shared" si="17"/>
        <v>-29898.264489166668</v>
      </c>
      <c r="G31" s="191">
        <f t="shared" si="7"/>
        <v>-32597.142216906614</v>
      </c>
      <c r="H31" s="102">
        <f t="shared" si="18"/>
        <v>443227.93551083334</v>
      </c>
      <c r="I31" s="102">
        <f t="shared" si="18"/>
        <v>440529.05778309342</v>
      </c>
      <c r="J31" s="102">
        <f t="shared" si="3"/>
        <v>-2698.8777277399204</v>
      </c>
      <c r="K31" s="102">
        <f t="shared" si="4"/>
        <v>566.76432282538326</v>
      </c>
      <c r="L31" s="102">
        <f t="shared" si="6"/>
        <v>-278.2719384549942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+'E314 3'!L46</f>
        <v>-462.82230069094567</v>
      </c>
      <c r="S31" s="48">
        <f t="shared" si="11"/>
        <v>6003.6890321910068</v>
      </c>
      <c r="T31" s="45">
        <f>U31-SUM($P$23:P31)+1</f>
        <v>123</v>
      </c>
      <c r="U31" s="46">
        <f t="shared" si="14"/>
        <v>365</v>
      </c>
      <c r="V31" s="43">
        <f t="shared" si="12"/>
        <v>-155.96477530133237</v>
      </c>
      <c r="W31" s="146">
        <f t="shared" si="13"/>
        <v>4869.6801706344886</v>
      </c>
      <c r="X31" s="1"/>
    </row>
    <row r="32" spans="1:24" ht="15" x14ac:dyDescent="0.25">
      <c r="A32" s="97">
        <v>44742</v>
      </c>
      <c r="B32" s="102">
        <f t="shared" si="15"/>
        <v>486924.52</v>
      </c>
      <c r="C32" s="102">
        <f>+'Summary Feed x Depr Grp'!P27</f>
        <v>486924.52</v>
      </c>
      <c r="D32" s="102">
        <f t="shared" si="16"/>
        <v>2948.6433978333325</v>
      </c>
      <c r="E32" s="191">
        <f t="shared" si="19"/>
        <v>4400.2324666666673</v>
      </c>
      <c r="F32" s="102">
        <f t="shared" si="17"/>
        <v>-32846.907887000001</v>
      </c>
      <c r="G32" s="191">
        <f t="shared" si="7"/>
        <v>-36997.374683573282</v>
      </c>
      <c r="H32" s="102">
        <f t="shared" si="18"/>
        <v>454077.61211300001</v>
      </c>
      <c r="I32" s="102">
        <f t="shared" si="18"/>
        <v>449927.14531642676</v>
      </c>
      <c r="J32" s="102">
        <f t="shared" si="3"/>
        <v>-4150.4667965732515</v>
      </c>
      <c r="K32" s="102">
        <f t="shared" si="4"/>
        <v>871.59802728038278</v>
      </c>
      <c r="L32" s="102">
        <f t="shared" si="6"/>
        <v>-304.83370445499952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+'E314 3'!L47</f>
        <v>-497.01111188195409</v>
      </c>
      <c r="S32" s="48">
        <f t="shared" si="11"/>
        <v>6500.7001440729609</v>
      </c>
      <c r="T32" s="45">
        <f>U32-SUM($P$23:P32)+1</f>
        <v>93</v>
      </c>
      <c r="U32" s="46">
        <f t="shared" si="14"/>
        <v>365</v>
      </c>
      <c r="V32" s="43">
        <f t="shared" si="12"/>
        <v>-126.63570795896365</v>
      </c>
      <c r="W32" s="146">
        <f t="shared" si="13"/>
        <v>4996.315878593452</v>
      </c>
      <c r="X32" s="1"/>
    </row>
    <row r="33" spans="1:34" ht="15" x14ac:dyDescent="0.25">
      <c r="A33" s="97">
        <v>44773</v>
      </c>
      <c r="B33" s="102">
        <f t="shared" si="15"/>
        <v>500722.84</v>
      </c>
      <c r="C33" s="102">
        <f>+'Summary Feed x Depr Grp'!P28</f>
        <v>500722.84</v>
      </c>
      <c r="D33" s="102">
        <f t="shared" si="16"/>
        <v>2948.6433978333325</v>
      </c>
      <c r="E33" s="191">
        <f t="shared" si="19"/>
        <v>4526.7170666666671</v>
      </c>
      <c r="F33" s="102">
        <f t="shared" si="17"/>
        <v>-35795.551284833331</v>
      </c>
      <c r="G33" s="191">
        <f t="shared" si="17"/>
        <v>-41524.091750239946</v>
      </c>
      <c r="H33" s="102">
        <f t="shared" si="18"/>
        <v>464927.28871516668</v>
      </c>
      <c r="I33" s="102">
        <f t="shared" si="18"/>
        <v>459198.74824976007</v>
      </c>
      <c r="J33" s="102">
        <f t="shared" si="3"/>
        <v>-5728.5404654066078</v>
      </c>
      <c r="K33" s="102">
        <f t="shared" si="4"/>
        <v>1202.9934977353876</v>
      </c>
      <c r="L33" s="102">
        <f t="shared" si="6"/>
        <v>-331.39547045500478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+'E314 3'!L48</f>
        <v>-531.19992307291341</v>
      </c>
      <c r="S33" s="48">
        <f t="shared" si="11"/>
        <v>7031.9000671458743</v>
      </c>
      <c r="T33" s="45">
        <f>U33-SUM($P$23:P33)+1</f>
        <v>62</v>
      </c>
      <c r="U33" s="46">
        <f t="shared" si="14"/>
        <v>365</v>
      </c>
      <c r="V33" s="43">
        <f t="shared" si="12"/>
        <v>-90.231219809645566</v>
      </c>
      <c r="W33" s="146">
        <f t="shared" si="13"/>
        <v>5086.5470984030972</v>
      </c>
      <c r="X33" s="1"/>
    </row>
    <row r="34" spans="1:34" ht="15" x14ac:dyDescent="0.25">
      <c r="A34" s="97">
        <v>44804</v>
      </c>
      <c r="B34" s="102">
        <f t="shared" si="15"/>
        <v>514521.16000000003</v>
      </c>
      <c r="C34" s="102">
        <f>+'Summary Feed x Depr Grp'!P29</f>
        <v>514521.16000000003</v>
      </c>
      <c r="D34" s="102">
        <f t="shared" si="16"/>
        <v>2948.6433978333325</v>
      </c>
      <c r="E34" s="191">
        <f t="shared" si="19"/>
        <v>4653.2016666666668</v>
      </c>
      <c r="F34" s="102">
        <f t="shared" si="17"/>
        <v>-38744.194682666661</v>
      </c>
      <c r="G34" s="191">
        <f t="shared" si="17"/>
        <v>-46177.293416906614</v>
      </c>
      <c r="H34" s="102">
        <f t="shared" si="18"/>
        <v>475776.96531733335</v>
      </c>
      <c r="I34" s="102">
        <f t="shared" si="18"/>
        <v>468343.86658309342</v>
      </c>
      <c r="J34" s="102">
        <f t="shared" si="3"/>
        <v>-7433.0987342399312</v>
      </c>
      <c r="K34" s="102">
        <f t="shared" si="4"/>
        <v>1560.9507341903854</v>
      </c>
      <c r="L34" s="102">
        <f t="shared" si="6"/>
        <v>-357.95723645499788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+'E314 3'!L49</f>
        <v>-565.38873426384816</v>
      </c>
      <c r="S34" s="48">
        <f t="shared" si="11"/>
        <v>7597.2888014097225</v>
      </c>
      <c r="T34" s="45">
        <f>U34-SUM($P$23:P34)+1</f>
        <v>32</v>
      </c>
      <c r="U34" s="46">
        <f t="shared" si="14"/>
        <v>365</v>
      </c>
      <c r="V34" s="43">
        <f t="shared" si="12"/>
        <v>-49.568327387515453</v>
      </c>
      <c r="W34" s="146">
        <f t="shared" si="13"/>
        <v>5136.1154257906128</v>
      </c>
      <c r="X34" s="1"/>
    </row>
    <row r="35" spans="1:34" ht="15" x14ac:dyDescent="0.25">
      <c r="A35" s="97">
        <v>44834</v>
      </c>
      <c r="B35" s="102">
        <f t="shared" si="15"/>
        <v>528319.48</v>
      </c>
      <c r="C35" s="102">
        <f>+'Summary Feed x Depr Grp'!P30</f>
        <v>528319.48</v>
      </c>
      <c r="D35" s="102">
        <f t="shared" si="16"/>
        <v>2948.6433978333325</v>
      </c>
      <c r="E35" s="191">
        <f t="shared" si="19"/>
        <v>4779.6862666666666</v>
      </c>
      <c r="F35" s="102">
        <f t="shared" si="17"/>
        <v>-41692.838080499991</v>
      </c>
      <c r="G35" s="191">
        <f t="shared" si="17"/>
        <v>-50956.979683573278</v>
      </c>
      <c r="H35" s="102">
        <f t="shared" si="18"/>
        <v>486626.64191949996</v>
      </c>
      <c r="I35" s="102">
        <f t="shared" si="18"/>
        <v>477362.50031642668</v>
      </c>
      <c r="J35" s="102">
        <f t="shared" si="3"/>
        <v>-9264.1416030732798</v>
      </c>
      <c r="K35" s="102">
        <f t="shared" si="4"/>
        <v>1945.4697366453886</v>
      </c>
      <c r="L35" s="102">
        <f t="shared" si="6"/>
        <v>-384.51900245500315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+'E314 3'!L50</f>
        <v>-599.57754545483294</v>
      </c>
      <c r="S35" s="48">
        <f t="shared" si="11"/>
        <v>8196.8663468645555</v>
      </c>
      <c r="T35" s="45">
        <f>U35-SUM($P$23:P35)+1</f>
        <v>1</v>
      </c>
      <c r="U35" s="46">
        <f t="shared" si="14"/>
        <v>365</v>
      </c>
      <c r="V35" s="43">
        <f t="shared" si="12"/>
        <v>-1.6426782067255696</v>
      </c>
      <c r="W35" s="146">
        <f t="shared" si="13"/>
        <v>5137.7581039973384</v>
      </c>
      <c r="X35" s="1"/>
    </row>
    <row r="36" spans="1:34" ht="15.75" thickBot="1" x14ac:dyDescent="0.3">
      <c r="A36" s="97">
        <v>44865</v>
      </c>
      <c r="B36" s="102">
        <f t="shared" si="15"/>
        <v>542117.79999999993</v>
      </c>
      <c r="C36" s="102">
        <f>+'Summary Feed x Depr Grp'!P31</f>
        <v>542117.79999999993</v>
      </c>
      <c r="D36" s="102">
        <f t="shared" si="16"/>
        <v>2948.6433978333325</v>
      </c>
      <c r="E36" s="191">
        <f t="shared" si="19"/>
        <v>4906.1708666666664</v>
      </c>
      <c r="F36" s="102">
        <f t="shared" si="17"/>
        <v>-44641.48147833332</v>
      </c>
      <c r="G36" s="191">
        <f t="shared" si="17"/>
        <v>-55863.150550239945</v>
      </c>
      <c r="H36" s="102">
        <f t="shared" si="18"/>
        <v>497476.31852166663</v>
      </c>
      <c r="I36" s="102">
        <f t="shared" si="18"/>
        <v>486254.64944975998</v>
      </c>
      <c r="J36" s="102">
        <f t="shared" si="3"/>
        <v>-11221.669071906654</v>
      </c>
      <c r="K36" s="102">
        <f t="shared" si="4"/>
        <v>2356.550505100397</v>
      </c>
      <c r="L36" s="102">
        <f t="shared" si="6"/>
        <v>-411.08076845500841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-4938.4690068541622</v>
      </c>
      <c r="S36" s="224">
        <f>+'E314 3'!K50-S35</f>
        <v>0</v>
      </c>
      <c r="T36" s="21"/>
      <c r="U36" s="50"/>
      <c r="V36" s="49">
        <f>SUM(V24:V35)</f>
        <v>-1879.3607639869454</v>
      </c>
      <c r="W36" s="139"/>
      <c r="X36" s="1"/>
    </row>
    <row r="37" spans="1:34" ht="16.5" thickTop="1" thickBot="1" x14ac:dyDescent="0.3">
      <c r="A37" s="97">
        <v>44895</v>
      </c>
      <c r="B37" s="102">
        <f t="shared" si="15"/>
        <v>555916.11999999988</v>
      </c>
      <c r="C37" s="102">
        <f>+'Summary Feed x Depr Grp'!P32</f>
        <v>555916.11999999988</v>
      </c>
      <c r="D37" s="102">
        <f t="shared" si="16"/>
        <v>2948.6433978333325</v>
      </c>
      <c r="E37" s="191">
        <f t="shared" si="19"/>
        <v>5032.6554666666661</v>
      </c>
      <c r="F37" s="102">
        <f t="shared" si="17"/>
        <v>-47590.12487616665</v>
      </c>
      <c r="G37" s="191">
        <f t="shared" si="17"/>
        <v>-60895.806016906608</v>
      </c>
      <c r="H37" s="102">
        <f t="shared" si="18"/>
        <v>508325.99512383324</v>
      </c>
      <c r="I37" s="102">
        <f t="shared" si="18"/>
        <v>495020.31398309325</v>
      </c>
      <c r="J37" s="102">
        <f t="shared" si="3"/>
        <v>-13305.681140739995</v>
      </c>
      <c r="K37" s="102">
        <f t="shared" si="4"/>
        <v>2794.1930395553986</v>
      </c>
      <c r="L37" s="102">
        <f t="shared" si="6"/>
        <v>-437.64253445500162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34" ht="15.75" thickBot="1" x14ac:dyDescent="0.3">
      <c r="A38" s="97">
        <v>44926</v>
      </c>
      <c r="B38" s="102">
        <f t="shared" si="15"/>
        <v>569714.43999999983</v>
      </c>
      <c r="C38" s="102">
        <f>+'Summary Feed x Depr Grp'!P33</f>
        <v>569714.43999999983</v>
      </c>
      <c r="D38" s="102">
        <f t="shared" si="16"/>
        <v>2948.6433978333325</v>
      </c>
      <c r="E38" s="191">
        <f t="shared" si="19"/>
        <v>5159.1400666666659</v>
      </c>
      <c r="F38" s="102">
        <f t="shared" si="17"/>
        <v>-50538.76827399998</v>
      </c>
      <c r="G38" s="191">
        <f t="shared" si="17"/>
        <v>-66054.946083573275</v>
      </c>
      <c r="H38" s="102">
        <f t="shared" si="18"/>
        <v>519175.67172599985</v>
      </c>
      <c r="I38" s="102">
        <f t="shared" si="18"/>
        <v>503659.49391642655</v>
      </c>
      <c r="J38" s="102">
        <f t="shared" si="3"/>
        <v>-15516.177809573303</v>
      </c>
      <c r="K38" s="245">
        <f t="shared" si="4"/>
        <v>3258.3973400103932</v>
      </c>
      <c r="L38" s="102">
        <f t="shared" si="6"/>
        <v>-464.20430045499461</v>
      </c>
      <c r="M38" s="246">
        <f>+'DFIT Detail'!D10</f>
        <v>3258.39</v>
      </c>
      <c r="N38" s="248">
        <f>+K38-M38</f>
        <v>7.3400103933636274E-3</v>
      </c>
      <c r="O38" s="145">
        <v>17</v>
      </c>
      <c r="P38" s="22" t="s">
        <v>63</v>
      </c>
      <c r="Q38" s="22"/>
      <c r="R38" s="43"/>
      <c r="S38" s="54">
        <f>(S23+S35+SUM(S24:S34)*2)/24</f>
        <v>5320.2151767451114</v>
      </c>
      <c r="T38" s="21"/>
      <c r="U38" s="22"/>
      <c r="V38" s="160" t="s">
        <v>104</v>
      </c>
      <c r="W38" s="55">
        <f>W35</f>
        <v>5137.7581039973384</v>
      </c>
      <c r="X38" s="247">
        <f>+'DFIT Detail'!E10</f>
        <v>5137.63</v>
      </c>
      <c r="Y38" s="249">
        <f>+W38-X38</f>
        <v>0.12810399733825761</v>
      </c>
      <c r="Z38" s="228" t="s">
        <v>516</v>
      </c>
    </row>
    <row r="39" spans="1:34" ht="16.5" thickTop="1" thickBot="1" x14ac:dyDescent="0.3">
      <c r="A39" s="165">
        <v>44957</v>
      </c>
      <c r="B39" s="166">
        <f t="shared" si="15"/>
        <v>588517.58103724301</v>
      </c>
      <c r="C39" s="166">
        <f>+'Summary Feed x Depr Grp'!P34</f>
        <v>588517.58103724301</v>
      </c>
      <c r="D39" s="166">
        <f>(($B$26*$D$6/12)+(($B$38-$B$26)*$C$6/12)+(($B$50-$B$38)*$B$6/12))</f>
        <v>3949.8907798632849</v>
      </c>
      <c r="E39" s="195">
        <f>+(C38*$E$10/12)+(((C39-C38)*$E$10/12)*0.5)</f>
        <v>5014.179457740398</v>
      </c>
      <c r="F39" s="166">
        <f t="shared" si="17"/>
        <v>-54488.659053863266</v>
      </c>
      <c r="G39" s="195">
        <f t="shared" si="17"/>
        <v>-71069.125541313668</v>
      </c>
      <c r="H39" s="166">
        <f t="shared" si="18"/>
        <v>534028.92198337975</v>
      </c>
      <c r="I39" s="166">
        <f t="shared" si="18"/>
        <v>517448.45549592935</v>
      </c>
      <c r="J39" s="166">
        <f t="shared" si="3"/>
        <v>-16580.466487450409</v>
      </c>
      <c r="K39" s="166">
        <f t="shared" si="4"/>
        <v>3481.8979623645855</v>
      </c>
      <c r="L39" s="166">
        <f t="shared" si="6"/>
        <v>-223.50062235419227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34" ht="15.75" thickBot="1" x14ac:dyDescent="0.3">
      <c r="A40" s="97">
        <v>44985</v>
      </c>
      <c r="B40" s="102">
        <f t="shared" si="15"/>
        <v>607320.7220744862</v>
      </c>
      <c r="C40" s="99">
        <f>+'Summary Feed x Depr Grp'!P35</f>
        <v>607320.7220744862</v>
      </c>
      <c r="D40" s="102">
        <f t="shared" ref="D40:D50" si="20">(($B$26*$D$6/12)+(($B$38-$B$26)*$C$6/12)+(($B$50-$B$38)*$B$6/12))</f>
        <v>3949.8907798632849</v>
      </c>
      <c r="E40" s="191">
        <f>+(C39*$E$10/12)+(((C40-C39)*$E$10/12)*0.5)</f>
        <v>5176.9833205545283</v>
      </c>
      <c r="F40" s="102">
        <f t="shared" si="17"/>
        <v>-58438.549833726553</v>
      </c>
      <c r="G40" s="191">
        <f t="shared" si="17"/>
        <v>-76246.108861868197</v>
      </c>
      <c r="H40" s="102">
        <f t="shared" si="18"/>
        <v>548882.1722407596</v>
      </c>
      <c r="I40" s="102">
        <f t="shared" si="18"/>
        <v>531074.61321261805</v>
      </c>
      <c r="J40" s="102">
        <f t="shared" si="3"/>
        <v>-17807.55902814155</v>
      </c>
      <c r="K40" s="102">
        <f t="shared" si="4"/>
        <v>3739.5873959097253</v>
      </c>
      <c r="L40" s="102">
        <f t="shared" si="6"/>
        <v>-257.68943354513976</v>
      </c>
      <c r="M40" s="189"/>
      <c r="N40" s="190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x14ac:dyDescent="0.25">
      <c r="A41" s="97">
        <v>45016</v>
      </c>
      <c r="B41" s="102">
        <f t="shared" si="15"/>
        <v>626123.86311172938</v>
      </c>
      <c r="C41" s="99">
        <f>+'Summary Feed x Depr Grp'!P36</f>
        <v>626123.86311172938</v>
      </c>
      <c r="D41" s="102">
        <f t="shared" si="20"/>
        <v>3949.8907798632849</v>
      </c>
      <c r="E41" s="191">
        <f t="shared" ref="E41:E74" si="21">+(C40*$E$10/12)+(((C41-C40)*$E$10/12)*0.5)</f>
        <v>5339.7871833686586</v>
      </c>
      <c r="F41" s="102">
        <f t="shared" si="17"/>
        <v>-62388.440613589839</v>
      </c>
      <c r="G41" s="191">
        <f t="shared" si="17"/>
        <v>-81585.896045236848</v>
      </c>
      <c r="H41" s="102">
        <f t="shared" si="18"/>
        <v>563735.42249813955</v>
      </c>
      <c r="I41" s="102">
        <f t="shared" si="18"/>
        <v>544537.96706649254</v>
      </c>
      <c r="J41" s="102">
        <f t="shared" si="3"/>
        <v>-19197.455431647017</v>
      </c>
      <c r="K41" s="102">
        <f t="shared" si="4"/>
        <v>4031.4656406458735</v>
      </c>
      <c r="L41" s="102">
        <f t="shared" si="6"/>
        <v>-291.87824473614819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x14ac:dyDescent="0.25">
      <c r="A42" s="97">
        <v>45046</v>
      </c>
      <c r="B42" s="102">
        <f t="shared" si="15"/>
        <v>644927.00414897257</v>
      </c>
      <c r="C42" s="99">
        <f>+'Summary Feed x Depr Grp'!P37</f>
        <v>644927.00414897257</v>
      </c>
      <c r="D42" s="102">
        <f t="shared" si="20"/>
        <v>3949.8907798632849</v>
      </c>
      <c r="E42" s="191">
        <f t="shared" si="21"/>
        <v>5502.5910461827898</v>
      </c>
      <c r="F42" s="102">
        <f t="shared" si="17"/>
        <v>-66338.331393453118</v>
      </c>
      <c r="G42" s="191">
        <f t="shared" si="17"/>
        <v>-87088.487091419636</v>
      </c>
      <c r="H42" s="102">
        <f t="shared" si="18"/>
        <v>578588.67275551939</v>
      </c>
      <c r="I42" s="102">
        <f t="shared" si="18"/>
        <v>557838.51705755293</v>
      </c>
      <c r="J42" s="102">
        <f t="shared" si="3"/>
        <v>-20750.15569796646</v>
      </c>
      <c r="K42" s="102">
        <f t="shared" si="4"/>
        <v>4357.5326965729564</v>
      </c>
      <c r="L42" s="102">
        <f t="shared" si="6"/>
        <v>-326.06705592708295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x14ac:dyDescent="0.25">
      <c r="A43" s="97">
        <v>45077</v>
      </c>
      <c r="B43" s="102">
        <f t="shared" si="15"/>
        <v>663730.14518621576</v>
      </c>
      <c r="C43" s="99">
        <f>+'Summary Feed x Depr Grp'!P38</f>
        <v>663730.14518621576</v>
      </c>
      <c r="D43" s="102">
        <f t="shared" si="20"/>
        <v>3949.8907798632849</v>
      </c>
      <c r="E43" s="191">
        <f t="shared" si="21"/>
        <v>5665.394908996921</v>
      </c>
      <c r="F43" s="102">
        <f t="shared" si="17"/>
        <v>-70288.222173316404</v>
      </c>
      <c r="G43" s="191">
        <f t="shared" si="17"/>
        <v>-92753.882000416561</v>
      </c>
      <c r="H43" s="102">
        <f t="shared" si="18"/>
        <v>593441.92301289935</v>
      </c>
      <c r="I43" s="102">
        <f t="shared" si="18"/>
        <v>570976.26318579924</v>
      </c>
      <c r="J43" s="102">
        <f t="shared" si="3"/>
        <v>-22465.659827100113</v>
      </c>
      <c r="K43" s="102">
        <f t="shared" si="4"/>
        <v>4717.7885636910232</v>
      </c>
      <c r="L43" s="102">
        <f t="shared" si="6"/>
        <v>-360.25586711806682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x14ac:dyDescent="0.25">
      <c r="A44" s="97">
        <v>45107</v>
      </c>
      <c r="B44" s="102">
        <f t="shared" si="15"/>
        <v>682533.28622345894</v>
      </c>
      <c r="C44" s="99">
        <f>+'Summary Feed x Depr Grp'!P39</f>
        <v>682533.28622345894</v>
      </c>
      <c r="D44" s="102">
        <f t="shared" si="20"/>
        <v>3949.8907798632849</v>
      </c>
      <c r="E44" s="191">
        <f t="shared" si="21"/>
        <v>5828.1987718110513</v>
      </c>
      <c r="F44" s="102">
        <f t="shared" si="17"/>
        <v>-74238.112953179691</v>
      </c>
      <c r="G44" s="191">
        <f t="shared" si="17"/>
        <v>-98582.080772227608</v>
      </c>
      <c r="H44" s="102">
        <f t="shared" si="18"/>
        <v>608295.17327027931</v>
      </c>
      <c r="I44" s="102">
        <f t="shared" si="18"/>
        <v>583951.20545123133</v>
      </c>
      <c r="J44" s="102">
        <f t="shared" si="3"/>
        <v>-24343.967819047975</v>
      </c>
      <c r="K44" s="102">
        <f t="shared" si="4"/>
        <v>5112.2332420000748</v>
      </c>
      <c r="L44" s="102">
        <f t="shared" si="6"/>
        <v>-394.4446783090516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x14ac:dyDescent="0.25">
      <c r="A45" s="97">
        <v>45138</v>
      </c>
      <c r="B45" s="102">
        <f t="shared" si="15"/>
        <v>701336.42726070213</v>
      </c>
      <c r="C45" s="99">
        <f>+'Summary Feed x Depr Grp'!P40</f>
        <v>701336.42726070213</v>
      </c>
      <c r="D45" s="102">
        <f t="shared" si="20"/>
        <v>3949.8907798632849</v>
      </c>
      <c r="E45" s="191">
        <f t="shared" si="21"/>
        <v>5991.0026346251807</v>
      </c>
      <c r="F45" s="102">
        <f t="shared" ref="F45:G60" si="22">-D45+F44</f>
        <v>-78188.003733042977</v>
      </c>
      <c r="G45" s="191">
        <f t="shared" si="22"/>
        <v>-104573.08340685279</v>
      </c>
      <c r="H45" s="102">
        <f t="shared" si="18"/>
        <v>623148.42352765915</v>
      </c>
      <c r="I45" s="102">
        <f t="shared" si="18"/>
        <v>596763.34385384934</v>
      </c>
      <c r="J45" s="102">
        <f t="shared" si="3"/>
        <v>-26385.079673809814</v>
      </c>
      <c r="K45" s="102">
        <f t="shared" si="4"/>
        <v>5540.8667315000612</v>
      </c>
      <c r="L45" s="102">
        <f t="shared" si="6"/>
        <v>-428.63348949998635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x14ac:dyDescent="0.25">
      <c r="A46" s="97">
        <v>45169</v>
      </c>
      <c r="B46" s="102">
        <f t="shared" si="15"/>
        <v>720139.56829794531</v>
      </c>
      <c r="C46" s="99">
        <f>+'Summary Feed x Depr Grp'!P41</f>
        <v>720139.56829794531</v>
      </c>
      <c r="D46" s="102">
        <f t="shared" si="20"/>
        <v>3949.8907798632849</v>
      </c>
      <c r="E46" s="191">
        <f t="shared" si="21"/>
        <v>6153.806497439311</v>
      </c>
      <c r="F46" s="102">
        <f t="shared" si="22"/>
        <v>-82137.894512906263</v>
      </c>
      <c r="G46" s="191">
        <f t="shared" si="22"/>
        <v>-110726.8899042921</v>
      </c>
      <c r="H46" s="102">
        <f t="shared" si="18"/>
        <v>638001.67378503899</v>
      </c>
      <c r="I46" s="102">
        <f t="shared" si="18"/>
        <v>609412.67839365324</v>
      </c>
      <c r="J46" s="102">
        <f t="shared" si="3"/>
        <v>-28588.995391385746</v>
      </c>
      <c r="K46" s="102">
        <f t="shared" si="4"/>
        <v>6003.6890321910068</v>
      </c>
      <c r="L46" s="102">
        <f t="shared" si="6"/>
        <v>-462.82230069094567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x14ac:dyDescent="0.25">
      <c r="A47" s="97">
        <v>45199</v>
      </c>
      <c r="B47" s="102">
        <f t="shared" si="15"/>
        <v>738942.7093351885</v>
      </c>
      <c r="C47" s="99">
        <f>+'Summary Feed x Depr Grp'!P42</f>
        <v>738942.7093351885</v>
      </c>
      <c r="D47" s="102">
        <f t="shared" si="20"/>
        <v>3949.8907798632849</v>
      </c>
      <c r="E47" s="191">
        <f t="shared" si="21"/>
        <v>6316.6103602534422</v>
      </c>
      <c r="F47" s="102">
        <f t="shared" si="22"/>
        <v>-86087.785292769549</v>
      </c>
      <c r="G47" s="191">
        <f t="shared" si="22"/>
        <v>-117043.50026454554</v>
      </c>
      <c r="H47" s="102">
        <f t="shared" si="18"/>
        <v>652854.92404241895</v>
      </c>
      <c r="I47" s="102">
        <f t="shared" si="18"/>
        <v>621899.20907064294</v>
      </c>
      <c r="J47" s="102">
        <f t="shared" si="3"/>
        <v>-30955.714971776004</v>
      </c>
      <c r="K47" s="102">
        <f t="shared" si="4"/>
        <v>6500.7001440729609</v>
      </c>
      <c r="L47" s="102">
        <f t="shared" si="6"/>
        <v>-497.01111188195409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x14ac:dyDescent="0.25">
      <c r="A48" s="97">
        <v>45230</v>
      </c>
      <c r="B48" s="102">
        <f t="shared" si="15"/>
        <v>757745.85037243168</v>
      </c>
      <c r="C48" s="99">
        <f>+'Summary Feed x Depr Grp'!P43</f>
        <v>757745.85037243168</v>
      </c>
      <c r="D48" s="102">
        <f t="shared" si="20"/>
        <v>3949.8907798632849</v>
      </c>
      <c r="E48" s="191">
        <f t="shared" si="21"/>
        <v>6479.4142230675725</v>
      </c>
      <c r="F48" s="102">
        <f t="shared" si="22"/>
        <v>-90037.676072632836</v>
      </c>
      <c r="G48" s="191">
        <f t="shared" si="22"/>
        <v>-123522.91448761312</v>
      </c>
      <c r="H48" s="102">
        <f t="shared" si="18"/>
        <v>667708.17429979891</v>
      </c>
      <c r="I48" s="102">
        <f t="shared" si="18"/>
        <v>634222.93588481855</v>
      </c>
      <c r="J48" s="102">
        <f t="shared" si="3"/>
        <v>-33485.238414980355</v>
      </c>
      <c r="K48" s="102">
        <f t="shared" si="4"/>
        <v>7031.9000671458743</v>
      </c>
      <c r="L48" s="102">
        <f t="shared" si="6"/>
        <v>-531.19992307291341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x14ac:dyDescent="0.25">
      <c r="A49" s="97">
        <v>45260</v>
      </c>
      <c r="B49" s="102">
        <f t="shared" si="15"/>
        <v>776548.99140967487</v>
      </c>
      <c r="C49" s="99">
        <f>+'Summary Feed x Depr Grp'!P44</f>
        <v>776548.99140967487</v>
      </c>
      <c r="D49" s="102">
        <f t="shared" si="20"/>
        <v>3949.8907798632849</v>
      </c>
      <c r="E49" s="191">
        <f t="shared" si="21"/>
        <v>6642.2180858817028</v>
      </c>
      <c r="F49" s="102">
        <f t="shared" si="22"/>
        <v>-93987.566852496122</v>
      </c>
      <c r="G49" s="191">
        <f t="shared" si="22"/>
        <v>-130165.13257349482</v>
      </c>
      <c r="H49" s="102">
        <f t="shared" si="18"/>
        <v>682561.42455717875</v>
      </c>
      <c r="I49" s="102">
        <f t="shared" si="18"/>
        <v>646383.85883618006</v>
      </c>
      <c r="J49" s="102">
        <f t="shared" si="3"/>
        <v>-36177.565720998682</v>
      </c>
      <c r="K49" s="102">
        <f t="shared" si="4"/>
        <v>7597.2888014097225</v>
      </c>
      <c r="L49" s="102">
        <f t="shared" si="6"/>
        <v>-565.38873426384816</v>
      </c>
      <c r="M49" s="189"/>
      <c r="N49" s="102"/>
      <c r="O49" s="145">
        <v>2</v>
      </c>
      <c r="P49" s="131"/>
      <c r="Q49" s="42">
        <v>45291</v>
      </c>
      <c r="R49" s="43">
        <f>+'E314 3'!L50</f>
        <v>-599.57754545483294</v>
      </c>
      <c r="S49" s="47">
        <f>+'E314 3'!K50</f>
        <v>8196.8663468645555</v>
      </c>
      <c r="T49" s="45"/>
      <c r="U49" s="46"/>
      <c r="V49" s="43"/>
      <c r="W49" s="147">
        <f>S49</f>
        <v>8196.8663468645555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x14ac:dyDescent="0.25">
      <c r="A50" s="97">
        <v>45291</v>
      </c>
      <c r="B50" s="102">
        <f t="shared" si="15"/>
        <v>795352.13244691805</v>
      </c>
      <c r="C50" s="99">
        <f>+'Summary Feed x Depr Grp'!P45</f>
        <v>795352.13244691805</v>
      </c>
      <c r="D50" s="102">
        <f t="shared" si="20"/>
        <v>3949.8907798632849</v>
      </c>
      <c r="E50" s="191">
        <f t="shared" si="21"/>
        <v>6805.021948695834</v>
      </c>
      <c r="F50" s="102">
        <f t="shared" si="22"/>
        <v>-97937.457632359408</v>
      </c>
      <c r="G50" s="191">
        <f t="shared" si="22"/>
        <v>-136970.15452219066</v>
      </c>
      <c r="H50" s="102">
        <f t="shared" si="18"/>
        <v>697414.67481455859</v>
      </c>
      <c r="I50" s="102">
        <f t="shared" si="18"/>
        <v>658381.97792472737</v>
      </c>
      <c r="J50" s="102">
        <f t="shared" si="3"/>
        <v>-39032.696889831219</v>
      </c>
      <c r="K50" s="102">
        <f t="shared" si="4"/>
        <v>8196.8663468645555</v>
      </c>
      <c r="L50" s="102">
        <f t="shared" si="6"/>
        <v>-599.57754545483294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+'E314 3'!L51</f>
        <v>72.264403569031856</v>
      </c>
      <c r="S50" s="48">
        <f t="shared" ref="S50:S61" si="24">+S49-R50</f>
        <v>8124.6019432955236</v>
      </c>
      <c r="T50" s="45">
        <f>U50-SUM(P$49:$P50)+1</f>
        <v>336</v>
      </c>
      <c r="U50" s="46">
        <f>P62</f>
        <v>366</v>
      </c>
      <c r="V50" s="43">
        <f t="shared" ref="V50:V61" si="25">+T50/U50*R50</f>
        <v>66.34109180107842</v>
      </c>
      <c r="W50" s="146">
        <f t="shared" ref="W50:W61" si="26">+W49-V50</f>
        <v>8130.5252550634768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x14ac:dyDescent="0.25">
      <c r="A51" s="165">
        <v>45322</v>
      </c>
      <c r="B51" s="166">
        <f t="shared" si="15"/>
        <v>881920.49288995413</v>
      </c>
      <c r="C51" s="219">
        <f>+'Summary Feed x Depr Grp'!P46</f>
        <v>881920.49288995413</v>
      </c>
      <c r="D51" s="166">
        <f t="shared" ref="D51:D61" si="27">($B$26*$E$6+($B$38-$B$26)*$D$6+($B$50-$B$38)*$C$6+($B$62-$B$50)*$B$6)/12</f>
        <v>7605.3089479924374</v>
      </c>
      <c r="E51" s="195">
        <f t="shared" si="21"/>
        <v>7261.1927405208753</v>
      </c>
      <c r="F51" s="166">
        <f t="shared" si="22"/>
        <v>-105542.76658035185</v>
      </c>
      <c r="G51" s="195">
        <f t="shared" si="22"/>
        <v>-144231.34726271153</v>
      </c>
      <c r="H51" s="166">
        <f t="shared" si="18"/>
        <v>776377.72630960227</v>
      </c>
      <c r="I51" s="166">
        <f t="shared" si="18"/>
        <v>737689.14562724263</v>
      </c>
      <c r="J51" s="166">
        <f t="shared" si="3"/>
        <v>-38688.580682359636</v>
      </c>
      <c r="K51" s="166">
        <f t="shared" si="4"/>
        <v>8124.6019432955236</v>
      </c>
      <c r="L51" s="166">
        <f t="shared" si="6"/>
        <v>72.264403569031856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+'E314 3'!L52</f>
        <v>-85.138517806526579</v>
      </c>
      <c r="S51" s="48">
        <f t="shared" si="24"/>
        <v>8209.7404611020502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-71.414002640993616</v>
      </c>
      <c r="W51" s="146">
        <f t="shared" si="26"/>
        <v>8201.9392577044709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x14ac:dyDescent="0.25">
      <c r="A52" s="97">
        <v>45351</v>
      </c>
      <c r="B52" s="102">
        <f t="shared" si="15"/>
        <v>968488.8533329902</v>
      </c>
      <c r="C52" s="99">
        <f>+'Summary Feed x Depr Grp'!P47</f>
        <v>968488.8533329902</v>
      </c>
      <c r="D52" s="102">
        <f t="shared" si="27"/>
        <v>7605.3089479924374</v>
      </c>
      <c r="E52" s="191">
        <f t="shared" si="21"/>
        <v>8010.7304613568294</v>
      </c>
      <c r="F52" s="102">
        <f t="shared" si="22"/>
        <v>-113148.07552834428</v>
      </c>
      <c r="G52" s="191">
        <f t="shared" si="22"/>
        <v>-152242.07772406837</v>
      </c>
      <c r="H52" s="102">
        <f t="shared" si="18"/>
        <v>855340.77780464594</v>
      </c>
      <c r="I52" s="102">
        <f t="shared" si="18"/>
        <v>816246.77560892189</v>
      </c>
      <c r="J52" s="102">
        <f t="shared" si="3"/>
        <v>-39094.002195724053</v>
      </c>
      <c r="K52" s="102">
        <f t="shared" si="4"/>
        <v>8209.7404611020502</v>
      </c>
      <c r="L52" s="102">
        <f t="shared" si="6"/>
        <v>-85.138517806526579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+'E314 3'!L53</f>
        <v>-242.54143918206319</v>
      </c>
      <c r="S52" s="48">
        <f t="shared" si="24"/>
        <v>8452.2819002841134</v>
      </c>
      <c r="T52" s="45">
        <f>U52-SUM(P$49:$P52)+1</f>
        <v>276</v>
      </c>
      <c r="U52" s="46">
        <f t="shared" si="28"/>
        <v>366</v>
      </c>
      <c r="V52" s="43">
        <f t="shared" si="25"/>
        <v>-182.90010167827714</v>
      </c>
      <c r="W52" s="146">
        <f t="shared" si="26"/>
        <v>8384.8393593827477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" x14ac:dyDescent="0.25">
      <c r="A53" s="97">
        <v>45382</v>
      </c>
      <c r="B53" s="102">
        <f t="shared" si="15"/>
        <v>1055057.2137760262</v>
      </c>
      <c r="C53" s="99">
        <f>+'Summary Feed x Depr Grp'!P48</f>
        <v>1055057.2137760262</v>
      </c>
      <c r="D53" s="102">
        <f t="shared" si="27"/>
        <v>7605.3089479924374</v>
      </c>
      <c r="E53" s="191">
        <f t="shared" si="21"/>
        <v>8760.2681821927836</v>
      </c>
      <c r="F53" s="102">
        <f t="shared" si="22"/>
        <v>-120753.38447633672</v>
      </c>
      <c r="G53" s="191">
        <f t="shared" si="22"/>
        <v>-161002.34590626115</v>
      </c>
      <c r="H53" s="102">
        <f t="shared" si="18"/>
        <v>934303.82929968939</v>
      </c>
      <c r="I53" s="102">
        <f t="shared" si="18"/>
        <v>894054.86786976503</v>
      </c>
      <c r="J53" s="102">
        <f t="shared" si="3"/>
        <v>-40248.961429924355</v>
      </c>
      <c r="K53" s="102">
        <f t="shared" si="4"/>
        <v>8452.2819002841134</v>
      </c>
      <c r="L53" s="102">
        <f t="shared" si="6"/>
        <v>-242.54143918206319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+'E314 3'!L54</f>
        <v>-399.94436055762344</v>
      </c>
      <c r="S53" s="48">
        <f t="shared" si="24"/>
        <v>8852.2262608417368</v>
      </c>
      <c r="T53" s="45">
        <f>U53-SUM(P$49:$P53)+1</f>
        <v>246</v>
      </c>
      <c r="U53" s="46">
        <f t="shared" si="28"/>
        <v>366</v>
      </c>
      <c r="V53" s="43">
        <f t="shared" si="25"/>
        <v>-268.81506201414032</v>
      </c>
      <c r="W53" s="146">
        <f t="shared" si="26"/>
        <v>8653.6544213968882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" x14ac:dyDescent="0.25">
      <c r="A54" s="97">
        <v>45412</v>
      </c>
      <c r="B54" s="102">
        <f t="shared" si="15"/>
        <v>1141625.5742190622</v>
      </c>
      <c r="C54" s="99">
        <f>+'Summary Feed x Depr Grp'!P49</f>
        <v>1141625.5742190622</v>
      </c>
      <c r="D54" s="102">
        <f t="shared" si="27"/>
        <v>7605.3089479924374</v>
      </c>
      <c r="E54" s="191">
        <f t="shared" si="21"/>
        <v>9509.8059030287368</v>
      </c>
      <c r="F54" s="102">
        <f t="shared" si="22"/>
        <v>-128358.69342432916</v>
      </c>
      <c r="G54" s="191">
        <f t="shared" si="22"/>
        <v>-170512.15180928988</v>
      </c>
      <c r="H54" s="102">
        <f t="shared" si="18"/>
        <v>1013266.8807947331</v>
      </c>
      <c r="I54" s="102">
        <f t="shared" si="18"/>
        <v>971113.42240977241</v>
      </c>
      <c r="J54" s="102">
        <f t="shared" si="3"/>
        <v>-42153.458384960657</v>
      </c>
      <c r="K54" s="102">
        <f t="shared" si="4"/>
        <v>8852.2262608417368</v>
      </c>
      <c r="L54" s="102">
        <f t="shared" si="6"/>
        <v>-399.94436055762344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+'E314 3'!L55</f>
        <v>-557.34728193316005</v>
      </c>
      <c r="S54" s="48">
        <f t="shared" si="24"/>
        <v>9409.5735427748969</v>
      </c>
      <c r="T54" s="45">
        <f>U54-SUM(P$49:$P54)+1</f>
        <v>215</v>
      </c>
      <c r="U54" s="46">
        <f t="shared" si="28"/>
        <v>366</v>
      </c>
      <c r="V54" s="43">
        <f t="shared" si="25"/>
        <v>-327.40345796620056</v>
      </c>
      <c r="W54" s="146">
        <f t="shared" si="26"/>
        <v>8981.0578793630884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x14ac:dyDescent="0.25">
      <c r="A55" s="97">
        <v>45443</v>
      </c>
      <c r="B55" s="102">
        <f t="shared" si="15"/>
        <v>1228193.9346620983</v>
      </c>
      <c r="C55" s="99">
        <f>+'Summary Feed x Depr Grp'!P50</f>
        <v>1228193.9346620983</v>
      </c>
      <c r="D55" s="102">
        <f t="shared" si="27"/>
        <v>7605.3089479924374</v>
      </c>
      <c r="E55" s="191">
        <f t="shared" si="21"/>
        <v>10259.34362386469</v>
      </c>
      <c r="F55" s="102">
        <f t="shared" si="22"/>
        <v>-135964.00237232159</v>
      </c>
      <c r="G55" s="191">
        <f t="shared" si="22"/>
        <v>-180771.49543315457</v>
      </c>
      <c r="H55" s="102">
        <f t="shared" si="18"/>
        <v>1092229.9322897766</v>
      </c>
      <c r="I55" s="102">
        <f t="shared" si="18"/>
        <v>1047422.4392289438</v>
      </c>
      <c r="J55" s="102">
        <f t="shared" si="3"/>
        <v>-44807.493060832843</v>
      </c>
      <c r="K55" s="102">
        <f t="shared" si="4"/>
        <v>9409.5735427748969</v>
      </c>
      <c r="L55" s="102">
        <f t="shared" si="6"/>
        <v>-557.34728193316005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+'E314 3'!L56</f>
        <v>-714.7502033087676</v>
      </c>
      <c r="S55" s="48">
        <f t="shared" si="24"/>
        <v>10124.323746083664</v>
      </c>
      <c r="T55" s="45">
        <f>U55-SUM(P$49:$P55)+1</f>
        <v>185</v>
      </c>
      <c r="U55" s="46">
        <f t="shared" si="28"/>
        <v>366</v>
      </c>
      <c r="V55" s="43">
        <f t="shared" si="25"/>
        <v>-361.28084047027869</v>
      </c>
      <c r="W55" s="146">
        <f t="shared" si="26"/>
        <v>9342.3387198333676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" x14ac:dyDescent="0.25">
      <c r="A56" s="97">
        <v>45473</v>
      </c>
      <c r="B56" s="102">
        <f t="shared" si="15"/>
        <v>1314762.2951051344</v>
      </c>
      <c r="C56" s="99">
        <f>+'Summary Feed x Depr Grp'!P51</f>
        <v>1314762.2951051344</v>
      </c>
      <c r="D56" s="102">
        <f t="shared" si="27"/>
        <v>7605.3089479924374</v>
      </c>
      <c r="E56" s="191">
        <f t="shared" si="21"/>
        <v>11008.881344700645</v>
      </c>
      <c r="F56" s="102">
        <f t="shared" si="22"/>
        <v>-143569.31132031401</v>
      </c>
      <c r="G56" s="191">
        <f t="shared" si="22"/>
        <v>-191780.37677785521</v>
      </c>
      <c r="H56" s="102">
        <f t="shared" si="18"/>
        <v>1171192.9837848204</v>
      </c>
      <c r="I56" s="102">
        <f t="shared" si="18"/>
        <v>1122981.9183272792</v>
      </c>
      <c r="J56" s="102">
        <f t="shared" si="3"/>
        <v>-48211.065457541263</v>
      </c>
      <c r="K56" s="102">
        <f t="shared" si="4"/>
        <v>10124.323746083664</v>
      </c>
      <c r="L56" s="102">
        <f t="shared" si="6"/>
        <v>-714.7502033087676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+'E314 3'!L57</f>
        <v>-872.15312468427874</v>
      </c>
      <c r="S56" s="48">
        <f t="shared" si="24"/>
        <v>10996.476870767943</v>
      </c>
      <c r="T56" s="45">
        <f>U56-SUM(P$49:$P56)+1</f>
        <v>154</v>
      </c>
      <c r="U56" s="46">
        <f t="shared" si="28"/>
        <v>366</v>
      </c>
      <c r="V56" s="43">
        <f t="shared" si="25"/>
        <v>-366.97153333710094</v>
      </c>
      <c r="W56" s="146">
        <f t="shared" si="26"/>
        <v>9709.3102531704681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" x14ac:dyDescent="0.25">
      <c r="A57" s="97">
        <v>45504</v>
      </c>
      <c r="B57" s="102">
        <f t="shared" si="15"/>
        <v>1401330.6555481704</v>
      </c>
      <c r="C57" s="99">
        <f>+'Summary Feed x Depr Grp'!P52</f>
        <v>1401330.6555481704</v>
      </c>
      <c r="D57" s="102">
        <f t="shared" si="27"/>
        <v>7605.3089479924374</v>
      </c>
      <c r="E57" s="191">
        <f t="shared" si="21"/>
        <v>11758.4190655366</v>
      </c>
      <c r="F57" s="102">
        <f t="shared" si="22"/>
        <v>-151174.62026830643</v>
      </c>
      <c r="G57" s="191">
        <f t="shared" si="22"/>
        <v>-203538.79584339182</v>
      </c>
      <c r="H57" s="102">
        <f t="shared" si="18"/>
        <v>1250156.035279864</v>
      </c>
      <c r="I57" s="102">
        <f t="shared" si="18"/>
        <v>1197791.8597047785</v>
      </c>
      <c r="J57" s="102">
        <f t="shared" si="3"/>
        <v>-52364.17557508545</v>
      </c>
      <c r="K57" s="102">
        <f t="shared" si="4"/>
        <v>10996.476870767943</v>
      </c>
      <c r="L57" s="102">
        <f t="shared" si="6"/>
        <v>-872.15312468427874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+'E314 3'!L58</f>
        <v>-1029.5560460597917</v>
      </c>
      <c r="S57" s="48">
        <f t="shared" si="24"/>
        <v>12026.032916827735</v>
      </c>
      <c r="T57" s="45">
        <f>U57-SUM(P$49:$P57)+1</f>
        <v>123</v>
      </c>
      <c r="U57" s="46">
        <f t="shared" si="28"/>
        <v>366</v>
      </c>
      <c r="V57" s="43">
        <f t="shared" si="25"/>
        <v>-345.99834334796276</v>
      </c>
      <c r="W57" s="146">
        <f t="shared" si="26"/>
        <v>10055.308596518431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" x14ac:dyDescent="0.25">
      <c r="A58" s="97">
        <v>45535</v>
      </c>
      <c r="B58" s="102">
        <f t="shared" si="15"/>
        <v>1487899.0159912065</v>
      </c>
      <c r="C58" s="99">
        <f>+'Summary Feed x Depr Grp'!P53</f>
        <v>1487899.0159912065</v>
      </c>
      <c r="D58" s="102">
        <f t="shared" si="27"/>
        <v>7605.3089479924374</v>
      </c>
      <c r="E58" s="191">
        <f t="shared" si="21"/>
        <v>12507.956786372553</v>
      </c>
      <c r="F58" s="102">
        <f t="shared" si="22"/>
        <v>-158779.92921629886</v>
      </c>
      <c r="G58" s="191">
        <f t="shared" si="22"/>
        <v>-216046.75262976438</v>
      </c>
      <c r="H58" s="102">
        <f t="shared" si="18"/>
        <v>1329119.0867749075</v>
      </c>
      <c r="I58" s="102">
        <f t="shared" si="18"/>
        <v>1271852.2633614421</v>
      </c>
      <c r="J58" s="102">
        <f t="shared" si="3"/>
        <v>-57266.823413465405</v>
      </c>
      <c r="K58" s="102">
        <f t="shared" si="4"/>
        <v>12026.032916827735</v>
      </c>
      <c r="L58" s="102">
        <f t="shared" si="6"/>
        <v>-1029.5560460597917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+'E314 3'!L59</f>
        <v>-1186.9589674353992</v>
      </c>
      <c r="S58" s="48">
        <f t="shared" si="24"/>
        <v>13212.991884263134</v>
      </c>
      <c r="T58" s="45">
        <f>U58-SUM(P$49:$P58)+1</f>
        <v>93</v>
      </c>
      <c r="U58" s="46">
        <f t="shared" si="28"/>
        <v>366</v>
      </c>
      <c r="V58" s="43">
        <f t="shared" si="25"/>
        <v>-301.60432779096209</v>
      </c>
      <c r="W58" s="146">
        <f t="shared" si="26"/>
        <v>10356.912924309392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" x14ac:dyDescent="0.25">
      <c r="A59" s="97">
        <v>45565</v>
      </c>
      <c r="B59" s="102">
        <f t="shared" si="15"/>
        <v>1574467.3764342426</v>
      </c>
      <c r="C59" s="99">
        <f>+'Summary Feed x Depr Grp'!P54</f>
        <v>1574467.3764342426</v>
      </c>
      <c r="D59" s="102">
        <f t="shared" si="27"/>
        <v>7605.3089479924374</v>
      </c>
      <c r="E59" s="191">
        <f t="shared" si="21"/>
        <v>13257.494507208507</v>
      </c>
      <c r="F59" s="102">
        <f t="shared" si="22"/>
        <v>-166385.23816429128</v>
      </c>
      <c r="G59" s="191">
        <f t="shared" si="22"/>
        <v>-229304.24713697287</v>
      </c>
      <c r="H59" s="102">
        <f t="shared" si="18"/>
        <v>1408082.1382699513</v>
      </c>
      <c r="I59" s="102">
        <f t="shared" si="18"/>
        <v>1345163.1292972697</v>
      </c>
      <c r="J59" s="102">
        <f t="shared" si="3"/>
        <v>-62919.008972681593</v>
      </c>
      <c r="K59" s="102">
        <f t="shared" si="4"/>
        <v>13212.991884263134</v>
      </c>
      <c r="L59" s="102">
        <f t="shared" si="6"/>
        <v>-1186.9589674353992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+'E314 3'!L60</f>
        <v>-1344.3618888109104</v>
      </c>
      <c r="S59" s="48">
        <f t="shared" si="24"/>
        <v>14557.353773074045</v>
      </c>
      <c r="T59" s="45">
        <f>U59-SUM(P$49:$P59)+1</f>
        <v>62</v>
      </c>
      <c r="U59" s="46">
        <f t="shared" si="28"/>
        <v>366</v>
      </c>
      <c r="V59" s="43">
        <f t="shared" si="25"/>
        <v>-227.73343471660229</v>
      </c>
      <c r="W59" s="146">
        <f t="shared" si="26"/>
        <v>10584.646359025994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x14ac:dyDescent="0.25">
      <c r="A60" s="97">
        <v>45596</v>
      </c>
      <c r="B60" s="102">
        <f t="shared" si="15"/>
        <v>1661035.7368772787</v>
      </c>
      <c r="C60" s="99">
        <f>+'Summary Feed x Depr Grp'!P55</f>
        <v>1661035.7368772787</v>
      </c>
      <c r="D60" s="102">
        <f t="shared" si="27"/>
        <v>7605.3089479924374</v>
      </c>
      <c r="E60" s="191">
        <f t="shared" si="21"/>
        <v>14007.03222804446</v>
      </c>
      <c r="F60" s="102">
        <f t="shared" si="22"/>
        <v>-173990.5471122837</v>
      </c>
      <c r="G60" s="191">
        <f t="shared" si="22"/>
        <v>-243311.27936501734</v>
      </c>
      <c r="H60" s="102">
        <f t="shared" si="18"/>
        <v>1487045.1897649949</v>
      </c>
      <c r="I60" s="102">
        <f t="shared" si="18"/>
        <v>1417724.4575122613</v>
      </c>
      <c r="J60" s="102">
        <f t="shared" si="3"/>
        <v>-69320.732252733549</v>
      </c>
      <c r="K60" s="102">
        <f t="shared" si="4"/>
        <v>14557.353773074045</v>
      </c>
      <c r="L60" s="102">
        <f t="shared" si="6"/>
        <v>-1344.3618888109104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+'E314 3'!L61</f>
        <v>-1501.7648101865198</v>
      </c>
      <c r="S60" s="48">
        <f t="shared" si="24"/>
        <v>16059.118583260564</v>
      </c>
      <c r="T60" s="45">
        <f>U60-SUM(P$49:$P60)+1</f>
        <v>32</v>
      </c>
      <c r="U60" s="46">
        <f t="shared" si="28"/>
        <v>366</v>
      </c>
      <c r="V60" s="43">
        <f t="shared" si="25"/>
        <v>-131.30184132778314</v>
      </c>
      <c r="W60" s="146">
        <f t="shared" si="26"/>
        <v>10715.948200353776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x14ac:dyDescent="0.25">
      <c r="A61" s="97">
        <v>45626</v>
      </c>
      <c r="B61" s="102">
        <f t="shared" si="15"/>
        <v>1747604.0973203147</v>
      </c>
      <c r="C61" s="99">
        <f>+'Summary Feed x Depr Grp'!P56</f>
        <v>1747604.0973203147</v>
      </c>
      <c r="D61" s="102">
        <f t="shared" si="27"/>
        <v>7605.3089479924374</v>
      </c>
      <c r="E61" s="191">
        <f t="shared" si="21"/>
        <v>14756.569948880415</v>
      </c>
      <c r="F61" s="102">
        <f t="shared" ref="F61:G74" si="29">-D61+F60</f>
        <v>-181595.85606027613</v>
      </c>
      <c r="G61" s="191">
        <f t="shared" si="29"/>
        <v>-258067.84931389775</v>
      </c>
      <c r="H61" s="102">
        <f t="shared" si="18"/>
        <v>1566008.2412600387</v>
      </c>
      <c r="I61" s="102">
        <f t="shared" si="18"/>
        <v>1489536.248006417</v>
      </c>
      <c r="J61" s="102">
        <f t="shared" si="3"/>
        <v>-76471.993253621738</v>
      </c>
      <c r="K61" s="102">
        <f t="shared" si="4"/>
        <v>16059.118583260564</v>
      </c>
      <c r="L61" s="102">
        <f t="shared" si="6"/>
        <v>-1501.7648101865198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+'E314 3'!L62</f>
        <v>-1659.1677315619836</v>
      </c>
      <c r="S61" s="48">
        <f t="shared" si="24"/>
        <v>17718.286314822548</v>
      </c>
      <c r="T61" s="45">
        <f>U61-SUM(P$49:$P61)+1</f>
        <v>1</v>
      </c>
      <c r="U61" s="46">
        <f t="shared" si="28"/>
        <v>366</v>
      </c>
      <c r="V61" s="43">
        <f t="shared" si="25"/>
        <v>-4.5332451682021411</v>
      </c>
      <c r="W61" s="146">
        <f t="shared" si="26"/>
        <v>10720.481445521978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thickBot="1" x14ac:dyDescent="0.3">
      <c r="A62" s="97">
        <v>45657</v>
      </c>
      <c r="B62" s="102">
        <f t="shared" si="15"/>
        <v>1834172.4577633508</v>
      </c>
      <c r="C62" s="99">
        <f>+'Summary Feed x Depr Grp'!P57</f>
        <v>1834172.4577633508</v>
      </c>
      <c r="D62" s="102">
        <f>($B$26*$E$6+($B$38-$B$26)*$D$6+($B$50-$B$38)*$C$6+($B$62-$B$50)*$B$6)/12</f>
        <v>7605.3089479924374</v>
      </c>
      <c r="E62" s="191">
        <f t="shared" si="21"/>
        <v>15506.10766971637</v>
      </c>
      <c r="F62" s="102">
        <f t="shared" si="29"/>
        <v>-189201.16500826855</v>
      </c>
      <c r="G62" s="191">
        <f t="shared" si="29"/>
        <v>-273573.95698361413</v>
      </c>
      <c r="H62" s="102">
        <f t="shared" si="18"/>
        <v>1644971.2927550822</v>
      </c>
      <c r="I62" s="102">
        <f t="shared" si="18"/>
        <v>1560598.5007797368</v>
      </c>
      <c r="J62" s="102">
        <f t="shared" si="3"/>
        <v>-84372.791975345463</v>
      </c>
      <c r="K62" s="102">
        <f t="shared" si="4"/>
        <v>17718.286314822548</v>
      </c>
      <c r="L62" s="102">
        <f t="shared" si="6"/>
        <v>-1659.1677315619836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-9521.4199679579924</v>
      </c>
      <c r="S62" s="224">
        <f>+'E314 3'!K62-S61</f>
        <v>0</v>
      </c>
      <c r="T62" s="21"/>
      <c r="U62" s="50"/>
      <c r="V62" s="49">
        <f>SUM(V50:V61)</f>
        <v>-2523.6150986574253</v>
      </c>
      <c r="W62" s="1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 thickTop="1" thickBot="1" x14ac:dyDescent="0.3">
      <c r="A63" s="165">
        <v>45688</v>
      </c>
      <c r="B63" s="166">
        <f t="shared" si="15"/>
        <v>1897198.9240809553</v>
      </c>
      <c r="C63" s="219">
        <f>+'Summary Feed x Depr Grp'!P58</f>
        <v>1897198.9240809553</v>
      </c>
      <c r="D63" s="166">
        <f t="shared" ref="D63:D73" si="30">($B$26*$F$6+($B$38-$B$26)*$E$6+($B$50-$B$38)*$D$6+($B$62-$B$50)*$C$6+($B$74-$B$62)*$B$6)/12</f>
        <v>12644.687855582995</v>
      </c>
      <c r="E63" s="195">
        <f t="shared" si="21"/>
        <v>16153.728607234309</v>
      </c>
      <c r="F63" s="166">
        <f t="shared" si="29"/>
        <v>-201845.85286385156</v>
      </c>
      <c r="G63" s="195">
        <f t="shared" si="29"/>
        <v>-289727.68559084844</v>
      </c>
      <c r="H63" s="166">
        <f t="shared" si="18"/>
        <v>1695353.0712171039</v>
      </c>
      <c r="I63" s="166">
        <f t="shared" si="18"/>
        <v>1607471.238490107</v>
      </c>
      <c r="J63" s="166">
        <f t="shared" si="3"/>
        <v>-87881.832726996858</v>
      </c>
      <c r="K63" s="166">
        <f t="shared" si="4"/>
        <v>18455.184872669339</v>
      </c>
      <c r="L63" s="166">
        <f t="shared" si="6"/>
        <v>-736.89855784679094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thickBot="1" x14ac:dyDescent="0.3">
      <c r="A64" s="97">
        <v>45716</v>
      </c>
      <c r="B64" s="102">
        <f t="shared" si="15"/>
        <v>1960225.3903985596</v>
      </c>
      <c r="C64" s="99">
        <f>+'Summary Feed x Depr Grp'!P59</f>
        <v>1960225.3903985596</v>
      </c>
      <c r="D64" s="102">
        <f t="shared" si="30"/>
        <v>12644.687855582995</v>
      </c>
      <c r="E64" s="191">
        <f t="shared" si="21"/>
        <v>16699.432761434233</v>
      </c>
      <c r="F64" s="102">
        <f t="shared" si="29"/>
        <v>-214490.54071943456</v>
      </c>
      <c r="G64" s="191">
        <f t="shared" si="29"/>
        <v>-306427.11835228268</v>
      </c>
      <c r="H64" s="102">
        <f t="shared" si="18"/>
        <v>1745734.849679125</v>
      </c>
      <c r="I64" s="102">
        <f t="shared" si="18"/>
        <v>1653798.2720462768</v>
      </c>
      <c r="J64" s="102">
        <f t="shared" si="3"/>
        <v>-91936.577632848173</v>
      </c>
      <c r="K64" s="102">
        <f t="shared" si="4"/>
        <v>19306.681302898116</v>
      </c>
      <c r="L64" s="102">
        <f t="shared" si="6"/>
        <v>-851.49643022877717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11081.858184451581</v>
      </c>
      <c r="T64" s="21"/>
      <c r="U64" s="22"/>
      <c r="V64" s="160" t="s">
        <v>104</v>
      </c>
      <c r="W64" s="55">
        <f>W61</f>
        <v>10720.481445521978</v>
      </c>
      <c r="X64" s="247">
        <f>+'DFIT Detail'!F10</f>
        <v>10720.39</v>
      </c>
      <c r="Y64" s="249">
        <f>+W64-X64</f>
        <v>9.1445521979039768E-2</v>
      </c>
      <c r="Z64" s="228" t="s">
        <v>516</v>
      </c>
      <c r="AA64" s="1"/>
      <c r="AB64" s="1"/>
      <c r="AC64" s="1"/>
      <c r="AD64" s="1"/>
      <c r="AE64" s="1"/>
      <c r="AF64" s="1"/>
      <c r="AG64" s="1"/>
      <c r="AH64" s="1"/>
    </row>
    <row r="65" spans="1:34" ht="16.5" thickTop="1" thickBot="1" x14ac:dyDescent="0.3">
      <c r="A65" s="97">
        <v>45747</v>
      </c>
      <c r="B65" s="102">
        <f t="shared" si="15"/>
        <v>2023251.8567161639</v>
      </c>
      <c r="C65" s="99">
        <f>+'Summary Feed x Depr Grp'!P60</f>
        <v>2023251.8567161639</v>
      </c>
      <c r="D65" s="102">
        <f t="shared" si="30"/>
        <v>12644.687855582995</v>
      </c>
      <c r="E65" s="191">
        <f t="shared" si="21"/>
        <v>17245.136915634157</v>
      </c>
      <c r="F65" s="102">
        <f t="shared" si="29"/>
        <v>-227135.22857501757</v>
      </c>
      <c r="G65" s="191">
        <f t="shared" si="29"/>
        <v>-323672.25526791683</v>
      </c>
      <c r="H65" s="102">
        <f t="shared" si="18"/>
        <v>1796116.6281411464</v>
      </c>
      <c r="I65" s="102">
        <f t="shared" si="18"/>
        <v>1699579.6014482472</v>
      </c>
      <c r="J65" s="102">
        <f t="shared" si="3"/>
        <v>-96537.026692899177</v>
      </c>
      <c r="K65" s="102">
        <f t="shared" si="4"/>
        <v>20272.775605508825</v>
      </c>
      <c r="L65" s="102">
        <f t="shared" si="6"/>
        <v>-966.09430261070884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thickBot="1" x14ac:dyDescent="0.3">
      <c r="A66" s="97">
        <v>45777</v>
      </c>
      <c r="B66" s="102">
        <f t="shared" si="15"/>
        <v>2086278.3230337682</v>
      </c>
      <c r="C66" s="99">
        <f>+'Summary Feed x Depr Grp'!P61</f>
        <v>2086278.3230337682</v>
      </c>
      <c r="D66" s="102">
        <f t="shared" si="30"/>
        <v>12644.687855582995</v>
      </c>
      <c r="E66" s="191">
        <f t="shared" si="21"/>
        <v>17790.841069834081</v>
      </c>
      <c r="F66" s="102">
        <f t="shared" si="29"/>
        <v>-239779.91643060057</v>
      </c>
      <c r="G66" s="191">
        <f t="shared" si="29"/>
        <v>-341463.0963377509</v>
      </c>
      <c r="H66" s="102">
        <f t="shared" si="18"/>
        <v>1846498.4066031678</v>
      </c>
      <c r="I66" s="102">
        <f t="shared" si="18"/>
        <v>1744815.2266960172</v>
      </c>
      <c r="J66" s="102">
        <f t="shared" si="3"/>
        <v>-101683.17990715057</v>
      </c>
      <c r="K66" s="102">
        <f t="shared" si="4"/>
        <v>21353.467780501618</v>
      </c>
      <c r="L66" s="102">
        <f t="shared" si="6"/>
        <v>-1080.6921749927933</v>
      </c>
      <c r="M66" s="189"/>
      <c r="N66" s="102"/>
    </row>
    <row r="67" spans="1:34" ht="15" x14ac:dyDescent="0.25">
      <c r="A67" s="97">
        <v>45808</v>
      </c>
      <c r="B67" s="102">
        <f t="shared" si="15"/>
        <v>2149304.7893513725</v>
      </c>
      <c r="C67" s="99">
        <f>+'Summary Feed x Depr Grp'!P62</f>
        <v>2149304.7893513725</v>
      </c>
      <c r="D67" s="102">
        <f t="shared" si="30"/>
        <v>12644.687855582995</v>
      </c>
      <c r="E67" s="191">
        <f t="shared" si="21"/>
        <v>18336.545224034006</v>
      </c>
      <c r="F67" s="102">
        <f t="shared" si="29"/>
        <v>-252424.60428618357</v>
      </c>
      <c r="G67" s="191">
        <f t="shared" si="29"/>
        <v>-359799.6415617849</v>
      </c>
      <c r="H67" s="102">
        <f t="shared" si="18"/>
        <v>1896880.1850651889</v>
      </c>
      <c r="I67" s="102">
        <f t="shared" si="18"/>
        <v>1789505.1477895877</v>
      </c>
      <c r="J67" s="102">
        <f t="shared" si="3"/>
        <v>-107375.03727560118</v>
      </c>
      <c r="K67" s="102">
        <f t="shared" si="4"/>
        <v>22548.757827876245</v>
      </c>
      <c r="L67" s="102">
        <f t="shared" si="6"/>
        <v>-1195.2900473746267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34" ht="15" x14ac:dyDescent="0.25">
      <c r="A68" s="97">
        <v>45838</v>
      </c>
      <c r="B68" s="102">
        <f t="shared" si="15"/>
        <v>2212331.2556689768</v>
      </c>
      <c r="C68" s="99">
        <f>+'Summary Feed x Depr Grp'!P63</f>
        <v>2212331.2556689768</v>
      </c>
      <c r="D68" s="102">
        <f t="shared" si="30"/>
        <v>12644.687855582995</v>
      </c>
      <c r="E68" s="191">
        <f t="shared" si="21"/>
        <v>18882.249378233926</v>
      </c>
      <c r="F68" s="102">
        <f t="shared" si="29"/>
        <v>-265069.29214176658</v>
      </c>
      <c r="G68" s="191">
        <f t="shared" si="29"/>
        <v>-378681.89094001881</v>
      </c>
      <c r="H68" s="102">
        <f t="shared" si="18"/>
        <v>1947261.9635272103</v>
      </c>
      <c r="I68" s="102">
        <f t="shared" si="18"/>
        <v>1833649.3647289579</v>
      </c>
      <c r="J68" s="102">
        <f t="shared" si="3"/>
        <v>-113612.59879825241</v>
      </c>
      <c r="K68" s="102">
        <f t="shared" si="4"/>
        <v>23858.645747633003</v>
      </c>
      <c r="L68" s="102">
        <f t="shared" si="6"/>
        <v>-1309.8879197567585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34" ht="15" x14ac:dyDescent="0.25">
      <c r="A69" s="97">
        <v>45869</v>
      </c>
      <c r="B69" s="102">
        <f t="shared" si="15"/>
        <v>2275357.7219865811</v>
      </c>
      <c r="C69" s="99">
        <f>+'Summary Feed x Depr Grp'!P64</f>
        <v>2275357.7219865811</v>
      </c>
      <c r="D69" s="102">
        <f t="shared" si="30"/>
        <v>12644.687855582995</v>
      </c>
      <c r="E69" s="191">
        <f t="shared" si="21"/>
        <v>19427.953532433854</v>
      </c>
      <c r="F69" s="102">
        <f t="shared" si="29"/>
        <v>-277713.97999734955</v>
      </c>
      <c r="G69" s="191">
        <f t="shared" si="29"/>
        <v>-398109.84447245265</v>
      </c>
      <c r="H69" s="102">
        <f t="shared" si="18"/>
        <v>1997643.7419892317</v>
      </c>
      <c r="I69" s="102">
        <f t="shared" si="18"/>
        <v>1877247.8775141286</v>
      </c>
      <c r="J69" s="102">
        <f t="shared" si="3"/>
        <v>-120395.8644751031</v>
      </c>
      <c r="K69" s="102">
        <f t="shared" si="4"/>
        <v>25283.13153977165</v>
      </c>
      <c r="L69" s="102">
        <f t="shared" si="6"/>
        <v>-1424.4857921386465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34" ht="15" x14ac:dyDescent="0.25">
      <c r="A70" s="97">
        <v>45900</v>
      </c>
      <c r="B70" s="102">
        <f t="shared" si="15"/>
        <v>2338384.1883041854</v>
      </c>
      <c r="C70" s="99">
        <f>+'Summary Feed x Depr Grp'!P65</f>
        <v>2338384.1883041854</v>
      </c>
      <c r="D70" s="102">
        <f t="shared" si="30"/>
        <v>12644.687855582995</v>
      </c>
      <c r="E70" s="191">
        <f t="shared" si="21"/>
        <v>19973.657686633775</v>
      </c>
      <c r="F70" s="102">
        <f t="shared" si="29"/>
        <v>-290358.66785293253</v>
      </c>
      <c r="G70" s="191">
        <f t="shared" si="29"/>
        <v>-418083.50215908641</v>
      </c>
      <c r="H70" s="102">
        <f t="shared" si="18"/>
        <v>2048025.5204512528</v>
      </c>
      <c r="I70" s="102">
        <f t="shared" si="18"/>
        <v>1920300.6861450989</v>
      </c>
      <c r="J70" s="102">
        <f>I70-H70</f>
        <v>-127724.83430615393</v>
      </c>
      <c r="K70" s="102">
        <f t="shared" si="4"/>
        <v>26822.215204292326</v>
      </c>
      <c r="L70" s="102">
        <f t="shared" si="6"/>
        <v>-1539.0836645206764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34" ht="15" customHeight="1" x14ac:dyDescent="0.25">
      <c r="A71" s="97">
        <v>45930</v>
      </c>
      <c r="B71" s="102">
        <f t="shared" si="15"/>
        <v>2401410.6546217897</v>
      </c>
      <c r="C71" s="99">
        <f>+'Summary Feed x Depr Grp'!P66</f>
        <v>2401410.6546217897</v>
      </c>
      <c r="D71" s="102">
        <f t="shared" si="30"/>
        <v>12644.687855582995</v>
      </c>
      <c r="E71" s="191">
        <f t="shared" si="21"/>
        <v>20519.361840833702</v>
      </c>
      <c r="F71" s="102">
        <f t="shared" si="29"/>
        <v>-303003.3557085155</v>
      </c>
      <c r="G71" s="191">
        <f t="shared" si="29"/>
        <v>-438602.86399992008</v>
      </c>
      <c r="H71" s="102">
        <f t="shared" si="18"/>
        <v>2098407.298913274</v>
      </c>
      <c r="I71" s="102">
        <f t="shared" si="18"/>
        <v>1962807.7906218697</v>
      </c>
      <c r="J71" s="102">
        <f>I71-H71</f>
        <v>-135599.50829140423</v>
      </c>
      <c r="K71" s="102">
        <f t="shared" si="4"/>
        <v>28475.896741194887</v>
      </c>
      <c r="L71" s="102">
        <f t="shared" si="6"/>
        <v>-1653.6815369025608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34" ht="15" customHeight="1" x14ac:dyDescent="0.25">
      <c r="A72" s="97">
        <v>45961</v>
      </c>
      <c r="B72" s="102">
        <f t="shared" si="15"/>
        <v>2464437.120939394</v>
      </c>
      <c r="C72" s="99">
        <f>+'Summary Feed x Depr Grp'!P67</f>
        <v>2464437.120939394</v>
      </c>
      <c r="D72" s="102">
        <f t="shared" si="30"/>
        <v>12644.687855582995</v>
      </c>
      <c r="E72" s="191">
        <f t="shared" si="21"/>
        <v>21065.065995033623</v>
      </c>
      <c r="F72" s="102">
        <f t="shared" si="29"/>
        <v>-315648.04356409848</v>
      </c>
      <c r="G72" s="191">
        <f t="shared" si="29"/>
        <v>-459667.92999495368</v>
      </c>
      <c r="H72" s="102">
        <f t="shared" si="18"/>
        <v>2148789.0773752956</v>
      </c>
      <c r="I72" s="102">
        <f t="shared" si="18"/>
        <v>2004769.1909444402</v>
      </c>
      <c r="J72" s="102">
        <f t="shared" ref="J72:J74" si="31">I72-H72</f>
        <v>-144019.88643085537</v>
      </c>
      <c r="K72" s="102">
        <f t="shared" si="4"/>
        <v>30244.176150479627</v>
      </c>
      <c r="L72" s="102">
        <f t="shared" si="6"/>
        <v>-1768.2794092847398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34" ht="15" customHeight="1" x14ac:dyDescent="0.25">
      <c r="A73" s="97">
        <v>45991</v>
      </c>
      <c r="B73" s="102">
        <f t="shared" si="15"/>
        <v>2527463.5872569983</v>
      </c>
      <c r="C73" s="99">
        <f>+'Summary Feed x Depr Grp'!P68</f>
        <v>2527463.5872569983</v>
      </c>
      <c r="D73" s="102">
        <f t="shared" si="30"/>
        <v>12644.687855582995</v>
      </c>
      <c r="E73" s="191">
        <f t="shared" si="21"/>
        <v>21610.770149233547</v>
      </c>
      <c r="F73" s="102">
        <f t="shared" si="29"/>
        <v>-328292.73141968146</v>
      </c>
      <c r="G73" s="191">
        <f t="shared" si="29"/>
        <v>-481278.7001441872</v>
      </c>
      <c r="H73" s="102">
        <f t="shared" si="18"/>
        <v>2199170.8558373167</v>
      </c>
      <c r="I73" s="102">
        <f t="shared" si="18"/>
        <v>2046184.8871128112</v>
      </c>
      <c r="J73" s="102">
        <f t="shared" si="31"/>
        <v>-152985.96872450551</v>
      </c>
      <c r="K73" s="102">
        <f t="shared" si="4"/>
        <v>32127.053432146156</v>
      </c>
      <c r="L73" s="102">
        <f t="shared" si="6"/>
        <v>-1882.8772816665296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34" ht="15" x14ac:dyDescent="0.25">
      <c r="A74" s="97">
        <v>46022</v>
      </c>
      <c r="B74" s="102">
        <f t="shared" si="15"/>
        <v>2590490.0535746026</v>
      </c>
      <c r="C74" s="99">
        <f>+'Summary Feed x Depr Grp'!P69</f>
        <v>2590490.0535746026</v>
      </c>
      <c r="D74" s="102">
        <f>($B$26*$F$6+($B$38-$B$26)*$E$6+($B$50-$B$38)*$D$6+($B$62-$B$50)*$C$6+($B$74-$B$62)*$B$6)/12</f>
        <v>12644.687855582995</v>
      </c>
      <c r="E74" s="191">
        <f t="shared" si="21"/>
        <v>22156.474303433472</v>
      </c>
      <c r="F74" s="102">
        <f t="shared" si="29"/>
        <v>-340937.41927526443</v>
      </c>
      <c r="G74" s="191">
        <f t="shared" si="29"/>
        <v>-503435.17444762069</v>
      </c>
      <c r="H74" s="102">
        <f t="shared" si="18"/>
        <v>2249552.6342993383</v>
      </c>
      <c r="I74" s="102">
        <f t="shared" si="18"/>
        <v>2087054.8791269818</v>
      </c>
      <c r="J74" s="102">
        <f t="shared" si="31"/>
        <v>-162497.7551723565</v>
      </c>
      <c r="K74" s="102">
        <f t="shared" si="4"/>
        <v>34124.528586194865</v>
      </c>
      <c r="L74" s="102">
        <f t="shared" si="6"/>
        <v>-1997.4751540487086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3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+'E314 3'!L62</f>
        <v>-1659.1677315619836</v>
      </c>
      <c r="S75" s="47">
        <f>+'E314 3'!K62</f>
        <v>17718.286314822548</v>
      </c>
      <c r="T75" s="45"/>
      <c r="U75" s="46"/>
      <c r="V75" s="43"/>
      <c r="W75" s="147">
        <f>S75</f>
        <v>17718.286314822548</v>
      </c>
      <c r="X75" s="1"/>
    </row>
    <row r="76" spans="1:3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+'E314 3'!L63</f>
        <v>-736.89855784679094</v>
      </c>
      <c r="S76" s="48">
        <f t="shared" ref="S76:S87" si="33">+S75-R76</f>
        <v>18455.184872669339</v>
      </c>
      <c r="T76" s="45">
        <f>U76-SUM($P$75:P76)+1</f>
        <v>335</v>
      </c>
      <c r="U76" s="46">
        <f>P88</f>
        <v>365</v>
      </c>
      <c r="V76" s="43">
        <f t="shared" ref="V76:V87" si="34">+T76/U76*R76</f>
        <v>-676.33155309226015</v>
      </c>
      <c r="W76" s="146">
        <f t="shared" ref="W76:W87" si="35">+W75-V76</f>
        <v>18394.617867914807</v>
      </c>
      <c r="X76" s="1"/>
    </row>
    <row r="77" spans="1:34" ht="15" x14ac:dyDescent="0.25">
      <c r="A77" s="107" t="s">
        <v>102</v>
      </c>
      <c r="B77" s="98">
        <f>B26</f>
        <v>404134.6</v>
      </c>
      <c r="C77" s="98">
        <f>C26</f>
        <v>404134.6</v>
      </c>
      <c r="D77" s="98">
        <f>SUM(D21:D26)</f>
        <v>7577.5237499999994</v>
      </c>
      <c r="E77" s="98">
        <f>SUM(E21:E26)</f>
        <v>12493.248883573282</v>
      </c>
      <c r="F77" s="98">
        <f t="shared" ref="F77:K77" si="36">F26</f>
        <v>-15155.047500000002</v>
      </c>
      <c r="G77" s="98">
        <f t="shared" si="36"/>
        <v>-12493.248883573282</v>
      </c>
      <c r="H77" s="98">
        <f t="shared" si="36"/>
        <v>388979.55249999999</v>
      </c>
      <c r="I77" s="98">
        <f t="shared" si="36"/>
        <v>391641.3511164267</v>
      </c>
      <c r="J77" s="98">
        <f t="shared" si="36"/>
        <v>2661.7986164267058</v>
      </c>
      <c r="K77" s="98">
        <f t="shared" si="36"/>
        <v>-558.97770944960826</v>
      </c>
      <c r="L77" s="96">
        <f>SUM(L21:L26)</f>
        <v>-1032.3022780503916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+'E314 3'!L64</f>
        <v>-851.49643022877717</v>
      </c>
      <c r="S77" s="48">
        <f t="shared" si="33"/>
        <v>19306.681302898116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-716.19014816502624</v>
      </c>
      <c r="W77" s="146">
        <f t="shared" si="35"/>
        <v>19110.808016079834</v>
      </c>
      <c r="X77" s="1"/>
    </row>
    <row r="78" spans="1:34" ht="15" x14ac:dyDescent="0.25">
      <c r="A78" s="108" t="s">
        <v>103</v>
      </c>
      <c r="B78" s="109">
        <f>(0+B26+SUM(B15:B25)*2)/24</f>
        <v>113574.98985066621</v>
      </c>
      <c r="C78" s="109">
        <f>(0+C26+SUM(C15:C25)*2)/24</f>
        <v>113574.98985066621</v>
      </c>
      <c r="D78" s="109"/>
      <c r="E78" s="110"/>
      <c r="F78" s="109">
        <f t="shared" ref="F78:K78" si="38">(0+F26+SUM(F15:F25)*2)/24</f>
        <v>-7577.5237500000003</v>
      </c>
      <c r="G78" s="109">
        <f t="shared" si="38"/>
        <v>-2336.7669896377979</v>
      </c>
      <c r="H78" s="109">
        <f t="shared" si="38"/>
        <v>105997.46610066621</v>
      </c>
      <c r="I78" s="109">
        <f t="shared" si="38"/>
        <v>111238.22286102841</v>
      </c>
      <c r="J78" s="109">
        <f t="shared" si="38"/>
        <v>5240.7567603622028</v>
      </c>
      <c r="K78" s="109">
        <f t="shared" si="38"/>
        <v>-1100.5589196760627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+'E314 3'!L65</f>
        <v>-966.09430261070884</v>
      </c>
      <c r="S78" s="48">
        <f t="shared" si="33"/>
        <v>20272.775605508825</v>
      </c>
      <c r="T78" s="45">
        <f>U78-SUM($P$75:P78)+1</f>
        <v>276</v>
      </c>
      <c r="U78" s="46">
        <f t="shared" si="37"/>
        <v>365</v>
      </c>
      <c r="V78" s="43">
        <f t="shared" si="34"/>
        <v>-730.52610279604289</v>
      </c>
      <c r="W78" s="146">
        <f t="shared" si="35"/>
        <v>19841.334118875879</v>
      </c>
      <c r="X78" s="1"/>
    </row>
    <row r="79" spans="1:3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+'E314 3'!L66</f>
        <v>-1080.6921749927933</v>
      </c>
      <c r="S79" s="48">
        <f t="shared" si="33"/>
        <v>21353.467780501618</v>
      </c>
      <c r="T79" s="45">
        <f>U79-SUM($P$75:P79)+1</f>
        <v>246</v>
      </c>
      <c r="U79" s="46">
        <f t="shared" si="37"/>
        <v>365</v>
      </c>
      <c r="V79" s="43">
        <f t="shared" si="34"/>
        <v>-728.35691794034835</v>
      </c>
      <c r="W79" s="146">
        <f t="shared" si="35"/>
        <v>20569.691036816228</v>
      </c>
      <c r="X79" s="1"/>
    </row>
    <row r="80" spans="1:34" ht="15" x14ac:dyDescent="0.25">
      <c r="A80" s="124" t="s">
        <v>89</v>
      </c>
      <c r="B80" s="125">
        <f>B38</f>
        <v>569714.43999999983</v>
      </c>
      <c r="C80" s="125">
        <f>C38</f>
        <v>569714.43999999983</v>
      </c>
      <c r="D80" s="125">
        <f>SUM(D27:D38)</f>
        <v>35383.720773999994</v>
      </c>
      <c r="E80" s="125">
        <f>SUM(E27:E38)</f>
        <v>53561.697199999995</v>
      </c>
      <c r="F80" s="125">
        <f t="shared" ref="F80:I80" si="39">F38</f>
        <v>-50538.76827399998</v>
      </c>
      <c r="G80" s="125">
        <f t="shared" si="39"/>
        <v>-66054.946083573275</v>
      </c>
      <c r="H80" s="125">
        <f t="shared" si="39"/>
        <v>519175.67172599985</v>
      </c>
      <c r="I80" s="125">
        <f t="shared" si="39"/>
        <v>503659.49391642655</v>
      </c>
      <c r="J80" s="125">
        <f>J38</f>
        <v>-15516.177809573303</v>
      </c>
      <c r="K80" s="125">
        <f>K38</f>
        <v>3258.3973400103932</v>
      </c>
      <c r="L80" s="126">
        <f>SUM(L27:L38)</f>
        <v>-3817.3750494600013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+'E314 3'!L67</f>
        <v>-1195.2900473746267</v>
      </c>
      <c r="S80" s="48">
        <f t="shared" si="33"/>
        <v>22548.757827876245</v>
      </c>
      <c r="T80" s="45">
        <f>U80-SUM($P$75:P80)+1</f>
        <v>215</v>
      </c>
      <c r="U80" s="46">
        <f t="shared" si="37"/>
        <v>365</v>
      </c>
      <c r="V80" s="43">
        <f t="shared" si="34"/>
        <v>-704.07495941245145</v>
      </c>
      <c r="W80" s="146">
        <f t="shared" si="35"/>
        <v>21273.765996228678</v>
      </c>
      <c r="X80" s="1"/>
    </row>
    <row r="81" spans="1:42" ht="15" x14ac:dyDescent="0.25">
      <c r="A81" s="127" t="s">
        <v>88</v>
      </c>
      <c r="B81" s="128">
        <f>(B26+B38+SUM(B27:B37)*2)/24</f>
        <v>486924.52</v>
      </c>
      <c r="C81" s="128">
        <f>(C26+C38+SUM(C27:C37)*2)/24</f>
        <v>486924.52</v>
      </c>
      <c r="D81" s="128"/>
      <c r="E81" s="129"/>
      <c r="F81" s="128">
        <f t="shared" ref="F81:I81" si="40">(F26+F38+SUM(F27:F37)*2)/24</f>
        <v>-32846.907886999994</v>
      </c>
      <c r="G81" s="128">
        <f t="shared" si="40"/>
        <v>-37766.822666906613</v>
      </c>
      <c r="H81" s="128">
        <f t="shared" si="40"/>
        <v>454077.61211299995</v>
      </c>
      <c r="I81" s="128">
        <f t="shared" si="40"/>
        <v>449157.69733309333</v>
      </c>
      <c r="J81" s="128">
        <f>(J26+J38+SUM(J27:J37)*2)/24</f>
        <v>-4919.9147799066168</v>
      </c>
      <c r="K81" s="128">
        <f>(K26+K38+SUM(K27:K37)*2)/24</f>
        <v>1033.1821037803895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+'E314 3'!L68</f>
        <v>-1309.8879197567585</v>
      </c>
      <c r="S81" s="48">
        <f t="shared" si="33"/>
        <v>23858.645747633003</v>
      </c>
      <c r="T81" s="45">
        <f>U81-SUM($P$75:P81)+1</f>
        <v>185</v>
      </c>
      <c r="U81" s="46">
        <f t="shared" si="37"/>
        <v>365</v>
      </c>
      <c r="V81" s="43">
        <f t="shared" si="34"/>
        <v>-663.91579494520636</v>
      </c>
      <c r="W81" s="146">
        <f t="shared" si="35"/>
        <v>21937.681791173884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+'E314 3'!L69</f>
        <v>-1424.4857921386465</v>
      </c>
      <c r="S82" s="48">
        <f t="shared" si="33"/>
        <v>25283.13153977165</v>
      </c>
      <c r="T82" s="45">
        <f>U82-SUM($P$75:P82)+1</f>
        <v>154</v>
      </c>
      <c r="U82" s="46">
        <f t="shared" si="37"/>
        <v>365</v>
      </c>
      <c r="V82" s="43">
        <f t="shared" si="34"/>
        <v>-601.01592325849742</v>
      </c>
      <c r="W82" s="146">
        <f t="shared" si="35"/>
        <v>22538.697714432383</v>
      </c>
      <c r="X82" s="1"/>
    </row>
    <row r="83" spans="1:42" ht="15" x14ac:dyDescent="0.25">
      <c r="A83" s="107" t="s">
        <v>90</v>
      </c>
      <c r="B83" s="98">
        <f>B50</f>
        <v>795352.13244691805</v>
      </c>
      <c r="C83" s="98">
        <f>C50</f>
        <v>795352.13244691805</v>
      </c>
      <c r="D83" s="98">
        <f>SUM(D39:D50)</f>
        <v>47398.689358359428</v>
      </c>
      <c r="E83" s="98">
        <f>SUM(E39:E50)</f>
        <v>70915.208438617396</v>
      </c>
      <c r="F83" s="98">
        <f t="shared" ref="F83:K83" si="41">F50</f>
        <v>-97937.457632359408</v>
      </c>
      <c r="G83" s="98">
        <f t="shared" si="41"/>
        <v>-136970.15452219066</v>
      </c>
      <c r="H83" s="98">
        <f t="shared" si="41"/>
        <v>697414.67481455859</v>
      </c>
      <c r="I83" s="98">
        <f t="shared" si="41"/>
        <v>658381.97792472737</v>
      </c>
      <c r="J83" s="98">
        <f t="shared" si="41"/>
        <v>-39032.696889831219</v>
      </c>
      <c r="K83" s="98">
        <f t="shared" si="41"/>
        <v>8196.8663468645555</v>
      </c>
      <c r="L83" s="101">
        <f>SUM(L39:L50)</f>
        <v>-4938.4690068541622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+'E314 3'!L70</f>
        <v>-1539.0836645206764</v>
      </c>
      <c r="S83" s="48">
        <f t="shared" si="33"/>
        <v>26822.215204292326</v>
      </c>
      <c r="T83" s="45">
        <f>U83-SUM($P$75:P83)+1</f>
        <v>123</v>
      </c>
      <c r="U83" s="46">
        <f t="shared" si="37"/>
        <v>365</v>
      </c>
      <c r="V83" s="43">
        <f t="shared" si="34"/>
        <v>-518.65011160559777</v>
      </c>
      <c r="W83" s="146">
        <f t="shared" si="35"/>
        <v>23057.347826037982</v>
      </c>
      <c r="X83" s="1"/>
    </row>
    <row r="84" spans="1:42" ht="15" x14ac:dyDescent="0.25">
      <c r="A84" s="108" t="s">
        <v>91</v>
      </c>
      <c r="B84" s="109">
        <f>(B38+B50+SUM(B39:B49)*2)/24</f>
        <v>682533.28622345894</v>
      </c>
      <c r="C84" s="109">
        <f>(C38+C50+SUM(C39:C49)*2)/24</f>
        <v>682533.28622345894</v>
      </c>
      <c r="D84" s="109"/>
      <c r="E84" s="110"/>
      <c r="F84" s="109">
        <f t="shared" ref="F84:K84" si="42">(F38+F50+SUM(F39:F49)*2)/24</f>
        <v>-74238.112953179691</v>
      </c>
      <c r="G84" s="109">
        <f t="shared" si="42"/>
        <v>-99572.470937680235</v>
      </c>
      <c r="H84" s="109">
        <f t="shared" si="42"/>
        <v>608295.17327027919</v>
      </c>
      <c r="I84" s="109">
        <f t="shared" si="42"/>
        <v>582960.81528577872</v>
      </c>
      <c r="J84" s="109">
        <f t="shared" si="42"/>
        <v>-25334.35798450053</v>
      </c>
      <c r="K84" s="109">
        <f t="shared" si="42"/>
        <v>5320.2151767451114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+'E314 3'!L71</f>
        <v>-1653.6815369025608</v>
      </c>
      <c r="S84" s="48">
        <f t="shared" si="33"/>
        <v>28475.896741194887</v>
      </c>
      <c r="T84" s="45">
        <f>U84-SUM($P$75:P84)+1</f>
        <v>93</v>
      </c>
      <c r="U84" s="46">
        <f t="shared" si="37"/>
        <v>365</v>
      </c>
      <c r="V84" s="43">
        <f t="shared" si="34"/>
        <v>-421.34899433407713</v>
      </c>
      <c r="W84" s="146">
        <f t="shared" si="35"/>
        <v>23478.696820372057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+'E314 3'!L72</f>
        <v>-1768.2794092847398</v>
      </c>
      <c r="S85" s="48">
        <f t="shared" si="33"/>
        <v>30244.176150479627</v>
      </c>
      <c r="T85" s="45">
        <f>U85-SUM($P$75:P85)+1</f>
        <v>62</v>
      </c>
      <c r="U85" s="46">
        <f t="shared" si="37"/>
        <v>365</v>
      </c>
      <c r="V85" s="43">
        <f t="shared" si="34"/>
        <v>-300.36526952233936</v>
      </c>
      <c r="W85" s="146">
        <f t="shared" si="35"/>
        <v>23779.062089894396</v>
      </c>
      <c r="X85" s="1"/>
    </row>
    <row r="86" spans="1:42" ht="15" x14ac:dyDescent="0.25">
      <c r="A86" s="124" t="s">
        <v>92</v>
      </c>
      <c r="B86" s="125">
        <f>B62</f>
        <v>1834172.4577633508</v>
      </c>
      <c r="C86" s="125">
        <f>C62</f>
        <v>1834172.4577633508</v>
      </c>
      <c r="D86" s="125">
        <f>SUM(D51:D62)</f>
        <v>91263.707375909245</v>
      </c>
      <c r="E86" s="125">
        <f>SUM(E51:E62)</f>
        <v>136603.80246142347</v>
      </c>
      <c r="F86" s="125">
        <f t="shared" ref="F86:K86" si="43">F62</f>
        <v>-189201.16500826855</v>
      </c>
      <c r="G86" s="125">
        <f t="shared" si="43"/>
        <v>-273573.95698361413</v>
      </c>
      <c r="H86" s="125">
        <f t="shared" si="43"/>
        <v>1644971.2927550822</v>
      </c>
      <c r="I86" s="125">
        <f t="shared" si="43"/>
        <v>1560598.5007797368</v>
      </c>
      <c r="J86" s="125">
        <f t="shared" si="43"/>
        <v>-84372.791975345463</v>
      </c>
      <c r="K86" s="125">
        <f t="shared" si="43"/>
        <v>17718.286314822548</v>
      </c>
      <c r="L86" s="126">
        <f>SUM(L51:L62)</f>
        <v>-9521.4199679579924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+'E314 3'!L73</f>
        <v>-1882.8772816665296</v>
      </c>
      <c r="S86" s="48">
        <f t="shared" si="33"/>
        <v>32127.053432146156</v>
      </c>
      <c r="T86" s="45">
        <f>U86-SUM($P$75:P86)+1</f>
        <v>32</v>
      </c>
      <c r="U86" s="46">
        <f t="shared" si="37"/>
        <v>365</v>
      </c>
      <c r="V86" s="43">
        <f t="shared" si="34"/>
        <v>-165.0741726392574</v>
      </c>
      <c r="W86" s="146">
        <f t="shared" si="35"/>
        <v>23944.136262533655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1314762.2951051344</v>
      </c>
      <c r="C87" s="128">
        <f t="shared" si="44"/>
        <v>1314762.2951051344</v>
      </c>
      <c r="D87" s="128"/>
      <c r="E87" s="129"/>
      <c r="F87" s="128">
        <f t="shared" ref="F87:H87" si="45">(F50+F62+SUM(F51:F61)*2)/24</f>
        <v>-143569.31132031398</v>
      </c>
      <c r="G87" s="128">
        <f t="shared" si="45"/>
        <v>-196340.06457960725</v>
      </c>
      <c r="H87" s="128">
        <f t="shared" si="45"/>
        <v>1171192.9837848207</v>
      </c>
      <c r="I87" s="128">
        <f>(I50+I62+SUM(I51:I61)*2)/24</f>
        <v>1118422.2305255271</v>
      </c>
      <c r="J87" s="128">
        <f t="shared" ref="J87:K87" si="46">(J50+J62+SUM(J51:J61)*2)/24</f>
        <v>-52770.75325929324</v>
      </c>
      <c r="K87" s="128">
        <f t="shared" si="46"/>
        <v>11081.858184451581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+'E314 3'!L74</f>
        <v>-1997.4751540487086</v>
      </c>
      <c r="S87" s="48">
        <f t="shared" si="33"/>
        <v>34124.528586194865</v>
      </c>
      <c r="T87" s="45">
        <f>U87-SUM($P$75:P87)+1</f>
        <v>1</v>
      </c>
      <c r="U87" s="46">
        <f t="shared" si="37"/>
        <v>365</v>
      </c>
      <c r="V87" s="43">
        <f t="shared" si="34"/>
        <v>-5.472534668626599</v>
      </c>
      <c r="W87" s="146">
        <f t="shared" si="35"/>
        <v>23949.608797202283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-16406.242271372317</v>
      </c>
      <c r="S88" s="224">
        <f>+'E314 3'!K74-S87</f>
        <v>0</v>
      </c>
      <c r="T88" s="21"/>
      <c r="U88" s="50"/>
      <c r="V88" s="49">
        <f>SUM(V76:V87)</f>
        <v>-6231.3224823797309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2590490.0535746026</v>
      </c>
      <c r="C89" s="98">
        <f>C74</f>
        <v>2590490.0535746026</v>
      </c>
      <c r="D89" s="98">
        <f>SUM(D63:D74)</f>
        <v>151736.25426699594</v>
      </c>
      <c r="E89" s="98">
        <f>SUM(E63:E74)</f>
        <v>229861.21746400668</v>
      </c>
      <c r="F89" s="98">
        <f t="shared" ref="F89:K89" si="47">F74</f>
        <v>-340937.41927526443</v>
      </c>
      <c r="G89" s="98">
        <f t="shared" si="47"/>
        <v>-503435.17444762069</v>
      </c>
      <c r="H89" s="98">
        <f t="shared" si="47"/>
        <v>2249552.6342993383</v>
      </c>
      <c r="I89" s="98">
        <f t="shared" si="47"/>
        <v>2087054.8791269818</v>
      </c>
      <c r="J89" s="98">
        <f t="shared" si="47"/>
        <v>-162497.7551723565</v>
      </c>
      <c r="K89" s="98">
        <f t="shared" si="47"/>
        <v>34124.528586194865</v>
      </c>
      <c r="L89" s="101">
        <f>SUM(L63:L74)</f>
        <v>-16406.242271372317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2212331.2556689768</v>
      </c>
      <c r="C90" s="109">
        <f>(C62+C74+SUM(C63:C73)*2)/24</f>
        <v>2212331.2556689768</v>
      </c>
      <c r="D90" s="109"/>
      <c r="E90" s="110"/>
      <c r="F90" s="109">
        <f t="shared" ref="F90:K90" si="48">(F62+F74+SUM(F63:F73)*2)/24</f>
        <v>-265069.29214176652</v>
      </c>
      <c r="G90" s="109">
        <f t="shared" si="48"/>
        <v>-382001.59121140168</v>
      </c>
      <c r="H90" s="109">
        <f t="shared" si="48"/>
        <v>1947261.9635272103</v>
      </c>
      <c r="I90" s="109">
        <f t="shared" si="48"/>
        <v>1830329.6644575752</v>
      </c>
      <c r="J90" s="109">
        <f t="shared" si="48"/>
        <v>-116932.29906963512</v>
      </c>
      <c r="K90" s="109">
        <f t="shared" si="48"/>
        <v>24555.782804623374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24555.782804623374</v>
      </c>
      <c r="T90" s="21"/>
      <c r="U90" s="22"/>
      <c r="V90" s="160" t="s">
        <v>104</v>
      </c>
      <c r="W90" s="55">
        <f>W87</f>
        <v>23949.608797202283</v>
      </c>
      <c r="X90" s="247">
        <f>+'DFIT Detail'!G10</f>
        <v>23948.57</v>
      </c>
      <c r="Y90" s="249">
        <f>+W90-X90</f>
        <v>1.0387972022836038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Grp'!P73-B78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Grp'!P74-B81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Grp'!P75-B84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Grp'!P76-B87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Grp'!P77-B90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E314 STM Turbogen, Colstrip 3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12493.248883573282</v>
      </c>
      <c r="F103" s="99">
        <f t="array" ref="F103:F107">TRANSPOSE('Depr Exp Detail'!D67:H67)</f>
        <v>12493.24</v>
      </c>
      <c r="G103" s="264">
        <f>+F103-E103</f>
        <v>-8.8835732822190039E-3</v>
      </c>
      <c r="H103" s="256"/>
    </row>
    <row r="104" spans="1:12" x14ac:dyDescent="0.2">
      <c r="D104" s="258" t="s">
        <v>3035</v>
      </c>
      <c r="E104" s="102">
        <f>+E80</f>
        <v>53561.697199999995</v>
      </c>
      <c r="F104" s="99">
        <v>53561.4</v>
      </c>
      <c r="G104" s="264">
        <f t="shared" ref="G104:G107" si="50">+F104-E104</f>
        <v>-0.2971999999936088</v>
      </c>
      <c r="H104" s="256"/>
    </row>
    <row r="105" spans="1:12" x14ac:dyDescent="0.2">
      <c r="D105" s="255">
        <v>2023</v>
      </c>
      <c r="E105" s="102">
        <f>+E83</f>
        <v>70915.208438617396</v>
      </c>
      <c r="F105" s="99">
        <v>70914.960000000006</v>
      </c>
      <c r="G105" s="264">
        <f t="shared" si="50"/>
        <v>-0.24843861738918349</v>
      </c>
      <c r="H105" s="256"/>
    </row>
    <row r="106" spans="1:12" x14ac:dyDescent="0.2">
      <c r="D106" s="255">
        <v>2024</v>
      </c>
      <c r="E106" s="102">
        <f>+E86</f>
        <v>136603.80246142347</v>
      </c>
      <c r="F106" s="99">
        <v>136603.44</v>
      </c>
      <c r="G106" s="264">
        <f t="shared" si="50"/>
        <v>-0.36246142347226851</v>
      </c>
      <c r="H106" s="256"/>
    </row>
    <row r="107" spans="1:12" x14ac:dyDescent="0.2">
      <c r="D107" s="255">
        <v>2025</v>
      </c>
      <c r="E107" s="102">
        <f>+E89</f>
        <v>229861.21746400668</v>
      </c>
      <c r="F107" s="99">
        <v>229860.72</v>
      </c>
      <c r="G107" s="264">
        <f t="shared" si="50"/>
        <v>-0.49746400667936541</v>
      </c>
      <c r="H107" s="256"/>
    </row>
    <row r="108" spans="1:12" x14ac:dyDescent="0.2">
      <c r="D108" s="255"/>
      <c r="E108" s="190"/>
      <c r="F108" s="190"/>
      <c r="G108" s="195">
        <f>SUM(G103:G107)</f>
        <v>-1.4144476208166452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65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7109375" style="67" bestFit="1" customWidth="1"/>
    <col min="12" max="12" width="11.7109375" style="67" bestFit="1" customWidth="1"/>
    <col min="13" max="13" width="9.7109375" style="190" bestFit="1" customWidth="1"/>
    <col min="14" max="14" width="7.7109375" style="67" bestFit="1" customWidth="1"/>
    <col min="15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24" s="2" customFormat="1" x14ac:dyDescent="0.2">
      <c r="A1" s="15" t="str">
        <f>+'Summary Feed x Depr Grp'!Q1</f>
        <v>E314 STM Turbogen, Colstrip 4</v>
      </c>
      <c r="B1" s="15"/>
      <c r="C1" s="16"/>
      <c r="D1" s="16"/>
      <c r="E1" s="16"/>
      <c r="J1" s="16"/>
      <c r="K1" s="16"/>
      <c r="L1" s="56"/>
      <c r="M1" s="57"/>
      <c r="N1" s="56"/>
    </row>
    <row r="2" spans="1:24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24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24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24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 t="s">
        <v>2</v>
      </c>
    </row>
    <row r="6" spans="1:24" s="2" customFormat="1" x14ac:dyDescent="0.2">
      <c r="A6" s="71" t="s">
        <v>82</v>
      </c>
      <c r="B6" s="116">
        <f t="array" ref="B6:V6">TRANSPOSE(MACRS!AA7:AA27)</f>
        <v>3.7499999999999999E-2</v>
      </c>
      <c r="C6" s="116">
        <v>7.2190000000000004E-2</v>
      </c>
      <c r="D6" s="116">
        <v>6.6769999999999996E-2</v>
      </c>
      <c r="E6" s="116">
        <v>6.1769999999999999E-2</v>
      </c>
      <c r="F6" s="116">
        <v>5.713E-2</v>
      </c>
      <c r="G6" s="116">
        <v>5.2850000000000001E-2</v>
      </c>
      <c r="H6" s="116">
        <v>4.888E-2</v>
      </c>
      <c r="I6" s="116">
        <v>4.5220000000000003E-2</v>
      </c>
      <c r="J6" s="116">
        <v>4.462E-2</v>
      </c>
      <c r="K6" s="116">
        <v>4.4609999999999997E-2</v>
      </c>
      <c r="L6" s="116">
        <v>4.462E-2</v>
      </c>
      <c r="M6" s="116">
        <v>4.4609999999999997E-2</v>
      </c>
      <c r="N6" s="116">
        <v>4.462E-2</v>
      </c>
      <c r="O6" s="116">
        <v>4.4609999999999997E-2</v>
      </c>
      <c r="P6" s="116">
        <v>4.462E-2</v>
      </c>
      <c r="Q6" s="116">
        <v>4.4609999999999997E-2</v>
      </c>
      <c r="R6" s="116">
        <v>4.462E-2</v>
      </c>
      <c r="S6" s="116">
        <v>4.4609999999999997E-2</v>
      </c>
      <c r="T6" s="116">
        <v>4.462E-2</v>
      </c>
      <c r="U6" s="116">
        <v>4.4609999999999997E-2</v>
      </c>
      <c r="V6" s="116">
        <v>2.231E-2</v>
      </c>
      <c r="W6" s="116">
        <f>SUM(B6:V6)</f>
        <v>1.0000000000000002</v>
      </c>
    </row>
    <row r="7" spans="1:24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24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24" ht="13.5" thickBot="1" x14ac:dyDescent="0.25">
      <c r="A9" s="80"/>
      <c r="B9" s="81"/>
      <c r="C9" s="82"/>
      <c r="D9" s="81" t="s">
        <v>64</v>
      </c>
      <c r="E9" s="159">
        <f>+'Summary Feed x Depr Grp'!Q7</f>
        <v>0.1017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24" ht="13.5" thickBot="1" x14ac:dyDescent="0.25">
      <c r="A10" s="80"/>
      <c r="B10" s="81"/>
      <c r="C10" s="82"/>
      <c r="D10" s="81" t="s">
        <v>65</v>
      </c>
      <c r="E10" s="159">
        <f>+'Summary Feed x Depr Grp'!Q8</f>
        <v>0.10100000000000001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24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24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24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24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24" ht="15" x14ac:dyDescent="0.25">
      <c r="A15" s="97">
        <v>44227</v>
      </c>
      <c r="B15" s="102"/>
      <c r="C15" s="102"/>
      <c r="D15" s="102">
        <f t="shared" ref="D15:D26" si="0">$B$26*$B$6/12</f>
        <v>3317.6694062499996</v>
      </c>
      <c r="E15" s="102"/>
      <c r="F15" s="102">
        <f t="shared" ref="F15" si="1">-D15</f>
        <v>-3317.6694062499996</v>
      </c>
      <c r="G15" s="102"/>
      <c r="H15" s="102">
        <f t="shared" ref="H15:I30" si="2">B15+F15</f>
        <v>-3317.6694062499996</v>
      </c>
      <c r="I15" s="102">
        <f t="shared" si="2"/>
        <v>0</v>
      </c>
      <c r="J15" s="102">
        <f t="shared" ref="J15:J69" si="3">I15-H15</f>
        <v>3317.6694062499996</v>
      </c>
      <c r="K15" s="102">
        <f t="shared" ref="K15:K74" si="4">-J15*$K$11</f>
        <v>-696.71057531249994</v>
      </c>
      <c r="L15" s="102">
        <f t="shared" ref="L15" si="5">-K15</f>
        <v>696.71057531249994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24" ht="15" x14ac:dyDescent="0.25">
      <c r="A16" s="97">
        <v>44255</v>
      </c>
      <c r="B16" s="102"/>
      <c r="C16" s="102"/>
      <c r="D16" s="102">
        <f t="shared" si="0"/>
        <v>3317.6694062499996</v>
      </c>
      <c r="E16" s="102"/>
      <c r="F16" s="102">
        <f>-D16+F15</f>
        <v>-6635.3388124999992</v>
      </c>
      <c r="G16" s="102"/>
      <c r="H16" s="102">
        <f t="shared" si="2"/>
        <v>-6635.3388124999992</v>
      </c>
      <c r="I16" s="102">
        <f t="shared" si="2"/>
        <v>0</v>
      </c>
      <c r="J16" s="102">
        <f t="shared" si="3"/>
        <v>6635.3388124999992</v>
      </c>
      <c r="K16" s="102">
        <f t="shared" si="4"/>
        <v>-1393.4211506249999</v>
      </c>
      <c r="L16" s="102">
        <f t="shared" ref="L16:L74" si="6">-K16+K15</f>
        <v>696.71057531249994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3317.6694062499996</v>
      </c>
      <c r="E17" s="102"/>
      <c r="F17" s="102">
        <f t="shared" ref="F17:G32" si="7">-D17+F16</f>
        <v>-9953.0082187499993</v>
      </c>
      <c r="G17" s="102"/>
      <c r="H17" s="102">
        <f t="shared" si="2"/>
        <v>-9953.0082187499993</v>
      </c>
      <c r="I17" s="102">
        <f t="shared" si="2"/>
        <v>0</v>
      </c>
      <c r="J17" s="102">
        <f t="shared" si="3"/>
        <v>9953.0082187499993</v>
      </c>
      <c r="K17" s="102">
        <f t="shared" si="4"/>
        <v>-2090.1317259374996</v>
      </c>
      <c r="L17" s="102">
        <f t="shared" si="6"/>
        <v>696.71057531249971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3317.6694062499996</v>
      </c>
      <c r="E18" s="102"/>
      <c r="F18" s="102">
        <f t="shared" si="7"/>
        <v>-13270.677624999998</v>
      </c>
      <c r="G18" s="102"/>
      <c r="H18" s="102">
        <f t="shared" si="2"/>
        <v>-13270.677624999998</v>
      </c>
      <c r="I18" s="102">
        <f t="shared" si="2"/>
        <v>0</v>
      </c>
      <c r="J18" s="102">
        <f t="shared" si="3"/>
        <v>13270.677624999998</v>
      </c>
      <c r="K18" s="102">
        <f t="shared" si="4"/>
        <v>-2786.8423012499998</v>
      </c>
      <c r="L18" s="102">
        <f t="shared" si="6"/>
        <v>696.71057531250017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3317.6694062499996</v>
      </c>
      <c r="E19" s="102"/>
      <c r="F19" s="102">
        <f t="shared" si="7"/>
        <v>-16588.347031249999</v>
      </c>
      <c r="G19" s="102"/>
      <c r="H19" s="102">
        <f t="shared" si="2"/>
        <v>-16588.347031249999</v>
      </c>
      <c r="I19" s="102">
        <f t="shared" si="2"/>
        <v>0</v>
      </c>
      <c r="J19" s="102">
        <f t="shared" si="3"/>
        <v>16588.347031249999</v>
      </c>
      <c r="K19" s="102">
        <f t="shared" si="4"/>
        <v>-3483.5528765624999</v>
      </c>
      <c r="L19" s="102">
        <f t="shared" si="6"/>
        <v>696.71057531250017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3317.6694062499996</v>
      </c>
      <c r="E20" s="102"/>
      <c r="F20" s="102">
        <f t="shared" si="7"/>
        <v>-19906.016437499999</v>
      </c>
      <c r="G20" s="102"/>
      <c r="H20" s="102">
        <f t="shared" si="2"/>
        <v>-19906.016437499999</v>
      </c>
      <c r="I20" s="102">
        <f t="shared" si="2"/>
        <v>0</v>
      </c>
      <c r="J20" s="102">
        <f t="shared" si="3"/>
        <v>19906.016437499999</v>
      </c>
      <c r="K20" s="102">
        <f t="shared" si="4"/>
        <v>-4180.2634518749992</v>
      </c>
      <c r="L20" s="102">
        <f t="shared" si="6"/>
        <v>696.71057531249926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8">C21</f>
        <v>330346.94556353323</v>
      </c>
      <c r="C21" s="102">
        <f>+'Summary Feed x Depr Grp'!R16</f>
        <v>330346.94556353323</v>
      </c>
      <c r="D21" s="102">
        <f t="shared" si="0"/>
        <v>3317.6694062499996</v>
      </c>
      <c r="E21" s="191">
        <f>(+C21*$E$9/12)*0.5</f>
        <v>1399.8451818254719</v>
      </c>
      <c r="F21" s="229">
        <f t="shared" si="7"/>
        <v>-23223.685843749998</v>
      </c>
      <c r="G21" s="102">
        <f>-E21</f>
        <v>-1399.8451818254719</v>
      </c>
      <c r="H21" s="229">
        <f t="shared" si="2"/>
        <v>307123.25971978321</v>
      </c>
      <c r="I21" s="102">
        <f t="shared" si="2"/>
        <v>328947.10038170777</v>
      </c>
      <c r="J21" s="229">
        <f t="shared" si="3"/>
        <v>21823.840661924565</v>
      </c>
      <c r="K21" s="229">
        <f t="shared" si="4"/>
        <v>-4583.0065390041582</v>
      </c>
      <c r="L21" s="102">
        <f t="shared" si="6"/>
        <v>402.74308712915899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8"/>
        <v>483084.70340378885</v>
      </c>
      <c r="C22" s="102">
        <f>+'Summary Feed x Depr Grp'!R17</f>
        <v>483084.70340378885</v>
      </c>
      <c r="D22" s="102">
        <f t="shared" si="0"/>
        <v>3317.6694062499996</v>
      </c>
      <c r="E22" s="102">
        <f t="shared" ref="E22:E27" si="9">+(C21*$E$9/12)+(((C22-C21)*$E$9/12)*0.5)</f>
        <v>3446.916612499027</v>
      </c>
      <c r="F22" s="229">
        <f t="shared" si="7"/>
        <v>-26541.355249999997</v>
      </c>
      <c r="G22" s="191">
        <f>-E22+G21</f>
        <v>-4846.7617943244986</v>
      </c>
      <c r="H22" s="229">
        <f t="shared" si="2"/>
        <v>456543.34815378883</v>
      </c>
      <c r="I22" s="102">
        <f t="shared" si="2"/>
        <v>478237.94160946435</v>
      </c>
      <c r="J22" s="229">
        <f t="shared" si="3"/>
        <v>21694.593455675524</v>
      </c>
      <c r="K22" s="229">
        <f t="shared" si="4"/>
        <v>-4555.8646256918601</v>
      </c>
      <c r="L22" s="102">
        <f t="shared" si="6"/>
        <v>-27.141913312298129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8"/>
        <v>611800.08574295824</v>
      </c>
      <c r="C23" s="102">
        <f>+'Summary Feed x Depr Grp'!R18</f>
        <v>611800.08574295824</v>
      </c>
      <c r="D23" s="102">
        <f t="shared" si="0"/>
        <v>3317.6694062499996</v>
      </c>
      <c r="E23" s="102">
        <f t="shared" si="9"/>
        <v>4639.5742940093405</v>
      </c>
      <c r="F23" s="102">
        <f t="shared" si="7"/>
        <v>-29859.024656249996</v>
      </c>
      <c r="G23" s="102">
        <f t="shared" si="7"/>
        <v>-9486.3360883338391</v>
      </c>
      <c r="H23" s="102">
        <f t="shared" si="2"/>
        <v>581941.06108670821</v>
      </c>
      <c r="I23" s="102">
        <f t="shared" si="2"/>
        <v>602313.74965462438</v>
      </c>
      <c r="J23" s="102">
        <f t="shared" si="3"/>
        <v>20372.688567916164</v>
      </c>
      <c r="K23" s="102">
        <f t="shared" si="4"/>
        <v>-4278.2645992623948</v>
      </c>
      <c r="L23" s="102">
        <f t="shared" si="6"/>
        <v>-277.60002642946529</v>
      </c>
      <c r="M23" s="189"/>
      <c r="N23" s="190"/>
      <c r="O23" s="145">
        <v>2</v>
      </c>
      <c r="P23" s="131"/>
      <c r="Q23" s="42">
        <v>44926</v>
      </c>
      <c r="R23" s="43">
        <f>+'E314 4'!L38</f>
        <v>-1004.7032409505146</v>
      </c>
      <c r="S23" s="47">
        <f>+'E314 4'!K38</f>
        <v>5810.1654620360414</v>
      </c>
      <c r="T23" s="45"/>
      <c r="U23" s="46"/>
      <c r="V23" s="43"/>
      <c r="W23" s="147">
        <f>S23</f>
        <v>5810.1654620360414</v>
      </c>
      <c r="X23" s="1"/>
    </row>
    <row r="24" spans="1:24" ht="15" x14ac:dyDescent="0.25">
      <c r="A24" s="97">
        <v>44500</v>
      </c>
      <c r="B24" s="102">
        <f t="shared" si="8"/>
        <v>726901.70792668185</v>
      </c>
      <c r="C24" s="102">
        <f>+'Summary Feed x Depr Grp'!R19</f>
        <v>726901.70792668185</v>
      </c>
      <c r="D24" s="102">
        <f t="shared" si="0"/>
        <v>3317.6694062499996</v>
      </c>
      <c r="E24" s="102">
        <f t="shared" si="9"/>
        <v>5672.7488506750997</v>
      </c>
      <c r="F24" s="102">
        <f t="shared" si="7"/>
        <v>-33176.694062499999</v>
      </c>
      <c r="G24" s="102">
        <f t="shared" si="7"/>
        <v>-15159.084939008939</v>
      </c>
      <c r="H24" s="102">
        <f t="shared" si="2"/>
        <v>693725.01386418182</v>
      </c>
      <c r="I24" s="102">
        <f t="shared" si="2"/>
        <v>711742.62298767292</v>
      </c>
      <c r="J24" s="102">
        <f t="shared" si="3"/>
        <v>18017.6091234911</v>
      </c>
      <c r="K24" s="102">
        <f t="shared" si="4"/>
        <v>-3783.6979159331308</v>
      </c>
      <c r="L24" s="102">
        <f t="shared" si="6"/>
        <v>-494.56668332926392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+'E314 4'!L39</f>
        <v>-509.92467447088165</v>
      </c>
      <c r="S24" s="48">
        <f t="shared" ref="S24:S35" si="11">+S23-R24</f>
        <v>6320.090136506923</v>
      </c>
      <c r="T24" s="45">
        <f>U24-SUM($P$23:P24)+1</f>
        <v>335</v>
      </c>
      <c r="U24" s="46">
        <f>P36</f>
        <v>365</v>
      </c>
      <c r="V24" s="43">
        <f t="shared" ref="V24:V35" si="12">+T24/U24*R24</f>
        <v>-468.01305739108318</v>
      </c>
      <c r="W24" s="146">
        <f t="shared" ref="W24:W35" si="13">+W23-V24</f>
        <v>6278.1785194271242</v>
      </c>
      <c r="X24" s="1"/>
    </row>
    <row r="25" spans="1:24" ht="15" x14ac:dyDescent="0.25">
      <c r="A25" s="97">
        <v>44530</v>
      </c>
      <c r="B25" s="102">
        <f t="shared" si="8"/>
        <v>897352.53000599297</v>
      </c>
      <c r="C25" s="102">
        <f>+'Summary Feed x Depr Grp'!R20</f>
        <v>897352.53000599297</v>
      </c>
      <c r="D25" s="102">
        <f t="shared" si="0"/>
        <v>3317.6694062499996</v>
      </c>
      <c r="E25" s="102">
        <f t="shared" si="9"/>
        <v>6882.7773332397101</v>
      </c>
      <c r="F25" s="102">
        <f t="shared" si="7"/>
        <v>-36494.363468750002</v>
      </c>
      <c r="G25" s="102">
        <f t="shared" si="7"/>
        <v>-22041.862272248647</v>
      </c>
      <c r="H25" s="102">
        <f t="shared" si="2"/>
        <v>860858.16653724294</v>
      </c>
      <c r="I25" s="102">
        <f t="shared" si="2"/>
        <v>875310.66773374437</v>
      </c>
      <c r="J25" s="102">
        <f t="shared" si="3"/>
        <v>14452.501196501427</v>
      </c>
      <c r="K25" s="102">
        <f t="shared" si="4"/>
        <v>-3035.0252512652996</v>
      </c>
      <c r="L25" s="102">
        <f t="shared" si="6"/>
        <v>-748.67266466783121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+'E314 4'!L40</f>
        <v>-597.23123351145932</v>
      </c>
      <c r="S25" s="48">
        <f t="shared" si="11"/>
        <v>6917.3213700183824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-502.32873613155618</v>
      </c>
      <c r="W25" s="146">
        <f t="shared" si="13"/>
        <v>6780.5072555586803</v>
      </c>
      <c r="X25" s="1"/>
    </row>
    <row r="26" spans="1:24" ht="15" x14ac:dyDescent="0.25">
      <c r="A26" s="97">
        <v>44561</v>
      </c>
      <c r="B26" s="229">
        <f t="shared" si="8"/>
        <v>1061654.21</v>
      </c>
      <c r="C26" s="102">
        <f>+'Summary Feed x Depr Grp'!R21</f>
        <v>1061654.21</v>
      </c>
      <c r="D26" s="102">
        <f t="shared" si="0"/>
        <v>3317.6694062499996</v>
      </c>
      <c r="E26" s="229">
        <f t="shared" si="9"/>
        <v>8301.2910607753947</v>
      </c>
      <c r="F26" s="99">
        <f t="shared" si="7"/>
        <v>-39812.032875000004</v>
      </c>
      <c r="G26" s="229">
        <f t="shared" si="7"/>
        <v>-30343.153333024042</v>
      </c>
      <c r="H26" s="99">
        <f t="shared" si="2"/>
        <v>1021842.1771249999</v>
      </c>
      <c r="I26" s="229">
        <f t="shared" si="2"/>
        <v>1031311.056666976</v>
      </c>
      <c r="J26" s="99">
        <f t="shared" si="3"/>
        <v>9468.8795419760281</v>
      </c>
      <c r="K26" s="245">
        <f t="shared" si="4"/>
        <v>-1988.4647038149658</v>
      </c>
      <c r="L26" s="102">
        <f t="shared" si="6"/>
        <v>-1046.5605474503338</v>
      </c>
      <c r="M26" s="246">
        <f>+'DFIT Detail'!C11</f>
        <v>-1988.42</v>
      </c>
      <c r="N26" s="248">
        <f>+K26-M26</f>
        <v>-4.4703814965714628E-2</v>
      </c>
      <c r="O26" s="145">
        <v>5</v>
      </c>
      <c r="P26" s="131">
        <f t="shared" si="10"/>
        <v>31</v>
      </c>
      <c r="Q26" s="42">
        <v>44986</v>
      </c>
      <c r="R26" s="43">
        <f>+'E314 4'!L41</f>
        <v>-684.53779255199061</v>
      </c>
      <c r="S26" s="48">
        <f t="shared" si="11"/>
        <v>7601.859162570373</v>
      </c>
      <c r="T26" s="45">
        <f>U26-SUM($P$23:P26)+1</f>
        <v>276</v>
      </c>
      <c r="U26" s="46">
        <f t="shared" si="14"/>
        <v>365</v>
      </c>
      <c r="V26" s="43">
        <f t="shared" si="12"/>
        <v>-517.62309792972439</v>
      </c>
      <c r="W26" s="146">
        <f t="shared" si="13"/>
        <v>7298.1303534884046</v>
      </c>
      <c r="X26" s="1"/>
    </row>
    <row r="27" spans="1:24" ht="15" x14ac:dyDescent="0.25">
      <c r="A27" s="165">
        <v>44592</v>
      </c>
      <c r="B27" s="166">
        <f>C27</f>
        <v>1097902.1399999999</v>
      </c>
      <c r="C27" s="166">
        <f>+'Summary Feed x Depr Grp'!R22</f>
        <v>1097902.1399999999</v>
      </c>
      <c r="D27" s="166">
        <f>($B$26*$C$6/12)+(($B$38-$B$26)*$B$6/12)</f>
        <v>7746.0321599916642</v>
      </c>
      <c r="E27" s="219">
        <f t="shared" si="9"/>
        <v>9151.1200331250002</v>
      </c>
      <c r="F27" s="166">
        <f>-D27+F26</f>
        <v>-47558.065034991669</v>
      </c>
      <c r="G27" s="219">
        <f t="shared" si="7"/>
        <v>-39494.273366149042</v>
      </c>
      <c r="H27" s="166">
        <f t="shared" si="2"/>
        <v>1050344.0749650083</v>
      </c>
      <c r="I27" s="219">
        <f t="shared" si="2"/>
        <v>1058407.8666338508</v>
      </c>
      <c r="J27" s="166">
        <f t="shared" si="3"/>
        <v>8063.7916688425466</v>
      </c>
      <c r="K27" s="166">
        <f t="shared" si="4"/>
        <v>-1693.3962504569347</v>
      </c>
      <c r="L27" s="166">
        <f t="shared" si="6"/>
        <v>-295.06845335803109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+'E314 4'!L42</f>
        <v>-771.84435159256918</v>
      </c>
      <c r="S27" s="48">
        <f t="shared" si="11"/>
        <v>8373.7035141629422</v>
      </c>
      <c r="T27" s="45">
        <f>U27-SUM($P$23:P27)+1</f>
        <v>246</v>
      </c>
      <c r="U27" s="46">
        <f t="shared" si="14"/>
        <v>365</v>
      </c>
      <c r="V27" s="43">
        <f t="shared" si="12"/>
        <v>-520.20194655280011</v>
      </c>
      <c r="W27" s="146">
        <f t="shared" si="13"/>
        <v>7818.3323000412047</v>
      </c>
      <c r="X27" s="1"/>
    </row>
    <row r="28" spans="1:24" ht="15" x14ac:dyDescent="0.25">
      <c r="A28" s="97">
        <v>44620</v>
      </c>
      <c r="B28" s="102">
        <f t="shared" ref="B28:B74" si="15">C28</f>
        <v>1134150.0699999998</v>
      </c>
      <c r="C28" s="102">
        <f>+'Summary Feed x Depr Grp'!R23</f>
        <v>1134150.0699999998</v>
      </c>
      <c r="D28" s="102">
        <f t="shared" ref="D28:D38" si="16">($B$26*$C$6/12)+(($B$38-$B$26)*$B$6/12)</f>
        <v>7746.0321599916642</v>
      </c>
      <c r="E28" s="191">
        <f>+(C27*$E$9/12)+(((C28-C27)*$E$9/12)*0.5)</f>
        <v>9458.3212398750002</v>
      </c>
      <c r="F28" s="102">
        <f>-D28+F27</f>
        <v>-55304.097194983333</v>
      </c>
      <c r="G28" s="191">
        <f t="shared" si="7"/>
        <v>-48952.594606024039</v>
      </c>
      <c r="H28" s="102">
        <f>B28+F28</f>
        <v>1078845.9728050164</v>
      </c>
      <c r="I28" s="102">
        <f t="shared" si="2"/>
        <v>1085197.4753939759</v>
      </c>
      <c r="J28" s="102">
        <f t="shared" si="3"/>
        <v>6351.5025889594108</v>
      </c>
      <c r="K28" s="102">
        <f t="shared" si="4"/>
        <v>-1333.8155436814761</v>
      </c>
      <c r="L28" s="102">
        <f t="shared" si="6"/>
        <v>-359.58070677545857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+'E314 4'!L43</f>
        <v>-859.15091063314867</v>
      </c>
      <c r="S28" s="48">
        <f t="shared" si="11"/>
        <v>9232.8544247960908</v>
      </c>
      <c r="T28" s="45">
        <f>U28-SUM($P$23:P28)+1</f>
        <v>215</v>
      </c>
      <c r="U28" s="46">
        <f t="shared" si="14"/>
        <v>365</v>
      </c>
      <c r="V28" s="43">
        <f t="shared" si="12"/>
        <v>-506.07519393459444</v>
      </c>
      <c r="W28" s="146">
        <f t="shared" si="13"/>
        <v>8324.4074939757993</v>
      </c>
      <c r="X28" s="1"/>
    </row>
    <row r="29" spans="1:24" ht="15" x14ac:dyDescent="0.25">
      <c r="A29" s="97">
        <v>44651</v>
      </c>
      <c r="B29" s="102">
        <f t="shared" si="15"/>
        <v>1170397.9999999998</v>
      </c>
      <c r="C29" s="102">
        <f>+'Summary Feed x Depr Grp'!R24</f>
        <v>1170397.9999999998</v>
      </c>
      <c r="D29" s="102">
        <f t="shared" si="16"/>
        <v>7746.0321599916642</v>
      </c>
      <c r="E29" s="191">
        <f>+(C28*$E$9/12)+(((C29-C28)*$E$9/12)*0.5)</f>
        <v>9765.5224466249983</v>
      </c>
      <c r="F29" s="102">
        <f t="shared" ref="F29:G44" si="17">-D29+F28</f>
        <v>-63050.129354974997</v>
      </c>
      <c r="G29" s="191">
        <f t="shared" si="7"/>
        <v>-58718.117052649039</v>
      </c>
      <c r="H29" s="102">
        <f t="shared" ref="H29:I74" si="18">B29+F29</f>
        <v>1107347.8706450248</v>
      </c>
      <c r="I29" s="102">
        <f t="shared" si="2"/>
        <v>1111679.8829473506</v>
      </c>
      <c r="J29" s="102">
        <f t="shared" si="3"/>
        <v>4332.0123023258056</v>
      </c>
      <c r="K29" s="102">
        <f t="shared" si="4"/>
        <v>-909.7225834884191</v>
      </c>
      <c r="L29" s="102">
        <f t="shared" si="6"/>
        <v>-424.09296019305702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+'E314 4'!L44</f>
        <v>-946.45746967367813</v>
      </c>
      <c r="S29" s="48">
        <f t="shared" si="11"/>
        <v>10179.311894469769</v>
      </c>
      <c r="T29" s="45">
        <f>U29-SUM($P$23:P29)+1</f>
        <v>185</v>
      </c>
      <c r="U29" s="46">
        <f t="shared" si="14"/>
        <v>365</v>
      </c>
      <c r="V29" s="43">
        <f t="shared" si="12"/>
        <v>-479.71132024556289</v>
      </c>
      <c r="W29" s="146">
        <f t="shared" si="13"/>
        <v>8804.1188142213614</v>
      </c>
      <c r="X29" s="1"/>
    </row>
    <row r="30" spans="1:24" ht="15" x14ac:dyDescent="0.25">
      <c r="A30" s="97">
        <v>44681</v>
      </c>
      <c r="B30" s="102">
        <f t="shared" si="15"/>
        <v>1206645.9299999997</v>
      </c>
      <c r="C30" s="102">
        <f>+'Summary Feed x Depr Grp'!R25</f>
        <v>1206645.9299999997</v>
      </c>
      <c r="D30" s="102">
        <f t="shared" si="16"/>
        <v>7746.0321599916642</v>
      </c>
      <c r="E30" s="191">
        <f t="shared" ref="E30:E38" si="19">+(C29*$E$9/12)+(((C30-C29)*$E$9/12)*0.5)</f>
        <v>10072.723653374998</v>
      </c>
      <c r="F30" s="102">
        <f t="shared" si="17"/>
        <v>-70796.161514966661</v>
      </c>
      <c r="G30" s="191">
        <f t="shared" si="7"/>
        <v>-68790.840706024042</v>
      </c>
      <c r="H30" s="102">
        <f t="shared" si="18"/>
        <v>1135849.768485033</v>
      </c>
      <c r="I30" s="102">
        <f t="shared" si="2"/>
        <v>1137855.0892939756</v>
      </c>
      <c r="J30" s="102">
        <f t="shared" si="3"/>
        <v>2005.3208089426626</v>
      </c>
      <c r="K30" s="102">
        <f t="shared" si="4"/>
        <v>-421.11736987795911</v>
      </c>
      <c r="L30" s="102">
        <f t="shared" si="6"/>
        <v>-488.60521361046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+'E314 4'!L45</f>
        <v>-1033.7640287142567</v>
      </c>
      <c r="S30" s="48">
        <f t="shared" si="11"/>
        <v>11213.075923184026</v>
      </c>
      <c r="T30" s="45">
        <f>U30-SUM($P$23:P30)+1</f>
        <v>154</v>
      </c>
      <c r="U30" s="46">
        <f t="shared" si="14"/>
        <v>365</v>
      </c>
      <c r="V30" s="43">
        <f t="shared" si="12"/>
        <v>-436.16345321094667</v>
      </c>
      <c r="W30" s="146">
        <f t="shared" si="13"/>
        <v>9240.2822674323088</v>
      </c>
      <c r="X30" s="1"/>
    </row>
    <row r="31" spans="1:24" ht="15" x14ac:dyDescent="0.25">
      <c r="A31" s="97">
        <v>44712</v>
      </c>
      <c r="B31" s="102">
        <f t="shared" si="15"/>
        <v>1242893.8599999996</v>
      </c>
      <c r="C31" s="102">
        <f>+'Summary Feed x Depr Grp'!R26</f>
        <v>1242893.8599999996</v>
      </c>
      <c r="D31" s="102">
        <f t="shared" si="16"/>
        <v>7746.0321599916642</v>
      </c>
      <c r="E31" s="191">
        <f t="shared" si="19"/>
        <v>10379.924860124996</v>
      </c>
      <c r="F31" s="102">
        <f t="shared" si="17"/>
        <v>-78542.193674958326</v>
      </c>
      <c r="G31" s="191">
        <f t="shared" si="7"/>
        <v>-79170.765566149043</v>
      </c>
      <c r="H31" s="102">
        <f t="shared" si="18"/>
        <v>1164351.6663250413</v>
      </c>
      <c r="I31" s="102">
        <f t="shared" si="18"/>
        <v>1163723.0944338506</v>
      </c>
      <c r="J31" s="102">
        <f t="shared" si="3"/>
        <v>-628.571891190717</v>
      </c>
      <c r="K31" s="102">
        <f t="shared" si="4"/>
        <v>132.00009715005058</v>
      </c>
      <c r="L31" s="102">
        <f t="shared" si="6"/>
        <v>-553.11746702800974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+'E314 4'!L46</f>
        <v>-1121.0705877548371</v>
      </c>
      <c r="S31" s="48">
        <f t="shared" si="11"/>
        <v>12334.146510938863</v>
      </c>
      <c r="T31" s="45">
        <f>U31-SUM($P$23:P31)+1</f>
        <v>123</v>
      </c>
      <c r="U31" s="46">
        <f t="shared" si="14"/>
        <v>365</v>
      </c>
      <c r="V31" s="43">
        <f t="shared" si="12"/>
        <v>-377.78543094204099</v>
      </c>
      <c r="W31" s="146">
        <f t="shared" si="13"/>
        <v>9618.0676983743506</v>
      </c>
      <c r="X31" s="1"/>
    </row>
    <row r="32" spans="1:24" ht="15" x14ac:dyDescent="0.25">
      <c r="A32" s="97">
        <v>44742</v>
      </c>
      <c r="B32" s="102">
        <f t="shared" si="15"/>
        <v>1279141.7899999996</v>
      </c>
      <c r="C32" s="102">
        <f>+'Summary Feed x Depr Grp'!R27</f>
        <v>1279141.7899999996</v>
      </c>
      <c r="D32" s="102">
        <f t="shared" si="16"/>
        <v>7746.0321599916642</v>
      </c>
      <c r="E32" s="191">
        <f t="shared" si="19"/>
        <v>10687.126066874996</v>
      </c>
      <c r="F32" s="102">
        <f t="shared" si="17"/>
        <v>-86288.22583494999</v>
      </c>
      <c r="G32" s="191">
        <f t="shared" si="7"/>
        <v>-89857.891633024032</v>
      </c>
      <c r="H32" s="102">
        <f t="shared" si="18"/>
        <v>1192853.5641650497</v>
      </c>
      <c r="I32" s="102">
        <f t="shared" si="18"/>
        <v>1189283.8983669756</v>
      </c>
      <c r="J32" s="102">
        <f t="shared" si="3"/>
        <v>-3569.6657980741002</v>
      </c>
      <c r="K32" s="102">
        <f t="shared" si="4"/>
        <v>749.62981759556101</v>
      </c>
      <c r="L32" s="102">
        <f t="shared" si="6"/>
        <v>-617.62972044551043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+'E314 4'!L47</f>
        <v>-1208.3771467953175</v>
      </c>
      <c r="S32" s="48">
        <f t="shared" si="11"/>
        <v>13542.52365773418</v>
      </c>
      <c r="T32" s="45">
        <f>U32-SUM($P$23:P32)+1</f>
        <v>93</v>
      </c>
      <c r="U32" s="46">
        <f t="shared" si="14"/>
        <v>365</v>
      </c>
      <c r="V32" s="43">
        <f t="shared" si="12"/>
        <v>-307.8878757588069</v>
      </c>
      <c r="W32" s="146">
        <f t="shared" si="13"/>
        <v>9925.9555741331569</v>
      </c>
      <c r="X32" s="1"/>
    </row>
    <row r="33" spans="1:34" ht="15" x14ac:dyDescent="0.25">
      <c r="A33" s="97">
        <v>44773</v>
      </c>
      <c r="B33" s="102">
        <f t="shared" si="15"/>
        <v>1315389.7199999995</v>
      </c>
      <c r="C33" s="102">
        <f>+'Summary Feed x Depr Grp'!R28</f>
        <v>1315389.7199999995</v>
      </c>
      <c r="D33" s="102">
        <f t="shared" si="16"/>
        <v>7746.0321599916642</v>
      </c>
      <c r="E33" s="191">
        <f t="shared" si="19"/>
        <v>10994.327273624996</v>
      </c>
      <c r="F33" s="102">
        <f t="shared" si="17"/>
        <v>-94034.257994941654</v>
      </c>
      <c r="G33" s="191">
        <f t="shared" si="17"/>
        <v>-100852.21890664902</v>
      </c>
      <c r="H33" s="102">
        <f t="shared" si="18"/>
        <v>1221355.4620050578</v>
      </c>
      <c r="I33" s="102">
        <f t="shared" si="18"/>
        <v>1214537.5010933506</v>
      </c>
      <c r="J33" s="102">
        <f t="shared" si="3"/>
        <v>-6817.9609117072541</v>
      </c>
      <c r="K33" s="102">
        <f t="shared" si="4"/>
        <v>1431.7717914585232</v>
      </c>
      <c r="L33" s="102">
        <f t="shared" si="6"/>
        <v>-682.14197386296223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+'E314 4'!L48</f>
        <v>-1295.6837058359451</v>
      </c>
      <c r="S33" s="48">
        <f t="shared" si="11"/>
        <v>14838.207363570125</v>
      </c>
      <c r="T33" s="45">
        <f>U33-SUM($P$23:P33)+1</f>
        <v>62</v>
      </c>
      <c r="U33" s="46">
        <f t="shared" si="14"/>
        <v>365</v>
      </c>
      <c r="V33" s="43">
        <f t="shared" si="12"/>
        <v>-220.08873907350301</v>
      </c>
      <c r="W33" s="146">
        <f t="shared" si="13"/>
        <v>10146.044313206659</v>
      </c>
      <c r="X33" s="1"/>
    </row>
    <row r="34" spans="1:34" ht="15" x14ac:dyDescent="0.25">
      <c r="A34" s="97">
        <v>44804</v>
      </c>
      <c r="B34" s="102">
        <f t="shared" si="15"/>
        <v>1351637.6499999994</v>
      </c>
      <c r="C34" s="102">
        <f>+'Summary Feed x Depr Grp'!R29</f>
        <v>1351637.6499999994</v>
      </c>
      <c r="D34" s="102">
        <f t="shared" si="16"/>
        <v>7746.0321599916642</v>
      </c>
      <c r="E34" s="191">
        <f t="shared" si="19"/>
        <v>11301.528480374995</v>
      </c>
      <c r="F34" s="102">
        <f t="shared" si="17"/>
        <v>-101780.29015493332</v>
      </c>
      <c r="G34" s="191">
        <f t="shared" si="17"/>
        <v>-112153.74738702402</v>
      </c>
      <c r="H34" s="102">
        <f t="shared" si="18"/>
        <v>1249857.3598450662</v>
      </c>
      <c r="I34" s="102">
        <f t="shared" si="18"/>
        <v>1239483.9026129753</v>
      </c>
      <c r="J34" s="102">
        <f t="shared" si="3"/>
        <v>-10373.457232090877</v>
      </c>
      <c r="K34" s="102">
        <f t="shared" si="4"/>
        <v>2178.4260187390842</v>
      </c>
      <c r="L34" s="102">
        <f t="shared" si="6"/>
        <v>-746.65422728056092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+'E314 4'!L49</f>
        <v>-1382.9902648764746</v>
      </c>
      <c r="S34" s="48">
        <f t="shared" si="11"/>
        <v>16221.1976284466</v>
      </c>
      <c r="T34" s="45">
        <f>U34-SUM($P$23:P34)+1</f>
        <v>32</v>
      </c>
      <c r="U34" s="46">
        <f t="shared" si="14"/>
        <v>365</v>
      </c>
      <c r="V34" s="43">
        <f t="shared" si="12"/>
        <v>-121.24846157821148</v>
      </c>
      <c r="W34" s="146">
        <f t="shared" si="13"/>
        <v>10267.292774784872</v>
      </c>
      <c r="X34" s="1"/>
    </row>
    <row r="35" spans="1:34" ht="15" x14ac:dyDescent="0.25">
      <c r="A35" s="97">
        <v>44834</v>
      </c>
      <c r="B35" s="102">
        <f t="shared" si="15"/>
        <v>1387885.5799999994</v>
      </c>
      <c r="C35" s="102">
        <f>+'Summary Feed x Depr Grp'!R30</f>
        <v>1387885.5799999994</v>
      </c>
      <c r="D35" s="102">
        <f t="shared" si="16"/>
        <v>7746.0321599916642</v>
      </c>
      <c r="E35" s="191">
        <f t="shared" si="19"/>
        <v>11608.729687124996</v>
      </c>
      <c r="F35" s="102">
        <f t="shared" si="17"/>
        <v>-109526.32231492498</v>
      </c>
      <c r="G35" s="191">
        <f t="shared" si="17"/>
        <v>-123762.47707414902</v>
      </c>
      <c r="H35" s="102">
        <f t="shared" si="18"/>
        <v>1278359.2576850743</v>
      </c>
      <c r="I35" s="102">
        <f t="shared" si="18"/>
        <v>1264123.1029258503</v>
      </c>
      <c r="J35" s="102">
        <f t="shared" si="3"/>
        <v>-14236.154759224039</v>
      </c>
      <c r="K35" s="102">
        <f t="shared" si="4"/>
        <v>2989.592499437048</v>
      </c>
      <c r="L35" s="102">
        <f t="shared" si="6"/>
        <v>-811.16648069796383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+'E314 4'!L50</f>
        <v>-1470.2968239170077</v>
      </c>
      <c r="S35" s="48">
        <f t="shared" si="11"/>
        <v>17691.494452363608</v>
      </c>
      <c r="T35" s="45">
        <f>U35-SUM($P$23:P35)+1</f>
        <v>1</v>
      </c>
      <c r="U35" s="46">
        <f t="shared" si="14"/>
        <v>365</v>
      </c>
      <c r="V35" s="43">
        <f t="shared" si="12"/>
        <v>-4.0282104764849525</v>
      </c>
      <c r="W35" s="146">
        <f t="shared" si="13"/>
        <v>10271.320985261356</v>
      </c>
      <c r="X35" s="1"/>
    </row>
    <row r="36" spans="1:34" ht="15.75" thickBot="1" x14ac:dyDescent="0.3">
      <c r="A36" s="97">
        <v>44865</v>
      </c>
      <c r="B36" s="102">
        <f t="shared" si="15"/>
        <v>1424133.5099999993</v>
      </c>
      <c r="C36" s="102">
        <f>+'Summary Feed x Depr Grp'!R31</f>
        <v>1424133.5099999993</v>
      </c>
      <c r="D36" s="102">
        <f t="shared" si="16"/>
        <v>7746.0321599916642</v>
      </c>
      <c r="E36" s="191">
        <f t="shared" si="19"/>
        <v>11915.930893874995</v>
      </c>
      <c r="F36" s="102">
        <f t="shared" si="17"/>
        <v>-117272.35447491665</v>
      </c>
      <c r="G36" s="191">
        <f t="shared" si="17"/>
        <v>-135678.40796802402</v>
      </c>
      <c r="H36" s="102">
        <f t="shared" si="18"/>
        <v>1306861.1555250827</v>
      </c>
      <c r="I36" s="102">
        <f t="shared" si="18"/>
        <v>1288455.1020319753</v>
      </c>
      <c r="J36" s="102">
        <f t="shared" si="3"/>
        <v>-18406.053493107436</v>
      </c>
      <c r="K36" s="102">
        <f t="shared" si="4"/>
        <v>3865.2712335525616</v>
      </c>
      <c r="L36" s="102">
        <f t="shared" si="6"/>
        <v>-875.67873411551363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-11881.328990327567</v>
      </c>
      <c r="S36" s="224">
        <f>+'E314 4'!K50-S35</f>
        <v>0</v>
      </c>
      <c r="T36" s="21"/>
      <c r="U36" s="50"/>
      <c r="V36" s="49">
        <f>SUM(V24:V35)</f>
        <v>-4461.1555232253149</v>
      </c>
      <c r="W36" s="139"/>
      <c r="X36" s="1"/>
    </row>
    <row r="37" spans="1:34" ht="16.5" thickTop="1" thickBot="1" x14ac:dyDescent="0.3">
      <c r="A37" s="97">
        <v>44895</v>
      </c>
      <c r="B37" s="102">
        <f t="shared" si="15"/>
        <v>1460381.4399999992</v>
      </c>
      <c r="C37" s="102">
        <f>+'Summary Feed x Depr Grp'!R32</f>
        <v>1460381.4399999992</v>
      </c>
      <c r="D37" s="102">
        <f t="shared" si="16"/>
        <v>7746.0321599916642</v>
      </c>
      <c r="E37" s="191">
        <f t="shared" si="19"/>
        <v>12223.132100624993</v>
      </c>
      <c r="F37" s="102">
        <f t="shared" si="17"/>
        <v>-125018.38663490831</v>
      </c>
      <c r="G37" s="191">
        <f t="shared" si="17"/>
        <v>-147901.54006864902</v>
      </c>
      <c r="H37" s="102">
        <f t="shared" si="18"/>
        <v>1335363.0533650909</v>
      </c>
      <c r="I37" s="102">
        <f t="shared" si="18"/>
        <v>1312479.8999313503</v>
      </c>
      <c r="J37" s="102">
        <f t="shared" si="3"/>
        <v>-22883.153433740605</v>
      </c>
      <c r="K37" s="102">
        <f t="shared" si="4"/>
        <v>4805.4622210855268</v>
      </c>
      <c r="L37" s="102">
        <f t="shared" si="6"/>
        <v>-940.19098753296521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34" ht="15.75" thickBot="1" x14ac:dyDescent="0.3">
      <c r="A38" s="97">
        <v>44926</v>
      </c>
      <c r="B38" s="102">
        <f t="shared" si="15"/>
        <v>1496629.3699999992</v>
      </c>
      <c r="C38" s="102">
        <f>+'Summary Feed x Depr Grp'!R33</f>
        <v>1496629.3699999992</v>
      </c>
      <c r="D38" s="102">
        <f t="shared" si="16"/>
        <v>7746.0321599916642</v>
      </c>
      <c r="E38" s="191">
        <f t="shared" si="19"/>
        <v>12530.333307374995</v>
      </c>
      <c r="F38" s="102">
        <f t="shared" si="17"/>
        <v>-132764.41879489998</v>
      </c>
      <c r="G38" s="191">
        <f t="shared" si="17"/>
        <v>-160431.87337602401</v>
      </c>
      <c r="H38" s="102">
        <f t="shared" si="18"/>
        <v>1363864.9512050992</v>
      </c>
      <c r="I38" s="102">
        <f t="shared" si="18"/>
        <v>1336197.4966239752</v>
      </c>
      <c r="J38" s="102">
        <f t="shared" si="3"/>
        <v>-27667.45458112401</v>
      </c>
      <c r="K38" s="245">
        <f t="shared" si="4"/>
        <v>5810.1654620360414</v>
      </c>
      <c r="L38" s="102">
        <f t="shared" si="6"/>
        <v>-1004.7032409505146</v>
      </c>
      <c r="M38" s="246">
        <f>+'DFIT Detail'!D11</f>
        <v>5810.5</v>
      </c>
      <c r="N38" s="248">
        <f>+K38-M38</f>
        <v>-0.33453796395860991</v>
      </c>
      <c r="O38" s="145">
        <v>17</v>
      </c>
      <c r="P38" s="22" t="s">
        <v>63</v>
      </c>
      <c r="Q38" s="22"/>
      <c r="R38" s="43"/>
      <c r="S38" s="54">
        <f>(S23+S35+SUM(S24:S34)*2)/24</f>
        <v>10710.426795299843</v>
      </c>
      <c r="T38" s="21"/>
      <c r="U38" s="22"/>
      <c r="V38" s="160" t="s">
        <v>104</v>
      </c>
      <c r="W38" s="55">
        <f>W35</f>
        <v>10271.320985261356</v>
      </c>
      <c r="X38" s="247">
        <f>+'DFIT Detail'!E11</f>
        <v>10271.81</v>
      </c>
      <c r="Y38" s="249">
        <f>+W38-X38</f>
        <v>-0.48901473864316358</v>
      </c>
      <c r="Z38" s="228" t="s">
        <v>516</v>
      </c>
    </row>
    <row r="39" spans="1:34" ht="16.5" thickTop="1" thickBot="1" x14ac:dyDescent="0.3">
      <c r="A39" s="165">
        <v>44957</v>
      </c>
      <c r="B39" s="166">
        <f t="shared" si="15"/>
        <v>1546024.8772365251</v>
      </c>
      <c r="C39" s="166">
        <f>+'Summary Feed x Depr Grp'!R34</f>
        <v>1546024.8772365251</v>
      </c>
      <c r="D39" s="166">
        <f>(($B$26*$D$6/12)+(($B$38-$B$26)*$C$6/12)+(($B$50-$B$38)*$B$6/12))</f>
        <v>10376.290554878049</v>
      </c>
      <c r="E39" s="195">
        <f>+(C38*$E$10/12)+(((C39-C38)*$E$10/12)*0.5)</f>
        <v>12804.503290453706</v>
      </c>
      <c r="F39" s="166">
        <f t="shared" si="17"/>
        <v>-143140.70934977802</v>
      </c>
      <c r="G39" s="195">
        <f t="shared" si="17"/>
        <v>-173236.37666647771</v>
      </c>
      <c r="H39" s="166">
        <f t="shared" si="18"/>
        <v>1402884.167886747</v>
      </c>
      <c r="I39" s="166">
        <f t="shared" si="18"/>
        <v>1372788.5005700474</v>
      </c>
      <c r="J39" s="166">
        <f t="shared" si="3"/>
        <v>-30095.667316699633</v>
      </c>
      <c r="K39" s="166">
        <f t="shared" si="4"/>
        <v>6320.090136506923</v>
      </c>
      <c r="L39" s="166">
        <f t="shared" si="6"/>
        <v>-509.92467447088165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34" ht="15.75" thickBot="1" x14ac:dyDescent="0.3">
      <c r="A40" s="97">
        <v>44985</v>
      </c>
      <c r="B40" s="102">
        <f t="shared" si="15"/>
        <v>1595420.3844730509</v>
      </c>
      <c r="C40" s="99">
        <f>+'Summary Feed x Depr Grp'!R35</f>
        <v>1595420.3844730509</v>
      </c>
      <c r="D40" s="102">
        <f t="shared" ref="D40:D50" si="20">(($B$26*$D$6/12)+(($B$38-$B$26)*$C$6/12)+(($B$50-$B$38)*$B$6/12))</f>
        <v>10376.290554878049</v>
      </c>
      <c r="E40" s="191">
        <f>+(C39*$E$10/12)+(((C40-C39)*$E$10/12)*0.5)</f>
        <v>13220.248809694467</v>
      </c>
      <c r="F40" s="102">
        <f t="shared" si="17"/>
        <v>-153516.99990465606</v>
      </c>
      <c r="G40" s="191">
        <f t="shared" si="17"/>
        <v>-186456.62547617216</v>
      </c>
      <c r="H40" s="102">
        <f t="shared" si="18"/>
        <v>1441903.3845683949</v>
      </c>
      <c r="I40" s="102">
        <f t="shared" si="18"/>
        <v>1408963.7589968788</v>
      </c>
      <c r="J40" s="102">
        <f t="shared" si="3"/>
        <v>-32939.62557151611</v>
      </c>
      <c r="K40" s="102">
        <f t="shared" si="4"/>
        <v>6917.3213700183824</v>
      </c>
      <c r="L40" s="102">
        <f t="shared" si="6"/>
        <v>-597.23123351145932</v>
      </c>
      <c r="M40" s="189"/>
      <c r="N40" s="190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x14ac:dyDescent="0.25">
      <c r="A41" s="97">
        <v>45016</v>
      </c>
      <c r="B41" s="102">
        <f t="shared" si="15"/>
        <v>1644815.8917095768</v>
      </c>
      <c r="C41" s="99">
        <f>+'Summary Feed x Depr Grp'!R36</f>
        <v>1644815.8917095768</v>
      </c>
      <c r="D41" s="102">
        <f t="shared" si="20"/>
        <v>10376.290554878049</v>
      </c>
      <c r="E41" s="191">
        <f t="shared" ref="E41:E74" si="21">+(C40*$E$10/12)+(((C41-C40)*$E$10/12)*0.5)</f>
        <v>13635.994328935225</v>
      </c>
      <c r="F41" s="102">
        <f t="shared" si="17"/>
        <v>-163893.2904595341</v>
      </c>
      <c r="G41" s="191">
        <f t="shared" si="17"/>
        <v>-200092.61980510739</v>
      </c>
      <c r="H41" s="102">
        <f t="shared" si="18"/>
        <v>1480922.6012500427</v>
      </c>
      <c r="I41" s="102">
        <f t="shared" si="18"/>
        <v>1444723.2719044695</v>
      </c>
      <c r="J41" s="102">
        <f t="shared" si="3"/>
        <v>-36199.329345573206</v>
      </c>
      <c r="K41" s="102">
        <f t="shared" si="4"/>
        <v>7601.859162570373</v>
      </c>
      <c r="L41" s="102">
        <f t="shared" si="6"/>
        <v>-684.53779255199061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x14ac:dyDescent="0.25">
      <c r="A42" s="97">
        <v>45046</v>
      </c>
      <c r="B42" s="102">
        <f t="shared" si="15"/>
        <v>1694211.3989461027</v>
      </c>
      <c r="C42" s="99">
        <f>+'Summary Feed x Depr Grp'!R37</f>
        <v>1694211.3989461027</v>
      </c>
      <c r="D42" s="102">
        <f t="shared" si="20"/>
        <v>10376.290554878049</v>
      </c>
      <c r="E42" s="191">
        <f t="shared" si="21"/>
        <v>14051.739848175985</v>
      </c>
      <c r="F42" s="102">
        <f t="shared" si="17"/>
        <v>-174269.58101441214</v>
      </c>
      <c r="G42" s="191">
        <f t="shared" si="17"/>
        <v>-214144.35965328338</v>
      </c>
      <c r="H42" s="102">
        <f t="shared" si="18"/>
        <v>1519941.8179316905</v>
      </c>
      <c r="I42" s="102">
        <f t="shared" si="18"/>
        <v>1480067.0392928193</v>
      </c>
      <c r="J42" s="102">
        <f t="shared" si="3"/>
        <v>-39874.778638871154</v>
      </c>
      <c r="K42" s="102">
        <f t="shared" si="4"/>
        <v>8373.7035141629422</v>
      </c>
      <c r="L42" s="102">
        <f t="shared" si="6"/>
        <v>-771.84435159256918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x14ac:dyDescent="0.25">
      <c r="A43" s="97">
        <v>45077</v>
      </c>
      <c r="B43" s="102">
        <f t="shared" si="15"/>
        <v>1743606.9061826286</v>
      </c>
      <c r="C43" s="99">
        <f>+'Summary Feed x Depr Grp'!R38</f>
        <v>1743606.9061826286</v>
      </c>
      <c r="D43" s="102">
        <f t="shared" si="20"/>
        <v>10376.290554878049</v>
      </c>
      <c r="E43" s="191">
        <f t="shared" si="21"/>
        <v>14467.485367416744</v>
      </c>
      <c r="F43" s="102">
        <f t="shared" si="17"/>
        <v>-184645.87156929018</v>
      </c>
      <c r="G43" s="191">
        <f t="shared" si="17"/>
        <v>-228611.84502070013</v>
      </c>
      <c r="H43" s="102">
        <f t="shared" si="18"/>
        <v>1558961.0346133383</v>
      </c>
      <c r="I43" s="102">
        <f t="shared" si="18"/>
        <v>1514995.0611619283</v>
      </c>
      <c r="J43" s="102">
        <f t="shared" si="3"/>
        <v>-43965.973451409955</v>
      </c>
      <c r="K43" s="102">
        <f t="shared" si="4"/>
        <v>9232.8544247960908</v>
      </c>
      <c r="L43" s="102">
        <f t="shared" si="6"/>
        <v>-859.15091063314867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x14ac:dyDescent="0.25">
      <c r="A44" s="97">
        <v>45107</v>
      </c>
      <c r="B44" s="102">
        <f t="shared" si="15"/>
        <v>1793002.4134191545</v>
      </c>
      <c r="C44" s="99">
        <f>+'Summary Feed x Depr Grp'!R39</f>
        <v>1793002.4134191545</v>
      </c>
      <c r="D44" s="102">
        <f t="shared" si="20"/>
        <v>10376.290554878049</v>
      </c>
      <c r="E44" s="191">
        <f t="shared" si="21"/>
        <v>14883.230886657502</v>
      </c>
      <c r="F44" s="102">
        <f t="shared" si="17"/>
        <v>-195022.16212416822</v>
      </c>
      <c r="G44" s="191">
        <f t="shared" si="17"/>
        <v>-243495.07590735762</v>
      </c>
      <c r="H44" s="102">
        <f t="shared" si="18"/>
        <v>1597980.2512949863</v>
      </c>
      <c r="I44" s="102">
        <f t="shared" si="18"/>
        <v>1549507.337511797</v>
      </c>
      <c r="J44" s="102">
        <f t="shared" si="3"/>
        <v>-48472.913783189375</v>
      </c>
      <c r="K44" s="102">
        <f t="shared" si="4"/>
        <v>10179.311894469769</v>
      </c>
      <c r="L44" s="102">
        <f t="shared" si="6"/>
        <v>-946.45746967367813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x14ac:dyDescent="0.25">
      <c r="A45" s="97">
        <v>45138</v>
      </c>
      <c r="B45" s="102">
        <f t="shared" si="15"/>
        <v>1842397.9206556804</v>
      </c>
      <c r="C45" s="99">
        <f>+'Summary Feed x Depr Grp'!R40</f>
        <v>1842397.9206556804</v>
      </c>
      <c r="D45" s="102">
        <f t="shared" si="20"/>
        <v>10376.290554878049</v>
      </c>
      <c r="E45" s="191">
        <f t="shared" si="21"/>
        <v>15298.976405898264</v>
      </c>
      <c r="F45" s="102">
        <f t="shared" ref="F45:G60" si="22">-D45+F44</f>
        <v>-205398.45267904626</v>
      </c>
      <c r="G45" s="191">
        <f t="shared" si="22"/>
        <v>-258794.05231325587</v>
      </c>
      <c r="H45" s="102">
        <f t="shared" si="18"/>
        <v>1636999.4679766342</v>
      </c>
      <c r="I45" s="102">
        <f t="shared" si="18"/>
        <v>1583603.8683424245</v>
      </c>
      <c r="J45" s="102">
        <f t="shared" si="3"/>
        <v>-53395.599634209648</v>
      </c>
      <c r="K45" s="102">
        <f t="shared" si="4"/>
        <v>11213.075923184026</v>
      </c>
      <c r="L45" s="102">
        <f t="shared" si="6"/>
        <v>-1033.7640287142567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x14ac:dyDescent="0.25">
      <c r="A46" s="97">
        <v>45169</v>
      </c>
      <c r="B46" s="102">
        <f t="shared" si="15"/>
        <v>1891793.4278922062</v>
      </c>
      <c r="C46" s="99">
        <f>+'Summary Feed x Depr Grp'!R41</f>
        <v>1891793.4278922062</v>
      </c>
      <c r="D46" s="102">
        <f t="shared" si="20"/>
        <v>10376.290554878049</v>
      </c>
      <c r="E46" s="191">
        <f t="shared" si="21"/>
        <v>15714.721925139023</v>
      </c>
      <c r="F46" s="102">
        <f t="shared" si="22"/>
        <v>-215774.7432339243</v>
      </c>
      <c r="G46" s="191">
        <f t="shared" si="22"/>
        <v>-274508.77423839492</v>
      </c>
      <c r="H46" s="102">
        <f t="shared" si="18"/>
        <v>1676018.684658282</v>
      </c>
      <c r="I46" s="102">
        <f t="shared" si="18"/>
        <v>1617284.6536538112</v>
      </c>
      <c r="J46" s="102">
        <f t="shared" si="3"/>
        <v>-58734.031004470773</v>
      </c>
      <c r="K46" s="102">
        <f t="shared" si="4"/>
        <v>12334.146510938863</v>
      </c>
      <c r="L46" s="102">
        <f t="shared" si="6"/>
        <v>-1121.0705877548371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x14ac:dyDescent="0.25">
      <c r="A47" s="97">
        <v>45199</v>
      </c>
      <c r="B47" s="102">
        <f t="shared" si="15"/>
        <v>1941188.9351287321</v>
      </c>
      <c r="C47" s="99">
        <f>+'Summary Feed x Depr Grp'!R42</f>
        <v>1941188.9351287321</v>
      </c>
      <c r="D47" s="102">
        <f t="shared" si="20"/>
        <v>10376.290554878049</v>
      </c>
      <c r="E47" s="191">
        <f t="shared" si="21"/>
        <v>16130.467444379781</v>
      </c>
      <c r="F47" s="102">
        <f t="shared" si="22"/>
        <v>-226151.03378880234</v>
      </c>
      <c r="G47" s="191">
        <f t="shared" si="22"/>
        <v>-290639.24168277468</v>
      </c>
      <c r="H47" s="102">
        <f t="shared" si="18"/>
        <v>1715037.9013399298</v>
      </c>
      <c r="I47" s="102">
        <f t="shared" si="18"/>
        <v>1650549.6934459575</v>
      </c>
      <c r="J47" s="102">
        <f t="shared" si="3"/>
        <v>-64488.207893972285</v>
      </c>
      <c r="K47" s="102">
        <f t="shared" si="4"/>
        <v>13542.52365773418</v>
      </c>
      <c r="L47" s="102">
        <f t="shared" si="6"/>
        <v>-1208.3771467953175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x14ac:dyDescent="0.25">
      <c r="A48" s="97">
        <v>45230</v>
      </c>
      <c r="B48" s="102">
        <f t="shared" si="15"/>
        <v>1990584.442365258</v>
      </c>
      <c r="C48" s="99">
        <f>+'Summary Feed x Depr Grp'!R43</f>
        <v>1990584.442365258</v>
      </c>
      <c r="D48" s="102">
        <f t="shared" si="20"/>
        <v>10376.290554878049</v>
      </c>
      <c r="E48" s="191">
        <f t="shared" si="21"/>
        <v>16546.212963620543</v>
      </c>
      <c r="F48" s="102">
        <f t="shared" si="22"/>
        <v>-236527.32434368038</v>
      </c>
      <c r="G48" s="191">
        <f t="shared" si="22"/>
        <v>-307185.45464639523</v>
      </c>
      <c r="H48" s="102">
        <f t="shared" si="18"/>
        <v>1754057.1180215776</v>
      </c>
      <c r="I48" s="102">
        <f t="shared" si="18"/>
        <v>1683398.9877188627</v>
      </c>
      <c r="J48" s="102">
        <f t="shared" si="3"/>
        <v>-70658.130302714882</v>
      </c>
      <c r="K48" s="102">
        <f t="shared" si="4"/>
        <v>14838.207363570125</v>
      </c>
      <c r="L48" s="102">
        <f t="shared" si="6"/>
        <v>-1295.6837058359451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x14ac:dyDescent="0.25">
      <c r="A49" s="97">
        <v>45260</v>
      </c>
      <c r="B49" s="102">
        <f t="shared" si="15"/>
        <v>2039979.9496017839</v>
      </c>
      <c r="C49" s="99">
        <f>+'Summary Feed x Depr Grp'!R44</f>
        <v>2039979.9496017839</v>
      </c>
      <c r="D49" s="102">
        <f t="shared" si="20"/>
        <v>10376.290554878049</v>
      </c>
      <c r="E49" s="191">
        <f t="shared" si="21"/>
        <v>16961.958482861301</v>
      </c>
      <c r="F49" s="102">
        <f t="shared" si="22"/>
        <v>-246903.61489855842</v>
      </c>
      <c r="G49" s="191">
        <f t="shared" si="22"/>
        <v>-324147.41312925651</v>
      </c>
      <c r="H49" s="102">
        <f t="shared" si="18"/>
        <v>1793076.3347032254</v>
      </c>
      <c r="I49" s="102">
        <f t="shared" si="18"/>
        <v>1715832.5364725273</v>
      </c>
      <c r="J49" s="102">
        <f t="shared" si="3"/>
        <v>-77243.798230698099</v>
      </c>
      <c r="K49" s="102">
        <f t="shared" si="4"/>
        <v>16221.1976284466</v>
      </c>
      <c r="L49" s="102">
        <f t="shared" si="6"/>
        <v>-1382.9902648764746</v>
      </c>
      <c r="M49" s="189"/>
      <c r="N49" s="102"/>
      <c r="O49" s="145">
        <v>2</v>
      </c>
      <c r="P49" s="131"/>
      <c r="Q49" s="42">
        <v>45291</v>
      </c>
      <c r="R49" s="43">
        <f>+'E314 4'!L50</f>
        <v>-1470.2968239170077</v>
      </c>
      <c r="S49" s="47">
        <f>+'E314 4'!K50</f>
        <v>17691.494452363608</v>
      </c>
      <c r="T49" s="45"/>
      <c r="U49" s="46"/>
      <c r="V49" s="43"/>
      <c r="W49" s="147">
        <f>S49</f>
        <v>17691.494452363608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x14ac:dyDescent="0.25">
      <c r="A50" s="97">
        <v>45291</v>
      </c>
      <c r="B50" s="102">
        <f t="shared" si="15"/>
        <v>2089375.4568383098</v>
      </c>
      <c r="C50" s="99">
        <f>+'Summary Feed x Depr Grp'!R45</f>
        <v>2089375.4568383098</v>
      </c>
      <c r="D50" s="102">
        <f t="shared" si="20"/>
        <v>10376.290554878049</v>
      </c>
      <c r="E50" s="191">
        <f t="shared" si="21"/>
        <v>17377.704002102062</v>
      </c>
      <c r="F50" s="102">
        <f t="shared" si="22"/>
        <v>-257279.90545343645</v>
      </c>
      <c r="G50" s="191">
        <f t="shared" si="22"/>
        <v>-341525.11713135859</v>
      </c>
      <c r="H50" s="102">
        <f t="shared" si="18"/>
        <v>1832095.5513848732</v>
      </c>
      <c r="I50" s="102">
        <f t="shared" si="18"/>
        <v>1747850.3397069513</v>
      </c>
      <c r="J50" s="102">
        <f t="shared" si="3"/>
        <v>-84245.211677921936</v>
      </c>
      <c r="K50" s="102">
        <f t="shared" si="4"/>
        <v>17691.494452363608</v>
      </c>
      <c r="L50" s="102">
        <f t="shared" si="6"/>
        <v>-1470.2968239170077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+'E314 4'!L51</f>
        <v>301.64379978113357</v>
      </c>
      <c r="S50" s="48">
        <f t="shared" ref="S50:S61" si="24">+S49-R50</f>
        <v>17389.850652582474</v>
      </c>
      <c r="T50" s="45">
        <f>U50-SUM(P$49:$P50)+1</f>
        <v>336</v>
      </c>
      <c r="U50" s="46">
        <f>P62</f>
        <v>366</v>
      </c>
      <c r="V50" s="43">
        <f t="shared" ref="V50:V61" si="25">+T50/U50*R50</f>
        <v>276.91889815972917</v>
      </c>
      <c r="W50" s="146">
        <f t="shared" ref="W50:W61" si="26">+W49-V50</f>
        <v>17414.575554203879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x14ac:dyDescent="0.25">
      <c r="A51" s="165">
        <v>45322</v>
      </c>
      <c r="B51" s="166">
        <f t="shared" si="15"/>
        <v>2316788.9679918471</v>
      </c>
      <c r="C51" s="219">
        <f>+'Summary Feed x Depr Grp'!R46</f>
        <v>2316788.9679918471</v>
      </c>
      <c r="D51" s="166">
        <f t="shared" ref="D51:D61" si="27">($B$26*$E$6+($B$38-$B$26)*$D$6+($B$50-$B$38)*$C$6+($B$62-$B$50)*$B$6)/12</f>
        <v>19979.007667737445</v>
      </c>
      <c r="E51" s="195">
        <f t="shared" si="21"/>
        <v>18542.608621160245</v>
      </c>
      <c r="F51" s="166">
        <f t="shared" si="22"/>
        <v>-277258.91312117391</v>
      </c>
      <c r="G51" s="195">
        <f t="shared" si="22"/>
        <v>-360067.72575251886</v>
      </c>
      <c r="H51" s="166">
        <f t="shared" si="18"/>
        <v>2039530.0548706732</v>
      </c>
      <c r="I51" s="166">
        <f t="shared" si="18"/>
        <v>1956721.2422393281</v>
      </c>
      <c r="J51" s="166">
        <f t="shared" si="3"/>
        <v>-82808.812631345121</v>
      </c>
      <c r="K51" s="166">
        <f t="shared" si="4"/>
        <v>17389.850652582474</v>
      </c>
      <c r="L51" s="166">
        <f t="shared" si="6"/>
        <v>301.64379978113357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+'E314 4'!L52</f>
        <v>-100.30958118270428</v>
      </c>
      <c r="S51" s="48">
        <f t="shared" si="24"/>
        <v>17490.160233765178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-84.139457440137193</v>
      </c>
      <c r="W51" s="146">
        <f t="shared" si="26"/>
        <v>17498.715011644017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x14ac:dyDescent="0.25">
      <c r="A52" s="97">
        <v>45351</v>
      </c>
      <c r="B52" s="102">
        <f t="shared" si="15"/>
        <v>2544202.4791453844</v>
      </c>
      <c r="C52" s="99">
        <f>+'Summary Feed x Depr Grp'!R47</f>
        <v>2544202.4791453844</v>
      </c>
      <c r="D52" s="102">
        <f t="shared" si="27"/>
        <v>19979.007667737445</v>
      </c>
      <c r="E52" s="191">
        <f t="shared" si="21"/>
        <v>20456.67234003585</v>
      </c>
      <c r="F52" s="102">
        <f t="shared" si="22"/>
        <v>-297237.92078891135</v>
      </c>
      <c r="G52" s="191">
        <f t="shared" si="22"/>
        <v>-380524.39809255471</v>
      </c>
      <c r="H52" s="102">
        <f t="shared" si="18"/>
        <v>2246964.5583564732</v>
      </c>
      <c r="I52" s="102">
        <f t="shared" si="18"/>
        <v>2163678.0810528295</v>
      </c>
      <c r="J52" s="102">
        <f t="shared" si="3"/>
        <v>-83286.477303643711</v>
      </c>
      <c r="K52" s="102">
        <f t="shared" si="4"/>
        <v>17490.160233765178</v>
      </c>
      <c r="L52" s="102">
        <f t="shared" si="6"/>
        <v>-100.30958118270428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+'E314 4'!L53</f>
        <v>-502.26296214649119</v>
      </c>
      <c r="S52" s="48">
        <f t="shared" si="24"/>
        <v>17992.42319591167</v>
      </c>
      <c r="T52" s="45">
        <f>U52-SUM(P$49:$P52)+1</f>
        <v>276</v>
      </c>
      <c r="U52" s="46">
        <f t="shared" si="28"/>
        <v>366</v>
      </c>
      <c r="V52" s="43">
        <f t="shared" si="25"/>
        <v>-378.75567637276384</v>
      </c>
      <c r="W52" s="146">
        <f t="shared" si="26"/>
        <v>17877.47068801678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" x14ac:dyDescent="0.25">
      <c r="A53" s="97">
        <v>45382</v>
      </c>
      <c r="B53" s="102">
        <f t="shared" si="15"/>
        <v>2771615.9902989217</v>
      </c>
      <c r="C53" s="99">
        <f>+'Summary Feed x Depr Grp'!R48</f>
        <v>2771615.9902989217</v>
      </c>
      <c r="D53" s="102">
        <f t="shared" si="27"/>
        <v>19979.007667737445</v>
      </c>
      <c r="E53" s="191">
        <f t="shared" si="21"/>
        <v>22370.736058911458</v>
      </c>
      <c r="F53" s="102">
        <f t="shared" si="22"/>
        <v>-317216.92845664878</v>
      </c>
      <c r="G53" s="191">
        <f t="shared" si="22"/>
        <v>-402895.13415146619</v>
      </c>
      <c r="H53" s="102">
        <f t="shared" si="18"/>
        <v>2454399.061842273</v>
      </c>
      <c r="I53" s="102">
        <f t="shared" si="18"/>
        <v>2368720.8561474555</v>
      </c>
      <c r="J53" s="102">
        <f t="shared" si="3"/>
        <v>-85678.205694817472</v>
      </c>
      <c r="K53" s="102">
        <f t="shared" si="4"/>
        <v>17992.42319591167</v>
      </c>
      <c r="L53" s="102">
        <f t="shared" si="6"/>
        <v>-502.26296214649119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+'E314 4'!L54</f>
        <v>-904.21634311041998</v>
      </c>
      <c r="S53" s="48">
        <f t="shared" si="24"/>
        <v>18896.63953902209</v>
      </c>
      <c r="T53" s="45">
        <f>U53-SUM(P$49:$P53)+1</f>
        <v>246</v>
      </c>
      <c r="U53" s="46">
        <f t="shared" si="28"/>
        <v>366</v>
      </c>
      <c r="V53" s="43">
        <f t="shared" si="25"/>
        <v>-607.75196832011829</v>
      </c>
      <c r="W53" s="146">
        <f t="shared" si="26"/>
        <v>18485.222656336897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" x14ac:dyDescent="0.25">
      <c r="A54" s="97">
        <v>45412</v>
      </c>
      <c r="B54" s="102">
        <f t="shared" si="15"/>
        <v>2999029.501452459</v>
      </c>
      <c r="C54" s="99">
        <f>+'Summary Feed x Depr Grp'!R49</f>
        <v>2999029.501452459</v>
      </c>
      <c r="D54" s="102">
        <f t="shared" si="27"/>
        <v>19979.007667737445</v>
      </c>
      <c r="E54" s="191">
        <f t="shared" si="21"/>
        <v>24284.799777787062</v>
      </c>
      <c r="F54" s="102">
        <f t="shared" si="22"/>
        <v>-337195.93612438621</v>
      </c>
      <c r="G54" s="191">
        <f t="shared" si="22"/>
        <v>-427179.93392925325</v>
      </c>
      <c r="H54" s="102">
        <f t="shared" si="18"/>
        <v>2661833.5653280728</v>
      </c>
      <c r="I54" s="102">
        <f t="shared" si="18"/>
        <v>2571849.5675232057</v>
      </c>
      <c r="J54" s="102">
        <f t="shared" si="3"/>
        <v>-89983.997804867104</v>
      </c>
      <c r="K54" s="102">
        <f t="shared" si="4"/>
        <v>18896.63953902209</v>
      </c>
      <c r="L54" s="102">
        <f t="shared" si="6"/>
        <v>-904.21634311041998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+'E314 4'!L55</f>
        <v>-1306.1697240742578</v>
      </c>
      <c r="S54" s="48">
        <f t="shared" si="24"/>
        <v>20202.809263096347</v>
      </c>
      <c r="T54" s="45">
        <f>U54-SUM(P$49:$P54)+1</f>
        <v>215</v>
      </c>
      <c r="U54" s="46">
        <f t="shared" si="28"/>
        <v>366</v>
      </c>
      <c r="V54" s="43">
        <f t="shared" si="25"/>
        <v>-767.28549365017875</v>
      </c>
      <c r="W54" s="146">
        <f t="shared" si="26"/>
        <v>19252.508149987076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x14ac:dyDescent="0.25">
      <c r="A55" s="97">
        <v>45443</v>
      </c>
      <c r="B55" s="102">
        <f t="shared" si="15"/>
        <v>3226443.0126059963</v>
      </c>
      <c r="C55" s="99">
        <f>+'Summary Feed x Depr Grp'!R50</f>
        <v>3226443.0126059963</v>
      </c>
      <c r="D55" s="102">
        <f t="shared" si="27"/>
        <v>19979.007667737445</v>
      </c>
      <c r="E55" s="191">
        <f t="shared" si="21"/>
        <v>26198.863496662671</v>
      </c>
      <c r="F55" s="102">
        <f t="shared" si="22"/>
        <v>-357174.94379212364</v>
      </c>
      <c r="G55" s="191">
        <f t="shared" si="22"/>
        <v>-453378.79742591595</v>
      </c>
      <c r="H55" s="102">
        <f t="shared" si="18"/>
        <v>2869268.0688138725</v>
      </c>
      <c r="I55" s="102">
        <f t="shared" si="18"/>
        <v>2773064.2151800804</v>
      </c>
      <c r="J55" s="102">
        <f t="shared" si="3"/>
        <v>-96203.85363379214</v>
      </c>
      <c r="K55" s="102">
        <f t="shared" si="4"/>
        <v>20202.809263096347</v>
      </c>
      <c r="L55" s="102">
        <f t="shared" si="6"/>
        <v>-1306.1697240742578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+'E314 4'!L56</f>
        <v>-1708.1231050382885</v>
      </c>
      <c r="S55" s="48">
        <f t="shared" si="24"/>
        <v>21910.932368134636</v>
      </c>
      <c r="T55" s="45">
        <f>U55-SUM(P$49:$P55)+1</f>
        <v>185</v>
      </c>
      <c r="U55" s="46">
        <f t="shared" si="28"/>
        <v>366</v>
      </c>
      <c r="V55" s="43">
        <f t="shared" si="25"/>
        <v>-863.39555855760489</v>
      </c>
      <c r="W55" s="146">
        <f t="shared" si="26"/>
        <v>20115.90370854468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" x14ac:dyDescent="0.25">
      <c r="A56" s="97">
        <v>45473</v>
      </c>
      <c r="B56" s="102">
        <f t="shared" si="15"/>
        <v>3453856.5237595337</v>
      </c>
      <c r="C56" s="99">
        <f>+'Summary Feed x Depr Grp'!R51</f>
        <v>3453856.5237595337</v>
      </c>
      <c r="D56" s="102">
        <f t="shared" si="27"/>
        <v>19979.007667737445</v>
      </c>
      <c r="E56" s="191">
        <f t="shared" si="21"/>
        <v>28112.927215538275</v>
      </c>
      <c r="F56" s="102">
        <f t="shared" si="22"/>
        <v>-377153.95145986107</v>
      </c>
      <c r="G56" s="191">
        <f t="shared" si="22"/>
        <v>-481491.72464145423</v>
      </c>
      <c r="H56" s="102">
        <f t="shared" si="18"/>
        <v>3076702.5722996728</v>
      </c>
      <c r="I56" s="102">
        <f t="shared" si="18"/>
        <v>2972364.7991180792</v>
      </c>
      <c r="J56" s="102">
        <f t="shared" si="3"/>
        <v>-104337.77318159351</v>
      </c>
      <c r="K56" s="102">
        <f t="shared" si="4"/>
        <v>21910.932368134636</v>
      </c>
      <c r="L56" s="102">
        <f t="shared" si="6"/>
        <v>-1708.1231050382885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+'E314 4'!L57</f>
        <v>-2110.0764860020245</v>
      </c>
      <c r="S56" s="48">
        <f t="shared" si="24"/>
        <v>24021.00885413666</v>
      </c>
      <c r="T56" s="45">
        <f>U56-SUM(P$49:$P56)+1</f>
        <v>154</v>
      </c>
      <c r="U56" s="46">
        <f t="shared" si="28"/>
        <v>366</v>
      </c>
      <c r="V56" s="43">
        <f t="shared" si="25"/>
        <v>-887.84639028500487</v>
      </c>
      <c r="W56" s="146">
        <f t="shared" si="26"/>
        <v>21003.750098829685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" x14ac:dyDescent="0.25">
      <c r="A57" s="97">
        <v>45504</v>
      </c>
      <c r="B57" s="102">
        <f t="shared" si="15"/>
        <v>3681270.034913071</v>
      </c>
      <c r="C57" s="99">
        <f>+'Summary Feed x Depr Grp'!R52</f>
        <v>3681270.034913071</v>
      </c>
      <c r="D57" s="102">
        <f t="shared" si="27"/>
        <v>19979.007667737445</v>
      </c>
      <c r="E57" s="191">
        <f t="shared" si="21"/>
        <v>30026.990934413883</v>
      </c>
      <c r="F57" s="102">
        <f t="shared" si="22"/>
        <v>-397132.9591275985</v>
      </c>
      <c r="G57" s="191">
        <f t="shared" si="22"/>
        <v>-511518.71557586809</v>
      </c>
      <c r="H57" s="102">
        <f t="shared" si="18"/>
        <v>3284137.0757854725</v>
      </c>
      <c r="I57" s="102">
        <f t="shared" si="18"/>
        <v>3169751.3193372027</v>
      </c>
      <c r="J57" s="102">
        <f t="shared" si="3"/>
        <v>-114385.75644826982</v>
      </c>
      <c r="K57" s="102">
        <f t="shared" si="4"/>
        <v>24021.00885413666</v>
      </c>
      <c r="L57" s="102">
        <f t="shared" si="6"/>
        <v>-2110.0764860020245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+'E314 4'!L58</f>
        <v>-2512.0298669658623</v>
      </c>
      <c r="S57" s="48">
        <f t="shared" si="24"/>
        <v>26533.038721102523</v>
      </c>
      <c r="T57" s="45">
        <f>U57-SUM(P$49:$P57)+1</f>
        <v>123</v>
      </c>
      <c r="U57" s="46">
        <f t="shared" si="28"/>
        <v>366</v>
      </c>
      <c r="V57" s="43">
        <f t="shared" si="25"/>
        <v>-844.20675857049469</v>
      </c>
      <c r="W57" s="146">
        <f t="shared" si="26"/>
        <v>21847.956857400179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" x14ac:dyDescent="0.25">
      <c r="A58" s="97">
        <v>45535</v>
      </c>
      <c r="B58" s="102">
        <f t="shared" si="15"/>
        <v>3908683.5460666083</v>
      </c>
      <c r="C58" s="99">
        <f>+'Summary Feed x Depr Grp'!R53</f>
        <v>3908683.5460666083</v>
      </c>
      <c r="D58" s="102">
        <f t="shared" si="27"/>
        <v>19979.007667737445</v>
      </c>
      <c r="E58" s="191">
        <f t="shared" si="21"/>
        <v>31941.054653289484</v>
      </c>
      <c r="F58" s="102">
        <f t="shared" si="22"/>
        <v>-417111.96679533593</v>
      </c>
      <c r="G58" s="191">
        <f t="shared" si="22"/>
        <v>-543459.77022915753</v>
      </c>
      <c r="H58" s="102">
        <f t="shared" si="18"/>
        <v>3491571.5792712723</v>
      </c>
      <c r="I58" s="102">
        <f t="shared" si="18"/>
        <v>3365223.7758374508</v>
      </c>
      <c r="J58" s="102">
        <f t="shared" si="3"/>
        <v>-126347.80343382154</v>
      </c>
      <c r="K58" s="102">
        <f t="shared" si="4"/>
        <v>26533.038721102523</v>
      </c>
      <c r="L58" s="102">
        <f t="shared" si="6"/>
        <v>-2512.0298669658623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+'E314 4'!L59</f>
        <v>-2913.9832479297911</v>
      </c>
      <c r="S58" s="48">
        <f t="shared" si="24"/>
        <v>29447.021969032314</v>
      </c>
      <c r="T58" s="45">
        <f>U58-SUM(P$49:$P58)+1</f>
        <v>93</v>
      </c>
      <c r="U58" s="46">
        <f t="shared" si="28"/>
        <v>366</v>
      </c>
      <c r="V58" s="43">
        <f t="shared" si="25"/>
        <v>-740.43836627724204</v>
      </c>
      <c r="W58" s="146">
        <f t="shared" si="26"/>
        <v>22588.39522367742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" x14ac:dyDescent="0.25">
      <c r="A59" s="97">
        <v>45565</v>
      </c>
      <c r="B59" s="102">
        <f t="shared" si="15"/>
        <v>4136097.0572201456</v>
      </c>
      <c r="C59" s="99">
        <f>+'Summary Feed x Depr Grp'!R54</f>
        <v>4136097.0572201456</v>
      </c>
      <c r="D59" s="102">
        <f t="shared" si="27"/>
        <v>19979.007667737445</v>
      </c>
      <c r="E59" s="191">
        <f t="shared" si="21"/>
        <v>33855.118372165096</v>
      </c>
      <c r="F59" s="102">
        <f t="shared" si="22"/>
        <v>-437090.97446307336</v>
      </c>
      <c r="G59" s="191">
        <f t="shared" si="22"/>
        <v>-577314.88860132266</v>
      </c>
      <c r="H59" s="102">
        <f t="shared" si="18"/>
        <v>3699006.0827570721</v>
      </c>
      <c r="I59" s="102">
        <f t="shared" si="18"/>
        <v>3558782.1686188229</v>
      </c>
      <c r="J59" s="102">
        <f t="shared" si="3"/>
        <v>-140223.91413824912</v>
      </c>
      <c r="K59" s="102">
        <f t="shared" si="4"/>
        <v>29447.021969032314</v>
      </c>
      <c r="L59" s="102">
        <f t="shared" si="6"/>
        <v>-2913.9832479297911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+'E314 4'!L60</f>
        <v>-3315.9366288937272</v>
      </c>
      <c r="S59" s="48">
        <f t="shared" si="24"/>
        <v>32762.958597926041</v>
      </c>
      <c r="T59" s="45">
        <f>U59-SUM(P$49:$P59)+1</f>
        <v>62</v>
      </c>
      <c r="U59" s="46">
        <f t="shared" si="28"/>
        <v>366</v>
      </c>
      <c r="V59" s="43">
        <f t="shared" si="25"/>
        <v>-561.71604096013959</v>
      </c>
      <c r="W59" s="146">
        <f t="shared" si="26"/>
        <v>23150.111264637559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x14ac:dyDescent="0.25">
      <c r="A60" s="97">
        <v>45596</v>
      </c>
      <c r="B60" s="102">
        <f t="shared" si="15"/>
        <v>4363510.5683736829</v>
      </c>
      <c r="C60" s="99">
        <f>+'Summary Feed x Depr Grp'!R55</f>
        <v>4363510.5683736829</v>
      </c>
      <c r="D60" s="102">
        <f t="shared" si="27"/>
        <v>19979.007667737445</v>
      </c>
      <c r="E60" s="191">
        <f t="shared" si="21"/>
        <v>35769.182091040697</v>
      </c>
      <c r="F60" s="102">
        <f t="shared" si="22"/>
        <v>-457069.98213081079</v>
      </c>
      <c r="G60" s="191">
        <f t="shared" si="22"/>
        <v>-613084.07069236331</v>
      </c>
      <c r="H60" s="102">
        <f t="shared" si="18"/>
        <v>3906440.5862428723</v>
      </c>
      <c r="I60" s="102">
        <f t="shared" si="18"/>
        <v>3750426.4976813197</v>
      </c>
      <c r="J60" s="102">
        <f t="shared" si="3"/>
        <v>-156014.08856155258</v>
      </c>
      <c r="K60" s="102">
        <f t="shared" si="4"/>
        <v>32762.958597926041</v>
      </c>
      <c r="L60" s="102">
        <f t="shared" si="6"/>
        <v>-3315.9366288937272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+'E314 4'!L61</f>
        <v>-3717.8900098575577</v>
      </c>
      <c r="S60" s="48">
        <f t="shared" si="24"/>
        <v>36480.848607783599</v>
      </c>
      <c r="T60" s="45">
        <f>U60-SUM(P$49:$P60)+1</f>
        <v>32</v>
      </c>
      <c r="U60" s="46">
        <f t="shared" si="28"/>
        <v>366</v>
      </c>
      <c r="V60" s="43">
        <f t="shared" si="25"/>
        <v>-325.06142162689031</v>
      </c>
      <c r="W60" s="146">
        <f t="shared" si="26"/>
        <v>23475.17268626445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x14ac:dyDescent="0.25">
      <c r="A61" s="97">
        <v>45626</v>
      </c>
      <c r="B61" s="102">
        <f t="shared" si="15"/>
        <v>4590924.0795272198</v>
      </c>
      <c r="C61" s="99">
        <f>+'Summary Feed x Depr Grp'!R56</f>
        <v>4590924.0795272198</v>
      </c>
      <c r="D61" s="102">
        <f t="shared" si="27"/>
        <v>19979.007667737445</v>
      </c>
      <c r="E61" s="191">
        <f t="shared" si="21"/>
        <v>37683.245809916305</v>
      </c>
      <c r="F61" s="102">
        <f t="shared" ref="F61:G74" si="29">-D61+F60</f>
        <v>-477048.98979854822</v>
      </c>
      <c r="G61" s="191">
        <f t="shared" si="29"/>
        <v>-650767.3165022796</v>
      </c>
      <c r="H61" s="102">
        <f t="shared" si="18"/>
        <v>4113875.0897286716</v>
      </c>
      <c r="I61" s="102">
        <f t="shared" si="18"/>
        <v>3940156.7630249402</v>
      </c>
      <c r="J61" s="102">
        <f t="shared" si="3"/>
        <v>-173718.32670373144</v>
      </c>
      <c r="K61" s="102">
        <f t="shared" si="4"/>
        <v>36480.848607783599</v>
      </c>
      <c r="L61" s="102">
        <f t="shared" si="6"/>
        <v>-3717.8900098575577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+'E314 4'!L62</f>
        <v>-4119.8433908213992</v>
      </c>
      <c r="S61" s="48">
        <f t="shared" si="24"/>
        <v>40600.691998604998</v>
      </c>
      <c r="T61" s="45">
        <f>U61-SUM(P$49:$P61)+1</f>
        <v>1</v>
      </c>
      <c r="U61" s="46">
        <f t="shared" si="28"/>
        <v>366</v>
      </c>
      <c r="V61" s="43">
        <f t="shared" si="25"/>
        <v>-11.256402707162293</v>
      </c>
      <c r="W61" s="146">
        <f t="shared" si="26"/>
        <v>23486.429088971614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thickBot="1" x14ac:dyDescent="0.3">
      <c r="A62" s="97">
        <v>45657</v>
      </c>
      <c r="B62" s="102">
        <f t="shared" si="15"/>
        <v>4818337.5906807566</v>
      </c>
      <c r="C62" s="99">
        <f>+'Summary Feed x Depr Grp'!R57</f>
        <v>4818337.5906807566</v>
      </c>
      <c r="D62" s="102">
        <f>($B$26*$E$6+($B$38-$B$26)*$D$6+($B$50-$B$38)*$C$6+($B$62-$B$50)*$B$6)/12</f>
        <v>19979.007667737445</v>
      </c>
      <c r="E62" s="191">
        <f t="shared" si="21"/>
        <v>39597.309528791906</v>
      </c>
      <c r="F62" s="102">
        <f t="shared" si="29"/>
        <v>-497027.99746628565</v>
      </c>
      <c r="G62" s="191">
        <f t="shared" si="29"/>
        <v>-690364.62603107153</v>
      </c>
      <c r="H62" s="102">
        <f t="shared" si="18"/>
        <v>4321309.5932144709</v>
      </c>
      <c r="I62" s="102">
        <f t="shared" si="18"/>
        <v>4127972.9646496852</v>
      </c>
      <c r="J62" s="102">
        <f t="shared" si="3"/>
        <v>-193336.6285647857</v>
      </c>
      <c r="K62" s="102">
        <f t="shared" si="4"/>
        <v>40600.691998604998</v>
      </c>
      <c r="L62" s="102">
        <f t="shared" si="6"/>
        <v>-4119.8433908213992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-22909.19754624139</v>
      </c>
      <c r="S62" s="224">
        <f>+'E314 4'!K62-S61</f>
        <v>0</v>
      </c>
      <c r="T62" s="21"/>
      <c r="U62" s="50"/>
      <c r="V62" s="49">
        <f>SUM(V50:V61)</f>
        <v>-5794.9346366080081</v>
      </c>
      <c r="W62" s="1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 thickTop="1" thickBot="1" x14ac:dyDescent="0.3">
      <c r="A63" s="165">
        <v>45688</v>
      </c>
      <c r="B63" s="166">
        <f t="shared" si="15"/>
        <v>4983906.9687468112</v>
      </c>
      <c r="C63" s="219">
        <f>+'Summary Feed x Depr Grp'!R58</f>
        <v>4983906.9687468112</v>
      </c>
      <c r="D63" s="166">
        <f t="shared" ref="D63:D73" si="30">($B$26*$F$6+($B$38-$B$26)*$E$6+($B$50-$B$38)*$D$6+($B$62-$B$50)*$C$6+($B$74-$B$62)*$B$6)/12</f>
        <v>33217.36445337539</v>
      </c>
      <c r="E63" s="195">
        <f t="shared" si="21"/>
        <v>41251.112520924347</v>
      </c>
      <c r="F63" s="166">
        <f t="shared" si="29"/>
        <v>-530245.36191966105</v>
      </c>
      <c r="G63" s="195">
        <f t="shared" si="29"/>
        <v>-731615.73855199583</v>
      </c>
      <c r="H63" s="166">
        <f t="shared" si="18"/>
        <v>4453661.6068271501</v>
      </c>
      <c r="I63" s="166">
        <f t="shared" si="18"/>
        <v>4252291.2301948154</v>
      </c>
      <c r="J63" s="166">
        <f t="shared" si="3"/>
        <v>-201370.37663233466</v>
      </c>
      <c r="K63" s="166">
        <f t="shared" si="4"/>
        <v>42287.779092790275</v>
      </c>
      <c r="L63" s="166">
        <f t="shared" si="6"/>
        <v>-1687.0870941852772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thickBot="1" x14ac:dyDescent="0.3">
      <c r="A64" s="97">
        <v>45716</v>
      </c>
      <c r="B64" s="102">
        <f t="shared" si="15"/>
        <v>5149476.3468128657</v>
      </c>
      <c r="C64" s="99">
        <f>+'Summary Feed x Depr Grp'!R59</f>
        <v>5149476.3468128657</v>
      </c>
      <c r="D64" s="102">
        <f t="shared" si="30"/>
        <v>33217.36445337539</v>
      </c>
      <c r="E64" s="191">
        <f t="shared" si="21"/>
        <v>42644.654786313644</v>
      </c>
      <c r="F64" s="102">
        <f t="shared" si="29"/>
        <v>-563462.72637303639</v>
      </c>
      <c r="G64" s="191">
        <f t="shared" si="29"/>
        <v>-774260.39333830948</v>
      </c>
      <c r="H64" s="102">
        <f t="shared" si="18"/>
        <v>4586013.6204398293</v>
      </c>
      <c r="I64" s="102">
        <f t="shared" si="18"/>
        <v>4375215.9534745561</v>
      </c>
      <c r="J64" s="102">
        <f t="shared" si="3"/>
        <v>-210797.66696527321</v>
      </c>
      <c r="K64" s="102">
        <f t="shared" si="4"/>
        <v>44267.51006270737</v>
      </c>
      <c r="L64" s="102">
        <f t="shared" si="6"/>
        <v>-1979.7309699170946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24356.148768998155</v>
      </c>
      <c r="T64" s="21"/>
      <c r="U64" s="22"/>
      <c r="V64" s="160" t="s">
        <v>104</v>
      </c>
      <c r="W64" s="55">
        <f>W61</f>
        <v>23486.429088971614</v>
      </c>
      <c r="X64" s="247">
        <f>+'DFIT Detail'!F11</f>
        <v>23486.880000000001</v>
      </c>
      <c r="Y64" s="249">
        <f>+W64-X64</f>
        <v>-0.4509110283870541</v>
      </c>
      <c r="Z64" s="228" t="s">
        <v>516</v>
      </c>
      <c r="AA64" s="1"/>
      <c r="AB64" s="1"/>
      <c r="AC64" s="1"/>
      <c r="AD64" s="1"/>
      <c r="AE64" s="1"/>
      <c r="AF64" s="1"/>
      <c r="AG64" s="1"/>
      <c r="AH64" s="1"/>
    </row>
    <row r="65" spans="1:34" ht="16.5" thickTop="1" thickBot="1" x14ac:dyDescent="0.3">
      <c r="A65" s="97">
        <v>45747</v>
      </c>
      <c r="B65" s="102">
        <f t="shared" si="15"/>
        <v>5315045.7248789202</v>
      </c>
      <c r="C65" s="99">
        <f>+'Summary Feed x Depr Grp'!R60</f>
        <v>5315045.7248789202</v>
      </c>
      <c r="D65" s="102">
        <f t="shared" si="30"/>
        <v>33217.36445337539</v>
      </c>
      <c r="E65" s="191">
        <f t="shared" si="21"/>
        <v>44038.197051702933</v>
      </c>
      <c r="F65" s="102">
        <f t="shared" si="29"/>
        <v>-596680.09082641173</v>
      </c>
      <c r="G65" s="191">
        <f t="shared" si="29"/>
        <v>-818298.59039001237</v>
      </c>
      <c r="H65" s="102">
        <f t="shared" si="18"/>
        <v>4718365.6340525085</v>
      </c>
      <c r="I65" s="102">
        <f t="shared" si="18"/>
        <v>4496747.1344889076</v>
      </c>
      <c r="J65" s="102">
        <f t="shared" si="3"/>
        <v>-221618.49956360087</v>
      </c>
      <c r="K65" s="102">
        <f t="shared" si="4"/>
        <v>46539.88490835618</v>
      </c>
      <c r="L65" s="102">
        <f t="shared" si="6"/>
        <v>-2272.3748456488102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thickBot="1" x14ac:dyDescent="0.3">
      <c r="A66" s="97">
        <v>45777</v>
      </c>
      <c r="B66" s="102">
        <f t="shared" si="15"/>
        <v>5480615.1029449748</v>
      </c>
      <c r="C66" s="99">
        <f>+'Summary Feed x Depr Grp'!R61</f>
        <v>5480615.1029449748</v>
      </c>
      <c r="D66" s="102">
        <f t="shared" si="30"/>
        <v>33217.36445337539</v>
      </c>
      <c r="E66" s="191">
        <f t="shared" si="21"/>
        <v>45431.73931709223</v>
      </c>
      <c r="F66" s="102">
        <f t="shared" si="29"/>
        <v>-629897.45527978707</v>
      </c>
      <c r="G66" s="191">
        <f t="shared" si="29"/>
        <v>-863730.3297071046</v>
      </c>
      <c r="H66" s="102">
        <f t="shared" si="18"/>
        <v>4850717.6476651877</v>
      </c>
      <c r="I66" s="102">
        <f t="shared" si="18"/>
        <v>4616884.7732378701</v>
      </c>
      <c r="J66" s="102">
        <f t="shared" si="3"/>
        <v>-233832.87442731764</v>
      </c>
      <c r="K66" s="102">
        <f t="shared" si="4"/>
        <v>49104.903629736706</v>
      </c>
      <c r="L66" s="102">
        <f t="shared" si="6"/>
        <v>-2565.0187213805257</v>
      </c>
      <c r="M66" s="189"/>
      <c r="N66" s="102"/>
    </row>
    <row r="67" spans="1:34" ht="15" x14ac:dyDescent="0.25">
      <c r="A67" s="97">
        <v>45808</v>
      </c>
      <c r="B67" s="102">
        <f t="shared" si="15"/>
        <v>5646184.4810110293</v>
      </c>
      <c r="C67" s="99">
        <f>+'Summary Feed x Depr Grp'!R62</f>
        <v>5646184.4810110293</v>
      </c>
      <c r="D67" s="102">
        <f t="shared" si="30"/>
        <v>33217.36445337539</v>
      </c>
      <c r="E67" s="191">
        <f t="shared" si="21"/>
        <v>46825.281582481519</v>
      </c>
      <c r="F67" s="102">
        <f t="shared" si="29"/>
        <v>-663114.81973316241</v>
      </c>
      <c r="G67" s="191">
        <f t="shared" si="29"/>
        <v>-910555.61128958617</v>
      </c>
      <c r="H67" s="102">
        <f t="shared" si="18"/>
        <v>4983069.6612778669</v>
      </c>
      <c r="I67" s="102">
        <f t="shared" si="18"/>
        <v>4735628.8697214434</v>
      </c>
      <c r="J67" s="102">
        <f t="shared" si="3"/>
        <v>-247440.79155642353</v>
      </c>
      <c r="K67" s="102">
        <f t="shared" si="4"/>
        <v>51962.56622684894</v>
      </c>
      <c r="L67" s="102">
        <f t="shared" si="6"/>
        <v>-2857.6625971122339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34" ht="15" x14ac:dyDescent="0.25">
      <c r="A68" s="97">
        <v>45838</v>
      </c>
      <c r="B68" s="102">
        <f t="shared" si="15"/>
        <v>5811753.8590770839</v>
      </c>
      <c r="C68" s="99">
        <f>+'Summary Feed x Depr Grp'!R63</f>
        <v>5811753.8590770839</v>
      </c>
      <c r="D68" s="102">
        <f t="shared" si="30"/>
        <v>33217.36445337539</v>
      </c>
      <c r="E68" s="191">
        <f t="shared" si="21"/>
        <v>48218.823847870808</v>
      </c>
      <c r="F68" s="102">
        <f t="shared" si="29"/>
        <v>-696332.18418653775</v>
      </c>
      <c r="G68" s="191">
        <f t="shared" si="29"/>
        <v>-958774.43513745698</v>
      </c>
      <c r="H68" s="102">
        <f t="shared" si="18"/>
        <v>5115421.6748905461</v>
      </c>
      <c r="I68" s="102">
        <f t="shared" si="18"/>
        <v>4852979.4239396267</v>
      </c>
      <c r="J68" s="102">
        <f t="shared" si="3"/>
        <v>-262442.25095091946</v>
      </c>
      <c r="K68" s="102">
        <f t="shared" si="4"/>
        <v>55112.872699693085</v>
      </c>
      <c r="L68" s="102">
        <f t="shared" si="6"/>
        <v>-3150.3064728441459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34" ht="15" x14ac:dyDescent="0.25">
      <c r="A69" s="97">
        <v>45869</v>
      </c>
      <c r="B69" s="102">
        <f t="shared" si="15"/>
        <v>5977323.2371431384</v>
      </c>
      <c r="C69" s="99">
        <f>+'Summary Feed x Depr Grp'!R64</f>
        <v>5977323.2371431384</v>
      </c>
      <c r="D69" s="102">
        <f t="shared" si="30"/>
        <v>33217.36445337539</v>
      </c>
      <c r="E69" s="191">
        <f t="shared" si="21"/>
        <v>49612.366113260105</v>
      </c>
      <c r="F69" s="102">
        <f t="shared" si="29"/>
        <v>-729549.54863991309</v>
      </c>
      <c r="G69" s="191">
        <f t="shared" si="29"/>
        <v>-1008386.8012507171</v>
      </c>
      <c r="H69" s="102">
        <f t="shared" si="18"/>
        <v>5247773.6885032253</v>
      </c>
      <c r="I69" s="102">
        <f t="shared" si="18"/>
        <v>4968936.4358924218</v>
      </c>
      <c r="J69" s="102">
        <f t="shared" si="3"/>
        <v>-278837.25261080358</v>
      </c>
      <c r="K69" s="102">
        <f t="shared" si="4"/>
        <v>58555.82304826875</v>
      </c>
      <c r="L69" s="102">
        <f t="shared" si="6"/>
        <v>-3442.950348575665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34" ht="15" x14ac:dyDescent="0.25">
      <c r="A70" s="97">
        <v>45900</v>
      </c>
      <c r="B70" s="102">
        <f t="shared" si="15"/>
        <v>6142892.615209193</v>
      </c>
      <c r="C70" s="99">
        <f>+'Summary Feed x Depr Grp'!R65</f>
        <v>6142892.615209193</v>
      </c>
      <c r="D70" s="102">
        <f t="shared" si="30"/>
        <v>33217.36445337539</v>
      </c>
      <c r="E70" s="191">
        <f t="shared" si="21"/>
        <v>51005.908378649394</v>
      </c>
      <c r="F70" s="102">
        <f t="shared" si="29"/>
        <v>-762766.91309328843</v>
      </c>
      <c r="G70" s="191">
        <f t="shared" si="29"/>
        <v>-1059392.7096293666</v>
      </c>
      <c r="H70" s="102">
        <f t="shared" si="18"/>
        <v>5380125.7021159045</v>
      </c>
      <c r="I70" s="102">
        <f t="shared" si="18"/>
        <v>5083499.9055798259</v>
      </c>
      <c r="J70" s="102">
        <f>I70-H70</f>
        <v>-296625.79653607868</v>
      </c>
      <c r="K70" s="102">
        <f t="shared" si="4"/>
        <v>62291.417272576517</v>
      </c>
      <c r="L70" s="102">
        <f t="shared" si="6"/>
        <v>-3735.5942243077661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34" ht="15" customHeight="1" x14ac:dyDescent="0.25">
      <c r="A71" s="97">
        <v>45930</v>
      </c>
      <c r="B71" s="102">
        <f t="shared" si="15"/>
        <v>6308461.9932752475</v>
      </c>
      <c r="C71" s="99">
        <f>+'Summary Feed x Depr Grp'!R66</f>
        <v>6308461.9932752475</v>
      </c>
      <c r="D71" s="102">
        <f t="shared" si="30"/>
        <v>33217.36445337539</v>
      </c>
      <c r="E71" s="191">
        <f t="shared" si="21"/>
        <v>52399.450644038683</v>
      </c>
      <c r="F71" s="102">
        <f t="shared" si="29"/>
        <v>-795984.27754666377</v>
      </c>
      <c r="G71" s="191">
        <f t="shared" si="29"/>
        <v>-1111792.1602734053</v>
      </c>
      <c r="H71" s="102">
        <f t="shared" si="18"/>
        <v>5512477.7157285837</v>
      </c>
      <c r="I71" s="102">
        <f t="shared" si="18"/>
        <v>5196669.8330018427</v>
      </c>
      <c r="J71" s="102">
        <f>I71-H71</f>
        <v>-315807.88272674102</v>
      </c>
      <c r="K71" s="102">
        <f t="shared" si="4"/>
        <v>66319.655372615613</v>
      </c>
      <c r="L71" s="102">
        <f t="shared" si="6"/>
        <v>-4028.238100039096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34" ht="15" customHeight="1" x14ac:dyDescent="0.25">
      <c r="A72" s="97">
        <v>45961</v>
      </c>
      <c r="B72" s="102">
        <f t="shared" si="15"/>
        <v>6474031.3713413021</v>
      </c>
      <c r="C72" s="99">
        <f>+'Summary Feed x Depr Grp'!R67</f>
        <v>6474031.3713413021</v>
      </c>
      <c r="D72" s="102">
        <f t="shared" si="30"/>
        <v>33217.36445337539</v>
      </c>
      <c r="E72" s="191">
        <f t="shared" si="21"/>
        <v>53792.992909427987</v>
      </c>
      <c r="F72" s="102">
        <f t="shared" si="29"/>
        <v>-829201.64200003911</v>
      </c>
      <c r="G72" s="191">
        <f t="shared" si="29"/>
        <v>-1165585.1531828332</v>
      </c>
      <c r="H72" s="102">
        <f t="shared" si="18"/>
        <v>5644829.729341263</v>
      </c>
      <c r="I72" s="102">
        <f t="shared" si="18"/>
        <v>5308446.2181584686</v>
      </c>
      <c r="J72" s="102">
        <f t="shared" ref="J72:J74" si="31">I72-H72</f>
        <v>-336383.51118279435</v>
      </c>
      <c r="K72" s="102">
        <f t="shared" si="4"/>
        <v>70640.537348386817</v>
      </c>
      <c r="L72" s="102">
        <f t="shared" si="6"/>
        <v>-4320.8819757712045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34" ht="15" customHeight="1" x14ac:dyDescent="0.25">
      <c r="A73" s="97">
        <v>45991</v>
      </c>
      <c r="B73" s="102">
        <f t="shared" si="15"/>
        <v>6639600.7494073566</v>
      </c>
      <c r="C73" s="99">
        <f>+'Summary Feed x Depr Grp'!R68</f>
        <v>6639600.7494073566</v>
      </c>
      <c r="D73" s="102">
        <f t="shared" si="30"/>
        <v>33217.36445337539</v>
      </c>
      <c r="E73" s="191">
        <f t="shared" si="21"/>
        <v>55186.535174817276</v>
      </c>
      <c r="F73" s="102">
        <f t="shared" si="29"/>
        <v>-862419.00645341445</v>
      </c>
      <c r="G73" s="191">
        <f t="shared" si="29"/>
        <v>-1220771.6883576505</v>
      </c>
      <c r="H73" s="102">
        <f t="shared" si="18"/>
        <v>5777181.7429539422</v>
      </c>
      <c r="I73" s="102">
        <f t="shared" si="18"/>
        <v>5418829.0610497063</v>
      </c>
      <c r="J73" s="102">
        <f t="shared" si="31"/>
        <v>-358352.68190423585</v>
      </c>
      <c r="K73" s="102">
        <f t="shared" si="4"/>
        <v>75254.063199889526</v>
      </c>
      <c r="L73" s="102">
        <f t="shared" si="6"/>
        <v>-4613.525851502709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34" ht="15" x14ac:dyDescent="0.25">
      <c r="A74" s="97">
        <v>46022</v>
      </c>
      <c r="B74" s="102">
        <f t="shared" si="15"/>
        <v>6805170.1274734112</v>
      </c>
      <c r="C74" s="99">
        <f>+'Summary Feed x Depr Grp'!R69</f>
        <v>6805170.1274734112</v>
      </c>
      <c r="D74" s="102">
        <f>($B$26*$F$6+($B$38-$B$26)*$E$6+($B$50-$B$38)*$D$6+($B$62-$B$50)*$C$6+($B$74-$B$62)*$B$6)/12</f>
        <v>33217.36445337539</v>
      </c>
      <c r="E74" s="191">
        <f t="shared" si="21"/>
        <v>56580.077440206565</v>
      </c>
      <c r="F74" s="102">
        <f t="shared" si="29"/>
        <v>-895636.37090678979</v>
      </c>
      <c r="G74" s="191">
        <f t="shared" si="29"/>
        <v>-1277351.7657978572</v>
      </c>
      <c r="H74" s="102">
        <f t="shared" si="18"/>
        <v>5909533.7565666214</v>
      </c>
      <c r="I74" s="102">
        <f t="shared" si="18"/>
        <v>5527818.361675554</v>
      </c>
      <c r="J74" s="102">
        <f t="shared" si="31"/>
        <v>-381715.39489106741</v>
      </c>
      <c r="K74" s="102">
        <f t="shared" si="4"/>
        <v>80160.232927124147</v>
      </c>
      <c r="L74" s="102">
        <f t="shared" si="6"/>
        <v>-4906.169727234621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3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+'E314 4'!L62</f>
        <v>-4119.8433908213992</v>
      </c>
      <c r="S75" s="47">
        <f>+'E314 4'!K62</f>
        <v>40600.691998604998</v>
      </c>
      <c r="T75" s="45"/>
      <c r="U75" s="46"/>
      <c r="V75" s="43"/>
      <c r="W75" s="147">
        <f>S75</f>
        <v>40600.691998604998</v>
      </c>
      <c r="X75" s="1"/>
    </row>
    <row r="76" spans="1:3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+'E314 4'!L63</f>
        <v>-1687.0870941852772</v>
      </c>
      <c r="S76" s="48">
        <f t="shared" ref="S76:S87" si="33">+S75-R76</f>
        <v>42287.779092790275</v>
      </c>
      <c r="T76" s="45">
        <f>U76-SUM($P$75:P76)+1</f>
        <v>335</v>
      </c>
      <c r="U76" s="46">
        <f>P88</f>
        <v>365</v>
      </c>
      <c r="V76" s="43">
        <f t="shared" ref="V76:V87" si="34">+T76/U76*R76</f>
        <v>-1548.4224015125146</v>
      </c>
      <c r="W76" s="146">
        <f t="shared" ref="W76:W87" si="35">+W75-V76</f>
        <v>42149.114400117513</v>
      </c>
      <c r="X76" s="1"/>
    </row>
    <row r="77" spans="1:34" ht="15" x14ac:dyDescent="0.25">
      <c r="A77" s="107" t="s">
        <v>102</v>
      </c>
      <c r="B77" s="98">
        <f>B26</f>
        <v>1061654.21</v>
      </c>
      <c r="C77" s="98">
        <f>C26</f>
        <v>1061654.21</v>
      </c>
      <c r="D77" s="98">
        <f>SUM(D21:D26)</f>
        <v>19906.016437499999</v>
      </c>
      <c r="E77" s="98">
        <f>SUM(E21:E26)</f>
        <v>30343.153333024042</v>
      </c>
      <c r="F77" s="98">
        <f t="shared" ref="F77:K77" si="36">F26</f>
        <v>-39812.032875000004</v>
      </c>
      <c r="G77" s="98">
        <f t="shared" si="36"/>
        <v>-30343.153333024042</v>
      </c>
      <c r="H77" s="98">
        <f t="shared" si="36"/>
        <v>1021842.1771249999</v>
      </c>
      <c r="I77" s="98">
        <f t="shared" si="36"/>
        <v>1031311.056666976</v>
      </c>
      <c r="J77" s="98">
        <f t="shared" si="36"/>
        <v>9468.8795419760281</v>
      </c>
      <c r="K77" s="98">
        <f t="shared" si="36"/>
        <v>-1988.4647038149658</v>
      </c>
      <c r="L77" s="96">
        <f>SUM(L21:L26)</f>
        <v>-2191.7987480600332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+'E314 4'!L64</f>
        <v>-1979.7309699170946</v>
      </c>
      <c r="S77" s="48">
        <f t="shared" si="33"/>
        <v>44267.51006270737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-1665.14358291657</v>
      </c>
      <c r="W77" s="146">
        <f t="shared" si="35"/>
        <v>43814.257983034084</v>
      </c>
      <c r="X77" s="1"/>
    </row>
    <row r="78" spans="1:34" ht="15" x14ac:dyDescent="0.25">
      <c r="A78" s="108" t="s">
        <v>103</v>
      </c>
      <c r="B78" s="109">
        <f>(0+B26+SUM(B15:B25)*2)/24</f>
        <v>298359.42313691293</v>
      </c>
      <c r="C78" s="109">
        <f>(0+C26+SUM(C15:C25)*2)/24</f>
        <v>298359.42313691293</v>
      </c>
      <c r="D78" s="109"/>
      <c r="E78" s="110"/>
      <c r="F78" s="109">
        <f t="shared" ref="F78:K78" si="38">(0+F26+SUM(F15:F25)*2)/24</f>
        <v>-19906.016437499999</v>
      </c>
      <c r="G78" s="109">
        <f t="shared" si="38"/>
        <v>-5675.4555785211187</v>
      </c>
      <c r="H78" s="109">
        <f t="shared" si="38"/>
        <v>278453.40669941291</v>
      </c>
      <c r="I78" s="109">
        <f t="shared" si="38"/>
        <v>292683.9675583918</v>
      </c>
      <c r="J78" s="109">
        <f t="shared" si="38"/>
        <v>14230.560858978899</v>
      </c>
      <c r="K78" s="109">
        <f t="shared" si="38"/>
        <v>-2988.4177803855691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+'E314 4'!L65</f>
        <v>-2272.3748456488102</v>
      </c>
      <c r="S78" s="48">
        <f t="shared" si="33"/>
        <v>46539.88490835618</v>
      </c>
      <c r="T78" s="45">
        <f>U78-SUM($P$75:P78)+1</f>
        <v>276</v>
      </c>
      <c r="U78" s="46">
        <f t="shared" si="37"/>
        <v>365</v>
      </c>
      <c r="V78" s="43">
        <f t="shared" si="34"/>
        <v>-1718.2889243810182</v>
      </c>
      <c r="W78" s="146">
        <f t="shared" si="35"/>
        <v>45532.546907415104</v>
      </c>
      <c r="X78" s="1"/>
    </row>
    <row r="79" spans="1:3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+'E314 4'!L66</f>
        <v>-2565.0187213805257</v>
      </c>
      <c r="S79" s="48">
        <f t="shared" si="33"/>
        <v>49104.903629736706</v>
      </c>
      <c r="T79" s="45">
        <f>U79-SUM($P$75:P79)+1</f>
        <v>246</v>
      </c>
      <c r="U79" s="46">
        <f t="shared" si="37"/>
        <v>365</v>
      </c>
      <c r="V79" s="43">
        <f t="shared" si="34"/>
        <v>-1728.752343724957</v>
      </c>
      <c r="W79" s="146">
        <f t="shared" si="35"/>
        <v>47261.299251140059</v>
      </c>
      <c r="X79" s="1"/>
    </row>
    <row r="80" spans="1:34" ht="15" x14ac:dyDescent="0.25">
      <c r="A80" s="124" t="s">
        <v>89</v>
      </c>
      <c r="B80" s="125">
        <f>B38</f>
        <v>1496629.3699999992</v>
      </c>
      <c r="C80" s="125">
        <f>C38</f>
        <v>1496629.3699999992</v>
      </c>
      <c r="D80" s="125">
        <f>SUM(D27:D38)</f>
        <v>92952.385919899971</v>
      </c>
      <c r="E80" s="125">
        <f>SUM(E27:E38)</f>
        <v>130088.72004299996</v>
      </c>
      <c r="F80" s="125">
        <f t="shared" ref="F80:I80" si="39">F38</f>
        <v>-132764.41879489998</v>
      </c>
      <c r="G80" s="125">
        <f t="shared" si="39"/>
        <v>-160431.87337602401</v>
      </c>
      <c r="H80" s="125">
        <f t="shared" si="39"/>
        <v>1363864.9512050992</v>
      </c>
      <c r="I80" s="125">
        <f t="shared" si="39"/>
        <v>1336197.4966239752</v>
      </c>
      <c r="J80" s="125">
        <f>J38</f>
        <v>-27667.45458112401</v>
      </c>
      <c r="K80" s="125">
        <f>K38</f>
        <v>5810.1654620360414</v>
      </c>
      <c r="L80" s="126">
        <f>SUM(L27:L38)</f>
        <v>-7798.6301658510083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+'E314 4'!L67</f>
        <v>-2857.6625971122339</v>
      </c>
      <c r="S80" s="48">
        <f t="shared" si="33"/>
        <v>51962.56622684894</v>
      </c>
      <c r="T80" s="45">
        <f>U80-SUM($P$75:P80)+1</f>
        <v>215</v>
      </c>
      <c r="U80" s="46">
        <f t="shared" si="37"/>
        <v>365</v>
      </c>
      <c r="V80" s="43">
        <f t="shared" si="34"/>
        <v>-1683.2807078880282</v>
      </c>
      <c r="W80" s="146">
        <f t="shared" si="35"/>
        <v>48944.579959028088</v>
      </c>
      <c r="X80" s="1"/>
    </row>
    <row r="81" spans="1:42" ht="15" x14ac:dyDescent="0.25">
      <c r="A81" s="127" t="s">
        <v>88</v>
      </c>
      <c r="B81" s="128">
        <f>(B26+B38+SUM(B27:B37)*2)/24</f>
        <v>1279141.7899999996</v>
      </c>
      <c r="C81" s="128">
        <f>(C26+C38+SUM(C27:C37)*2)/24</f>
        <v>1279141.7899999996</v>
      </c>
      <c r="D81" s="128"/>
      <c r="E81" s="129"/>
      <c r="F81" s="128">
        <f t="shared" ref="F81:I81" si="40">(F26+F38+SUM(F27:F37)*2)/24</f>
        <v>-86288.22583494999</v>
      </c>
      <c r="G81" s="128">
        <f t="shared" si="40"/>
        <v>-91726.698974086539</v>
      </c>
      <c r="H81" s="128">
        <f t="shared" si="40"/>
        <v>1192853.5641650497</v>
      </c>
      <c r="I81" s="128">
        <f t="shared" si="40"/>
        <v>1187415.0910259131</v>
      </c>
      <c r="J81" s="128">
        <f>(J26+J38+SUM(J27:J37)*2)/24</f>
        <v>-5438.4731391365494</v>
      </c>
      <c r="K81" s="128">
        <f>(K26+K38+SUM(K27:K37)*2)/24</f>
        <v>1142.0793592186753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+'E314 4'!L68</f>
        <v>-3150.3064728441459</v>
      </c>
      <c r="S81" s="48">
        <f t="shared" si="33"/>
        <v>55112.872699693085</v>
      </c>
      <c r="T81" s="45">
        <f>U81-SUM($P$75:P81)+1</f>
        <v>185</v>
      </c>
      <c r="U81" s="46">
        <f t="shared" si="37"/>
        <v>365</v>
      </c>
      <c r="V81" s="43">
        <f t="shared" si="34"/>
        <v>-1596.730678016896</v>
      </c>
      <c r="W81" s="146">
        <f t="shared" si="35"/>
        <v>50541.310637044982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+'E314 4'!L69</f>
        <v>-3442.950348575665</v>
      </c>
      <c r="S82" s="48">
        <f t="shared" si="33"/>
        <v>58555.82304826875</v>
      </c>
      <c r="T82" s="45">
        <f>U82-SUM($P$75:P82)+1</f>
        <v>154</v>
      </c>
      <c r="U82" s="46">
        <f t="shared" si="37"/>
        <v>365</v>
      </c>
      <c r="V82" s="43">
        <f t="shared" si="34"/>
        <v>-1452.6420648784997</v>
      </c>
      <c r="W82" s="146">
        <f t="shared" si="35"/>
        <v>51993.952701923481</v>
      </c>
      <c r="X82" s="1"/>
    </row>
    <row r="83" spans="1:42" ht="15" x14ac:dyDescent="0.25">
      <c r="A83" s="107" t="s">
        <v>90</v>
      </c>
      <c r="B83" s="98">
        <f>B50</f>
        <v>2089375.4568383098</v>
      </c>
      <c r="C83" s="98">
        <f>C50</f>
        <v>2089375.4568383098</v>
      </c>
      <c r="D83" s="98">
        <f>SUM(D39:D50)</f>
        <v>124515.48665853661</v>
      </c>
      <c r="E83" s="98">
        <f>SUM(E39:E50)</f>
        <v>181093.24375533461</v>
      </c>
      <c r="F83" s="98">
        <f t="shared" ref="F83:K83" si="41">F50</f>
        <v>-257279.90545343645</v>
      </c>
      <c r="G83" s="98">
        <f t="shared" si="41"/>
        <v>-341525.11713135859</v>
      </c>
      <c r="H83" s="98">
        <f t="shared" si="41"/>
        <v>1832095.5513848732</v>
      </c>
      <c r="I83" s="98">
        <f t="shared" si="41"/>
        <v>1747850.3397069513</v>
      </c>
      <c r="J83" s="98">
        <f t="shared" si="41"/>
        <v>-84245.211677921936</v>
      </c>
      <c r="K83" s="98">
        <f t="shared" si="41"/>
        <v>17691.494452363608</v>
      </c>
      <c r="L83" s="101">
        <f>SUM(L39:L50)</f>
        <v>-11881.328990327567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+'E314 4'!L70</f>
        <v>-3735.5942243077661</v>
      </c>
      <c r="S83" s="48">
        <f t="shared" si="33"/>
        <v>62291.417272576517</v>
      </c>
      <c r="T83" s="45">
        <f>U83-SUM($P$75:P83)+1</f>
        <v>123</v>
      </c>
      <c r="U83" s="46">
        <f t="shared" si="37"/>
        <v>365</v>
      </c>
      <c r="V83" s="43">
        <f t="shared" si="34"/>
        <v>-1258.8440810680966</v>
      </c>
      <c r="W83" s="146">
        <f t="shared" si="35"/>
        <v>53252.79678299158</v>
      </c>
      <c r="X83" s="1"/>
    </row>
    <row r="84" spans="1:42" ht="15" x14ac:dyDescent="0.25">
      <c r="A84" s="108" t="s">
        <v>91</v>
      </c>
      <c r="B84" s="109">
        <f>(B38+B50+SUM(B39:B49)*2)/24</f>
        <v>1793002.4134191545</v>
      </c>
      <c r="C84" s="109">
        <f>(C38+C50+SUM(C39:C49)*2)/24</f>
        <v>1793002.4134191545</v>
      </c>
      <c r="D84" s="109"/>
      <c r="E84" s="110"/>
      <c r="F84" s="109">
        <f t="shared" ref="F84:K84" si="42">(F38+F50+SUM(F39:F49)*2)/24</f>
        <v>-195022.16212416822</v>
      </c>
      <c r="G84" s="109">
        <f t="shared" si="42"/>
        <v>-246024.19448273894</v>
      </c>
      <c r="H84" s="109">
        <f t="shared" si="42"/>
        <v>1597980.2512949861</v>
      </c>
      <c r="I84" s="109">
        <f t="shared" si="42"/>
        <v>1546978.2189364156</v>
      </c>
      <c r="J84" s="109">
        <f t="shared" si="42"/>
        <v>-51002.032358570672</v>
      </c>
      <c r="K84" s="109">
        <f t="shared" si="42"/>
        <v>10710.426795299843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+'E314 4'!L71</f>
        <v>-4028.238100039096</v>
      </c>
      <c r="S84" s="48">
        <f t="shared" si="33"/>
        <v>66319.655372615613</v>
      </c>
      <c r="T84" s="45">
        <f>U84-SUM($P$75:P84)+1</f>
        <v>93</v>
      </c>
      <c r="U84" s="46">
        <f t="shared" si="37"/>
        <v>365</v>
      </c>
      <c r="V84" s="43">
        <f t="shared" si="34"/>
        <v>-1026.3729953524273</v>
      </c>
      <c r="W84" s="146">
        <f t="shared" si="35"/>
        <v>54279.16977834401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+'E314 4'!L72</f>
        <v>-4320.8819757712045</v>
      </c>
      <c r="S85" s="48">
        <f t="shared" si="33"/>
        <v>70640.537348386817</v>
      </c>
      <c r="T85" s="45">
        <f>U85-SUM($P$75:P85)+1</f>
        <v>62</v>
      </c>
      <c r="U85" s="46">
        <f t="shared" si="37"/>
        <v>365</v>
      </c>
      <c r="V85" s="43">
        <f t="shared" si="34"/>
        <v>-733.95803424058818</v>
      </c>
      <c r="W85" s="146">
        <f t="shared" si="35"/>
        <v>55013.1278125846</v>
      </c>
      <c r="X85" s="1"/>
    </row>
    <row r="86" spans="1:42" ht="15" x14ac:dyDescent="0.25">
      <c r="A86" s="124" t="s">
        <v>92</v>
      </c>
      <c r="B86" s="125">
        <f>B62</f>
        <v>4818337.5906807566</v>
      </c>
      <c r="C86" s="125">
        <f>C62</f>
        <v>4818337.5906807566</v>
      </c>
      <c r="D86" s="125">
        <f>SUM(D51:D62)</f>
        <v>239748.09201284929</v>
      </c>
      <c r="E86" s="125">
        <f>SUM(E51:E62)</f>
        <v>348839.50889971294</v>
      </c>
      <c r="F86" s="125">
        <f t="shared" ref="F86:K86" si="43">F62</f>
        <v>-497027.99746628565</v>
      </c>
      <c r="G86" s="125">
        <f t="shared" si="43"/>
        <v>-690364.62603107153</v>
      </c>
      <c r="H86" s="125">
        <f t="shared" si="43"/>
        <v>4321309.5932144709</v>
      </c>
      <c r="I86" s="125">
        <f t="shared" si="43"/>
        <v>4127972.9646496852</v>
      </c>
      <c r="J86" s="125">
        <f t="shared" si="43"/>
        <v>-193336.6285647857</v>
      </c>
      <c r="K86" s="125">
        <f t="shared" si="43"/>
        <v>40600.691998604998</v>
      </c>
      <c r="L86" s="126">
        <f>SUM(L51:L62)</f>
        <v>-22909.19754624139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+'E314 4'!L73</f>
        <v>-4613.525851502709</v>
      </c>
      <c r="S86" s="48">
        <f t="shared" si="33"/>
        <v>75254.063199889526</v>
      </c>
      <c r="T86" s="45">
        <f>U86-SUM($P$75:P86)+1</f>
        <v>32</v>
      </c>
      <c r="U86" s="46">
        <f t="shared" si="37"/>
        <v>365</v>
      </c>
      <c r="V86" s="43">
        <f t="shared" si="34"/>
        <v>-404.47349930982654</v>
      </c>
      <c r="W86" s="146">
        <f t="shared" si="35"/>
        <v>55417.601311894425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3453856.5237595341</v>
      </c>
      <c r="C87" s="128">
        <f t="shared" si="44"/>
        <v>3453856.5237595341</v>
      </c>
      <c r="D87" s="128"/>
      <c r="E87" s="129"/>
      <c r="F87" s="128">
        <f t="shared" ref="F87:H87" si="45">(F50+F62+SUM(F51:F61)*2)/24</f>
        <v>-377153.95145986107</v>
      </c>
      <c r="G87" s="128">
        <f t="shared" si="45"/>
        <v>-493135.61226461414</v>
      </c>
      <c r="H87" s="128">
        <f t="shared" si="45"/>
        <v>3076702.5722996723</v>
      </c>
      <c r="I87" s="128">
        <f>(I50+I62+SUM(I51:I61)*2)/24</f>
        <v>2960720.91149492</v>
      </c>
      <c r="J87" s="128">
        <f t="shared" ref="J87:K87" si="46">(J50+J62+SUM(J51:J61)*2)/24</f>
        <v>-115981.66080475312</v>
      </c>
      <c r="K87" s="128">
        <f t="shared" si="46"/>
        <v>24356.148768998155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+'E314 4'!L74</f>
        <v>-4906.169727234621</v>
      </c>
      <c r="S87" s="48">
        <f t="shared" si="33"/>
        <v>80160.232927124147</v>
      </c>
      <c r="T87" s="45">
        <f>U87-SUM($P$75:P87)+1</f>
        <v>1</v>
      </c>
      <c r="U87" s="46">
        <f t="shared" si="37"/>
        <v>365</v>
      </c>
      <c r="V87" s="43">
        <f t="shared" si="34"/>
        <v>-13.441560896533208</v>
      </c>
      <c r="W87" s="146">
        <f t="shared" si="35"/>
        <v>55431.04287279096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-39559.540928519149</v>
      </c>
      <c r="S88" s="224">
        <f>+'E314 4'!K74-S87</f>
        <v>0</v>
      </c>
      <c r="T88" s="21"/>
      <c r="U88" s="50"/>
      <c r="V88" s="49">
        <f>SUM(V76:V87)</f>
        <v>-14830.350874185955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6805170.1274734112</v>
      </c>
      <c r="C89" s="98">
        <f>C74</f>
        <v>6805170.1274734112</v>
      </c>
      <c r="D89" s="98">
        <f>SUM(D63:D74)</f>
        <v>398608.37344050471</v>
      </c>
      <c r="E89" s="98">
        <f>SUM(E63:E74)</f>
        <v>586987.13976678543</v>
      </c>
      <c r="F89" s="98">
        <f t="shared" ref="F89:K89" si="47">F74</f>
        <v>-895636.37090678979</v>
      </c>
      <c r="G89" s="98">
        <f t="shared" si="47"/>
        <v>-1277351.7657978572</v>
      </c>
      <c r="H89" s="98">
        <f t="shared" si="47"/>
        <v>5909533.7565666214</v>
      </c>
      <c r="I89" s="98">
        <f t="shared" si="47"/>
        <v>5527818.361675554</v>
      </c>
      <c r="J89" s="98">
        <f t="shared" si="47"/>
        <v>-381715.39489106741</v>
      </c>
      <c r="K89" s="98">
        <f t="shared" si="47"/>
        <v>80160.232927124147</v>
      </c>
      <c r="L89" s="101">
        <f>SUM(L63:L74)</f>
        <v>-39559.540928519149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5811753.8590770848</v>
      </c>
      <c r="C90" s="109">
        <f>(C62+C74+SUM(C63:C73)*2)/24</f>
        <v>5811753.8590770848</v>
      </c>
      <c r="D90" s="109"/>
      <c r="E90" s="110"/>
      <c r="F90" s="109">
        <f t="shared" ref="F90:K90" si="48">(F62+F74+SUM(F63:F73)*2)/24</f>
        <v>-696332.18418653775</v>
      </c>
      <c r="G90" s="109">
        <f t="shared" si="48"/>
        <v>-967251.81725190848</v>
      </c>
      <c r="H90" s="109">
        <f t="shared" si="48"/>
        <v>5115421.6748905461</v>
      </c>
      <c r="I90" s="109">
        <f t="shared" si="48"/>
        <v>4844502.0418251753</v>
      </c>
      <c r="J90" s="109">
        <f t="shared" si="48"/>
        <v>-270919.63306537078</v>
      </c>
      <c r="K90" s="109">
        <f t="shared" si="48"/>
        <v>56893.12294372786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56893.12294372786</v>
      </c>
      <c r="T90" s="21"/>
      <c r="U90" s="22"/>
      <c r="V90" s="160" t="s">
        <v>104</v>
      </c>
      <c r="W90" s="55">
        <f>W87</f>
        <v>55431.04287279096</v>
      </c>
      <c r="X90" s="247">
        <f>+'DFIT Detail'!G11</f>
        <v>55430.73</v>
      </c>
      <c r="Y90" s="249">
        <f>+W90-X90</f>
        <v>0.31287279095704434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Grp'!R73-B78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Grp'!R74-B81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Grp'!R75-B84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Grp'!R76-B87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Grp'!R77-B90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E314 STM Turbogen, Colstrip 4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30343.153333024042</v>
      </c>
      <c r="F103" s="99">
        <f t="array" ref="F103:F107">TRANSPOSE('Depr Exp Detail'!D68:H68)</f>
        <v>30343.15</v>
      </c>
      <c r="G103" s="264">
        <f>+F103-E103</f>
        <v>-3.3330240403302014E-3</v>
      </c>
      <c r="H103" s="256"/>
    </row>
    <row r="104" spans="1:12" x14ac:dyDescent="0.2">
      <c r="D104" s="258" t="s">
        <v>3035</v>
      </c>
      <c r="E104" s="102">
        <f>+E80</f>
        <v>130088.72004299996</v>
      </c>
      <c r="F104" s="99">
        <v>130088.64</v>
      </c>
      <c r="G104" s="264">
        <f t="shared" ref="G104:G107" si="50">+F104-E104</f>
        <v>-8.0042999965371564E-2</v>
      </c>
      <c r="H104" s="256"/>
    </row>
    <row r="105" spans="1:12" x14ac:dyDescent="0.2">
      <c r="D105" s="255">
        <v>2023</v>
      </c>
      <c r="E105" s="102">
        <f>+E83</f>
        <v>181093.24375533461</v>
      </c>
      <c r="F105" s="99">
        <v>181093.86</v>
      </c>
      <c r="G105" s="264">
        <f t="shared" si="50"/>
        <v>0.61624466537614353</v>
      </c>
      <c r="H105" s="256"/>
    </row>
    <row r="106" spans="1:12" x14ac:dyDescent="0.2">
      <c r="D106" s="255">
        <v>2024</v>
      </c>
      <c r="E106" s="102">
        <f>+E86</f>
        <v>348839.50889971294</v>
      </c>
      <c r="F106" s="99">
        <v>348840.24</v>
      </c>
      <c r="G106" s="264">
        <f t="shared" si="50"/>
        <v>0.73110028705559671</v>
      </c>
      <c r="H106" s="256"/>
    </row>
    <row r="107" spans="1:12" x14ac:dyDescent="0.2">
      <c r="D107" s="255">
        <v>2025</v>
      </c>
      <c r="E107" s="102">
        <f>+E89</f>
        <v>586987.13976678543</v>
      </c>
      <c r="F107" s="99">
        <v>586987.43999999994</v>
      </c>
      <c r="G107" s="264">
        <f t="shared" si="50"/>
        <v>0.30023321451153606</v>
      </c>
      <c r="H107" s="256"/>
    </row>
    <row r="108" spans="1:12" x14ac:dyDescent="0.2">
      <c r="D108" s="255"/>
      <c r="E108" s="190"/>
      <c r="F108" s="190"/>
      <c r="G108" s="195">
        <f>SUM(G103:G107)</f>
        <v>1.5642021429375745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77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7109375" style="67" bestFit="1" customWidth="1"/>
    <col min="12" max="12" width="11.7109375" style="67" bestFit="1" customWidth="1"/>
    <col min="13" max="13" width="9.7109375" style="190" bestFit="1" customWidth="1"/>
    <col min="14" max="14" width="7.7109375" style="67" bestFit="1" customWidth="1"/>
    <col min="15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24" s="2" customFormat="1" x14ac:dyDescent="0.2">
      <c r="A1" s="15" t="str">
        <f>+'Summary Feed x Depr Grp'!S1</f>
        <v>E315 STM Accessory, Colstrip 3</v>
      </c>
      <c r="B1" s="15"/>
      <c r="C1" s="16"/>
      <c r="D1" s="16"/>
      <c r="E1" s="16"/>
      <c r="J1" s="16"/>
      <c r="K1" s="16"/>
      <c r="L1" s="56"/>
      <c r="M1" s="57"/>
      <c r="N1" s="56"/>
    </row>
    <row r="2" spans="1:24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24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24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24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 t="s">
        <v>2</v>
      </c>
    </row>
    <row r="6" spans="1:24" s="2" customFormat="1" x14ac:dyDescent="0.2">
      <c r="A6" s="71" t="s">
        <v>82</v>
      </c>
      <c r="B6" s="116">
        <f t="array" ref="B6:V6">TRANSPOSE(MACRS!AA7:AA27)</f>
        <v>3.7499999999999999E-2</v>
      </c>
      <c r="C6" s="116">
        <v>7.2190000000000004E-2</v>
      </c>
      <c r="D6" s="116">
        <v>6.6769999999999996E-2</v>
      </c>
      <c r="E6" s="116">
        <v>6.1769999999999999E-2</v>
      </c>
      <c r="F6" s="116">
        <v>5.713E-2</v>
      </c>
      <c r="G6" s="116">
        <v>5.2850000000000001E-2</v>
      </c>
      <c r="H6" s="116">
        <v>4.888E-2</v>
      </c>
      <c r="I6" s="116">
        <v>4.5220000000000003E-2</v>
      </c>
      <c r="J6" s="116">
        <v>4.462E-2</v>
      </c>
      <c r="K6" s="116">
        <v>4.4609999999999997E-2</v>
      </c>
      <c r="L6" s="116">
        <v>4.462E-2</v>
      </c>
      <c r="M6" s="116">
        <v>4.4609999999999997E-2</v>
      </c>
      <c r="N6" s="116">
        <v>4.462E-2</v>
      </c>
      <c r="O6" s="116">
        <v>4.4609999999999997E-2</v>
      </c>
      <c r="P6" s="116">
        <v>4.462E-2</v>
      </c>
      <c r="Q6" s="116">
        <v>4.4609999999999997E-2</v>
      </c>
      <c r="R6" s="116">
        <v>4.462E-2</v>
      </c>
      <c r="S6" s="116">
        <v>4.4609999999999997E-2</v>
      </c>
      <c r="T6" s="116">
        <v>4.462E-2</v>
      </c>
      <c r="U6" s="116">
        <v>4.4609999999999997E-2</v>
      </c>
      <c r="V6" s="116">
        <v>2.231E-2</v>
      </c>
      <c r="W6" s="116">
        <f>SUM(B6:V6)</f>
        <v>1.0000000000000002</v>
      </c>
    </row>
    <row r="7" spans="1:24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24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24" ht="13.5" thickBot="1" x14ac:dyDescent="0.25">
      <c r="A9" s="80"/>
      <c r="B9" s="81"/>
      <c r="C9" s="82"/>
      <c r="D9" s="81" t="s">
        <v>64</v>
      </c>
      <c r="E9" s="159">
        <f>+'Summary Feed x Depr Grp'!S7</f>
        <v>7.9799999999999996E-2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24" ht="13.5" thickBot="1" x14ac:dyDescent="0.25">
      <c r="A10" s="80"/>
      <c r="B10" s="81"/>
      <c r="C10" s="82"/>
      <c r="D10" s="81" t="s">
        <v>65</v>
      </c>
      <c r="E10" s="159">
        <f>+'Summary Feed x Depr Grp'!S8</f>
        <v>8.4099999999999994E-2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24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24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24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24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24" ht="15" x14ac:dyDescent="0.25">
      <c r="A15" s="97">
        <v>44227</v>
      </c>
      <c r="B15" s="102"/>
      <c r="C15" s="102"/>
      <c r="D15" s="102">
        <f t="shared" ref="D15:D26" si="0">$B$26*$B$6/12</f>
        <v>732.08603124999991</v>
      </c>
      <c r="E15" s="102"/>
      <c r="F15" s="102">
        <f t="shared" ref="F15" si="1">-D15</f>
        <v>-732.08603124999991</v>
      </c>
      <c r="G15" s="102"/>
      <c r="H15" s="102">
        <f t="shared" ref="H15:I30" si="2">B15+F15</f>
        <v>-732.08603124999991</v>
      </c>
      <c r="I15" s="102">
        <f t="shared" si="2"/>
        <v>0</v>
      </c>
      <c r="J15" s="102">
        <f t="shared" ref="J15:J69" si="3">I15-H15</f>
        <v>732.08603124999991</v>
      </c>
      <c r="K15" s="102">
        <f t="shared" ref="K15:K74" si="4">-J15*$K$11</f>
        <v>-153.73806656249997</v>
      </c>
      <c r="L15" s="102">
        <f t="shared" ref="L15" si="5">-K15</f>
        <v>153.73806656249997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24" ht="15" x14ac:dyDescent="0.25">
      <c r="A16" s="97">
        <v>44255</v>
      </c>
      <c r="B16" s="102"/>
      <c r="C16" s="102"/>
      <c r="D16" s="102">
        <f t="shared" si="0"/>
        <v>732.08603124999991</v>
      </c>
      <c r="E16" s="102"/>
      <c r="F16" s="102">
        <f>-D16+F15</f>
        <v>-1464.1720624999998</v>
      </c>
      <c r="G16" s="102"/>
      <c r="H16" s="102">
        <f t="shared" si="2"/>
        <v>-1464.1720624999998</v>
      </c>
      <c r="I16" s="102">
        <f t="shared" si="2"/>
        <v>0</v>
      </c>
      <c r="J16" s="102">
        <f t="shared" si="3"/>
        <v>1464.1720624999998</v>
      </c>
      <c r="K16" s="102">
        <f t="shared" si="4"/>
        <v>-307.47613312499993</v>
      </c>
      <c r="L16" s="102">
        <f t="shared" ref="L16:L74" si="6">-K16+K15</f>
        <v>153.73806656249997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732.08603124999991</v>
      </c>
      <c r="E17" s="102"/>
      <c r="F17" s="102">
        <f t="shared" ref="F17:G32" si="7">-D17+F16</f>
        <v>-2196.2580937499997</v>
      </c>
      <c r="G17" s="102"/>
      <c r="H17" s="102">
        <f t="shared" si="2"/>
        <v>-2196.2580937499997</v>
      </c>
      <c r="I17" s="102">
        <f t="shared" si="2"/>
        <v>0</v>
      </c>
      <c r="J17" s="102">
        <f t="shared" si="3"/>
        <v>2196.2580937499997</v>
      </c>
      <c r="K17" s="102">
        <f t="shared" si="4"/>
        <v>-461.2141996874999</v>
      </c>
      <c r="L17" s="102">
        <f t="shared" si="6"/>
        <v>153.73806656249997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732.08603124999991</v>
      </c>
      <c r="E18" s="102"/>
      <c r="F18" s="102">
        <f t="shared" si="7"/>
        <v>-2928.3441249999996</v>
      </c>
      <c r="G18" s="102"/>
      <c r="H18" s="102">
        <f t="shared" si="2"/>
        <v>-2928.3441249999996</v>
      </c>
      <c r="I18" s="102">
        <f t="shared" si="2"/>
        <v>0</v>
      </c>
      <c r="J18" s="102">
        <f t="shared" si="3"/>
        <v>2928.3441249999996</v>
      </c>
      <c r="K18" s="102">
        <f t="shared" si="4"/>
        <v>-614.95226624999987</v>
      </c>
      <c r="L18" s="102">
        <f t="shared" si="6"/>
        <v>153.73806656249997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732.08603124999991</v>
      </c>
      <c r="E19" s="102"/>
      <c r="F19" s="102">
        <f t="shared" si="7"/>
        <v>-3660.4301562499995</v>
      </c>
      <c r="G19" s="102"/>
      <c r="H19" s="102">
        <f t="shared" si="2"/>
        <v>-3660.4301562499995</v>
      </c>
      <c r="I19" s="102">
        <f t="shared" si="2"/>
        <v>0</v>
      </c>
      <c r="J19" s="102">
        <f t="shared" si="3"/>
        <v>3660.4301562499995</v>
      </c>
      <c r="K19" s="102">
        <f t="shared" si="4"/>
        <v>-768.69033281249983</v>
      </c>
      <c r="L19" s="102">
        <f t="shared" si="6"/>
        <v>153.73806656249997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732.08603124999991</v>
      </c>
      <c r="E20" s="102"/>
      <c r="F20" s="102">
        <f t="shared" si="7"/>
        <v>-4392.5161874999994</v>
      </c>
      <c r="G20" s="102"/>
      <c r="H20" s="102">
        <f t="shared" si="2"/>
        <v>-4392.5161874999994</v>
      </c>
      <c r="I20" s="102">
        <f t="shared" si="2"/>
        <v>0</v>
      </c>
      <c r="J20" s="102">
        <f t="shared" si="3"/>
        <v>4392.5161874999994</v>
      </c>
      <c r="K20" s="102">
        <f t="shared" si="4"/>
        <v>-922.4283993749998</v>
      </c>
      <c r="L20" s="102">
        <f t="shared" si="6"/>
        <v>153.73806656249997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8">C21</f>
        <v>72895.263119818817</v>
      </c>
      <c r="C21" s="102">
        <f>+'Summary Feed x Depr Grp'!T16</f>
        <v>72895.263119818817</v>
      </c>
      <c r="D21" s="102">
        <f t="shared" si="0"/>
        <v>732.08603124999991</v>
      </c>
      <c r="E21" s="191">
        <f>(+C21*$E$9/12)*0.5</f>
        <v>242.37674987339756</v>
      </c>
      <c r="F21" s="229">
        <f t="shared" si="7"/>
        <v>-5124.6022187499993</v>
      </c>
      <c r="G21" s="102">
        <f>-E21</f>
        <v>-242.37674987339756</v>
      </c>
      <c r="H21" s="229">
        <f t="shared" si="2"/>
        <v>67770.660901068812</v>
      </c>
      <c r="I21" s="102">
        <f t="shared" si="2"/>
        <v>72652.886369945423</v>
      </c>
      <c r="J21" s="229">
        <f t="shared" si="3"/>
        <v>4882.2254688766116</v>
      </c>
      <c r="K21" s="229">
        <f t="shared" si="4"/>
        <v>-1025.2673484640884</v>
      </c>
      <c r="L21" s="102">
        <f t="shared" si="6"/>
        <v>102.8389490890886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8"/>
        <v>106598.79571069397</v>
      </c>
      <c r="C22" s="102">
        <f>+'Summary Feed x Depr Grp'!T17</f>
        <v>106598.79571069397</v>
      </c>
      <c r="D22" s="102">
        <f t="shared" si="0"/>
        <v>732.08603124999991</v>
      </c>
      <c r="E22" s="102">
        <f t="shared" ref="E22:E27" si="9">+(C21*$E$9/12)+(((C22-C21)*$E$9/12)*0.5)</f>
        <v>596.81774561145494</v>
      </c>
      <c r="F22" s="229">
        <f t="shared" si="7"/>
        <v>-5856.6882499999992</v>
      </c>
      <c r="G22" s="191">
        <f>-E22+G21</f>
        <v>-839.1944954848525</v>
      </c>
      <c r="H22" s="229">
        <f t="shared" si="2"/>
        <v>100742.10746069398</v>
      </c>
      <c r="I22" s="102">
        <f t="shared" si="2"/>
        <v>105759.60121520911</v>
      </c>
      <c r="J22" s="229">
        <f t="shared" si="3"/>
        <v>5017.4937545151333</v>
      </c>
      <c r="K22" s="229">
        <f t="shared" si="4"/>
        <v>-1053.6736884481779</v>
      </c>
      <c r="L22" s="102">
        <f t="shared" si="6"/>
        <v>28.406339984089527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8"/>
        <v>135001.4850322979</v>
      </c>
      <c r="C23" s="102">
        <f>+'Summary Feed x Depr Grp'!T18</f>
        <v>135001.4850322979</v>
      </c>
      <c r="D23" s="102">
        <f t="shared" si="0"/>
        <v>732.08603124999991</v>
      </c>
      <c r="E23" s="102">
        <f t="shared" si="9"/>
        <v>803.32093347044793</v>
      </c>
      <c r="F23" s="102">
        <f t="shared" si="7"/>
        <v>-6588.7742812499991</v>
      </c>
      <c r="G23" s="102">
        <f t="shared" si="7"/>
        <v>-1642.5154289553004</v>
      </c>
      <c r="H23" s="102">
        <f t="shared" si="2"/>
        <v>128412.71075104791</v>
      </c>
      <c r="I23" s="102">
        <f t="shared" si="2"/>
        <v>133358.96960334262</v>
      </c>
      <c r="J23" s="102">
        <f t="shared" si="3"/>
        <v>4946.2588522947044</v>
      </c>
      <c r="K23" s="102">
        <f t="shared" si="4"/>
        <v>-1038.7143589818879</v>
      </c>
      <c r="L23" s="102">
        <f t="shared" si="6"/>
        <v>-14.959329466290001</v>
      </c>
      <c r="M23" s="189"/>
      <c r="N23" s="190"/>
      <c r="O23" s="145">
        <v>2</v>
      </c>
      <c r="P23" s="131"/>
      <c r="Q23" s="42">
        <v>44926</v>
      </c>
      <c r="R23" s="43">
        <f>+'E315 3'!L38</f>
        <v>-96.664874115250996</v>
      </c>
      <c r="S23" s="47">
        <f>+'E315 3'!K38</f>
        <v>-318.80526779930864</v>
      </c>
      <c r="T23" s="45"/>
      <c r="U23" s="46"/>
      <c r="V23" s="43"/>
      <c r="W23" s="147">
        <f>S23</f>
        <v>-318.80526779930864</v>
      </c>
      <c r="X23" s="1"/>
    </row>
    <row r="24" spans="1:24" ht="15" x14ac:dyDescent="0.25">
      <c r="A24" s="97">
        <v>44500</v>
      </c>
      <c r="B24" s="102">
        <f t="shared" si="8"/>
        <v>160400.12469668934</v>
      </c>
      <c r="C24" s="102">
        <f>+'Summary Feed x Depr Grp'!T19</f>
        <v>160400.12469668934</v>
      </c>
      <c r="D24" s="102">
        <f t="shared" si="0"/>
        <v>732.08603124999991</v>
      </c>
      <c r="E24" s="102">
        <f t="shared" si="9"/>
        <v>982.21035234888257</v>
      </c>
      <c r="F24" s="102">
        <f t="shared" si="7"/>
        <v>-7320.8603124999991</v>
      </c>
      <c r="G24" s="102">
        <f t="shared" si="7"/>
        <v>-2624.7257813041829</v>
      </c>
      <c r="H24" s="102">
        <f t="shared" si="2"/>
        <v>153079.26438418933</v>
      </c>
      <c r="I24" s="102">
        <f t="shared" si="2"/>
        <v>157775.39891538516</v>
      </c>
      <c r="J24" s="102">
        <f t="shared" si="3"/>
        <v>4696.1345311958285</v>
      </c>
      <c r="K24" s="102">
        <f t="shared" si="4"/>
        <v>-986.18825155112393</v>
      </c>
      <c r="L24" s="102">
        <f t="shared" si="6"/>
        <v>-52.526107430764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+'E315 3'!L39</f>
        <v>-13.238037300109852</v>
      </c>
      <c r="S24" s="48">
        <f t="shared" ref="S24:S35" si="11">+S23-R24</f>
        <v>-305.56723049919879</v>
      </c>
      <c r="T24" s="45">
        <f>U24-SUM($P$23:P24)+1</f>
        <v>335</v>
      </c>
      <c r="U24" s="46">
        <f>P36</f>
        <v>365</v>
      </c>
      <c r="V24" s="43">
        <f t="shared" ref="V24:V35" si="12">+T24/U24*R24</f>
        <v>-12.149979439826851</v>
      </c>
      <c r="W24" s="146">
        <f t="shared" ref="W24:W35" si="13">+W23-V24</f>
        <v>-306.6552883594818</v>
      </c>
      <c r="X24" s="1"/>
    </row>
    <row r="25" spans="1:24" ht="15" x14ac:dyDescent="0.25">
      <c r="A25" s="97">
        <v>44530</v>
      </c>
      <c r="B25" s="102">
        <f t="shared" si="8"/>
        <v>198012.27062788635</v>
      </c>
      <c r="C25" s="102">
        <f>+'Summary Feed x Depr Grp'!T20</f>
        <v>198012.27062788635</v>
      </c>
      <c r="D25" s="102">
        <f t="shared" si="0"/>
        <v>732.08603124999991</v>
      </c>
      <c r="E25" s="102">
        <f t="shared" si="9"/>
        <v>1191.7212144542141</v>
      </c>
      <c r="F25" s="102">
        <f t="shared" si="7"/>
        <v>-8052.946343749999</v>
      </c>
      <c r="G25" s="102">
        <f t="shared" si="7"/>
        <v>-3816.446995758397</v>
      </c>
      <c r="H25" s="102">
        <f t="shared" si="2"/>
        <v>189959.32428413635</v>
      </c>
      <c r="I25" s="102">
        <f t="shared" si="2"/>
        <v>194195.82363212795</v>
      </c>
      <c r="J25" s="102">
        <f t="shared" si="3"/>
        <v>4236.4993479916011</v>
      </c>
      <c r="K25" s="102">
        <f t="shared" si="4"/>
        <v>-889.66486307823618</v>
      </c>
      <c r="L25" s="102">
        <f t="shared" si="6"/>
        <v>-96.523388472887746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+'E315 3'!L40</f>
        <v>-29.279743036825721</v>
      </c>
      <c r="S25" s="48">
        <f t="shared" si="11"/>
        <v>-276.28748746237306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-24.627071540563005</v>
      </c>
      <c r="W25" s="146">
        <f t="shared" si="13"/>
        <v>-282.02821681891879</v>
      </c>
      <c r="X25" s="1"/>
    </row>
    <row r="26" spans="1:24" ht="15" x14ac:dyDescent="0.25">
      <c r="A26" s="97">
        <v>44561</v>
      </c>
      <c r="B26" s="229">
        <f t="shared" si="8"/>
        <v>234267.53</v>
      </c>
      <c r="C26" s="102">
        <f>+'Summary Feed x Depr Grp'!T21</f>
        <v>234267.53</v>
      </c>
      <c r="D26" s="102">
        <f t="shared" si="0"/>
        <v>732.08603124999991</v>
      </c>
      <c r="E26" s="229">
        <f t="shared" si="9"/>
        <v>1437.330337087722</v>
      </c>
      <c r="F26" s="99">
        <f t="shared" si="7"/>
        <v>-8785.0323749999989</v>
      </c>
      <c r="G26" s="229">
        <f t="shared" si="7"/>
        <v>-5253.777332846119</v>
      </c>
      <c r="H26" s="99">
        <f t="shared" si="2"/>
        <v>225482.49762499999</v>
      </c>
      <c r="I26" s="229">
        <f t="shared" si="2"/>
        <v>229013.75266715389</v>
      </c>
      <c r="J26" s="99">
        <f t="shared" si="3"/>
        <v>3531.2550421539054</v>
      </c>
      <c r="K26" s="245">
        <f t="shared" si="4"/>
        <v>-741.56355885232006</v>
      </c>
      <c r="L26" s="102">
        <f t="shared" si="6"/>
        <v>-148.10130422591612</v>
      </c>
      <c r="M26" s="246">
        <f>+'DFIT Detail'!C12</f>
        <v>-741.55</v>
      </c>
      <c r="N26" s="248">
        <f>+K26-M26</f>
        <v>-1.3558852320102233E-2</v>
      </c>
      <c r="O26" s="145">
        <v>5</v>
      </c>
      <c r="P26" s="131">
        <f t="shared" si="10"/>
        <v>31</v>
      </c>
      <c r="Q26" s="42">
        <v>44986</v>
      </c>
      <c r="R26" s="43">
        <f>+'E315 3'!L41</f>
        <v>-45.321448773529227</v>
      </c>
      <c r="S26" s="48">
        <f t="shared" si="11"/>
        <v>-230.96603868884384</v>
      </c>
      <c r="T26" s="45">
        <f>U26-SUM($P$23:P26)+1</f>
        <v>276</v>
      </c>
      <c r="U26" s="46">
        <f t="shared" si="14"/>
        <v>365</v>
      </c>
      <c r="V26" s="43">
        <f t="shared" si="12"/>
        <v>-34.270465373956348</v>
      </c>
      <c r="W26" s="146">
        <f t="shared" si="13"/>
        <v>-247.75775144496245</v>
      </c>
      <c r="X26" s="1"/>
    </row>
    <row r="27" spans="1:24" ht="15" x14ac:dyDescent="0.25">
      <c r="A27" s="165">
        <v>44592</v>
      </c>
      <c r="B27" s="166">
        <f>C27</f>
        <v>242266.1</v>
      </c>
      <c r="C27" s="166">
        <f>+'Summary Feed x Depr Grp'!T22</f>
        <v>242266.1</v>
      </c>
      <c r="D27" s="166">
        <f>($B$26*$C$6/12)+(($B$38-$B$26)*$B$6/12)</f>
        <v>1709.2607908916668</v>
      </c>
      <c r="E27" s="219">
        <f t="shared" si="9"/>
        <v>1584.4743197499999</v>
      </c>
      <c r="F27" s="166">
        <f>-D27+F26</f>
        <v>-10494.293165891666</v>
      </c>
      <c r="G27" s="219">
        <f t="shared" si="7"/>
        <v>-6838.2516525961191</v>
      </c>
      <c r="H27" s="166">
        <f t="shared" si="2"/>
        <v>231771.80683410834</v>
      </c>
      <c r="I27" s="219">
        <f t="shared" si="2"/>
        <v>235427.84834740389</v>
      </c>
      <c r="J27" s="166">
        <f t="shared" si="3"/>
        <v>3656.0415132955532</v>
      </c>
      <c r="K27" s="166">
        <f t="shared" si="4"/>
        <v>-767.76871779206613</v>
      </c>
      <c r="L27" s="166">
        <f t="shared" si="6"/>
        <v>26.20515893974607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+'E315 3'!L42</f>
        <v>-61.363154510232874</v>
      </c>
      <c r="S27" s="48">
        <f t="shared" si="11"/>
        <v>-169.60288417861096</v>
      </c>
      <c r="T27" s="45">
        <f>U27-SUM($P$23:P27)+1</f>
        <v>246</v>
      </c>
      <c r="U27" s="46">
        <f t="shared" si="14"/>
        <v>365</v>
      </c>
      <c r="V27" s="43">
        <f t="shared" si="12"/>
        <v>-41.357084957581606</v>
      </c>
      <c r="W27" s="146">
        <f t="shared" si="13"/>
        <v>-206.40066648738085</v>
      </c>
      <c r="X27" s="1"/>
    </row>
    <row r="28" spans="1:24" ht="15" x14ac:dyDescent="0.25">
      <c r="A28" s="97">
        <v>44620</v>
      </c>
      <c r="B28" s="102">
        <f t="shared" ref="B28:B74" si="15">C28</f>
        <v>250264.67</v>
      </c>
      <c r="C28" s="102">
        <f>+'Summary Feed x Depr Grp'!T23</f>
        <v>250264.67</v>
      </c>
      <c r="D28" s="102">
        <f t="shared" ref="D28:D38" si="16">($B$26*$C$6/12)+(($B$38-$B$26)*$B$6/12)</f>
        <v>1709.2607908916668</v>
      </c>
      <c r="E28" s="191">
        <f>+(C27*$E$9/12)+(((C28-C27)*$E$9/12)*0.5)</f>
        <v>1637.6648102500001</v>
      </c>
      <c r="F28" s="102">
        <f>-D28+F27</f>
        <v>-12203.553956783333</v>
      </c>
      <c r="G28" s="191">
        <f t="shared" si="7"/>
        <v>-8475.9164628461185</v>
      </c>
      <c r="H28" s="102">
        <f>B28+F28</f>
        <v>238061.11604321667</v>
      </c>
      <c r="I28" s="102">
        <f t="shared" si="2"/>
        <v>241788.75353715388</v>
      </c>
      <c r="J28" s="102">
        <f t="shared" si="3"/>
        <v>3727.6374939372181</v>
      </c>
      <c r="K28" s="102">
        <f t="shared" si="4"/>
        <v>-782.80387372681582</v>
      </c>
      <c r="L28" s="102">
        <f t="shared" si="6"/>
        <v>15.035155934749696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+'E315 3'!L43</f>
        <v>-77.404860246948644</v>
      </c>
      <c r="S28" s="48">
        <f t="shared" si="11"/>
        <v>-92.19802393166232</v>
      </c>
      <c r="T28" s="45">
        <f>U28-SUM($P$23:P28)+1</f>
        <v>215</v>
      </c>
      <c r="U28" s="46">
        <f t="shared" si="14"/>
        <v>365</v>
      </c>
      <c r="V28" s="43">
        <f t="shared" si="12"/>
        <v>-45.594643707106741</v>
      </c>
      <c r="W28" s="146">
        <f t="shared" si="13"/>
        <v>-160.80602278027411</v>
      </c>
      <c r="X28" s="1"/>
    </row>
    <row r="29" spans="1:24" ht="15" x14ac:dyDescent="0.25">
      <c r="A29" s="97">
        <v>44651</v>
      </c>
      <c r="B29" s="102">
        <f t="shared" si="15"/>
        <v>258263.24000000002</v>
      </c>
      <c r="C29" s="102">
        <f>+'Summary Feed x Depr Grp'!T24</f>
        <v>258263.24000000002</v>
      </c>
      <c r="D29" s="102">
        <f t="shared" si="16"/>
        <v>1709.2607908916668</v>
      </c>
      <c r="E29" s="191">
        <f>+(C28*$E$9/12)+(((C29-C28)*$E$9/12)*0.5)</f>
        <v>1690.85530075</v>
      </c>
      <c r="F29" s="102">
        <f t="shared" ref="F29:G44" si="17">-D29+F28</f>
        <v>-13912.814747675</v>
      </c>
      <c r="G29" s="191">
        <f t="shared" si="7"/>
        <v>-10166.771763596118</v>
      </c>
      <c r="H29" s="102">
        <f t="shared" ref="H29:I74" si="18">B29+F29</f>
        <v>244350.42525232502</v>
      </c>
      <c r="I29" s="102">
        <f t="shared" si="2"/>
        <v>248096.46823640389</v>
      </c>
      <c r="J29" s="102">
        <f t="shared" si="3"/>
        <v>3746.0429840788711</v>
      </c>
      <c r="K29" s="102">
        <f t="shared" si="4"/>
        <v>-786.66902665656289</v>
      </c>
      <c r="L29" s="102">
        <f t="shared" si="6"/>
        <v>3.8651529297470688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+'E315 3'!L44</f>
        <v>-93.446565983664485</v>
      </c>
      <c r="S29" s="48">
        <f t="shared" si="11"/>
        <v>1.2485420520021648</v>
      </c>
      <c r="T29" s="45">
        <f>U29-SUM($P$23:P29)+1</f>
        <v>185</v>
      </c>
      <c r="U29" s="46">
        <f t="shared" si="14"/>
        <v>365</v>
      </c>
      <c r="V29" s="43">
        <f t="shared" si="12"/>
        <v>-47.363327964323098</v>
      </c>
      <c r="W29" s="146">
        <f t="shared" si="13"/>
        <v>-113.442694815951</v>
      </c>
      <c r="X29" s="1"/>
    </row>
    <row r="30" spans="1:24" ht="15" x14ac:dyDescent="0.25">
      <c r="A30" s="97">
        <v>44681</v>
      </c>
      <c r="B30" s="102">
        <f t="shared" si="15"/>
        <v>266261.81</v>
      </c>
      <c r="C30" s="102">
        <f>+'Summary Feed x Depr Grp'!T25</f>
        <v>266261.81</v>
      </c>
      <c r="D30" s="102">
        <f t="shared" si="16"/>
        <v>1709.2607908916668</v>
      </c>
      <c r="E30" s="191">
        <f t="shared" ref="E30:E38" si="19">+(C29*$E$9/12)+(((C30-C29)*$E$9/12)*0.5)</f>
        <v>1744.0457912499999</v>
      </c>
      <c r="F30" s="102">
        <f t="shared" si="17"/>
        <v>-15622.075538566667</v>
      </c>
      <c r="G30" s="191">
        <f t="shared" si="7"/>
        <v>-11910.817554846119</v>
      </c>
      <c r="H30" s="102">
        <f t="shared" si="18"/>
        <v>250639.73446143334</v>
      </c>
      <c r="I30" s="102">
        <f t="shared" si="2"/>
        <v>254350.99244515388</v>
      </c>
      <c r="J30" s="102">
        <f t="shared" si="3"/>
        <v>3711.2579837205412</v>
      </c>
      <c r="K30" s="102">
        <f t="shared" si="4"/>
        <v>-779.36417658131359</v>
      </c>
      <c r="L30" s="102">
        <f t="shared" si="6"/>
        <v>-7.3048500752493055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+'E315 3'!L45</f>
        <v>-109.48827172035583</v>
      </c>
      <c r="S30" s="48">
        <f t="shared" si="11"/>
        <v>110.73681377235799</v>
      </c>
      <c r="T30" s="45">
        <f>U30-SUM($P$23:P30)+1</f>
        <v>154</v>
      </c>
      <c r="U30" s="46">
        <f t="shared" si="14"/>
        <v>365</v>
      </c>
      <c r="V30" s="43">
        <f t="shared" si="12"/>
        <v>-46.19505162995835</v>
      </c>
      <c r="W30" s="146">
        <f t="shared" si="13"/>
        <v>-67.247643185992644</v>
      </c>
      <c r="X30" s="1"/>
    </row>
    <row r="31" spans="1:24" ht="15" x14ac:dyDescent="0.25">
      <c r="A31" s="97">
        <v>44712</v>
      </c>
      <c r="B31" s="102">
        <f t="shared" si="15"/>
        <v>274260.38</v>
      </c>
      <c r="C31" s="102">
        <f>+'Summary Feed x Depr Grp'!T26</f>
        <v>274260.38</v>
      </c>
      <c r="D31" s="102">
        <f t="shared" si="16"/>
        <v>1709.2607908916668</v>
      </c>
      <c r="E31" s="191">
        <f t="shared" si="19"/>
        <v>1797.23628175</v>
      </c>
      <c r="F31" s="102">
        <f t="shared" si="17"/>
        <v>-17331.336329458332</v>
      </c>
      <c r="G31" s="191">
        <f t="shared" si="7"/>
        <v>-13708.053836596118</v>
      </c>
      <c r="H31" s="102">
        <f t="shared" si="18"/>
        <v>256929.04367054167</v>
      </c>
      <c r="I31" s="102">
        <f t="shared" si="18"/>
        <v>260552.32616340389</v>
      </c>
      <c r="J31" s="102">
        <f t="shared" si="3"/>
        <v>3623.2824928622285</v>
      </c>
      <c r="K31" s="102">
        <f t="shared" si="4"/>
        <v>-760.88932350106802</v>
      </c>
      <c r="L31" s="102">
        <f t="shared" si="6"/>
        <v>-18.474853080245566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+'E315 3'!L46</f>
        <v>-125.52997745708389</v>
      </c>
      <c r="S31" s="48">
        <f t="shared" si="11"/>
        <v>236.26679122944188</v>
      </c>
      <c r="T31" s="45">
        <f>U31-SUM($P$23:P31)+1</f>
        <v>123</v>
      </c>
      <c r="U31" s="46">
        <f t="shared" si="14"/>
        <v>365</v>
      </c>
      <c r="V31" s="43">
        <f t="shared" si="12"/>
        <v>-42.301882814304982</v>
      </c>
      <c r="W31" s="146">
        <f t="shared" si="13"/>
        <v>-24.945760371687662</v>
      </c>
      <c r="X31" s="1"/>
    </row>
    <row r="32" spans="1:24" ht="15" x14ac:dyDescent="0.25">
      <c r="A32" s="97">
        <v>44742</v>
      </c>
      <c r="B32" s="102">
        <f t="shared" si="15"/>
        <v>282258.95</v>
      </c>
      <c r="C32" s="102">
        <f>+'Summary Feed x Depr Grp'!T27</f>
        <v>282258.95</v>
      </c>
      <c r="D32" s="102">
        <f t="shared" si="16"/>
        <v>1709.2607908916668</v>
      </c>
      <c r="E32" s="191">
        <f t="shared" si="19"/>
        <v>1850.4267722500001</v>
      </c>
      <c r="F32" s="102">
        <f t="shared" si="17"/>
        <v>-19040.597120349998</v>
      </c>
      <c r="G32" s="191">
        <f t="shared" si="7"/>
        <v>-15558.480608846119</v>
      </c>
      <c r="H32" s="102">
        <f t="shared" si="18"/>
        <v>263218.35287965002</v>
      </c>
      <c r="I32" s="102">
        <f t="shared" si="18"/>
        <v>266700.46939115389</v>
      </c>
      <c r="J32" s="102">
        <f t="shared" si="3"/>
        <v>3482.1165115038748</v>
      </c>
      <c r="K32" s="102">
        <f t="shared" si="4"/>
        <v>-731.24446741581369</v>
      </c>
      <c r="L32" s="102">
        <f t="shared" si="6"/>
        <v>-29.644856085254332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+'E315 3'!L47</f>
        <v>-141.57168319377524</v>
      </c>
      <c r="S32" s="48">
        <f t="shared" si="11"/>
        <v>377.83847442321712</v>
      </c>
      <c r="T32" s="45">
        <f>U32-SUM($P$23:P32)+1</f>
        <v>93</v>
      </c>
      <c r="U32" s="46">
        <f t="shared" si="14"/>
        <v>365</v>
      </c>
      <c r="V32" s="43">
        <f t="shared" si="12"/>
        <v>-36.071689142523553</v>
      </c>
      <c r="W32" s="146">
        <f t="shared" si="13"/>
        <v>11.125928770835891</v>
      </c>
      <c r="X32" s="1"/>
    </row>
    <row r="33" spans="1:34" ht="15" x14ac:dyDescent="0.25">
      <c r="A33" s="97">
        <v>44773</v>
      </c>
      <c r="B33" s="102">
        <f t="shared" si="15"/>
        <v>290257.52</v>
      </c>
      <c r="C33" s="102">
        <f>+'Summary Feed x Depr Grp'!T28</f>
        <v>290257.52</v>
      </c>
      <c r="D33" s="102">
        <f t="shared" si="16"/>
        <v>1709.2607908916668</v>
      </c>
      <c r="E33" s="191">
        <f t="shared" si="19"/>
        <v>1903.6172627500002</v>
      </c>
      <c r="F33" s="102">
        <f t="shared" si="17"/>
        <v>-20749.857911241663</v>
      </c>
      <c r="G33" s="191">
        <f t="shared" si="17"/>
        <v>-17462.097871596121</v>
      </c>
      <c r="H33" s="102">
        <f t="shared" si="18"/>
        <v>269507.66208875837</v>
      </c>
      <c r="I33" s="102">
        <f t="shared" si="18"/>
        <v>272795.42212840391</v>
      </c>
      <c r="J33" s="102">
        <f t="shared" si="3"/>
        <v>3287.7600396455382</v>
      </c>
      <c r="K33" s="102">
        <f t="shared" si="4"/>
        <v>-690.42960832556298</v>
      </c>
      <c r="L33" s="102">
        <f t="shared" si="6"/>
        <v>-40.814859090250707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+'E315 3'!L48</f>
        <v>-157.61338893049106</v>
      </c>
      <c r="S33" s="48">
        <f t="shared" si="11"/>
        <v>535.45186335370818</v>
      </c>
      <c r="T33" s="45">
        <f>U33-SUM($P$23:P33)+1</f>
        <v>62</v>
      </c>
      <c r="U33" s="46">
        <f t="shared" si="14"/>
        <v>365</v>
      </c>
      <c r="V33" s="43">
        <f t="shared" si="12"/>
        <v>-26.772685242987521</v>
      </c>
      <c r="W33" s="146">
        <f t="shared" si="13"/>
        <v>37.898614013823412</v>
      </c>
      <c r="X33" s="1"/>
    </row>
    <row r="34" spans="1:34" ht="15" x14ac:dyDescent="0.25">
      <c r="A34" s="97">
        <v>44804</v>
      </c>
      <c r="B34" s="102">
        <f t="shared" si="15"/>
        <v>298256.09000000003</v>
      </c>
      <c r="C34" s="102">
        <f>+'Summary Feed x Depr Grp'!T29</f>
        <v>298256.09000000003</v>
      </c>
      <c r="D34" s="102">
        <f t="shared" si="16"/>
        <v>1709.2607908916668</v>
      </c>
      <c r="E34" s="191">
        <f t="shared" si="19"/>
        <v>1956.8077532499999</v>
      </c>
      <c r="F34" s="102">
        <f t="shared" si="17"/>
        <v>-22459.118702133328</v>
      </c>
      <c r="G34" s="191">
        <f t="shared" si="17"/>
        <v>-19418.90562484612</v>
      </c>
      <c r="H34" s="102">
        <f t="shared" si="18"/>
        <v>275796.97129786672</v>
      </c>
      <c r="I34" s="102">
        <f t="shared" si="18"/>
        <v>278837.18437515391</v>
      </c>
      <c r="J34" s="102">
        <f t="shared" si="3"/>
        <v>3040.2130772871897</v>
      </c>
      <c r="K34" s="102">
        <f t="shared" si="4"/>
        <v>-638.44474623030976</v>
      </c>
      <c r="L34" s="102">
        <f t="shared" si="6"/>
        <v>-51.98486209525322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+'E315 3'!L49</f>
        <v>-173.65509466720687</v>
      </c>
      <c r="S34" s="48">
        <f t="shared" si="11"/>
        <v>709.10695802091504</v>
      </c>
      <c r="T34" s="45">
        <f>U34-SUM($P$23:P34)+1</f>
        <v>32</v>
      </c>
      <c r="U34" s="46">
        <f t="shared" si="14"/>
        <v>365</v>
      </c>
      <c r="V34" s="43">
        <f t="shared" si="12"/>
        <v>-15.224556244796219</v>
      </c>
      <c r="W34" s="146">
        <f t="shared" si="13"/>
        <v>53.123170258619631</v>
      </c>
      <c r="X34" s="1"/>
    </row>
    <row r="35" spans="1:34" ht="15" x14ac:dyDescent="0.25">
      <c r="A35" s="97">
        <v>44834</v>
      </c>
      <c r="B35" s="102">
        <f t="shared" si="15"/>
        <v>306254.66000000003</v>
      </c>
      <c r="C35" s="102">
        <f>+'Summary Feed x Depr Grp'!T30</f>
        <v>306254.66000000003</v>
      </c>
      <c r="D35" s="102">
        <f t="shared" si="16"/>
        <v>1709.2607908916668</v>
      </c>
      <c r="E35" s="191">
        <f t="shared" si="19"/>
        <v>2009.99824375</v>
      </c>
      <c r="F35" s="102">
        <f t="shared" si="17"/>
        <v>-24168.379493024993</v>
      </c>
      <c r="G35" s="191">
        <f t="shared" si="17"/>
        <v>-21428.90386859612</v>
      </c>
      <c r="H35" s="102">
        <f t="shared" si="18"/>
        <v>282086.28050697502</v>
      </c>
      <c r="I35" s="102">
        <f t="shared" si="18"/>
        <v>284825.7561314039</v>
      </c>
      <c r="J35" s="102">
        <f t="shared" si="3"/>
        <v>2739.4756244288874</v>
      </c>
      <c r="K35" s="102">
        <f t="shared" si="4"/>
        <v>-575.28988113006631</v>
      </c>
      <c r="L35" s="102">
        <f t="shared" si="6"/>
        <v>-63.154865100243455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+'E315 3'!L50</f>
        <v>-189.69680040389824</v>
      </c>
      <c r="S35" s="48">
        <f t="shared" si="11"/>
        <v>898.80375842481328</v>
      </c>
      <c r="T35" s="45">
        <f>U35-SUM($P$23:P35)+1</f>
        <v>1</v>
      </c>
      <c r="U35" s="46">
        <f t="shared" si="14"/>
        <v>365</v>
      </c>
      <c r="V35" s="43">
        <f t="shared" si="12"/>
        <v>-0.51971726138054308</v>
      </c>
      <c r="W35" s="146">
        <f t="shared" si="13"/>
        <v>53.642887520000173</v>
      </c>
      <c r="X35" s="1"/>
    </row>
    <row r="36" spans="1:34" ht="15.75" thickBot="1" x14ac:dyDescent="0.3">
      <c r="A36" s="97">
        <v>44865</v>
      </c>
      <c r="B36" s="102">
        <f t="shared" si="15"/>
        <v>314253.23000000004</v>
      </c>
      <c r="C36" s="102">
        <f>+'Summary Feed x Depr Grp'!T31</f>
        <v>314253.23000000004</v>
      </c>
      <c r="D36" s="102">
        <f t="shared" si="16"/>
        <v>1709.2607908916668</v>
      </c>
      <c r="E36" s="191">
        <f t="shared" si="19"/>
        <v>2063.1887342499999</v>
      </c>
      <c r="F36" s="102">
        <f t="shared" si="17"/>
        <v>-25877.640283916659</v>
      </c>
      <c r="G36" s="191">
        <f t="shared" si="17"/>
        <v>-23492.092602846122</v>
      </c>
      <c r="H36" s="102">
        <f t="shared" si="18"/>
        <v>288375.58971608337</v>
      </c>
      <c r="I36" s="102">
        <f t="shared" si="18"/>
        <v>290761.13739715394</v>
      </c>
      <c r="J36" s="102">
        <f t="shared" si="3"/>
        <v>2385.5476810705732</v>
      </c>
      <c r="K36" s="102">
        <f t="shared" si="4"/>
        <v>-500.96501302482034</v>
      </c>
      <c r="L36" s="102">
        <f t="shared" si="6"/>
        <v>-74.324868105245969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-1217.6090262241219</v>
      </c>
      <c r="S36" s="224">
        <f>+'E315 3'!K50-S35</f>
        <v>0</v>
      </c>
      <c r="T36" s="21"/>
      <c r="U36" s="50"/>
      <c r="V36" s="49">
        <f>SUM(V24:V35)</f>
        <v>-372.4481553193088</v>
      </c>
      <c r="W36" s="139"/>
      <c r="X36" s="1"/>
    </row>
    <row r="37" spans="1:34" ht="16.5" thickTop="1" thickBot="1" x14ac:dyDescent="0.3">
      <c r="A37" s="97">
        <v>44895</v>
      </c>
      <c r="B37" s="102">
        <f t="shared" si="15"/>
        <v>322251.80000000005</v>
      </c>
      <c r="C37" s="102">
        <f>+'Summary Feed x Depr Grp'!T32</f>
        <v>322251.80000000005</v>
      </c>
      <c r="D37" s="102">
        <f t="shared" si="16"/>
        <v>1709.2607908916668</v>
      </c>
      <c r="E37" s="191">
        <f t="shared" si="19"/>
        <v>2116.3792247500005</v>
      </c>
      <c r="F37" s="102">
        <f t="shared" si="17"/>
        <v>-27586.901074808324</v>
      </c>
      <c r="G37" s="191">
        <f t="shared" si="17"/>
        <v>-25608.47182759612</v>
      </c>
      <c r="H37" s="102">
        <f t="shared" si="18"/>
        <v>294664.89892519172</v>
      </c>
      <c r="I37" s="102">
        <f t="shared" si="18"/>
        <v>296643.32817240391</v>
      </c>
      <c r="J37" s="102">
        <f t="shared" si="3"/>
        <v>1978.4292472121888</v>
      </c>
      <c r="K37" s="102">
        <f t="shared" si="4"/>
        <v>-415.47014191455963</v>
      </c>
      <c r="L37" s="102">
        <f t="shared" si="6"/>
        <v>-85.494871110260704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34" ht="15.75" thickBot="1" x14ac:dyDescent="0.3">
      <c r="A38" s="97">
        <v>44926</v>
      </c>
      <c r="B38" s="102">
        <f t="shared" si="15"/>
        <v>330250.37000000005</v>
      </c>
      <c r="C38" s="102">
        <f>+'Summary Feed x Depr Grp'!T33</f>
        <v>330250.37000000005</v>
      </c>
      <c r="D38" s="102">
        <f t="shared" si="16"/>
        <v>1709.2607908916668</v>
      </c>
      <c r="E38" s="191">
        <f t="shared" si="19"/>
        <v>2169.5697152500002</v>
      </c>
      <c r="F38" s="102">
        <f t="shared" si="17"/>
        <v>-29296.161865699989</v>
      </c>
      <c r="G38" s="191">
        <f t="shared" si="17"/>
        <v>-27778.04154284612</v>
      </c>
      <c r="H38" s="102">
        <f t="shared" si="18"/>
        <v>300954.20813430008</v>
      </c>
      <c r="I38" s="102">
        <f t="shared" si="18"/>
        <v>302472.32845715393</v>
      </c>
      <c r="J38" s="102">
        <f t="shared" si="3"/>
        <v>1518.1203228538507</v>
      </c>
      <c r="K38" s="245">
        <f t="shared" si="4"/>
        <v>-318.80526779930864</v>
      </c>
      <c r="L38" s="102">
        <f t="shared" si="6"/>
        <v>-96.664874115250996</v>
      </c>
      <c r="M38" s="246">
        <f>+'DFIT Detail'!D12</f>
        <v>-318.85000000000002</v>
      </c>
      <c r="N38" s="248">
        <f>+K38-M38</f>
        <v>4.473220069138506E-2</v>
      </c>
      <c r="O38" s="145">
        <v>17</v>
      </c>
      <c r="P38" s="22" t="s">
        <v>63</v>
      </c>
      <c r="Q38" s="22"/>
      <c r="R38" s="43"/>
      <c r="S38" s="54">
        <f>(S23+S35+SUM(S24:S34)*2)/24</f>
        <v>98.835585283642146</v>
      </c>
      <c r="T38" s="21"/>
      <c r="U38" s="22"/>
      <c r="V38" s="160" t="s">
        <v>104</v>
      </c>
      <c r="W38" s="55">
        <f>W35</f>
        <v>53.642887520000173</v>
      </c>
      <c r="X38" s="247">
        <f>+'DFIT Detail'!E12</f>
        <v>53.9</v>
      </c>
      <c r="Y38" s="249">
        <f>+W38-X38</f>
        <v>-0.25711247999982589</v>
      </c>
      <c r="Z38" s="228" t="s">
        <v>516</v>
      </c>
    </row>
    <row r="39" spans="1:34" ht="16.5" thickTop="1" thickBot="1" x14ac:dyDescent="0.3">
      <c r="A39" s="165">
        <v>44957</v>
      </c>
      <c r="B39" s="166">
        <f t="shared" si="15"/>
        <v>341150.11909917352</v>
      </c>
      <c r="C39" s="166">
        <f>+'Summary Feed x Depr Grp'!T34</f>
        <v>341150.11909917352</v>
      </c>
      <c r="D39" s="166">
        <f>(($B$26*$D$6/12)+(($B$38-$B$26)*$C$6/12)+(($B$50-$B$38)*$B$6/12))</f>
        <v>2289.6609410273386</v>
      </c>
      <c r="E39" s="195">
        <f>+(C38*$E$10/12)+(((C39-C38)*$E$10/12)*0.5)</f>
        <v>2352.6992138850205</v>
      </c>
      <c r="F39" s="166">
        <f t="shared" si="17"/>
        <v>-31585.822806727327</v>
      </c>
      <c r="G39" s="195">
        <f t="shared" si="17"/>
        <v>-30130.740756731142</v>
      </c>
      <c r="H39" s="166">
        <f t="shared" si="18"/>
        <v>309564.2962924462</v>
      </c>
      <c r="I39" s="166">
        <f t="shared" si="18"/>
        <v>311019.37834244239</v>
      </c>
      <c r="J39" s="166">
        <f t="shared" si="3"/>
        <v>1455.0820499961847</v>
      </c>
      <c r="K39" s="166">
        <f t="shared" si="4"/>
        <v>-305.56723049919879</v>
      </c>
      <c r="L39" s="166">
        <f t="shared" si="6"/>
        <v>-13.238037300109852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34" ht="15.75" thickBot="1" x14ac:dyDescent="0.3">
      <c r="A40" s="97">
        <v>44985</v>
      </c>
      <c r="B40" s="102">
        <f t="shared" si="15"/>
        <v>352049.86819834699</v>
      </c>
      <c r="C40" s="99">
        <f>+'Summary Feed x Depr Grp'!T35</f>
        <v>352049.86819834699</v>
      </c>
      <c r="D40" s="102">
        <f t="shared" ref="D40:D50" si="20">(($B$26*$D$6/12)+(($B$38-$B$26)*$C$6/12)+(($B$50-$B$38)*$B$6/12))</f>
        <v>2289.6609410273386</v>
      </c>
      <c r="E40" s="191">
        <f>+(C39*$E$10/12)+(((C40-C39)*$E$10/12)*0.5)</f>
        <v>2429.0882888217279</v>
      </c>
      <c r="F40" s="102">
        <f t="shared" si="17"/>
        <v>-33875.483747754668</v>
      </c>
      <c r="G40" s="191">
        <f t="shared" si="17"/>
        <v>-32559.82904555287</v>
      </c>
      <c r="H40" s="102">
        <f t="shared" si="18"/>
        <v>318174.38445059233</v>
      </c>
      <c r="I40" s="102">
        <f t="shared" si="18"/>
        <v>319490.03915279411</v>
      </c>
      <c r="J40" s="102">
        <f t="shared" si="3"/>
        <v>1315.6547022017767</v>
      </c>
      <c r="K40" s="102">
        <f t="shared" si="4"/>
        <v>-276.28748746237306</v>
      </c>
      <c r="L40" s="102">
        <f t="shared" si="6"/>
        <v>-29.279743036825721</v>
      </c>
      <c r="M40" s="189"/>
      <c r="N40" s="190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x14ac:dyDescent="0.25">
      <c r="A41" s="97">
        <v>45016</v>
      </c>
      <c r="B41" s="102">
        <f t="shared" si="15"/>
        <v>362949.61729752045</v>
      </c>
      <c r="C41" s="99">
        <f>+'Summary Feed x Depr Grp'!T36</f>
        <v>362949.61729752045</v>
      </c>
      <c r="D41" s="102">
        <f t="shared" si="20"/>
        <v>2289.6609410273386</v>
      </c>
      <c r="E41" s="191">
        <f t="shared" ref="E41:E74" si="21">+(C40*$E$10/12)+(((C41-C40)*$E$10/12)*0.5)</f>
        <v>2505.4773637584353</v>
      </c>
      <c r="F41" s="102">
        <f t="shared" si="17"/>
        <v>-36165.144688782006</v>
      </c>
      <c r="G41" s="191">
        <f t="shared" si="17"/>
        <v>-35065.306409311306</v>
      </c>
      <c r="H41" s="102">
        <f t="shared" si="18"/>
        <v>326784.47260873846</v>
      </c>
      <c r="I41" s="102">
        <f t="shared" si="18"/>
        <v>327884.31088820915</v>
      </c>
      <c r="J41" s="102">
        <f t="shared" si="3"/>
        <v>1099.8382794706849</v>
      </c>
      <c r="K41" s="102">
        <f t="shared" si="4"/>
        <v>-230.96603868884384</v>
      </c>
      <c r="L41" s="102">
        <f t="shared" si="6"/>
        <v>-45.321448773529227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x14ac:dyDescent="0.25">
      <c r="A42" s="97">
        <v>45046</v>
      </c>
      <c r="B42" s="102">
        <f t="shared" si="15"/>
        <v>373849.36639669392</v>
      </c>
      <c r="C42" s="99">
        <f>+'Summary Feed x Depr Grp'!T37</f>
        <v>373849.36639669392</v>
      </c>
      <c r="D42" s="102">
        <f t="shared" si="20"/>
        <v>2289.6609410273386</v>
      </c>
      <c r="E42" s="191">
        <f t="shared" si="21"/>
        <v>2581.8664386951427</v>
      </c>
      <c r="F42" s="102">
        <f t="shared" si="17"/>
        <v>-38454.805629809343</v>
      </c>
      <c r="G42" s="191">
        <f t="shared" si="17"/>
        <v>-37647.172848006448</v>
      </c>
      <c r="H42" s="102">
        <f t="shared" si="18"/>
        <v>335394.56076688459</v>
      </c>
      <c r="I42" s="102">
        <f t="shared" si="18"/>
        <v>336202.1935486875</v>
      </c>
      <c r="J42" s="102">
        <f t="shared" si="3"/>
        <v>807.63278180290945</v>
      </c>
      <c r="K42" s="102">
        <f t="shared" si="4"/>
        <v>-169.60288417861096</v>
      </c>
      <c r="L42" s="102">
        <f t="shared" si="6"/>
        <v>-61.363154510232874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x14ac:dyDescent="0.25">
      <c r="A43" s="97">
        <v>45077</v>
      </c>
      <c r="B43" s="102">
        <f t="shared" si="15"/>
        <v>384749.11549586739</v>
      </c>
      <c r="C43" s="99">
        <f>+'Summary Feed x Depr Grp'!T38</f>
        <v>384749.11549586739</v>
      </c>
      <c r="D43" s="102">
        <f t="shared" si="20"/>
        <v>2289.6609410273386</v>
      </c>
      <c r="E43" s="191">
        <f t="shared" si="21"/>
        <v>2658.2555136318501</v>
      </c>
      <c r="F43" s="102">
        <f t="shared" si="17"/>
        <v>-40744.466570836681</v>
      </c>
      <c r="G43" s="191">
        <f t="shared" si="17"/>
        <v>-40305.428361638296</v>
      </c>
      <c r="H43" s="102">
        <f t="shared" si="18"/>
        <v>344004.64892503072</v>
      </c>
      <c r="I43" s="102">
        <f t="shared" si="18"/>
        <v>344443.68713422911</v>
      </c>
      <c r="J43" s="102">
        <f t="shared" si="3"/>
        <v>439.038209198392</v>
      </c>
      <c r="K43" s="102">
        <f t="shared" si="4"/>
        <v>-92.19802393166232</v>
      </c>
      <c r="L43" s="102">
        <f t="shared" si="6"/>
        <v>-77.404860246948644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x14ac:dyDescent="0.25">
      <c r="A44" s="97">
        <v>45107</v>
      </c>
      <c r="B44" s="102">
        <f t="shared" si="15"/>
        <v>395648.86459504085</v>
      </c>
      <c r="C44" s="99">
        <f>+'Summary Feed x Depr Grp'!T39</f>
        <v>395648.86459504085</v>
      </c>
      <c r="D44" s="102">
        <f t="shared" si="20"/>
        <v>2289.6609410273386</v>
      </c>
      <c r="E44" s="191">
        <f t="shared" si="21"/>
        <v>2734.6445885685575</v>
      </c>
      <c r="F44" s="102">
        <f t="shared" si="17"/>
        <v>-43034.127511864019</v>
      </c>
      <c r="G44" s="191">
        <f t="shared" si="17"/>
        <v>-43040.072950206857</v>
      </c>
      <c r="H44" s="102">
        <f t="shared" si="18"/>
        <v>352614.73708317685</v>
      </c>
      <c r="I44" s="102">
        <f t="shared" si="18"/>
        <v>352608.79164483398</v>
      </c>
      <c r="J44" s="102">
        <f t="shared" si="3"/>
        <v>-5.9454383428674191</v>
      </c>
      <c r="K44" s="102">
        <f t="shared" si="4"/>
        <v>1.248542052002158</v>
      </c>
      <c r="L44" s="102">
        <f t="shared" si="6"/>
        <v>-93.446565983664485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x14ac:dyDescent="0.25">
      <c r="A45" s="97">
        <v>45138</v>
      </c>
      <c r="B45" s="102">
        <f t="shared" si="15"/>
        <v>406548.61369421432</v>
      </c>
      <c r="C45" s="99">
        <f>+'Summary Feed x Depr Grp'!T40</f>
        <v>406548.61369421432</v>
      </c>
      <c r="D45" s="102">
        <f t="shared" si="20"/>
        <v>2289.6609410273386</v>
      </c>
      <c r="E45" s="191">
        <f t="shared" si="21"/>
        <v>2811.0336635052649</v>
      </c>
      <c r="F45" s="102">
        <f t="shared" ref="F45:G60" si="22">-D45+F44</f>
        <v>-45323.788452891356</v>
      </c>
      <c r="G45" s="191">
        <f t="shared" si="22"/>
        <v>-45851.106613712123</v>
      </c>
      <c r="H45" s="102">
        <f t="shared" si="18"/>
        <v>361224.82524132298</v>
      </c>
      <c r="I45" s="102">
        <f t="shared" si="18"/>
        <v>360697.50708050223</v>
      </c>
      <c r="J45" s="102">
        <f t="shared" si="3"/>
        <v>-527.31816082075238</v>
      </c>
      <c r="K45" s="102">
        <f t="shared" si="4"/>
        <v>110.73681377235799</v>
      </c>
      <c r="L45" s="102">
        <f t="shared" si="6"/>
        <v>-109.48827172035583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x14ac:dyDescent="0.25">
      <c r="A46" s="97">
        <v>45169</v>
      </c>
      <c r="B46" s="102">
        <f t="shared" si="15"/>
        <v>417448.36279338779</v>
      </c>
      <c r="C46" s="99">
        <f>+'Summary Feed x Depr Grp'!T41</f>
        <v>417448.36279338779</v>
      </c>
      <c r="D46" s="102">
        <f t="shared" si="20"/>
        <v>2289.6609410273386</v>
      </c>
      <c r="E46" s="191">
        <f t="shared" si="21"/>
        <v>2887.4227384419723</v>
      </c>
      <c r="F46" s="102">
        <f t="shared" si="22"/>
        <v>-47613.449393918694</v>
      </c>
      <c r="G46" s="191">
        <f t="shared" si="22"/>
        <v>-48738.529352154095</v>
      </c>
      <c r="H46" s="102">
        <f t="shared" si="18"/>
        <v>369834.91339946911</v>
      </c>
      <c r="I46" s="102">
        <f t="shared" si="18"/>
        <v>368709.83344123367</v>
      </c>
      <c r="J46" s="102">
        <f t="shared" si="3"/>
        <v>-1125.0799582354375</v>
      </c>
      <c r="K46" s="102">
        <f t="shared" si="4"/>
        <v>236.26679122944188</v>
      </c>
      <c r="L46" s="102">
        <f t="shared" si="6"/>
        <v>-125.52997745708389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x14ac:dyDescent="0.25">
      <c r="A47" s="97">
        <v>45199</v>
      </c>
      <c r="B47" s="102">
        <f t="shared" si="15"/>
        <v>428348.11189256125</v>
      </c>
      <c r="C47" s="99">
        <f>+'Summary Feed x Depr Grp'!T42</f>
        <v>428348.11189256125</v>
      </c>
      <c r="D47" s="102">
        <f t="shared" si="20"/>
        <v>2289.6609410273386</v>
      </c>
      <c r="E47" s="191">
        <f t="shared" si="21"/>
        <v>2963.8118133786797</v>
      </c>
      <c r="F47" s="102">
        <f t="shared" si="22"/>
        <v>-49903.110334946032</v>
      </c>
      <c r="G47" s="191">
        <f t="shared" si="22"/>
        <v>-51702.341165532773</v>
      </c>
      <c r="H47" s="102">
        <f t="shared" si="18"/>
        <v>378445.00155761524</v>
      </c>
      <c r="I47" s="102">
        <f t="shared" si="18"/>
        <v>376645.77072702849</v>
      </c>
      <c r="J47" s="102">
        <f t="shared" si="3"/>
        <v>-1799.2308305867482</v>
      </c>
      <c r="K47" s="102">
        <f t="shared" si="4"/>
        <v>377.83847442321712</v>
      </c>
      <c r="L47" s="102">
        <f t="shared" si="6"/>
        <v>-141.57168319377524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x14ac:dyDescent="0.25">
      <c r="A48" s="97">
        <v>45230</v>
      </c>
      <c r="B48" s="102">
        <f t="shared" si="15"/>
        <v>439247.86099173472</v>
      </c>
      <c r="C48" s="99">
        <f>+'Summary Feed x Depr Grp'!T43</f>
        <v>439247.86099173472</v>
      </c>
      <c r="D48" s="102">
        <f t="shared" si="20"/>
        <v>2289.6609410273386</v>
      </c>
      <c r="E48" s="191">
        <f t="shared" si="21"/>
        <v>3040.2008883153871</v>
      </c>
      <c r="F48" s="102">
        <f t="shared" si="22"/>
        <v>-52192.771275973369</v>
      </c>
      <c r="G48" s="191">
        <f t="shared" si="22"/>
        <v>-54742.542053848163</v>
      </c>
      <c r="H48" s="102">
        <f t="shared" si="18"/>
        <v>387055.08971576137</v>
      </c>
      <c r="I48" s="102">
        <f t="shared" si="18"/>
        <v>384505.31893788656</v>
      </c>
      <c r="J48" s="102">
        <f t="shared" si="3"/>
        <v>-2549.7707778748008</v>
      </c>
      <c r="K48" s="102">
        <f t="shared" si="4"/>
        <v>535.45186335370818</v>
      </c>
      <c r="L48" s="102">
        <f t="shared" si="6"/>
        <v>-157.61338893049106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x14ac:dyDescent="0.25">
      <c r="A49" s="97">
        <v>45260</v>
      </c>
      <c r="B49" s="102">
        <f t="shared" si="15"/>
        <v>450147.61009090819</v>
      </c>
      <c r="C49" s="99">
        <f>+'Summary Feed x Depr Grp'!T44</f>
        <v>450147.61009090819</v>
      </c>
      <c r="D49" s="102">
        <f t="shared" si="20"/>
        <v>2289.6609410273386</v>
      </c>
      <c r="E49" s="191">
        <f t="shared" si="21"/>
        <v>3116.5899632520945</v>
      </c>
      <c r="F49" s="102">
        <f t="shared" si="22"/>
        <v>-54482.432217000707</v>
      </c>
      <c r="G49" s="191">
        <f t="shared" si="22"/>
        <v>-57859.132017100259</v>
      </c>
      <c r="H49" s="102">
        <f t="shared" si="18"/>
        <v>395665.17787390749</v>
      </c>
      <c r="I49" s="102">
        <f t="shared" si="18"/>
        <v>392288.4780738079</v>
      </c>
      <c r="J49" s="102">
        <f t="shared" si="3"/>
        <v>-3376.6998000995954</v>
      </c>
      <c r="K49" s="102">
        <f t="shared" si="4"/>
        <v>709.10695802091504</v>
      </c>
      <c r="L49" s="102">
        <f t="shared" si="6"/>
        <v>-173.65509466720687</v>
      </c>
      <c r="M49" s="189"/>
      <c r="N49" s="102"/>
      <c r="O49" s="145">
        <v>2</v>
      </c>
      <c r="P49" s="131"/>
      <c r="Q49" s="42">
        <v>45291</v>
      </c>
      <c r="R49" s="43">
        <f>+'E315 3'!L50</f>
        <v>-189.69680040389824</v>
      </c>
      <c r="S49" s="47">
        <f>+'E315 3'!K50</f>
        <v>898.80375842481328</v>
      </c>
      <c r="T49" s="45"/>
      <c r="U49" s="46"/>
      <c r="V49" s="43"/>
      <c r="W49" s="147">
        <f>S49</f>
        <v>898.80375842481328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x14ac:dyDescent="0.25">
      <c r="A50" s="97">
        <v>45291</v>
      </c>
      <c r="B50" s="102">
        <f t="shared" si="15"/>
        <v>461047.35919008165</v>
      </c>
      <c r="C50" s="99">
        <f>+'Summary Feed x Depr Grp'!T45</f>
        <v>461047.35919008165</v>
      </c>
      <c r="D50" s="102">
        <f t="shared" si="20"/>
        <v>2289.6609410273386</v>
      </c>
      <c r="E50" s="191">
        <f t="shared" si="21"/>
        <v>3192.979038188802</v>
      </c>
      <c r="F50" s="102">
        <f t="shared" si="22"/>
        <v>-56772.093158028045</v>
      </c>
      <c r="G50" s="191">
        <f t="shared" si="22"/>
        <v>-61052.11105528906</v>
      </c>
      <c r="H50" s="102">
        <f t="shared" si="18"/>
        <v>404275.26603205362</v>
      </c>
      <c r="I50" s="102">
        <f t="shared" si="18"/>
        <v>399995.24813479261</v>
      </c>
      <c r="J50" s="102">
        <f t="shared" si="3"/>
        <v>-4280.0178972610156</v>
      </c>
      <c r="K50" s="102">
        <f t="shared" si="4"/>
        <v>898.80375842481328</v>
      </c>
      <c r="L50" s="102">
        <f t="shared" si="6"/>
        <v>-189.69680040389824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+'E315 3'!L51</f>
        <v>210.33692170910251</v>
      </c>
      <c r="S50" s="48">
        <f t="shared" ref="S50:S61" si="24">+S49-R50</f>
        <v>688.46683671571077</v>
      </c>
      <c r="T50" s="45">
        <f>U50-SUM(P$49:$P50)+1</f>
        <v>336</v>
      </c>
      <c r="U50" s="46">
        <f>P62</f>
        <v>366</v>
      </c>
      <c r="V50" s="43">
        <f t="shared" ref="V50:V61" si="25">+T50/U50*R50</f>
        <v>193.09619042147116</v>
      </c>
      <c r="W50" s="146">
        <f t="shared" ref="W50:W61" si="26">+W49-V50</f>
        <v>705.70756800334209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x14ac:dyDescent="0.25">
      <c r="A51" s="165">
        <v>45322</v>
      </c>
      <c r="B51" s="166">
        <f t="shared" si="15"/>
        <v>511229.05148679769</v>
      </c>
      <c r="C51" s="219">
        <f>+'Summary Feed x Depr Grp'!T46</f>
        <v>511229.05148679769</v>
      </c>
      <c r="D51" s="166">
        <f t="shared" ref="D51:D61" si="27">($B$26*$E$6+($B$38-$B$26)*$D$6+($B$50-$B$38)*$C$6+($B$62-$B$50)*$B$6)/12</f>
        <v>4408.6229781711836</v>
      </c>
      <c r="E51" s="195">
        <f t="shared" si="21"/>
        <v>3407.0185890802313</v>
      </c>
      <c r="F51" s="166">
        <f t="shared" si="22"/>
        <v>-61180.716136199226</v>
      </c>
      <c r="G51" s="195">
        <f t="shared" si="22"/>
        <v>-64459.129644369292</v>
      </c>
      <c r="H51" s="166">
        <f t="shared" si="18"/>
        <v>450048.33535059844</v>
      </c>
      <c r="I51" s="166">
        <f t="shared" si="18"/>
        <v>446769.92184242839</v>
      </c>
      <c r="J51" s="166">
        <f t="shared" si="3"/>
        <v>-3278.4135081700515</v>
      </c>
      <c r="K51" s="166">
        <f t="shared" si="4"/>
        <v>688.46683671571077</v>
      </c>
      <c r="L51" s="166">
        <f t="shared" si="6"/>
        <v>210.33692170910251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+'E315 3'!L52</f>
        <v>136.48201607140243</v>
      </c>
      <c r="S51" s="48">
        <f t="shared" si="24"/>
        <v>551.98482064430834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114.48081675934576</v>
      </c>
      <c r="W51" s="146">
        <f t="shared" si="26"/>
        <v>591.22675124399632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x14ac:dyDescent="0.25">
      <c r="A52" s="97">
        <v>45351</v>
      </c>
      <c r="B52" s="102">
        <f t="shared" si="15"/>
        <v>561410.74378351367</v>
      </c>
      <c r="C52" s="99">
        <f>+'Summary Feed x Depr Grp'!T47</f>
        <v>561410.74378351367</v>
      </c>
      <c r="D52" s="102">
        <f t="shared" si="27"/>
        <v>4408.6229781711836</v>
      </c>
      <c r="E52" s="191">
        <f t="shared" si="21"/>
        <v>3758.7086159263827</v>
      </c>
      <c r="F52" s="102">
        <f t="shared" si="22"/>
        <v>-65589.339114370407</v>
      </c>
      <c r="G52" s="191">
        <f t="shared" si="22"/>
        <v>-68217.83826029567</v>
      </c>
      <c r="H52" s="102">
        <f t="shared" si="18"/>
        <v>495821.40466914326</v>
      </c>
      <c r="I52" s="102">
        <f t="shared" si="18"/>
        <v>493192.90552321798</v>
      </c>
      <c r="J52" s="102">
        <f t="shared" si="3"/>
        <v>-2628.4991459252778</v>
      </c>
      <c r="K52" s="102">
        <f t="shared" si="4"/>
        <v>551.98482064430834</v>
      </c>
      <c r="L52" s="102">
        <f t="shared" si="6"/>
        <v>136.48201607140243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+'E315 3'!L53</f>
        <v>62.627110433739176</v>
      </c>
      <c r="S52" s="48">
        <f t="shared" si="24"/>
        <v>489.35771021056917</v>
      </c>
      <c r="T52" s="45">
        <f>U52-SUM(P$49:$P52)+1</f>
        <v>276</v>
      </c>
      <c r="U52" s="46">
        <f t="shared" si="28"/>
        <v>366</v>
      </c>
      <c r="V52" s="43">
        <f t="shared" si="25"/>
        <v>47.227001310688557</v>
      </c>
      <c r="W52" s="146">
        <f t="shared" si="26"/>
        <v>543.99974993330773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" x14ac:dyDescent="0.25">
      <c r="A53" s="97">
        <v>45382</v>
      </c>
      <c r="B53" s="102">
        <f t="shared" si="15"/>
        <v>611592.4360802297</v>
      </c>
      <c r="C53" s="99">
        <f>+'Summary Feed x Depr Grp'!T48</f>
        <v>611592.4360802297</v>
      </c>
      <c r="D53" s="102">
        <f t="shared" si="27"/>
        <v>4408.6229781711836</v>
      </c>
      <c r="E53" s="191">
        <f t="shared" si="21"/>
        <v>4110.398642772534</v>
      </c>
      <c r="F53" s="102">
        <f t="shared" si="22"/>
        <v>-69997.962092541595</v>
      </c>
      <c r="G53" s="191">
        <f t="shared" si="22"/>
        <v>-72328.236903068202</v>
      </c>
      <c r="H53" s="102">
        <f t="shared" si="18"/>
        <v>541594.47398768808</v>
      </c>
      <c r="I53" s="102">
        <f t="shared" si="18"/>
        <v>539264.19917716156</v>
      </c>
      <c r="J53" s="102">
        <f t="shared" si="3"/>
        <v>-2330.27481052652</v>
      </c>
      <c r="K53" s="102">
        <f t="shared" si="4"/>
        <v>489.35771021056917</v>
      </c>
      <c r="L53" s="102">
        <f t="shared" si="6"/>
        <v>62.627110433739176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+'E315 3'!L54</f>
        <v>-11.227795203973074</v>
      </c>
      <c r="S53" s="48">
        <f t="shared" si="24"/>
        <v>500.58550541454224</v>
      </c>
      <c r="T53" s="45">
        <f>U53-SUM(P$49:$P53)+1</f>
        <v>246</v>
      </c>
      <c r="U53" s="46">
        <f t="shared" si="28"/>
        <v>366</v>
      </c>
      <c r="V53" s="43">
        <f t="shared" si="25"/>
        <v>-7.5465508748015733</v>
      </c>
      <c r="W53" s="146">
        <f t="shared" si="26"/>
        <v>551.54630080810932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" x14ac:dyDescent="0.25">
      <c r="A54" s="97">
        <v>45412</v>
      </c>
      <c r="B54" s="102">
        <f t="shared" si="15"/>
        <v>661774.12837694574</v>
      </c>
      <c r="C54" s="99">
        <f>+'Summary Feed x Depr Grp'!T49</f>
        <v>661774.12837694574</v>
      </c>
      <c r="D54" s="102">
        <f t="shared" si="27"/>
        <v>4408.6229781711836</v>
      </c>
      <c r="E54" s="191">
        <f t="shared" si="21"/>
        <v>4462.0886696186863</v>
      </c>
      <c r="F54" s="102">
        <f t="shared" si="22"/>
        <v>-74406.585070712783</v>
      </c>
      <c r="G54" s="191">
        <f t="shared" si="22"/>
        <v>-76790.325572686881</v>
      </c>
      <c r="H54" s="102">
        <f t="shared" si="18"/>
        <v>587367.5433062329</v>
      </c>
      <c r="I54" s="102">
        <f t="shared" si="18"/>
        <v>584983.80280425888</v>
      </c>
      <c r="J54" s="102">
        <f t="shared" si="3"/>
        <v>-2383.7405019740108</v>
      </c>
      <c r="K54" s="102">
        <f t="shared" si="4"/>
        <v>500.58550541454224</v>
      </c>
      <c r="L54" s="102">
        <f t="shared" si="6"/>
        <v>-11.227795203973074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+'E315 3'!L55</f>
        <v>-85.082700841685323</v>
      </c>
      <c r="S54" s="48">
        <f t="shared" si="24"/>
        <v>585.66820625622756</v>
      </c>
      <c r="T54" s="45">
        <f>U54-SUM(P$49:$P54)+1</f>
        <v>215</v>
      </c>
      <c r="U54" s="46">
        <f t="shared" si="28"/>
        <v>366</v>
      </c>
      <c r="V54" s="43">
        <f t="shared" si="25"/>
        <v>-49.98027508459657</v>
      </c>
      <c r="W54" s="146">
        <f t="shared" si="26"/>
        <v>601.52657589270586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x14ac:dyDescent="0.25">
      <c r="A55" s="97">
        <v>45443</v>
      </c>
      <c r="B55" s="102">
        <f t="shared" si="15"/>
        <v>711955.82067366177</v>
      </c>
      <c r="C55" s="99">
        <f>+'Summary Feed x Depr Grp'!T50</f>
        <v>711955.82067366177</v>
      </c>
      <c r="D55" s="102">
        <f t="shared" si="27"/>
        <v>4408.6229781711836</v>
      </c>
      <c r="E55" s="191">
        <f t="shared" si="21"/>
        <v>4813.7786964648367</v>
      </c>
      <c r="F55" s="102">
        <f t="shared" si="22"/>
        <v>-78815.208048883971</v>
      </c>
      <c r="G55" s="191">
        <f t="shared" si="22"/>
        <v>-81604.104269151721</v>
      </c>
      <c r="H55" s="102">
        <f t="shared" si="18"/>
        <v>633140.61262477783</v>
      </c>
      <c r="I55" s="102">
        <f t="shared" si="18"/>
        <v>630351.71640451008</v>
      </c>
      <c r="J55" s="102">
        <f t="shared" si="3"/>
        <v>-2788.8962202677503</v>
      </c>
      <c r="K55" s="102">
        <f t="shared" si="4"/>
        <v>585.66820625622756</v>
      </c>
      <c r="L55" s="102">
        <f t="shared" si="6"/>
        <v>-85.082700841685323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+'E315 3'!L56</f>
        <v>-158.93760647934857</v>
      </c>
      <c r="S55" s="48">
        <f t="shared" si="24"/>
        <v>744.60581273557614</v>
      </c>
      <c r="T55" s="45">
        <f>U55-SUM(P$49:$P55)+1</f>
        <v>185</v>
      </c>
      <c r="U55" s="46">
        <f t="shared" si="28"/>
        <v>366</v>
      </c>
      <c r="V55" s="43">
        <f t="shared" si="25"/>
        <v>-80.337314750490407</v>
      </c>
      <c r="W55" s="146">
        <f t="shared" si="26"/>
        <v>681.86389064319633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" x14ac:dyDescent="0.25">
      <c r="A56" s="97">
        <v>45473</v>
      </c>
      <c r="B56" s="102">
        <f t="shared" si="15"/>
        <v>762137.51297037781</v>
      </c>
      <c r="C56" s="99">
        <f>+'Summary Feed x Depr Grp'!T51</f>
        <v>762137.51297037781</v>
      </c>
      <c r="D56" s="102">
        <f t="shared" si="27"/>
        <v>4408.6229781711836</v>
      </c>
      <c r="E56" s="191">
        <f t="shared" si="21"/>
        <v>5165.4687233109889</v>
      </c>
      <c r="F56" s="102">
        <f t="shared" si="22"/>
        <v>-83223.831027055159</v>
      </c>
      <c r="G56" s="191">
        <f t="shared" si="22"/>
        <v>-86769.572992462708</v>
      </c>
      <c r="H56" s="102">
        <f t="shared" si="18"/>
        <v>678913.68194332265</v>
      </c>
      <c r="I56" s="102">
        <f t="shared" si="18"/>
        <v>675367.93997791514</v>
      </c>
      <c r="J56" s="102">
        <f t="shared" si="3"/>
        <v>-3545.7419654075056</v>
      </c>
      <c r="K56" s="102">
        <f t="shared" si="4"/>
        <v>744.60581273557614</v>
      </c>
      <c r="L56" s="102">
        <f t="shared" si="6"/>
        <v>-158.93760647934857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+'E315 3'!L57</f>
        <v>-232.79251211706082</v>
      </c>
      <c r="S56" s="48">
        <f t="shared" si="24"/>
        <v>977.39832485263696</v>
      </c>
      <c r="T56" s="45">
        <f>U56-SUM(P$49:$P56)+1</f>
        <v>154</v>
      </c>
      <c r="U56" s="46">
        <f t="shared" si="28"/>
        <v>366</v>
      </c>
      <c r="V56" s="43">
        <f t="shared" si="25"/>
        <v>-97.950947721386257</v>
      </c>
      <c r="W56" s="146">
        <f t="shared" si="26"/>
        <v>779.81483836458256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" x14ac:dyDescent="0.25">
      <c r="A57" s="97">
        <v>45504</v>
      </c>
      <c r="B57" s="102">
        <f t="shared" si="15"/>
        <v>812319.20526709384</v>
      </c>
      <c r="C57" s="99">
        <f>+'Summary Feed x Depr Grp'!T52</f>
        <v>812319.20526709384</v>
      </c>
      <c r="D57" s="102">
        <f t="shared" si="27"/>
        <v>4408.6229781711836</v>
      </c>
      <c r="E57" s="191">
        <f t="shared" si="21"/>
        <v>5517.1587501571403</v>
      </c>
      <c r="F57" s="102">
        <f t="shared" si="22"/>
        <v>-87632.454005226347</v>
      </c>
      <c r="G57" s="191">
        <f t="shared" si="22"/>
        <v>-92286.731742619842</v>
      </c>
      <c r="H57" s="102">
        <f t="shared" si="18"/>
        <v>724686.75126186747</v>
      </c>
      <c r="I57" s="102">
        <f t="shared" si="18"/>
        <v>720032.47352447396</v>
      </c>
      <c r="J57" s="102">
        <f t="shared" si="3"/>
        <v>-4654.2777373935096</v>
      </c>
      <c r="K57" s="102">
        <f t="shared" si="4"/>
        <v>977.39832485263696</v>
      </c>
      <c r="L57" s="102">
        <f t="shared" si="6"/>
        <v>-232.79251211706082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+'E315 3'!L58</f>
        <v>-306.64741775474863</v>
      </c>
      <c r="S57" s="48">
        <f t="shared" si="24"/>
        <v>1284.0457426073856</v>
      </c>
      <c r="T57" s="45">
        <f>U57-SUM(P$49:$P57)+1</f>
        <v>123</v>
      </c>
      <c r="U57" s="46">
        <f t="shared" si="28"/>
        <v>366</v>
      </c>
      <c r="V57" s="43">
        <f t="shared" si="25"/>
        <v>-103.05364039298929</v>
      </c>
      <c r="W57" s="146">
        <f t="shared" si="26"/>
        <v>882.86847875757189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" x14ac:dyDescent="0.25">
      <c r="A58" s="97">
        <v>45535</v>
      </c>
      <c r="B58" s="102">
        <f t="shared" si="15"/>
        <v>862500.89756380988</v>
      </c>
      <c r="C58" s="99">
        <f>+'Summary Feed x Depr Grp'!T53</f>
        <v>862500.89756380988</v>
      </c>
      <c r="D58" s="102">
        <f t="shared" si="27"/>
        <v>4408.6229781711836</v>
      </c>
      <c r="E58" s="191">
        <f t="shared" si="21"/>
        <v>5868.8487770032916</v>
      </c>
      <c r="F58" s="102">
        <f t="shared" si="22"/>
        <v>-92041.076983397536</v>
      </c>
      <c r="G58" s="191">
        <f t="shared" si="22"/>
        <v>-98155.580519623138</v>
      </c>
      <c r="H58" s="102">
        <f t="shared" si="18"/>
        <v>770459.8205804124</v>
      </c>
      <c r="I58" s="102">
        <f t="shared" si="18"/>
        <v>764345.31704418676</v>
      </c>
      <c r="J58" s="102">
        <f t="shared" si="3"/>
        <v>-6114.5035362256458</v>
      </c>
      <c r="K58" s="102">
        <f t="shared" si="4"/>
        <v>1284.0457426073856</v>
      </c>
      <c r="L58" s="102">
        <f t="shared" si="6"/>
        <v>-306.64741775474863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+'E315 3'!L59</f>
        <v>-380.50232339243644</v>
      </c>
      <c r="S58" s="48">
        <f t="shared" si="24"/>
        <v>1664.548065999822</v>
      </c>
      <c r="T58" s="45">
        <f>U58-SUM(P$49:$P58)+1</f>
        <v>93</v>
      </c>
      <c r="U58" s="46">
        <f t="shared" si="28"/>
        <v>366</v>
      </c>
      <c r="V58" s="43">
        <f t="shared" si="25"/>
        <v>-96.685016599717457</v>
      </c>
      <c r="W58" s="146">
        <f t="shared" si="26"/>
        <v>979.55349535728931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" x14ac:dyDescent="0.25">
      <c r="A59" s="97">
        <v>45565</v>
      </c>
      <c r="B59" s="102">
        <f t="shared" si="15"/>
        <v>912682.58986052591</v>
      </c>
      <c r="C59" s="99">
        <f>+'Summary Feed x Depr Grp'!T54</f>
        <v>912682.58986052591</v>
      </c>
      <c r="D59" s="102">
        <f t="shared" si="27"/>
        <v>4408.6229781711836</v>
      </c>
      <c r="E59" s="191">
        <f t="shared" si="21"/>
        <v>6220.5388038494439</v>
      </c>
      <c r="F59" s="102">
        <f t="shared" si="22"/>
        <v>-96449.699961568724</v>
      </c>
      <c r="G59" s="191">
        <f t="shared" si="22"/>
        <v>-104376.11932347258</v>
      </c>
      <c r="H59" s="102">
        <f t="shared" si="18"/>
        <v>816232.88989895722</v>
      </c>
      <c r="I59" s="102">
        <f t="shared" si="18"/>
        <v>808306.4705370533</v>
      </c>
      <c r="J59" s="102">
        <f t="shared" si="3"/>
        <v>-7926.4193619039143</v>
      </c>
      <c r="K59" s="102">
        <f t="shared" si="4"/>
        <v>1664.548065999822</v>
      </c>
      <c r="L59" s="102">
        <f t="shared" si="6"/>
        <v>-380.50232339243644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+'E315 3'!L60</f>
        <v>-454.35722903012402</v>
      </c>
      <c r="S59" s="48">
        <f t="shared" si="24"/>
        <v>2118.905295029946</v>
      </c>
      <c r="T59" s="45">
        <f>U59-SUM(P$49:$P59)+1</f>
        <v>62</v>
      </c>
      <c r="U59" s="46">
        <f t="shared" si="28"/>
        <v>366</v>
      </c>
      <c r="V59" s="43">
        <f t="shared" si="25"/>
        <v>-76.967618032425378</v>
      </c>
      <c r="W59" s="146">
        <f t="shared" si="26"/>
        <v>1056.5211133897146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x14ac:dyDescent="0.25">
      <c r="A60" s="97">
        <v>45596</v>
      </c>
      <c r="B60" s="102">
        <f t="shared" si="15"/>
        <v>962864.28215724195</v>
      </c>
      <c r="C60" s="99">
        <f>+'Summary Feed x Depr Grp'!T55</f>
        <v>962864.28215724195</v>
      </c>
      <c r="D60" s="102">
        <f t="shared" si="27"/>
        <v>4408.6229781711836</v>
      </c>
      <c r="E60" s="191">
        <f t="shared" si="21"/>
        <v>6572.2288306955952</v>
      </c>
      <c r="F60" s="102">
        <f t="shared" si="22"/>
        <v>-100858.32293973991</v>
      </c>
      <c r="G60" s="191">
        <f t="shared" si="22"/>
        <v>-110948.34815416817</v>
      </c>
      <c r="H60" s="102">
        <f t="shared" si="18"/>
        <v>862005.95921750204</v>
      </c>
      <c r="I60" s="102">
        <f t="shared" si="18"/>
        <v>851915.93400307372</v>
      </c>
      <c r="J60" s="102">
        <f t="shared" si="3"/>
        <v>-10090.025214428315</v>
      </c>
      <c r="K60" s="102">
        <f t="shared" si="4"/>
        <v>2118.905295029946</v>
      </c>
      <c r="L60" s="102">
        <f t="shared" si="6"/>
        <v>-454.35722903012402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+'E315 3'!L61</f>
        <v>-528.21213466781182</v>
      </c>
      <c r="S60" s="48">
        <f t="shared" si="24"/>
        <v>2647.1174296977579</v>
      </c>
      <c r="T60" s="45">
        <f>U60-SUM(P$49:$P60)+1</f>
        <v>32</v>
      </c>
      <c r="U60" s="46">
        <f t="shared" si="28"/>
        <v>366</v>
      </c>
      <c r="V60" s="43">
        <f t="shared" si="25"/>
        <v>-46.182481719590108</v>
      </c>
      <c r="W60" s="146">
        <f t="shared" si="26"/>
        <v>1102.7035951093048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x14ac:dyDescent="0.25">
      <c r="A61" s="97">
        <v>45626</v>
      </c>
      <c r="B61" s="102">
        <f t="shared" si="15"/>
        <v>1013045.974453958</v>
      </c>
      <c r="C61" s="99">
        <f>+'Summary Feed x Depr Grp'!T56</f>
        <v>1013045.974453958</v>
      </c>
      <c r="D61" s="102">
        <f t="shared" si="27"/>
        <v>4408.6229781711836</v>
      </c>
      <c r="E61" s="191">
        <f t="shared" si="21"/>
        <v>6923.9188575417465</v>
      </c>
      <c r="F61" s="102">
        <f t="shared" ref="F61:G74" si="29">-D61+F60</f>
        <v>-105266.9459179111</v>
      </c>
      <c r="G61" s="191">
        <f t="shared" si="29"/>
        <v>-117872.26701170992</v>
      </c>
      <c r="H61" s="102">
        <f t="shared" si="18"/>
        <v>907779.02853604686</v>
      </c>
      <c r="I61" s="102">
        <f t="shared" si="18"/>
        <v>895173.70744224801</v>
      </c>
      <c r="J61" s="102">
        <f t="shared" si="3"/>
        <v>-12605.321093798848</v>
      </c>
      <c r="K61" s="102">
        <f t="shared" si="4"/>
        <v>2647.1174296977579</v>
      </c>
      <c r="L61" s="102">
        <f t="shared" si="6"/>
        <v>-528.21213466781182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+'E315 3'!L62</f>
        <v>-602.06704030552419</v>
      </c>
      <c r="S61" s="48">
        <f t="shared" si="24"/>
        <v>3249.1844700032821</v>
      </c>
      <c r="T61" s="45">
        <f>U61-SUM(P$49:$P61)+1</f>
        <v>1</v>
      </c>
      <c r="U61" s="46">
        <f t="shared" si="28"/>
        <v>366</v>
      </c>
      <c r="V61" s="43">
        <f t="shared" si="25"/>
        <v>-1.6449919134030715</v>
      </c>
      <c r="W61" s="146">
        <f t="shared" si="26"/>
        <v>1104.348587022708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thickBot="1" x14ac:dyDescent="0.3">
      <c r="A62" s="97">
        <v>45657</v>
      </c>
      <c r="B62" s="102">
        <f t="shared" si="15"/>
        <v>1063227.6667506739</v>
      </c>
      <c r="C62" s="99">
        <f>+'Summary Feed x Depr Grp'!T57</f>
        <v>1063227.6667506739</v>
      </c>
      <c r="D62" s="102">
        <f>($B$26*$E$6+($B$38-$B$26)*$D$6+($B$50-$B$38)*$C$6+($B$62-$B$50)*$B$6)/12</f>
        <v>4408.6229781711836</v>
      </c>
      <c r="E62" s="191">
        <f t="shared" si="21"/>
        <v>7275.6088843878961</v>
      </c>
      <c r="F62" s="102">
        <f t="shared" si="29"/>
        <v>-109675.56889608229</v>
      </c>
      <c r="G62" s="191">
        <f t="shared" si="29"/>
        <v>-125147.87589609782</v>
      </c>
      <c r="H62" s="102">
        <f t="shared" si="18"/>
        <v>953552.09785459167</v>
      </c>
      <c r="I62" s="102">
        <f t="shared" si="18"/>
        <v>938079.79085457604</v>
      </c>
      <c r="J62" s="102">
        <f t="shared" si="3"/>
        <v>-15472.307000015629</v>
      </c>
      <c r="K62" s="102">
        <f t="shared" si="4"/>
        <v>3249.1844700032821</v>
      </c>
      <c r="L62" s="102">
        <f t="shared" si="6"/>
        <v>-602.06704030552419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-2350.3807115784689</v>
      </c>
      <c r="S62" s="224">
        <f>+'E315 3'!K62-S61</f>
        <v>0</v>
      </c>
      <c r="T62" s="21"/>
      <c r="U62" s="50"/>
      <c r="V62" s="49">
        <f>SUM(V50:V61)</f>
        <v>-205.54482859789465</v>
      </c>
      <c r="W62" s="1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 thickTop="1" thickBot="1" x14ac:dyDescent="0.3">
      <c r="A63" s="165">
        <v>45688</v>
      </c>
      <c r="B63" s="166">
        <f t="shared" si="15"/>
        <v>1099762.6608684014</v>
      </c>
      <c r="C63" s="219">
        <f>+'Summary Feed x Depr Grp'!T58</f>
        <v>1099762.6608684014</v>
      </c>
      <c r="D63" s="166">
        <f t="shared" ref="D63:D73" si="30">($B$26*$F$6+($B$38-$B$26)*$E$6+($B$50-$B$38)*$D$6+($B$62-$B$50)*$C$6+($B$74-$B$62)*$B$6)/12</f>
        <v>7329.8352283081904</v>
      </c>
      <c r="E63" s="195">
        <f t="shared" si="21"/>
        <v>7579.4786063651763</v>
      </c>
      <c r="F63" s="166">
        <f t="shared" si="29"/>
        <v>-117005.40412439048</v>
      </c>
      <c r="G63" s="195">
        <f t="shared" si="29"/>
        <v>-132727.35450246299</v>
      </c>
      <c r="H63" s="166">
        <f t="shared" si="18"/>
        <v>982757.25674401096</v>
      </c>
      <c r="I63" s="166">
        <f t="shared" si="18"/>
        <v>967035.30636593839</v>
      </c>
      <c r="J63" s="166">
        <f t="shared" si="3"/>
        <v>-15721.950378072564</v>
      </c>
      <c r="K63" s="166">
        <f t="shared" si="4"/>
        <v>3301.6095793952386</v>
      </c>
      <c r="L63" s="166">
        <f t="shared" si="6"/>
        <v>-52.425109391956539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thickBot="1" x14ac:dyDescent="0.3">
      <c r="A64" s="97">
        <v>45716</v>
      </c>
      <c r="B64" s="102">
        <f t="shared" si="15"/>
        <v>1136297.6549861289</v>
      </c>
      <c r="C64" s="99">
        <f>+'Summary Feed x Depr Grp'!T59</f>
        <v>1136297.6549861289</v>
      </c>
      <c r="D64" s="102">
        <f t="shared" si="30"/>
        <v>7329.8352283081904</v>
      </c>
      <c r="E64" s="191">
        <f t="shared" si="21"/>
        <v>7835.5280234735828</v>
      </c>
      <c r="F64" s="102">
        <f t="shared" si="29"/>
        <v>-124335.23935269867</v>
      </c>
      <c r="G64" s="191">
        <f t="shared" si="29"/>
        <v>-140562.88252593655</v>
      </c>
      <c r="H64" s="102">
        <f t="shared" si="18"/>
        <v>1011962.4156334302</v>
      </c>
      <c r="I64" s="102">
        <f t="shared" si="18"/>
        <v>995734.77246019233</v>
      </c>
      <c r="J64" s="102">
        <f t="shared" si="3"/>
        <v>-16227.643173237913</v>
      </c>
      <c r="K64" s="102">
        <f t="shared" si="4"/>
        <v>3407.8050663799618</v>
      </c>
      <c r="L64" s="102">
        <f t="shared" si="6"/>
        <v>-106.19548698472317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1193.8898220315443</v>
      </c>
      <c r="T64" s="21"/>
      <c r="U64" s="22"/>
      <c r="V64" s="160" t="s">
        <v>104</v>
      </c>
      <c r="W64" s="55">
        <f>W61</f>
        <v>1104.348587022708</v>
      </c>
      <c r="X64" s="247">
        <f>+'DFIT Detail'!F12</f>
        <v>1105.3599999999999</v>
      </c>
      <c r="Y64" s="249">
        <f>+W64-X64</f>
        <v>-1.0114129772919114</v>
      </c>
      <c r="Z64" s="228" t="s">
        <v>516</v>
      </c>
      <c r="AA64" s="1"/>
      <c r="AB64" s="1"/>
      <c r="AC64" s="1"/>
      <c r="AD64" s="1"/>
      <c r="AE64" s="1"/>
      <c r="AF64" s="1"/>
      <c r="AG64" s="1"/>
      <c r="AH64" s="1"/>
    </row>
    <row r="65" spans="1:34" ht="16.5" thickTop="1" thickBot="1" x14ac:dyDescent="0.3">
      <c r="A65" s="97">
        <v>45747</v>
      </c>
      <c r="B65" s="102">
        <f t="shared" si="15"/>
        <v>1172832.6491038564</v>
      </c>
      <c r="C65" s="99">
        <f>+'Summary Feed x Depr Grp'!T60</f>
        <v>1172832.6491038564</v>
      </c>
      <c r="D65" s="102">
        <f t="shared" si="30"/>
        <v>7329.8352283081904</v>
      </c>
      <c r="E65" s="191">
        <f t="shared" si="21"/>
        <v>8091.5774405819893</v>
      </c>
      <c r="F65" s="102">
        <f t="shared" si="29"/>
        <v>-131665.07458100686</v>
      </c>
      <c r="G65" s="191">
        <f t="shared" si="29"/>
        <v>-148654.45996651854</v>
      </c>
      <c r="H65" s="102">
        <f t="shared" si="18"/>
        <v>1041167.5745228495</v>
      </c>
      <c r="I65" s="102">
        <f t="shared" si="18"/>
        <v>1024178.1891373378</v>
      </c>
      <c r="J65" s="102">
        <f t="shared" si="3"/>
        <v>-16989.385385511676</v>
      </c>
      <c r="K65" s="102">
        <f t="shared" si="4"/>
        <v>3567.7709309574516</v>
      </c>
      <c r="L65" s="102">
        <f t="shared" si="6"/>
        <v>-159.96586457748981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thickBot="1" x14ac:dyDescent="0.3">
      <c r="A66" s="97">
        <v>45777</v>
      </c>
      <c r="B66" s="102">
        <f t="shared" si="15"/>
        <v>1209367.6432215839</v>
      </c>
      <c r="C66" s="99">
        <f>+'Summary Feed x Depr Grp'!T61</f>
        <v>1209367.6432215839</v>
      </c>
      <c r="D66" s="102">
        <f t="shared" si="30"/>
        <v>7329.8352283081904</v>
      </c>
      <c r="E66" s="191">
        <f t="shared" si="21"/>
        <v>8347.6268576903967</v>
      </c>
      <c r="F66" s="102">
        <f t="shared" si="29"/>
        <v>-138994.90980931505</v>
      </c>
      <c r="G66" s="191">
        <f t="shared" si="29"/>
        <v>-157002.08682420893</v>
      </c>
      <c r="H66" s="102">
        <f t="shared" si="18"/>
        <v>1070372.7334122688</v>
      </c>
      <c r="I66" s="102">
        <f t="shared" si="18"/>
        <v>1052365.556397375</v>
      </c>
      <c r="J66" s="102">
        <f t="shared" si="3"/>
        <v>-18007.177014893852</v>
      </c>
      <c r="K66" s="102">
        <f t="shared" si="4"/>
        <v>3781.5071731277089</v>
      </c>
      <c r="L66" s="102">
        <f t="shared" si="6"/>
        <v>-213.73624217025736</v>
      </c>
      <c r="M66" s="189"/>
      <c r="N66" s="102"/>
    </row>
    <row r="67" spans="1:34" ht="15" x14ac:dyDescent="0.25">
      <c r="A67" s="97">
        <v>45808</v>
      </c>
      <c r="B67" s="102">
        <f t="shared" si="15"/>
        <v>1245902.6373393114</v>
      </c>
      <c r="C67" s="99">
        <f>+'Summary Feed x Depr Grp'!T62</f>
        <v>1245902.6373393114</v>
      </c>
      <c r="D67" s="102">
        <f t="shared" si="30"/>
        <v>7329.8352283081904</v>
      </c>
      <c r="E67" s="191">
        <f t="shared" si="21"/>
        <v>8603.6762747988032</v>
      </c>
      <c r="F67" s="102">
        <f t="shared" si="29"/>
        <v>-146324.74503762324</v>
      </c>
      <c r="G67" s="191">
        <f t="shared" si="29"/>
        <v>-165605.76309900775</v>
      </c>
      <c r="H67" s="102">
        <f t="shared" si="18"/>
        <v>1099577.8923016882</v>
      </c>
      <c r="I67" s="102">
        <f t="shared" si="18"/>
        <v>1080296.8742403036</v>
      </c>
      <c r="J67" s="102">
        <f t="shared" si="3"/>
        <v>-19281.018061384559</v>
      </c>
      <c r="K67" s="102">
        <f t="shared" si="4"/>
        <v>4049.013792890757</v>
      </c>
      <c r="L67" s="102">
        <f t="shared" si="6"/>
        <v>-267.50661976304809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34" ht="15" x14ac:dyDescent="0.25">
      <c r="A68" s="97">
        <v>45838</v>
      </c>
      <c r="B68" s="102">
        <f t="shared" si="15"/>
        <v>1282437.6314570389</v>
      </c>
      <c r="C68" s="99">
        <f>+'Summary Feed x Depr Grp'!T63</f>
        <v>1282437.6314570389</v>
      </c>
      <c r="D68" s="102">
        <f t="shared" si="30"/>
        <v>7329.8352283081904</v>
      </c>
      <c r="E68" s="191">
        <f t="shared" si="21"/>
        <v>8859.7256919072097</v>
      </c>
      <c r="F68" s="102">
        <f t="shared" si="29"/>
        <v>-153654.58026593144</v>
      </c>
      <c r="G68" s="191">
        <f t="shared" si="29"/>
        <v>-174465.48879091494</v>
      </c>
      <c r="H68" s="102">
        <f t="shared" si="18"/>
        <v>1128783.0511911074</v>
      </c>
      <c r="I68" s="102">
        <f t="shared" si="18"/>
        <v>1107972.142666124</v>
      </c>
      <c r="J68" s="102">
        <f t="shared" si="3"/>
        <v>-20810.90852498333</v>
      </c>
      <c r="K68" s="102">
        <f t="shared" si="4"/>
        <v>4370.2907902464995</v>
      </c>
      <c r="L68" s="102">
        <f t="shared" si="6"/>
        <v>-321.27699735574242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34" ht="15" x14ac:dyDescent="0.25">
      <c r="A69" s="97">
        <v>45869</v>
      </c>
      <c r="B69" s="102">
        <f t="shared" si="15"/>
        <v>1318972.6255747664</v>
      </c>
      <c r="C69" s="99">
        <f>+'Summary Feed x Depr Grp'!T64</f>
        <v>1318972.6255747664</v>
      </c>
      <c r="D69" s="102">
        <f t="shared" si="30"/>
        <v>7329.8352283081904</v>
      </c>
      <c r="E69" s="191">
        <f t="shared" si="21"/>
        <v>9115.775109015618</v>
      </c>
      <c r="F69" s="102">
        <f t="shared" si="29"/>
        <v>-160984.41549423963</v>
      </c>
      <c r="G69" s="191">
        <f t="shared" si="29"/>
        <v>-183581.26389993055</v>
      </c>
      <c r="H69" s="102">
        <f t="shared" si="18"/>
        <v>1157988.2100805268</v>
      </c>
      <c r="I69" s="102">
        <f t="shared" si="18"/>
        <v>1135391.3616748359</v>
      </c>
      <c r="J69" s="102">
        <f t="shared" si="3"/>
        <v>-22596.848405690864</v>
      </c>
      <c r="K69" s="102">
        <f t="shared" si="4"/>
        <v>4745.3381651950813</v>
      </c>
      <c r="L69" s="102">
        <f t="shared" si="6"/>
        <v>-375.04737494858182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34" ht="15" x14ac:dyDescent="0.25">
      <c r="A70" s="97">
        <v>45900</v>
      </c>
      <c r="B70" s="102">
        <f t="shared" si="15"/>
        <v>1355507.6196924939</v>
      </c>
      <c r="C70" s="99">
        <f>+'Summary Feed x Depr Grp'!T65</f>
        <v>1355507.6196924939</v>
      </c>
      <c r="D70" s="102">
        <f t="shared" si="30"/>
        <v>7329.8352283081904</v>
      </c>
      <c r="E70" s="191">
        <f t="shared" si="21"/>
        <v>9371.8245261240245</v>
      </c>
      <c r="F70" s="102">
        <f t="shared" si="29"/>
        <v>-168314.25072254782</v>
      </c>
      <c r="G70" s="191">
        <f t="shared" si="29"/>
        <v>-192953.08842605457</v>
      </c>
      <c r="H70" s="102">
        <f t="shared" si="18"/>
        <v>1187193.3689699462</v>
      </c>
      <c r="I70" s="102">
        <f t="shared" si="18"/>
        <v>1162554.5312664392</v>
      </c>
      <c r="J70" s="102">
        <f>I70-H70</f>
        <v>-24638.837703506928</v>
      </c>
      <c r="K70" s="102">
        <f t="shared" si="4"/>
        <v>5174.1559177364543</v>
      </c>
      <c r="L70" s="102">
        <f t="shared" si="6"/>
        <v>-428.81775254137301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34" ht="15" customHeight="1" x14ac:dyDescent="0.25">
      <c r="A71" s="97">
        <v>45930</v>
      </c>
      <c r="B71" s="102">
        <f t="shared" si="15"/>
        <v>1392042.6138102214</v>
      </c>
      <c r="C71" s="99">
        <f>+'Summary Feed x Depr Grp'!T66</f>
        <v>1392042.6138102214</v>
      </c>
      <c r="D71" s="102">
        <f t="shared" si="30"/>
        <v>7329.8352283081904</v>
      </c>
      <c r="E71" s="191">
        <f t="shared" si="21"/>
        <v>9627.873943232431</v>
      </c>
      <c r="F71" s="102">
        <f t="shared" si="29"/>
        <v>-175644.08595085601</v>
      </c>
      <c r="G71" s="191">
        <f t="shared" si="29"/>
        <v>-202580.96236928701</v>
      </c>
      <c r="H71" s="102">
        <f t="shared" si="18"/>
        <v>1216398.5278593653</v>
      </c>
      <c r="I71" s="102">
        <f t="shared" si="18"/>
        <v>1189461.6514409345</v>
      </c>
      <c r="J71" s="102">
        <f>I71-H71</f>
        <v>-26936.876418430824</v>
      </c>
      <c r="K71" s="102">
        <f t="shared" si="4"/>
        <v>5656.744047870473</v>
      </c>
      <c r="L71" s="102">
        <f t="shared" si="6"/>
        <v>-482.58813013401868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34" ht="15" customHeight="1" x14ac:dyDescent="0.25">
      <c r="A72" s="97">
        <v>45961</v>
      </c>
      <c r="B72" s="102">
        <f t="shared" si="15"/>
        <v>1428577.6079279489</v>
      </c>
      <c r="C72" s="99">
        <f>+'Summary Feed x Depr Grp'!T67</f>
        <v>1428577.6079279489</v>
      </c>
      <c r="D72" s="102">
        <f t="shared" si="30"/>
        <v>7329.8352283081904</v>
      </c>
      <c r="E72" s="191">
        <f t="shared" si="21"/>
        <v>9883.9233603408375</v>
      </c>
      <c r="F72" s="102">
        <f t="shared" si="29"/>
        <v>-182973.9211791642</v>
      </c>
      <c r="G72" s="191">
        <f t="shared" si="29"/>
        <v>-212464.88572962786</v>
      </c>
      <c r="H72" s="102">
        <f t="shared" si="18"/>
        <v>1245603.6867487847</v>
      </c>
      <c r="I72" s="102">
        <f t="shared" si="18"/>
        <v>1216112.722198321</v>
      </c>
      <c r="J72" s="102">
        <f t="shared" ref="J72:J74" si="31">I72-H72</f>
        <v>-29490.964550463716</v>
      </c>
      <c r="K72" s="102">
        <f t="shared" si="4"/>
        <v>6193.1025555973802</v>
      </c>
      <c r="L72" s="102">
        <f t="shared" si="6"/>
        <v>-536.35850772690719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34" ht="15" customHeight="1" x14ac:dyDescent="0.25">
      <c r="A73" s="97">
        <v>45991</v>
      </c>
      <c r="B73" s="102">
        <f t="shared" si="15"/>
        <v>1465112.6020456764</v>
      </c>
      <c r="C73" s="99">
        <f>+'Summary Feed x Depr Grp'!T68</f>
        <v>1465112.6020456764</v>
      </c>
      <c r="D73" s="102">
        <f t="shared" si="30"/>
        <v>7329.8352283081904</v>
      </c>
      <c r="E73" s="191">
        <f t="shared" si="21"/>
        <v>10139.972777449244</v>
      </c>
      <c r="F73" s="102">
        <f t="shared" si="29"/>
        <v>-190303.75640747239</v>
      </c>
      <c r="G73" s="191">
        <f t="shared" si="29"/>
        <v>-222604.85850707709</v>
      </c>
      <c r="H73" s="102">
        <f t="shared" si="18"/>
        <v>1274808.8456382041</v>
      </c>
      <c r="I73" s="102">
        <f t="shared" si="18"/>
        <v>1242507.7435385995</v>
      </c>
      <c r="J73" s="102">
        <f t="shared" si="31"/>
        <v>-32301.102099604672</v>
      </c>
      <c r="K73" s="102">
        <f t="shared" si="4"/>
        <v>6783.2314409169812</v>
      </c>
      <c r="L73" s="102">
        <f t="shared" si="6"/>
        <v>-590.12888531960107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34" ht="15" x14ac:dyDescent="0.25">
      <c r="A74" s="97">
        <v>46022</v>
      </c>
      <c r="B74" s="102">
        <f t="shared" si="15"/>
        <v>1501647.5961634039</v>
      </c>
      <c r="C74" s="99">
        <f>+'Summary Feed x Depr Grp'!T69</f>
        <v>1501647.5961634039</v>
      </c>
      <c r="D74" s="102">
        <f>($B$26*$F$6+($B$38-$B$26)*$E$6+($B$50-$B$38)*$D$6+($B$62-$B$50)*$C$6+($B$74-$B$62)*$B$6)/12</f>
        <v>7329.8352283081904</v>
      </c>
      <c r="E74" s="191">
        <f t="shared" si="21"/>
        <v>10396.02219455765</v>
      </c>
      <c r="F74" s="102">
        <f t="shared" si="29"/>
        <v>-197633.59163578058</v>
      </c>
      <c r="G74" s="191">
        <f t="shared" si="29"/>
        <v>-233000.88070163474</v>
      </c>
      <c r="H74" s="102">
        <f t="shared" si="18"/>
        <v>1304014.0045276233</v>
      </c>
      <c r="I74" s="102">
        <f t="shared" si="18"/>
        <v>1268646.7154617691</v>
      </c>
      <c r="J74" s="102">
        <f t="shared" si="31"/>
        <v>-35367.289065854158</v>
      </c>
      <c r="K74" s="102">
        <f t="shared" si="4"/>
        <v>7427.1307038293726</v>
      </c>
      <c r="L74" s="102">
        <f t="shared" si="6"/>
        <v>-643.89926291239135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3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+'E315 3'!L62</f>
        <v>-602.06704030552419</v>
      </c>
      <c r="S75" s="47">
        <f>+'E315 3'!K62</f>
        <v>3249.1844700032821</v>
      </c>
      <c r="T75" s="45"/>
      <c r="U75" s="46"/>
      <c r="V75" s="43"/>
      <c r="W75" s="147">
        <f>S75</f>
        <v>3249.1844700032821</v>
      </c>
      <c r="X75" s="1"/>
    </row>
    <row r="76" spans="1:3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+'E315 3'!L63</f>
        <v>-52.425109391956539</v>
      </c>
      <c r="S76" s="48">
        <f t="shared" ref="S76:S87" si="33">+S75-R76</f>
        <v>3301.6095793952386</v>
      </c>
      <c r="T76" s="45">
        <f>U76-SUM($P$75:P76)+1</f>
        <v>335</v>
      </c>
      <c r="U76" s="46">
        <f>P88</f>
        <v>365</v>
      </c>
      <c r="V76" s="43">
        <f t="shared" ref="V76:V87" si="34">+T76/U76*R76</f>
        <v>-48.116196291247782</v>
      </c>
      <c r="W76" s="146">
        <f t="shared" ref="W76:W87" si="35">+W75-V76</f>
        <v>3297.3006662945299</v>
      </c>
      <c r="X76" s="1"/>
    </row>
    <row r="77" spans="1:34" ht="15" x14ac:dyDescent="0.25">
      <c r="A77" s="107" t="s">
        <v>102</v>
      </c>
      <c r="B77" s="98">
        <f>B26</f>
        <v>234267.53</v>
      </c>
      <c r="C77" s="98">
        <f>C26</f>
        <v>234267.53</v>
      </c>
      <c r="D77" s="98">
        <f>SUM(D21:D26)</f>
        <v>4392.5161874999994</v>
      </c>
      <c r="E77" s="98">
        <f>SUM(E21:E26)</f>
        <v>5253.777332846119</v>
      </c>
      <c r="F77" s="98">
        <f t="shared" ref="F77:K77" si="36">F26</f>
        <v>-8785.0323749999989</v>
      </c>
      <c r="G77" s="98">
        <f t="shared" si="36"/>
        <v>-5253.777332846119</v>
      </c>
      <c r="H77" s="98">
        <f t="shared" si="36"/>
        <v>225482.49762499999</v>
      </c>
      <c r="I77" s="98">
        <f t="shared" si="36"/>
        <v>229013.75266715389</v>
      </c>
      <c r="J77" s="98">
        <f t="shared" si="36"/>
        <v>3531.2550421539054</v>
      </c>
      <c r="K77" s="98">
        <f t="shared" si="36"/>
        <v>-741.56355885232006</v>
      </c>
      <c r="L77" s="96">
        <f>SUM(L21:L26)</f>
        <v>-180.86484052267974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+'E315 3'!L64</f>
        <v>-106.19548698472317</v>
      </c>
      <c r="S77" s="48">
        <f t="shared" si="33"/>
        <v>3407.8050663799618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-89.32058768304114</v>
      </c>
      <c r="W77" s="146">
        <f t="shared" si="35"/>
        <v>3386.6212539775711</v>
      </c>
      <c r="X77" s="1"/>
    </row>
    <row r="78" spans="1:34" ht="15" x14ac:dyDescent="0.25">
      <c r="A78" s="108" t="s">
        <v>103</v>
      </c>
      <c r="B78" s="109">
        <f>(0+B26+SUM(B15:B25)*2)/24</f>
        <v>65836.808682282193</v>
      </c>
      <c r="C78" s="109">
        <f>(0+C26+SUM(C15:C25)*2)/24</f>
        <v>65836.808682282193</v>
      </c>
      <c r="D78" s="109"/>
      <c r="E78" s="110"/>
      <c r="F78" s="109">
        <f t="shared" ref="F78:K78" si="38">(0+F26+SUM(F15:F25)*2)/24</f>
        <v>-4392.5161874999994</v>
      </c>
      <c r="G78" s="109">
        <f t="shared" si="38"/>
        <v>-982.6790098165992</v>
      </c>
      <c r="H78" s="109">
        <f t="shared" si="38"/>
        <v>61444.292494782196</v>
      </c>
      <c r="I78" s="109">
        <f t="shared" si="38"/>
        <v>64854.129672465606</v>
      </c>
      <c r="J78" s="109">
        <f t="shared" si="38"/>
        <v>3409.8371776834024</v>
      </c>
      <c r="K78" s="109">
        <f t="shared" si="38"/>
        <v>-716.0658073135146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+'E315 3'!L65</f>
        <v>-159.96586457748981</v>
      </c>
      <c r="S78" s="48">
        <f t="shared" si="33"/>
        <v>3567.7709309574516</v>
      </c>
      <c r="T78" s="45">
        <f>U78-SUM($P$75:P78)+1</f>
        <v>276</v>
      </c>
      <c r="U78" s="46">
        <f t="shared" si="37"/>
        <v>365</v>
      </c>
      <c r="V78" s="43">
        <f t="shared" si="34"/>
        <v>-120.96048937914298</v>
      </c>
      <c r="W78" s="146">
        <f t="shared" si="35"/>
        <v>3507.581743356714</v>
      </c>
      <c r="X78" s="1"/>
    </row>
    <row r="79" spans="1:3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+'E315 3'!L66</f>
        <v>-213.73624217025736</v>
      </c>
      <c r="S79" s="48">
        <f t="shared" si="33"/>
        <v>3781.5071731277089</v>
      </c>
      <c r="T79" s="45">
        <f>U79-SUM($P$75:P79)+1</f>
        <v>246</v>
      </c>
      <c r="U79" s="46">
        <f t="shared" si="37"/>
        <v>365</v>
      </c>
      <c r="V79" s="43">
        <f t="shared" si="34"/>
        <v>-144.05237143529675</v>
      </c>
      <c r="W79" s="146">
        <f t="shared" si="35"/>
        <v>3651.6341147920107</v>
      </c>
      <c r="X79" s="1"/>
    </row>
    <row r="80" spans="1:34" ht="15" x14ac:dyDescent="0.25">
      <c r="A80" s="124" t="s">
        <v>89</v>
      </c>
      <c r="B80" s="125">
        <f>B38</f>
        <v>330250.37000000005</v>
      </c>
      <c r="C80" s="125">
        <f>C38</f>
        <v>330250.37000000005</v>
      </c>
      <c r="D80" s="125">
        <f>SUM(D27:D38)</f>
        <v>20511.129490699997</v>
      </c>
      <c r="E80" s="125">
        <f>SUM(E27:E38)</f>
        <v>22524.264210000001</v>
      </c>
      <c r="F80" s="125">
        <f t="shared" ref="F80:I80" si="39">F38</f>
        <v>-29296.161865699989</v>
      </c>
      <c r="G80" s="125">
        <f t="shared" si="39"/>
        <v>-27778.04154284612</v>
      </c>
      <c r="H80" s="125">
        <f t="shared" si="39"/>
        <v>300954.20813430008</v>
      </c>
      <c r="I80" s="125">
        <f t="shared" si="39"/>
        <v>302472.32845715393</v>
      </c>
      <c r="J80" s="125">
        <f>J38</f>
        <v>1518.1203228538507</v>
      </c>
      <c r="K80" s="125">
        <f>K38</f>
        <v>-318.80526779930864</v>
      </c>
      <c r="L80" s="126">
        <f>SUM(L27:L38)</f>
        <v>-422.75829105301142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+'E315 3'!L67</f>
        <v>-267.50661976304809</v>
      </c>
      <c r="S80" s="48">
        <f t="shared" si="33"/>
        <v>4049.013792890757</v>
      </c>
      <c r="T80" s="45">
        <f>U80-SUM($P$75:P80)+1</f>
        <v>215</v>
      </c>
      <c r="U80" s="46">
        <f t="shared" si="37"/>
        <v>365</v>
      </c>
      <c r="V80" s="43">
        <f t="shared" si="34"/>
        <v>-157.57239246316533</v>
      </c>
      <c r="W80" s="146">
        <f t="shared" si="35"/>
        <v>3809.2065072551759</v>
      </c>
      <c r="X80" s="1"/>
    </row>
    <row r="81" spans="1:42" ht="15" x14ac:dyDescent="0.25">
      <c r="A81" s="127" t="s">
        <v>88</v>
      </c>
      <c r="B81" s="128">
        <f>(B26+B38+SUM(B27:B37)*2)/24</f>
        <v>282258.95</v>
      </c>
      <c r="C81" s="128">
        <f>(C26+C38+SUM(C27:C37)*2)/24</f>
        <v>282258.95</v>
      </c>
      <c r="D81" s="128"/>
      <c r="E81" s="129"/>
      <c r="F81" s="128">
        <f t="shared" ref="F81:I81" si="40">(F26+F38+SUM(F27:F37)*2)/24</f>
        <v>-19040.597120349998</v>
      </c>
      <c r="G81" s="128">
        <f t="shared" si="40"/>
        <v>-15882.056092721121</v>
      </c>
      <c r="H81" s="128">
        <f t="shared" si="40"/>
        <v>263218.35287965002</v>
      </c>
      <c r="I81" s="128">
        <f t="shared" si="40"/>
        <v>266376.89390727889</v>
      </c>
      <c r="J81" s="128">
        <f>(J26+J38+SUM(J27:J37)*2)/24</f>
        <v>3158.5410276288785</v>
      </c>
      <c r="K81" s="128">
        <f>(K26+K38+SUM(K27:K37)*2)/24</f>
        <v>-663.29361580206444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+'E315 3'!L68</f>
        <v>-321.27699735574242</v>
      </c>
      <c r="S81" s="48">
        <f t="shared" si="33"/>
        <v>4370.2907902464995</v>
      </c>
      <c r="T81" s="45">
        <f>U81-SUM($P$75:P81)+1</f>
        <v>185</v>
      </c>
      <c r="U81" s="46">
        <f t="shared" si="37"/>
        <v>365</v>
      </c>
      <c r="V81" s="43">
        <f t="shared" si="34"/>
        <v>-162.83902605702013</v>
      </c>
      <c r="W81" s="146">
        <f t="shared" si="35"/>
        <v>3972.0455333121959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+'E315 3'!L69</f>
        <v>-375.04737494858182</v>
      </c>
      <c r="S82" s="48">
        <f t="shared" si="33"/>
        <v>4745.3381651950813</v>
      </c>
      <c r="T82" s="45">
        <f>U82-SUM($P$75:P82)+1</f>
        <v>154</v>
      </c>
      <c r="U82" s="46">
        <f t="shared" si="37"/>
        <v>365</v>
      </c>
      <c r="V82" s="43">
        <f t="shared" si="34"/>
        <v>-158.2391664166619</v>
      </c>
      <c r="W82" s="146">
        <f t="shared" si="35"/>
        <v>4130.284699728858</v>
      </c>
      <c r="X82" s="1"/>
    </row>
    <row r="83" spans="1:42" ht="15" x14ac:dyDescent="0.25">
      <c r="A83" s="107" t="s">
        <v>90</v>
      </c>
      <c r="B83" s="98">
        <f>B50</f>
        <v>461047.35919008165</v>
      </c>
      <c r="C83" s="98">
        <f>C50</f>
        <v>461047.35919008165</v>
      </c>
      <c r="D83" s="98">
        <f>SUM(D39:D50)</f>
        <v>27475.931292328056</v>
      </c>
      <c r="E83" s="98">
        <f>SUM(E39:E50)</f>
        <v>33274.06951244294</v>
      </c>
      <c r="F83" s="98">
        <f t="shared" ref="F83:K83" si="41">F50</f>
        <v>-56772.093158028045</v>
      </c>
      <c r="G83" s="98">
        <f t="shared" si="41"/>
        <v>-61052.11105528906</v>
      </c>
      <c r="H83" s="98">
        <f t="shared" si="41"/>
        <v>404275.26603205362</v>
      </c>
      <c r="I83" s="98">
        <f t="shared" si="41"/>
        <v>399995.24813479261</v>
      </c>
      <c r="J83" s="98">
        <f t="shared" si="41"/>
        <v>-4280.0178972610156</v>
      </c>
      <c r="K83" s="98">
        <f t="shared" si="41"/>
        <v>898.80375842481328</v>
      </c>
      <c r="L83" s="101">
        <f>SUM(L39:L50)</f>
        <v>-1217.6090262241219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+'E315 3'!L70</f>
        <v>-428.81775254137301</v>
      </c>
      <c r="S83" s="48">
        <f t="shared" si="33"/>
        <v>5174.1559177364543</v>
      </c>
      <c r="T83" s="45">
        <f>U83-SUM($P$75:P83)+1</f>
        <v>123</v>
      </c>
      <c r="U83" s="46">
        <f t="shared" si="37"/>
        <v>365</v>
      </c>
      <c r="V83" s="43">
        <f t="shared" si="34"/>
        <v>-144.50570839065446</v>
      </c>
      <c r="W83" s="146">
        <f t="shared" si="35"/>
        <v>4274.790408119512</v>
      </c>
      <c r="X83" s="1"/>
    </row>
    <row r="84" spans="1:42" ht="15" x14ac:dyDescent="0.25">
      <c r="A84" s="108" t="s">
        <v>91</v>
      </c>
      <c r="B84" s="109">
        <f>(B38+B50+SUM(B39:B49)*2)/24</f>
        <v>395648.86459504085</v>
      </c>
      <c r="C84" s="109">
        <f>(C38+C50+SUM(C39:C49)*2)/24</f>
        <v>395648.86459504085</v>
      </c>
      <c r="D84" s="109"/>
      <c r="E84" s="110"/>
      <c r="F84" s="109">
        <f t="shared" ref="F84:K84" si="42">(F38+F50+SUM(F39:F49)*2)/24</f>
        <v>-43034.127511864011</v>
      </c>
      <c r="G84" s="109">
        <f t="shared" si="42"/>
        <v>-43504.773156071831</v>
      </c>
      <c r="H84" s="109">
        <f t="shared" si="42"/>
        <v>352614.73708317685</v>
      </c>
      <c r="I84" s="109">
        <f t="shared" si="42"/>
        <v>352144.09143896907</v>
      </c>
      <c r="J84" s="109">
        <f t="shared" si="42"/>
        <v>-470.64564420781971</v>
      </c>
      <c r="K84" s="109">
        <f t="shared" si="42"/>
        <v>98.835585283642146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+'E315 3'!L71</f>
        <v>-482.58813013401868</v>
      </c>
      <c r="S84" s="48">
        <f t="shared" si="33"/>
        <v>5656.744047870473</v>
      </c>
      <c r="T84" s="45">
        <f>U84-SUM($P$75:P84)+1</f>
        <v>93</v>
      </c>
      <c r="U84" s="46">
        <f t="shared" si="37"/>
        <v>365</v>
      </c>
      <c r="V84" s="43">
        <f t="shared" si="34"/>
        <v>-122.96081123962668</v>
      </c>
      <c r="W84" s="146">
        <f t="shared" si="35"/>
        <v>4397.7512193591383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+'E315 3'!L72</f>
        <v>-536.35850772690719</v>
      </c>
      <c r="S85" s="48">
        <f t="shared" si="33"/>
        <v>6193.1025555973802</v>
      </c>
      <c r="T85" s="45">
        <f>U85-SUM($P$75:P85)+1</f>
        <v>62</v>
      </c>
      <c r="U85" s="46">
        <f t="shared" si="37"/>
        <v>365</v>
      </c>
      <c r="V85" s="43">
        <f t="shared" si="34"/>
        <v>-91.107472545392454</v>
      </c>
      <c r="W85" s="146">
        <f t="shared" si="35"/>
        <v>4488.858691904531</v>
      </c>
      <c r="X85" s="1"/>
    </row>
    <row r="86" spans="1:42" ht="15" x14ac:dyDescent="0.25">
      <c r="A86" s="124" t="s">
        <v>92</v>
      </c>
      <c r="B86" s="125">
        <f>B62</f>
        <v>1063227.6667506739</v>
      </c>
      <c r="C86" s="125">
        <f>C62</f>
        <v>1063227.6667506739</v>
      </c>
      <c r="D86" s="125">
        <f>SUM(D51:D62)</f>
        <v>52903.475738054192</v>
      </c>
      <c r="E86" s="125">
        <f>SUM(E51:E62)</f>
        <v>64095.76484080877</v>
      </c>
      <c r="F86" s="125">
        <f t="shared" ref="F86:K86" si="43">F62</f>
        <v>-109675.56889608229</v>
      </c>
      <c r="G86" s="125">
        <f t="shared" si="43"/>
        <v>-125147.87589609782</v>
      </c>
      <c r="H86" s="125">
        <f t="shared" si="43"/>
        <v>953552.09785459167</v>
      </c>
      <c r="I86" s="125">
        <f t="shared" si="43"/>
        <v>938079.79085457604</v>
      </c>
      <c r="J86" s="125">
        <f t="shared" si="43"/>
        <v>-15472.307000015629</v>
      </c>
      <c r="K86" s="125">
        <f t="shared" si="43"/>
        <v>3249.1844700032821</v>
      </c>
      <c r="L86" s="126">
        <f>SUM(L51:L62)</f>
        <v>-2350.3807115784689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+'E315 3'!L73</f>
        <v>-590.12888531960107</v>
      </c>
      <c r="S86" s="48">
        <f t="shared" si="33"/>
        <v>6783.2314409169812</v>
      </c>
      <c r="T86" s="45">
        <f>U86-SUM($P$75:P86)+1</f>
        <v>32</v>
      </c>
      <c r="U86" s="46">
        <f t="shared" si="37"/>
        <v>365</v>
      </c>
      <c r="V86" s="43">
        <f t="shared" si="34"/>
        <v>-51.737326932129406</v>
      </c>
      <c r="W86" s="146">
        <f t="shared" si="35"/>
        <v>4540.5960188366607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762137.51297037781</v>
      </c>
      <c r="C87" s="128">
        <f t="shared" si="44"/>
        <v>762137.51297037781</v>
      </c>
      <c r="D87" s="128"/>
      <c r="E87" s="129"/>
      <c r="F87" s="128">
        <f t="shared" ref="F87:H87" si="45">(F50+F62+SUM(F51:F61)*2)/24</f>
        <v>-83223.831027055174</v>
      </c>
      <c r="G87" s="128">
        <f t="shared" si="45"/>
        <v>-88909.020655776796</v>
      </c>
      <c r="H87" s="128">
        <f t="shared" si="45"/>
        <v>678913.68194332265</v>
      </c>
      <c r="I87" s="128">
        <f>(I50+I62+SUM(I51:I61)*2)/24</f>
        <v>673228.49231460097</v>
      </c>
      <c r="J87" s="128">
        <f t="shared" ref="J87:K87" si="46">(J50+J62+SUM(J51:J61)*2)/24</f>
        <v>-5685.1896287216396</v>
      </c>
      <c r="K87" s="128">
        <f t="shared" si="46"/>
        <v>1193.8898220315443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+'E315 3'!L74</f>
        <v>-643.89926291239135</v>
      </c>
      <c r="S87" s="48">
        <f t="shared" si="33"/>
        <v>7427.1307038293726</v>
      </c>
      <c r="T87" s="45">
        <f>U87-SUM($P$75:P87)+1</f>
        <v>1</v>
      </c>
      <c r="U87" s="46">
        <f t="shared" si="37"/>
        <v>365</v>
      </c>
      <c r="V87" s="43">
        <f t="shared" si="34"/>
        <v>-1.76410756962299</v>
      </c>
      <c r="W87" s="146">
        <f t="shared" si="35"/>
        <v>4542.3601264062836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-4177.946233826091</v>
      </c>
      <c r="S88" s="224">
        <f>+'E315 3'!K74-S87</f>
        <v>0</v>
      </c>
      <c r="T88" s="21"/>
      <c r="U88" s="50"/>
      <c r="V88" s="49">
        <f>SUM(V76:V87)</f>
        <v>-1293.1756564030022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1501647.5961634039</v>
      </c>
      <c r="C89" s="98">
        <f>C74</f>
        <v>1501647.5961634039</v>
      </c>
      <c r="D89" s="98">
        <f>SUM(D63:D74)</f>
        <v>87958.022739698281</v>
      </c>
      <c r="E89" s="98">
        <f>SUM(E63:E74)</f>
        <v>107853.00480553697</v>
      </c>
      <c r="F89" s="98">
        <f t="shared" ref="F89:K89" si="47">F74</f>
        <v>-197633.59163578058</v>
      </c>
      <c r="G89" s="98">
        <f t="shared" si="47"/>
        <v>-233000.88070163474</v>
      </c>
      <c r="H89" s="98">
        <f t="shared" si="47"/>
        <v>1304014.0045276233</v>
      </c>
      <c r="I89" s="98">
        <f t="shared" si="47"/>
        <v>1268646.7154617691</v>
      </c>
      <c r="J89" s="98">
        <f t="shared" si="47"/>
        <v>-35367.289065854158</v>
      </c>
      <c r="K89" s="98">
        <f t="shared" si="47"/>
        <v>7427.1307038293726</v>
      </c>
      <c r="L89" s="101">
        <f>SUM(L63:L74)</f>
        <v>-4177.946233826091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1282437.6314570387</v>
      </c>
      <c r="C90" s="109">
        <f>(C62+C74+SUM(C63:C73)*2)/24</f>
        <v>1282437.6314570387</v>
      </c>
      <c r="D90" s="109"/>
      <c r="E90" s="110"/>
      <c r="F90" s="109">
        <f t="shared" ref="F90:K90" si="48">(F62+F74+SUM(F63:F73)*2)/24</f>
        <v>-153654.58026593144</v>
      </c>
      <c r="G90" s="109">
        <f t="shared" si="48"/>
        <v>-176023.12274499107</v>
      </c>
      <c r="H90" s="109">
        <f t="shared" si="48"/>
        <v>1128783.0511911074</v>
      </c>
      <c r="I90" s="109">
        <f t="shared" si="48"/>
        <v>1106414.5087120479</v>
      </c>
      <c r="J90" s="109">
        <f t="shared" si="48"/>
        <v>-22368.542479059648</v>
      </c>
      <c r="K90" s="109">
        <f t="shared" si="48"/>
        <v>4697.3939206025261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4697.3939206025261</v>
      </c>
      <c r="T90" s="21"/>
      <c r="U90" s="22"/>
      <c r="V90" s="160" t="s">
        <v>104</v>
      </c>
      <c r="W90" s="55">
        <f>W87</f>
        <v>4542.3601264062836</v>
      </c>
      <c r="X90" s="247">
        <f>+'DFIT Detail'!G12</f>
        <v>4543.6400000000003</v>
      </c>
      <c r="Y90" s="249">
        <f>+W90-X90</f>
        <v>-1.2798735937167294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Grp'!T73-B78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Grp'!T74-B81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Grp'!T75-B84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Grp'!T76-B87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Grp'!T77-B90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E315 STM Accessory, Colstrip 3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5253.777332846119</v>
      </c>
      <c r="F103" s="99">
        <f t="array" ref="F103:F107">TRANSPOSE('Depr Exp Detail'!D69:H69)</f>
        <v>5253.77</v>
      </c>
      <c r="G103" s="264">
        <f>+F103-E103</f>
        <v>-7.3328461185155902E-3</v>
      </c>
      <c r="H103" s="256"/>
    </row>
    <row r="104" spans="1:12" x14ac:dyDescent="0.2">
      <c r="D104" s="258" t="s">
        <v>3035</v>
      </c>
      <c r="E104" s="102">
        <f>+E80</f>
        <v>22524.264210000001</v>
      </c>
      <c r="F104" s="99">
        <v>22524.3</v>
      </c>
      <c r="G104" s="264">
        <f t="shared" ref="G104:G107" si="50">+F104-E104</f>
        <v>3.5789999998087296E-2</v>
      </c>
      <c r="H104" s="256"/>
    </row>
    <row r="105" spans="1:12" x14ac:dyDescent="0.2">
      <c r="D105" s="255">
        <v>2023</v>
      </c>
      <c r="E105" s="102">
        <f>+E83</f>
        <v>33274.06951244294</v>
      </c>
      <c r="F105" s="99">
        <v>33274.620000000003</v>
      </c>
      <c r="G105" s="264">
        <f t="shared" si="50"/>
        <v>0.55048755706229713</v>
      </c>
      <c r="H105" s="256"/>
    </row>
    <row r="106" spans="1:12" x14ac:dyDescent="0.2">
      <c r="D106" s="255">
        <v>2024</v>
      </c>
      <c r="E106" s="102">
        <f>+E86</f>
        <v>64095.76484080877</v>
      </c>
      <c r="F106" s="99">
        <v>64096.5</v>
      </c>
      <c r="G106" s="264">
        <f t="shared" si="50"/>
        <v>0.73515919123019557</v>
      </c>
      <c r="H106" s="256"/>
    </row>
    <row r="107" spans="1:12" x14ac:dyDescent="0.2">
      <c r="D107" s="255">
        <v>2025</v>
      </c>
      <c r="E107" s="102">
        <f>+E89</f>
        <v>107853.00480553697</v>
      </c>
      <c r="F107" s="99">
        <v>107853.66</v>
      </c>
      <c r="G107" s="264">
        <f t="shared" si="50"/>
        <v>0.65519446303369477</v>
      </c>
      <c r="H107" s="256"/>
    </row>
    <row r="108" spans="1:12" x14ac:dyDescent="0.2">
      <c r="D108" s="255"/>
      <c r="E108" s="190"/>
      <c r="F108" s="190"/>
      <c r="G108" s="195">
        <f>SUM(G103:G107)</f>
        <v>1.9692983652057592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14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7109375" style="67" bestFit="1" customWidth="1"/>
    <col min="12" max="12" width="11.7109375" style="67" bestFit="1" customWidth="1"/>
    <col min="13" max="13" width="9.7109375" style="190" bestFit="1" customWidth="1"/>
    <col min="14" max="14" width="7.7109375" style="67" bestFit="1" customWidth="1"/>
    <col min="15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24" s="2" customFormat="1" x14ac:dyDescent="0.2">
      <c r="A1" s="15" t="str">
        <f>+'Summary Feed x Depr Grp'!U1</f>
        <v>E315 STM Accessory, Colstrip 3-4 Cm</v>
      </c>
      <c r="B1" s="15"/>
      <c r="C1" s="16"/>
      <c r="D1" s="16"/>
      <c r="E1" s="16"/>
      <c r="J1" s="16"/>
      <c r="K1" s="16"/>
      <c r="L1" s="56"/>
      <c r="M1" s="57"/>
      <c r="N1" s="56"/>
    </row>
    <row r="2" spans="1:24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24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24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24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 t="s">
        <v>2</v>
      </c>
    </row>
    <row r="6" spans="1:24" s="2" customFormat="1" x14ac:dyDescent="0.2">
      <c r="A6" s="71" t="s">
        <v>82</v>
      </c>
      <c r="B6" s="116">
        <f t="array" ref="B6:V6">TRANSPOSE(MACRS!AA7:AA27)</f>
        <v>3.7499999999999999E-2</v>
      </c>
      <c r="C6" s="116">
        <v>7.2190000000000004E-2</v>
      </c>
      <c r="D6" s="116">
        <v>6.6769999999999996E-2</v>
      </c>
      <c r="E6" s="116">
        <v>6.1769999999999999E-2</v>
      </c>
      <c r="F6" s="116">
        <v>5.713E-2</v>
      </c>
      <c r="G6" s="116">
        <v>5.2850000000000001E-2</v>
      </c>
      <c r="H6" s="116">
        <v>4.888E-2</v>
      </c>
      <c r="I6" s="116">
        <v>4.5220000000000003E-2</v>
      </c>
      <c r="J6" s="116">
        <v>4.462E-2</v>
      </c>
      <c r="K6" s="116">
        <v>4.4609999999999997E-2</v>
      </c>
      <c r="L6" s="116">
        <v>4.462E-2</v>
      </c>
      <c r="M6" s="116">
        <v>4.4609999999999997E-2</v>
      </c>
      <c r="N6" s="116">
        <v>4.462E-2</v>
      </c>
      <c r="O6" s="116">
        <v>4.4609999999999997E-2</v>
      </c>
      <c r="P6" s="116">
        <v>4.462E-2</v>
      </c>
      <c r="Q6" s="116">
        <v>4.4609999999999997E-2</v>
      </c>
      <c r="R6" s="116">
        <v>4.462E-2</v>
      </c>
      <c r="S6" s="116">
        <v>4.4609999999999997E-2</v>
      </c>
      <c r="T6" s="116">
        <v>4.462E-2</v>
      </c>
      <c r="U6" s="116">
        <v>4.4609999999999997E-2</v>
      </c>
      <c r="V6" s="116">
        <v>2.231E-2</v>
      </c>
      <c r="W6" s="116">
        <f>SUM(B6:V6)</f>
        <v>1.0000000000000002</v>
      </c>
    </row>
    <row r="7" spans="1:24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24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24" ht="13.5" thickBot="1" x14ac:dyDescent="0.25">
      <c r="A9" s="80"/>
      <c r="B9" s="81"/>
      <c r="C9" s="82"/>
      <c r="D9" s="81" t="s">
        <v>64</v>
      </c>
      <c r="E9" s="159">
        <f>+'Summary Feed x Depr Grp'!U7</f>
        <v>5.3200000000000004E-2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24" ht="13.5" thickBot="1" x14ac:dyDescent="0.25">
      <c r="A10" s="80"/>
      <c r="B10" s="81"/>
      <c r="C10" s="82"/>
      <c r="D10" s="81" t="s">
        <v>65</v>
      </c>
      <c r="E10" s="159">
        <f>+'Summary Feed x Depr Grp'!U8</f>
        <v>3.9399999999999998E-2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24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24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24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24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24" ht="15" x14ac:dyDescent="0.25">
      <c r="A15" s="97">
        <v>44227</v>
      </c>
      <c r="B15" s="102"/>
      <c r="C15" s="102"/>
      <c r="D15" s="102">
        <f t="shared" ref="D15:D26" si="0">$B$26*$B$6/12</f>
        <v>95.899468749999983</v>
      </c>
      <c r="E15" s="102"/>
      <c r="F15" s="102">
        <f t="shared" ref="F15" si="1">-D15</f>
        <v>-95.899468749999983</v>
      </c>
      <c r="G15" s="102"/>
      <c r="H15" s="102">
        <f t="shared" ref="H15:I30" si="2">B15+F15</f>
        <v>-95.899468749999983</v>
      </c>
      <c r="I15" s="102">
        <f t="shared" si="2"/>
        <v>0</v>
      </c>
      <c r="J15" s="102">
        <f t="shared" ref="J15:J69" si="3">I15-H15</f>
        <v>95.899468749999983</v>
      </c>
      <c r="K15" s="102">
        <f t="shared" ref="K15:K74" si="4">-J15*$K$11</f>
        <v>-20.138888437499997</v>
      </c>
      <c r="L15" s="102">
        <f t="shared" ref="L15" si="5">-K15</f>
        <v>20.138888437499997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24" ht="15" x14ac:dyDescent="0.25">
      <c r="A16" s="97">
        <v>44255</v>
      </c>
      <c r="B16" s="102"/>
      <c r="C16" s="102"/>
      <c r="D16" s="102">
        <f t="shared" si="0"/>
        <v>95.899468749999983</v>
      </c>
      <c r="E16" s="102"/>
      <c r="F16" s="102">
        <f>-D16+F15</f>
        <v>-191.79893749999997</v>
      </c>
      <c r="G16" s="102"/>
      <c r="H16" s="102">
        <f t="shared" si="2"/>
        <v>-191.79893749999997</v>
      </c>
      <c r="I16" s="102">
        <f t="shared" si="2"/>
        <v>0</v>
      </c>
      <c r="J16" s="102">
        <f t="shared" si="3"/>
        <v>191.79893749999997</v>
      </c>
      <c r="K16" s="102">
        <f t="shared" si="4"/>
        <v>-40.277776874999994</v>
      </c>
      <c r="L16" s="102">
        <f t="shared" ref="L16:L74" si="6">-K16+K15</f>
        <v>20.138888437499997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95.899468749999983</v>
      </c>
      <c r="E17" s="102"/>
      <c r="F17" s="102">
        <f t="shared" ref="F17:G32" si="7">-D17+F16</f>
        <v>-287.69840624999995</v>
      </c>
      <c r="G17" s="102"/>
      <c r="H17" s="102">
        <f t="shared" si="2"/>
        <v>-287.69840624999995</v>
      </c>
      <c r="I17" s="102">
        <f t="shared" si="2"/>
        <v>0</v>
      </c>
      <c r="J17" s="102">
        <f t="shared" si="3"/>
        <v>287.69840624999995</v>
      </c>
      <c r="K17" s="102">
        <f t="shared" si="4"/>
        <v>-60.416665312499987</v>
      </c>
      <c r="L17" s="102">
        <f t="shared" si="6"/>
        <v>20.138888437499993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95.899468749999983</v>
      </c>
      <c r="E18" s="102"/>
      <c r="F18" s="102">
        <f t="shared" si="7"/>
        <v>-383.59787499999993</v>
      </c>
      <c r="G18" s="102"/>
      <c r="H18" s="102">
        <f t="shared" si="2"/>
        <v>-383.59787499999993</v>
      </c>
      <c r="I18" s="102">
        <f t="shared" si="2"/>
        <v>0</v>
      </c>
      <c r="J18" s="102">
        <f t="shared" si="3"/>
        <v>383.59787499999993</v>
      </c>
      <c r="K18" s="102">
        <f t="shared" si="4"/>
        <v>-80.555553749999987</v>
      </c>
      <c r="L18" s="102">
        <f t="shared" si="6"/>
        <v>20.1388884375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95.899468749999983</v>
      </c>
      <c r="E19" s="102"/>
      <c r="F19" s="102">
        <f t="shared" si="7"/>
        <v>-479.49734374999991</v>
      </c>
      <c r="G19" s="102"/>
      <c r="H19" s="102">
        <f t="shared" si="2"/>
        <v>-479.49734374999991</v>
      </c>
      <c r="I19" s="102">
        <f t="shared" si="2"/>
        <v>0</v>
      </c>
      <c r="J19" s="102">
        <f t="shared" si="3"/>
        <v>479.49734374999991</v>
      </c>
      <c r="K19" s="102">
        <f t="shared" si="4"/>
        <v>-100.69444218749997</v>
      </c>
      <c r="L19" s="102">
        <f t="shared" si="6"/>
        <v>20.138888437499986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95.899468749999983</v>
      </c>
      <c r="E20" s="102"/>
      <c r="F20" s="102">
        <f t="shared" si="7"/>
        <v>-575.3968124999999</v>
      </c>
      <c r="G20" s="102"/>
      <c r="H20" s="102">
        <f t="shared" si="2"/>
        <v>-575.3968124999999</v>
      </c>
      <c r="I20" s="102">
        <f t="shared" si="2"/>
        <v>0</v>
      </c>
      <c r="J20" s="102">
        <f t="shared" si="3"/>
        <v>575.3968124999999</v>
      </c>
      <c r="K20" s="102">
        <f t="shared" si="4"/>
        <v>-120.83333062499997</v>
      </c>
      <c r="L20" s="102">
        <f t="shared" si="6"/>
        <v>20.1388884375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8">C21</f>
        <v>9548.900961333693</v>
      </c>
      <c r="C21" s="102">
        <f>+'Summary Feed x Depr Grp'!V16</f>
        <v>9548.900961333693</v>
      </c>
      <c r="D21" s="102">
        <f t="shared" si="0"/>
        <v>95.899468749999983</v>
      </c>
      <c r="E21" s="191">
        <f>(+C21*$E$9/12)*0.5</f>
        <v>21.166730464289689</v>
      </c>
      <c r="F21" s="229">
        <f t="shared" si="7"/>
        <v>-671.29628124999988</v>
      </c>
      <c r="G21" s="102">
        <f>-E21</f>
        <v>-21.166730464289689</v>
      </c>
      <c r="H21" s="229">
        <f t="shared" si="2"/>
        <v>8877.6046800836939</v>
      </c>
      <c r="I21" s="102">
        <f t="shared" si="2"/>
        <v>9527.7342308694024</v>
      </c>
      <c r="J21" s="229">
        <f t="shared" si="3"/>
        <v>650.12955078570849</v>
      </c>
      <c r="K21" s="229">
        <f t="shared" si="4"/>
        <v>-136.52720566499877</v>
      </c>
      <c r="L21" s="102">
        <f t="shared" si="6"/>
        <v>15.693875039998801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8"/>
        <v>13963.888725742343</v>
      </c>
      <c r="C22" s="102">
        <f>+'Summary Feed x Depr Grp'!V17</f>
        <v>13963.888725742343</v>
      </c>
      <c r="D22" s="102">
        <f t="shared" si="0"/>
        <v>95.899468749999983</v>
      </c>
      <c r="E22" s="102">
        <f t="shared" ref="E22:E27" si="9">+(C21*$E$9/12)+(((C22-C21)*$E$9/12)*0.5)</f>
        <v>52.120017139685217</v>
      </c>
      <c r="F22" s="229">
        <f t="shared" si="7"/>
        <v>-767.19574999999986</v>
      </c>
      <c r="G22" s="191">
        <f>-E22+G21</f>
        <v>-73.286747603974902</v>
      </c>
      <c r="H22" s="229">
        <f t="shared" si="2"/>
        <v>13196.692975742342</v>
      </c>
      <c r="I22" s="102">
        <f t="shared" si="2"/>
        <v>13890.601978138367</v>
      </c>
      <c r="J22" s="229">
        <f t="shared" si="3"/>
        <v>693.90900239602524</v>
      </c>
      <c r="K22" s="229">
        <f t="shared" si="4"/>
        <v>-145.72089050316529</v>
      </c>
      <c r="L22" s="102">
        <f t="shared" si="6"/>
        <v>9.1936848381665186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8"/>
        <v>17684.493546411242</v>
      </c>
      <c r="C23" s="102">
        <f>+'Summary Feed x Depr Grp'!V18</f>
        <v>17684.493546411242</v>
      </c>
      <c r="D23" s="102">
        <f t="shared" si="0"/>
        <v>95.899468749999983</v>
      </c>
      <c r="E23" s="102">
        <f t="shared" si="9"/>
        <v>70.153914036607119</v>
      </c>
      <c r="F23" s="102">
        <f t="shared" si="7"/>
        <v>-863.09521874999984</v>
      </c>
      <c r="G23" s="102">
        <f t="shared" si="7"/>
        <v>-143.44066164058202</v>
      </c>
      <c r="H23" s="102">
        <f t="shared" si="2"/>
        <v>16821.398327661242</v>
      </c>
      <c r="I23" s="102">
        <f t="shared" si="2"/>
        <v>17541.052884770659</v>
      </c>
      <c r="J23" s="102">
        <f t="shared" si="3"/>
        <v>719.65455710941751</v>
      </c>
      <c r="K23" s="102">
        <f t="shared" si="4"/>
        <v>-151.12745699297767</v>
      </c>
      <c r="L23" s="102">
        <f t="shared" si="6"/>
        <v>5.4065664898123771</v>
      </c>
      <c r="M23" s="189"/>
      <c r="N23" s="190"/>
      <c r="O23" s="145">
        <v>2</v>
      </c>
      <c r="P23" s="131"/>
      <c r="Q23" s="42">
        <v>44926</v>
      </c>
      <c r="R23" s="43">
        <f>+'E315 3-4'!L38</f>
        <v>7.2315723497491149</v>
      </c>
      <c r="S23" s="47">
        <f>+'E315 3-4'!K38</f>
        <v>-296.4763478030049</v>
      </c>
      <c r="T23" s="45"/>
      <c r="U23" s="46"/>
      <c r="V23" s="43"/>
      <c r="W23" s="147">
        <f>S23</f>
        <v>-296.4763478030049</v>
      </c>
      <c r="X23" s="1"/>
    </row>
    <row r="24" spans="1:24" ht="15" x14ac:dyDescent="0.25">
      <c r="A24" s="97">
        <v>44500</v>
      </c>
      <c r="B24" s="102">
        <f t="shared" si="8"/>
        <v>21011.58346045994</v>
      </c>
      <c r="C24" s="102">
        <f>+'Summary Feed x Depr Grp'!V19</f>
        <v>21011.58346045994</v>
      </c>
      <c r="D24" s="102">
        <f t="shared" si="0"/>
        <v>95.899468749999983</v>
      </c>
      <c r="E24" s="102">
        <f t="shared" si="9"/>
        <v>85.776304031897808</v>
      </c>
      <c r="F24" s="102">
        <f t="shared" si="7"/>
        <v>-958.99468749999983</v>
      </c>
      <c r="G24" s="102">
        <f t="shared" si="7"/>
        <v>-229.21696567247983</v>
      </c>
      <c r="H24" s="102">
        <f t="shared" si="2"/>
        <v>20052.588772959942</v>
      </c>
      <c r="I24" s="102">
        <f t="shared" si="2"/>
        <v>20782.36649478746</v>
      </c>
      <c r="J24" s="102">
        <f t="shared" si="3"/>
        <v>729.77772182751869</v>
      </c>
      <c r="K24" s="102">
        <f t="shared" si="4"/>
        <v>-153.25332158377893</v>
      </c>
      <c r="L24" s="102">
        <f t="shared" si="6"/>
        <v>2.1258645908012568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+'E315 3-4'!L39</f>
        <v>32.665307380741524</v>
      </c>
      <c r="S24" s="48">
        <f t="shared" ref="S24:S35" si="11">+S23-R24</f>
        <v>-329.14165518374642</v>
      </c>
      <c r="T24" s="45">
        <f>U24-SUM($P$23:P24)+1</f>
        <v>335</v>
      </c>
      <c r="U24" s="46">
        <f>P36</f>
        <v>365</v>
      </c>
      <c r="V24" s="43">
        <f t="shared" ref="V24:V35" si="12">+T24/U24*R24</f>
        <v>29.980487596023043</v>
      </c>
      <c r="W24" s="146">
        <f t="shared" ref="W24:W35" si="13">+W23-V24</f>
        <v>-326.45683539902797</v>
      </c>
      <c r="X24" s="1"/>
    </row>
    <row r="25" spans="1:24" ht="15" x14ac:dyDescent="0.25">
      <c r="A25" s="97">
        <v>44530</v>
      </c>
      <c r="B25" s="102">
        <f t="shared" si="8"/>
        <v>25938.579277045217</v>
      </c>
      <c r="C25" s="102">
        <f>+'Summary Feed x Depr Grp'!V20</f>
        <v>25938.579277045217</v>
      </c>
      <c r="D25" s="102">
        <f t="shared" si="0"/>
        <v>95.899468749999983</v>
      </c>
      <c r="E25" s="102">
        <f t="shared" si="9"/>
        <v>104.0728607348031</v>
      </c>
      <c r="F25" s="102">
        <f t="shared" si="7"/>
        <v>-1054.8941562499999</v>
      </c>
      <c r="G25" s="102">
        <f t="shared" si="7"/>
        <v>-333.28982640728293</v>
      </c>
      <c r="H25" s="102">
        <f t="shared" si="2"/>
        <v>24883.685120795217</v>
      </c>
      <c r="I25" s="102">
        <f t="shared" si="2"/>
        <v>25605.289450637934</v>
      </c>
      <c r="J25" s="102">
        <f t="shared" si="3"/>
        <v>721.60432984271756</v>
      </c>
      <c r="K25" s="102">
        <f t="shared" si="4"/>
        <v>-151.5369092669707</v>
      </c>
      <c r="L25" s="102">
        <f t="shared" si="6"/>
        <v>-1.7164123168082313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+'E315 3-4'!L40</f>
        <v>31.680832540393567</v>
      </c>
      <c r="S25" s="48">
        <f t="shared" si="11"/>
        <v>-360.82248772413999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26.646618054522808</v>
      </c>
      <c r="W25" s="146">
        <f t="shared" si="13"/>
        <v>-353.1034534535508</v>
      </c>
      <c r="X25" s="1"/>
    </row>
    <row r="26" spans="1:24" ht="15" x14ac:dyDescent="0.25">
      <c r="A26" s="97">
        <v>44561</v>
      </c>
      <c r="B26" s="229">
        <f t="shared" si="8"/>
        <v>30687.829999999994</v>
      </c>
      <c r="C26" s="102">
        <f>+'Summary Feed x Depr Grp'!V21</f>
        <v>30687.829999999994</v>
      </c>
      <c r="D26" s="102">
        <f t="shared" si="0"/>
        <v>95.899468749999983</v>
      </c>
      <c r="E26" s="229">
        <f t="shared" si="9"/>
        <v>125.52187389745022</v>
      </c>
      <c r="F26" s="99">
        <f t="shared" si="7"/>
        <v>-1150.7936249999998</v>
      </c>
      <c r="G26" s="229">
        <f t="shared" si="7"/>
        <v>-458.81170030473317</v>
      </c>
      <c r="H26" s="99">
        <f t="shared" si="2"/>
        <v>29537.036374999996</v>
      </c>
      <c r="I26" s="229">
        <f t="shared" si="2"/>
        <v>30229.018299695261</v>
      </c>
      <c r="J26" s="99">
        <f t="shared" si="3"/>
        <v>691.98192469526475</v>
      </c>
      <c r="K26" s="245">
        <f t="shared" si="4"/>
        <v>-145.31620418600559</v>
      </c>
      <c r="L26" s="102">
        <f t="shared" si="6"/>
        <v>-6.2207050809651037</v>
      </c>
      <c r="M26" s="246">
        <f>+'DFIT Detail'!C13</f>
        <v>-145.36000000000001</v>
      </c>
      <c r="N26" s="248">
        <f>+K26-M26</f>
        <v>4.3795813994421451E-2</v>
      </c>
      <c r="O26" s="145">
        <v>5</v>
      </c>
      <c r="P26" s="131">
        <f t="shared" si="10"/>
        <v>31</v>
      </c>
      <c r="Q26" s="42">
        <v>44986</v>
      </c>
      <c r="R26" s="43">
        <f>+'E315 3-4'!L41</f>
        <v>30.696357700045724</v>
      </c>
      <c r="S26" s="48">
        <f t="shared" si="11"/>
        <v>-391.51884542418571</v>
      </c>
      <c r="T26" s="45">
        <f>U26-SUM($P$23:P26)+1</f>
        <v>276</v>
      </c>
      <c r="U26" s="46">
        <f t="shared" si="14"/>
        <v>365</v>
      </c>
      <c r="V26" s="43">
        <f t="shared" si="12"/>
        <v>23.211492397842793</v>
      </c>
      <c r="W26" s="146">
        <f t="shared" si="13"/>
        <v>-376.31494585139359</v>
      </c>
      <c r="X26" s="1"/>
    </row>
    <row r="27" spans="1:24" ht="15" x14ac:dyDescent="0.25">
      <c r="A27" s="165">
        <v>44592</v>
      </c>
      <c r="B27" s="166">
        <f>C27</f>
        <v>31735.599999999995</v>
      </c>
      <c r="C27" s="166">
        <f>+'Summary Feed x Depr Grp'!V22</f>
        <v>31735.599999999995</v>
      </c>
      <c r="D27" s="166">
        <f>($B$26*$C$6/12)+(($B$38-$B$26)*$B$6/12)</f>
        <v>223.90424564166653</v>
      </c>
      <c r="E27" s="219">
        <f t="shared" si="9"/>
        <v>138.37193649999998</v>
      </c>
      <c r="F27" s="166">
        <f>-D27+F26</f>
        <v>-1374.6978706416662</v>
      </c>
      <c r="G27" s="219">
        <f t="shared" si="7"/>
        <v>-597.18363680473317</v>
      </c>
      <c r="H27" s="166">
        <f t="shared" si="2"/>
        <v>30360.902129358328</v>
      </c>
      <c r="I27" s="219">
        <f t="shared" si="2"/>
        <v>31138.416363195262</v>
      </c>
      <c r="J27" s="166">
        <f t="shared" si="3"/>
        <v>777.51423383693327</v>
      </c>
      <c r="K27" s="166">
        <f t="shared" si="4"/>
        <v>-163.27798910575598</v>
      </c>
      <c r="L27" s="166">
        <f t="shared" si="6"/>
        <v>17.961784919750386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+'E315 3-4'!L42</f>
        <v>29.711882859699301</v>
      </c>
      <c r="S27" s="48">
        <f t="shared" si="11"/>
        <v>-421.23072828388501</v>
      </c>
      <c r="T27" s="45">
        <f>U27-SUM($P$23:P27)+1</f>
        <v>246</v>
      </c>
      <c r="U27" s="46">
        <f t="shared" si="14"/>
        <v>365</v>
      </c>
      <c r="V27" s="43">
        <f t="shared" si="12"/>
        <v>20.024995023249392</v>
      </c>
      <c r="W27" s="146">
        <f t="shared" si="13"/>
        <v>-396.33994087464299</v>
      </c>
      <c r="X27" s="1"/>
    </row>
    <row r="28" spans="1:24" ht="15" x14ac:dyDescent="0.25">
      <c r="A28" s="97">
        <v>44620</v>
      </c>
      <c r="B28" s="102">
        <f t="shared" ref="B28:B74" si="15">C28</f>
        <v>32783.369999999995</v>
      </c>
      <c r="C28" s="102">
        <f>+'Summary Feed x Depr Grp'!V23</f>
        <v>32783.369999999995</v>
      </c>
      <c r="D28" s="102">
        <f t="shared" ref="D28:D38" si="16">($B$26*$C$6/12)+(($B$38-$B$26)*$B$6/12)</f>
        <v>223.90424564166653</v>
      </c>
      <c r="E28" s="191">
        <f>+(C27*$E$9/12)+(((C28-C27)*$E$9/12)*0.5)</f>
        <v>143.01705016666665</v>
      </c>
      <c r="F28" s="102">
        <f>-D28+F27</f>
        <v>-1598.6021162833326</v>
      </c>
      <c r="G28" s="191">
        <f t="shared" si="7"/>
        <v>-740.20068697139982</v>
      </c>
      <c r="H28" s="102">
        <f>B28+F28</f>
        <v>31184.767883716664</v>
      </c>
      <c r="I28" s="102">
        <f t="shared" si="2"/>
        <v>32043.169313028597</v>
      </c>
      <c r="J28" s="102">
        <f t="shared" si="3"/>
        <v>858.40142931193259</v>
      </c>
      <c r="K28" s="102">
        <f t="shared" si="4"/>
        <v>-180.26430015550585</v>
      </c>
      <c r="L28" s="102">
        <f t="shared" si="6"/>
        <v>16.986311049749872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+'E315 3-4'!L43</f>
        <v>28.727408019349923</v>
      </c>
      <c r="S28" s="48">
        <f t="shared" si="11"/>
        <v>-449.95813630323494</v>
      </c>
      <c r="T28" s="45">
        <f>U28-SUM($P$23:P28)+1</f>
        <v>215</v>
      </c>
      <c r="U28" s="46">
        <f t="shared" si="14"/>
        <v>365</v>
      </c>
      <c r="V28" s="43">
        <f t="shared" si="12"/>
        <v>16.921623901808861</v>
      </c>
      <c r="W28" s="146">
        <f t="shared" si="13"/>
        <v>-413.26156477645185</v>
      </c>
      <c r="X28" s="1"/>
    </row>
    <row r="29" spans="1:24" ht="15" x14ac:dyDescent="0.25">
      <c r="A29" s="97">
        <v>44651</v>
      </c>
      <c r="B29" s="102">
        <f t="shared" si="15"/>
        <v>33831.139999999992</v>
      </c>
      <c r="C29" s="102">
        <f>+'Summary Feed x Depr Grp'!V24</f>
        <v>33831.139999999992</v>
      </c>
      <c r="D29" s="102">
        <f t="shared" si="16"/>
        <v>223.90424564166653</v>
      </c>
      <c r="E29" s="191">
        <f>+(C28*$E$9/12)+(((C29-C28)*$E$9/12)*0.5)</f>
        <v>147.6621638333333</v>
      </c>
      <c r="F29" s="102">
        <f t="shared" ref="F29:G44" si="17">-D29+F28</f>
        <v>-1822.5063619249991</v>
      </c>
      <c r="G29" s="191">
        <f t="shared" si="7"/>
        <v>-887.86285080473317</v>
      </c>
      <c r="H29" s="102">
        <f t="shared" ref="H29:I74" si="18">B29+F29</f>
        <v>32008.633638074993</v>
      </c>
      <c r="I29" s="102">
        <f t="shared" si="2"/>
        <v>32943.277149195259</v>
      </c>
      <c r="J29" s="102">
        <f t="shared" si="3"/>
        <v>934.64351112026634</v>
      </c>
      <c r="K29" s="102">
        <f t="shared" si="4"/>
        <v>-196.27513733525592</v>
      </c>
      <c r="L29" s="102">
        <f t="shared" si="6"/>
        <v>16.010837179750069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+'E315 3-4'!L44</f>
        <v>27.742933179005036</v>
      </c>
      <c r="S29" s="48">
        <f t="shared" si="11"/>
        <v>-477.70106948223997</v>
      </c>
      <c r="T29" s="45">
        <f>U29-SUM($P$23:P29)+1</f>
        <v>185</v>
      </c>
      <c r="U29" s="46">
        <f t="shared" si="14"/>
        <v>365</v>
      </c>
      <c r="V29" s="43">
        <f t="shared" si="12"/>
        <v>14.061486679769676</v>
      </c>
      <c r="W29" s="146">
        <f t="shared" si="13"/>
        <v>-427.32305145622155</v>
      </c>
      <c r="X29" s="1"/>
    </row>
    <row r="30" spans="1:24" ht="15" x14ac:dyDescent="0.25">
      <c r="A30" s="97">
        <v>44681</v>
      </c>
      <c r="B30" s="102">
        <f t="shared" si="15"/>
        <v>34878.909999999989</v>
      </c>
      <c r="C30" s="102">
        <f>+'Summary Feed x Depr Grp'!V25</f>
        <v>34878.909999999989</v>
      </c>
      <c r="D30" s="102">
        <f t="shared" si="16"/>
        <v>223.90424564166653</v>
      </c>
      <c r="E30" s="191">
        <f t="shared" ref="E30:E38" si="19">+(C29*$E$9/12)+(((C30-C29)*$E$9/12)*0.5)</f>
        <v>152.30727749999997</v>
      </c>
      <c r="F30" s="102">
        <f t="shared" si="17"/>
        <v>-2046.4106075666655</v>
      </c>
      <c r="G30" s="191">
        <f t="shared" si="7"/>
        <v>-1040.1701283047332</v>
      </c>
      <c r="H30" s="102">
        <f t="shared" si="18"/>
        <v>32832.499392433325</v>
      </c>
      <c r="I30" s="102">
        <f t="shared" si="2"/>
        <v>33838.739871695259</v>
      </c>
      <c r="J30" s="102">
        <f t="shared" si="3"/>
        <v>1006.2404792619345</v>
      </c>
      <c r="K30" s="102">
        <f t="shared" si="4"/>
        <v>-211.31050064500624</v>
      </c>
      <c r="L30" s="102">
        <f t="shared" si="6"/>
        <v>15.035363309750323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+'E315 3-4'!L45</f>
        <v>26.758458338654066</v>
      </c>
      <c r="S30" s="48">
        <f t="shared" si="11"/>
        <v>-504.45952782089404</v>
      </c>
      <c r="T30" s="45">
        <f>U30-SUM($P$23:P30)+1</f>
        <v>154</v>
      </c>
      <c r="U30" s="46">
        <f t="shared" si="14"/>
        <v>365</v>
      </c>
      <c r="V30" s="43">
        <f t="shared" si="12"/>
        <v>11.289870093569112</v>
      </c>
      <c r="W30" s="146">
        <f t="shared" si="13"/>
        <v>-438.61292154979066</v>
      </c>
      <c r="X30" s="1"/>
    </row>
    <row r="31" spans="1:24" ht="15" x14ac:dyDescent="0.25">
      <c r="A31" s="97">
        <v>44712</v>
      </c>
      <c r="B31" s="102">
        <f t="shared" si="15"/>
        <v>35926.679999999986</v>
      </c>
      <c r="C31" s="102">
        <f>+'Summary Feed x Depr Grp'!V26</f>
        <v>35926.679999999986</v>
      </c>
      <c r="D31" s="102">
        <f t="shared" si="16"/>
        <v>223.90424564166653</v>
      </c>
      <c r="E31" s="191">
        <f t="shared" si="19"/>
        <v>156.95239116666662</v>
      </c>
      <c r="F31" s="102">
        <f t="shared" si="17"/>
        <v>-2270.3148532083319</v>
      </c>
      <c r="G31" s="191">
        <f t="shared" si="7"/>
        <v>-1197.1225194713998</v>
      </c>
      <c r="H31" s="102">
        <f t="shared" si="18"/>
        <v>33656.365146791657</v>
      </c>
      <c r="I31" s="102">
        <f t="shared" si="18"/>
        <v>34729.557480528587</v>
      </c>
      <c r="J31" s="102">
        <f t="shared" si="3"/>
        <v>1073.1923337369299</v>
      </c>
      <c r="K31" s="102">
        <f t="shared" si="4"/>
        <v>-225.37039008475526</v>
      </c>
      <c r="L31" s="102">
        <f t="shared" si="6"/>
        <v>14.059889439749014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+'E315 3-4'!L46</f>
        <v>25.773983498309292</v>
      </c>
      <c r="S31" s="48">
        <f t="shared" si="11"/>
        <v>-530.23351131920333</v>
      </c>
      <c r="T31" s="45">
        <f>U31-SUM($P$23:P31)+1</f>
        <v>123</v>
      </c>
      <c r="U31" s="46">
        <f t="shared" si="14"/>
        <v>365</v>
      </c>
      <c r="V31" s="43">
        <f t="shared" si="12"/>
        <v>8.6854793706631312</v>
      </c>
      <c r="W31" s="146">
        <f t="shared" si="13"/>
        <v>-447.29840092045379</v>
      </c>
      <c r="X31" s="1"/>
    </row>
    <row r="32" spans="1:24" ht="15" x14ac:dyDescent="0.25">
      <c r="A32" s="97">
        <v>44742</v>
      </c>
      <c r="B32" s="102">
        <f t="shared" si="15"/>
        <v>36974.449999999983</v>
      </c>
      <c r="C32" s="102">
        <f>+'Summary Feed x Depr Grp'!V27</f>
        <v>36974.449999999983</v>
      </c>
      <c r="D32" s="102">
        <f t="shared" si="16"/>
        <v>223.90424564166653</v>
      </c>
      <c r="E32" s="191">
        <f t="shared" si="19"/>
        <v>161.59750483333329</v>
      </c>
      <c r="F32" s="102">
        <f t="shared" si="17"/>
        <v>-2494.2190988499983</v>
      </c>
      <c r="G32" s="191">
        <f t="shared" si="7"/>
        <v>-1358.720024304733</v>
      </c>
      <c r="H32" s="102">
        <f t="shared" si="18"/>
        <v>34480.230901149982</v>
      </c>
      <c r="I32" s="102">
        <f t="shared" si="18"/>
        <v>35615.729975695249</v>
      </c>
      <c r="J32" s="102">
        <f t="shared" si="3"/>
        <v>1135.4990745452669</v>
      </c>
      <c r="K32" s="102">
        <f t="shared" si="4"/>
        <v>-238.45480565450603</v>
      </c>
      <c r="L32" s="102">
        <f t="shared" si="6"/>
        <v>13.084415569750774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+'E315 3-4'!L47</f>
        <v>24.789508657961278</v>
      </c>
      <c r="S32" s="48">
        <f t="shared" si="11"/>
        <v>-555.02301997716461</v>
      </c>
      <c r="T32" s="45">
        <f>U32-SUM($P$23:P32)+1</f>
        <v>93</v>
      </c>
      <c r="U32" s="46">
        <f t="shared" si="14"/>
        <v>365</v>
      </c>
      <c r="V32" s="43">
        <f t="shared" si="12"/>
        <v>6.3162309731243802</v>
      </c>
      <c r="W32" s="146">
        <f t="shared" si="13"/>
        <v>-453.61463189357818</v>
      </c>
      <c r="X32" s="1"/>
    </row>
    <row r="33" spans="1:34" ht="15" x14ac:dyDescent="0.25">
      <c r="A33" s="97">
        <v>44773</v>
      </c>
      <c r="B33" s="102">
        <f t="shared" si="15"/>
        <v>38022.219999999979</v>
      </c>
      <c r="C33" s="102">
        <f>+'Summary Feed x Depr Grp'!V28</f>
        <v>38022.219999999979</v>
      </c>
      <c r="D33" s="102">
        <f t="shared" si="16"/>
        <v>223.90424564166653</v>
      </c>
      <c r="E33" s="191">
        <f t="shared" si="19"/>
        <v>166.24261849999994</v>
      </c>
      <c r="F33" s="102">
        <f t="shared" si="17"/>
        <v>-2718.1233444916647</v>
      </c>
      <c r="G33" s="191">
        <f t="shared" si="17"/>
        <v>-1524.9626428047329</v>
      </c>
      <c r="H33" s="102">
        <f t="shared" si="18"/>
        <v>35304.096655508314</v>
      </c>
      <c r="I33" s="102">
        <f t="shared" si="18"/>
        <v>36497.257357195245</v>
      </c>
      <c r="J33" s="102">
        <f t="shared" si="3"/>
        <v>1193.1607016869311</v>
      </c>
      <c r="K33" s="102">
        <f t="shared" si="4"/>
        <v>-250.56374735425553</v>
      </c>
      <c r="L33" s="102">
        <f t="shared" si="6"/>
        <v>12.108941699749494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+'E315 3-4'!L48</f>
        <v>23.805033817611957</v>
      </c>
      <c r="S33" s="48">
        <f t="shared" si="11"/>
        <v>-578.82805379477657</v>
      </c>
      <c r="T33" s="45">
        <f>U33-SUM($P$23:P33)+1</f>
        <v>62</v>
      </c>
      <c r="U33" s="46">
        <f t="shared" si="14"/>
        <v>365</v>
      </c>
      <c r="V33" s="43">
        <f t="shared" si="12"/>
        <v>4.0435947854573735</v>
      </c>
      <c r="W33" s="146">
        <f t="shared" si="13"/>
        <v>-457.65822667903558</v>
      </c>
      <c r="X33" s="1"/>
    </row>
    <row r="34" spans="1:34" ht="15" x14ac:dyDescent="0.25">
      <c r="A34" s="97">
        <v>44804</v>
      </c>
      <c r="B34" s="102">
        <f t="shared" si="15"/>
        <v>39069.989999999976</v>
      </c>
      <c r="C34" s="102">
        <f>+'Summary Feed x Depr Grp'!V29</f>
        <v>39069.989999999976</v>
      </c>
      <c r="D34" s="102">
        <f t="shared" si="16"/>
        <v>223.90424564166653</v>
      </c>
      <c r="E34" s="191">
        <f t="shared" si="19"/>
        <v>170.88773216666658</v>
      </c>
      <c r="F34" s="102">
        <f t="shared" si="17"/>
        <v>-2942.0275901333312</v>
      </c>
      <c r="G34" s="191">
        <f t="shared" si="17"/>
        <v>-1695.8503749713996</v>
      </c>
      <c r="H34" s="102">
        <f t="shared" si="18"/>
        <v>36127.962409866646</v>
      </c>
      <c r="I34" s="102">
        <f t="shared" si="18"/>
        <v>37374.139625028576</v>
      </c>
      <c r="J34" s="102">
        <f t="shared" si="3"/>
        <v>1246.1772151619298</v>
      </c>
      <c r="K34" s="102">
        <f t="shared" si="4"/>
        <v>-261.69721518400524</v>
      </c>
      <c r="L34" s="102">
        <f t="shared" si="6"/>
        <v>11.133467829749719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+'E315 3-4'!L49</f>
        <v>22.820558977267069</v>
      </c>
      <c r="S34" s="48">
        <f t="shared" si="11"/>
        <v>-601.64861277204363</v>
      </c>
      <c r="T34" s="45">
        <f>U34-SUM($P$23:P34)+1</f>
        <v>32</v>
      </c>
      <c r="U34" s="46">
        <f t="shared" si="14"/>
        <v>365</v>
      </c>
      <c r="V34" s="43">
        <f t="shared" si="12"/>
        <v>2.0007065404727293</v>
      </c>
      <c r="W34" s="146">
        <f t="shared" si="13"/>
        <v>-459.6589332195083</v>
      </c>
      <c r="X34" s="1"/>
    </row>
    <row r="35" spans="1:34" ht="15" x14ac:dyDescent="0.25">
      <c r="A35" s="97">
        <v>44834</v>
      </c>
      <c r="B35" s="102">
        <f t="shared" si="15"/>
        <v>40117.759999999973</v>
      </c>
      <c r="C35" s="102">
        <f>+'Summary Feed x Depr Grp'!V30</f>
        <v>40117.759999999973</v>
      </c>
      <c r="D35" s="102">
        <f t="shared" si="16"/>
        <v>223.90424564166653</v>
      </c>
      <c r="E35" s="191">
        <f t="shared" si="19"/>
        <v>175.53284583333323</v>
      </c>
      <c r="F35" s="102">
        <f t="shared" si="17"/>
        <v>-3165.9318357749976</v>
      </c>
      <c r="G35" s="191">
        <f t="shared" si="17"/>
        <v>-1871.3832208047329</v>
      </c>
      <c r="H35" s="102">
        <f t="shared" si="18"/>
        <v>36951.828164224979</v>
      </c>
      <c r="I35" s="102">
        <f t="shared" si="18"/>
        <v>38246.376779195241</v>
      </c>
      <c r="J35" s="102">
        <f t="shared" si="3"/>
        <v>1294.5486149702629</v>
      </c>
      <c r="K35" s="102">
        <f t="shared" si="4"/>
        <v>-271.85520914375519</v>
      </c>
      <c r="L35" s="102">
        <f t="shared" si="6"/>
        <v>10.157993959749945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+'E315 3-4'!L50</f>
        <v>21.836084136917634</v>
      </c>
      <c r="S35" s="48">
        <f t="shared" si="11"/>
        <v>-623.48469690896127</v>
      </c>
      <c r="T35" s="45">
        <f>U35-SUM($P$23:P35)+1</f>
        <v>1</v>
      </c>
      <c r="U35" s="46">
        <f t="shared" si="14"/>
        <v>365</v>
      </c>
      <c r="V35" s="43">
        <f t="shared" si="12"/>
        <v>5.9824888046349681E-2</v>
      </c>
      <c r="W35" s="146">
        <f t="shared" si="13"/>
        <v>-459.71875810755466</v>
      </c>
      <c r="X35" s="1"/>
    </row>
    <row r="36" spans="1:34" ht="15.75" thickBot="1" x14ac:dyDescent="0.3">
      <c r="A36" s="97">
        <v>44865</v>
      </c>
      <c r="B36" s="102">
        <f t="shared" si="15"/>
        <v>41165.52999999997</v>
      </c>
      <c r="C36" s="102">
        <f>+'Summary Feed x Depr Grp'!V31</f>
        <v>41165.52999999997</v>
      </c>
      <c r="D36" s="102">
        <f t="shared" si="16"/>
        <v>223.90424564166653</v>
      </c>
      <c r="E36" s="191">
        <f t="shared" si="19"/>
        <v>180.1779594999999</v>
      </c>
      <c r="F36" s="102">
        <f t="shared" si="17"/>
        <v>-3389.836081416664</v>
      </c>
      <c r="G36" s="191">
        <f t="shared" si="17"/>
        <v>-2051.5611803047327</v>
      </c>
      <c r="H36" s="102">
        <f t="shared" si="18"/>
        <v>37775.693918583303</v>
      </c>
      <c r="I36" s="102">
        <f t="shared" si="18"/>
        <v>39113.968819695234</v>
      </c>
      <c r="J36" s="102">
        <f t="shared" si="3"/>
        <v>1338.2749011119304</v>
      </c>
      <c r="K36" s="102">
        <f t="shared" si="4"/>
        <v>-281.03772923350539</v>
      </c>
      <c r="L36" s="102">
        <f t="shared" si="6"/>
        <v>9.1825200897501986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327.00834910595637</v>
      </c>
      <c r="S36" s="224">
        <f>+'E315 3-4'!K50-S35</f>
        <v>0</v>
      </c>
      <c r="T36" s="21"/>
      <c r="U36" s="50"/>
      <c r="V36" s="49">
        <f>SUM(V24:V35)</f>
        <v>163.24241030454962</v>
      </c>
      <c r="W36" s="139"/>
      <c r="X36" s="1"/>
    </row>
    <row r="37" spans="1:34" ht="16.5" thickTop="1" thickBot="1" x14ac:dyDescent="0.3">
      <c r="A37" s="97">
        <v>44895</v>
      </c>
      <c r="B37" s="102">
        <f t="shared" si="15"/>
        <v>42213.299999999967</v>
      </c>
      <c r="C37" s="102">
        <f>+'Summary Feed x Depr Grp'!V32</f>
        <v>42213.299999999967</v>
      </c>
      <c r="D37" s="102">
        <f t="shared" si="16"/>
        <v>223.90424564166653</v>
      </c>
      <c r="E37" s="191">
        <f t="shared" si="19"/>
        <v>184.82307316666652</v>
      </c>
      <c r="F37" s="102">
        <f t="shared" si="17"/>
        <v>-3613.7403270583304</v>
      </c>
      <c r="G37" s="191">
        <f t="shared" si="17"/>
        <v>-2236.3842534713995</v>
      </c>
      <c r="H37" s="102">
        <f t="shared" si="18"/>
        <v>38599.559672941636</v>
      </c>
      <c r="I37" s="102">
        <f t="shared" si="18"/>
        <v>39976.915746528568</v>
      </c>
      <c r="J37" s="102">
        <f t="shared" si="3"/>
        <v>1377.3560735869323</v>
      </c>
      <c r="K37" s="102">
        <f t="shared" si="4"/>
        <v>-289.24477545325578</v>
      </c>
      <c r="L37" s="102">
        <f t="shared" si="6"/>
        <v>8.2070462197503957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34" ht="15.75" thickBot="1" x14ac:dyDescent="0.3">
      <c r="A38" s="97">
        <v>44926</v>
      </c>
      <c r="B38" s="102">
        <f t="shared" si="15"/>
        <v>43261.069999999963</v>
      </c>
      <c r="C38" s="102">
        <f>+'Summary Feed x Depr Grp'!V33</f>
        <v>43261.069999999963</v>
      </c>
      <c r="D38" s="102">
        <f t="shared" si="16"/>
        <v>223.90424564166653</v>
      </c>
      <c r="E38" s="191">
        <f t="shared" si="19"/>
        <v>189.46818683333319</v>
      </c>
      <c r="F38" s="102">
        <f t="shared" si="17"/>
        <v>-3837.6445726999968</v>
      </c>
      <c r="G38" s="191">
        <f t="shared" si="17"/>
        <v>-2425.8524403047327</v>
      </c>
      <c r="H38" s="102">
        <f t="shared" si="18"/>
        <v>39423.425427299968</v>
      </c>
      <c r="I38" s="102">
        <f t="shared" si="18"/>
        <v>40835.217559695229</v>
      </c>
      <c r="J38" s="102">
        <f t="shared" si="3"/>
        <v>1411.7921323952614</v>
      </c>
      <c r="K38" s="245">
        <f t="shared" si="4"/>
        <v>-296.4763478030049</v>
      </c>
      <c r="L38" s="102">
        <f t="shared" si="6"/>
        <v>7.2315723497491149</v>
      </c>
      <c r="M38" s="246">
        <f>+'DFIT Detail'!D13</f>
        <v>-296.8</v>
      </c>
      <c r="N38" s="248">
        <f>+K38-M38</f>
        <v>0.32365219699511272</v>
      </c>
      <c r="O38" s="145">
        <v>17</v>
      </c>
      <c r="P38" s="22" t="s">
        <v>63</v>
      </c>
      <c r="Q38" s="22"/>
      <c r="R38" s="43"/>
      <c r="S38" s="54">
        <f>(S23+S35+SUM(S24:S34)*2)/24</f>
        <v>-471.71218087012477</v>
      </c>
      <c r="T38" s="21"/>
      <c r="U38" s="22"/>
      <c r="V38" s="160" t="s">
        <v>104</v>
      </c>
      <c r="W38" s="55">
        <f>W35</f>
        <v>-459.71875810755466</v>
      </c>
      <c r="X38" s="247">
        <f>+'DFIT Detail'!E13</f>
        <v>-459.59</v>
      </c>
      <c r="Y38" s="249">
        <f>+W38-X38</f>
        <v>-0.12875810755468819</v>
      </c>
      <c r="Z38" s="228" t="s">
        <v>516</v>
      </c>
    </row>
    <row r="39" spans="1:34" ht="16.5" thickTop="1" thickBot="1" x14ac:dyDescent="0.3">
      <c r="A39" s="165">
        <v>44957</v>
      </c>
      <c r="B39" s="166">
        <f t="shared" si="15"/>
        <v>44688.879775703441</v>
      </c>
      <c r="C39" s="166">
        <f>+'Summary Feed x Depr Grp'!V34</f>
        <v>44688.879775703441</v>
      </c>
      <c r="D39" s="166">
        <f>(($B$26*$D$6/12)+(($B$38-$B$26)*$C$6/12)+(($B$50-$B$38)*$B$6/12))</f>
        <v>299.93358364721348</v>
      </c>
      <c r="E39" s="195">
        <f>+(C38*$E$10/12)+(((C39-C38)*$E$10/12)*0.5)</f>
        <v>144.38450088177973</v>
      </c>
      <c r="F39" s="166">
        <f t="shared" si="17"/>
        <v>-4137.5781563472101</v>
      </c>
      <c r="G39" s="195">
        <f t="shared" si="17"/>
        <v>-2570.2369411865125</v>
      </c>
      <c r="H39" s="166">
        <f t="shared" si="18"/>
        <v>40551.301619356229</v>
      </c>
      <c r="I39" s="166">
        <f t="shared" si="18"/>
        <v>42118.642834516926</v>
      </c>
      <c r="J39" s="166">
        <f t="shared" si="3"/>
        <v>1567.3412151606972</v>
      </c>
      <c r="K39" s="166">
        <f t="shared" si="4"/>
        <v>-329.14165518374642</v>
      </c>
      <c r="L39" s="166">
        <f t="shared" si="6"/>
        <v>32.665307380741524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34" ht="15.75" thickBot="1" x14ac:dyDescent="0.3">
      <c r="A40" s="97">
        <v>44985</v>
      </c>
      <c r="B40" s="102">
        <f t="shared" si="15"/>
        <v>46116.689551406918</v>
      </c>
      <c r="C40" s="99">
        <f>+'Summary Feed x Depr Grp'!V35</f>
        <v>46116.689551406918</v>
      </c>
      <c r="D40" s="102">
        <f t="shared" ref="D40:D50" si="20">(($B$26*$D$6/12)+(($B$38-$B$26)*$C$6/12)+(($B$50-$B$38)*$B$6/12))</f>
        <v>299.93358364721348</v>
      </c>
      <c r="E40" s="191">
        <f>+(C39*$E$10/12)+(((C40-C39)*$E$10/12)*0.5)</f>
        <v>149.07247631200616</v>
      </c>
      <c r="F40" s="102">
        <f t="shared" si="17"/>
        <v>-4437.5117399944238</v>
      </c>
      <c r="G40" s="191">
        <f t="shared" si="17"/>
        <v>-2719.3094174985185</v>
      </c>
      <c r="H40" s="102">
        <f t="shared" si="18"/>
        <v>41679.177811412497</v>
      </c>
      <c r="I40" s="102">
        <f t="shared" si="18"/>
        <v>43397.380133908402</v>
      </c>
      <c r="J40" s="102">
        <f t="shared" si="3"/>
        <v>1718.2023224959048</v>
      </c>
      <c r="K40" s="102">
        <f t="shared" si="4"/>
        <v>-360.82248772413999</v>
      </c>
      <c r="L40" s="102">
        <f t="shared" si="6"/>
        <v>31.680832540393567</v>
      </c>
      <c r="M40" s="189"/>
      <c r="N40" s="190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x14ac:dyDescent="0.25">
      <c r="A41" s="97">
        <v>45016</v>
      </c>
      <c r="B41" s="102">
        <f t="shared" si="15"/>
        <v>47544.499327110396</v>
      </c>
      <c r="C41" s="99">
        <f>+'Summary Feed x Depr Grp'!V36</f>
        <v>47544.499327110396</v>
      </c>
      <c r="D41" s="102">
        <f t="shared" si="20"/>
        <v>299.93358364721348</v>
      </c>
      <c r="E41" s="191">
        <f t="shared" ref="E41:E74" si="21">+(C40*$E$10/12)+(((C41-C40)*$E$10/12)*0.5)</f>
        <v>153.76045174223256</v>
      </c>
      <c r="F41" s="102">
        <f t="shared" si="17"/>
        <v>-4737.4453236416375</v>
      </c>
      <c r="G41" s="191">
        <f t="shared" si="17"/>
        <v>-2873.0698692407509</v>
      </c>
      <c r="H41" s="102">
        <f t="shared" si="18"/>
        <v>42807.054003468758</v>
      </c>
      <c r="I41" s="102">
        <f t="shared" si="18"/>
        <v>44671.429457869643</v>
      </c>
      <c r="J41" s="102">
        <f t="shared" si="3"/>
        <v>1864.3754544008843</v>
      </c>
      <c r="K41" s="102">
        <f t="shared" si="4"/>
        <v>-391.51884542418571</v>
      </c>
      <c r="L41" s="102">
        <f t="shared" si="6"/>
        <v>30.696357700045724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x14ac:dyDescent="0.25">
      <c r="A42" s="97">
        <v>45046</v>
      </c>
      <c r="B42" s="102">
        <f t="shared" si="15"/>
        <v>48972.309102813873</v>
      </c>
      <c r="C42" s="99">
        <f>+'Summary Feed x Depr Grp'!V37</f>
        <v>48972.309102813873</v>
      </c>
      <c r="D42" s="102">
        <f t="shared" si="20"/>
        <v>299.93358364721348</v>
      </c>
      <c r="E42" s="191">
        <f t="shared" si="21"/>
        <v>158.44842717245899</v>
      </c>
      <c r="F42" s="102">
        <f t="shared" si="17"/>
        <v>-5037.3789072888512</v>
      </c>
      <c r="G42" s="191">
        <f t="shared" si="17"/>
        <v>-3031.51829641321</v>
      </c>
      <c r="H42" s="102">
        <f t="shared" si="18"/>
        <v>43934.930195525019</v>
      </c>
      <c r="I42" s="102">
        <f t="shared" si="18"/>
        <v>45940.790806400662</v>
      </c>
      <c r="J42" s="102">
        <f t="shared" si="3"/>
        <v>2005.860610875643</v>
      </c>
      <c r="K42" s="102">
        <f t="shared" si="4"/>
        <v>-421.23072828388501</v>
      </c>
      <c r="L42" s="102">
        <f t="shared" si="6"/>
        <v>29.711882859699301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x14ac:dyDescent="0.25">
      <c r="A43" s="97">
        <v>45077</v>
      </c>
      <c r="B43" s="102">
        <f t="shared" si="15"/>
        <v>50400.118878517351</v>
      </c>
      <c r="C43" s="99">
        <f>+'Summary Feed x Depr Grp'!V38</f>
        <v>50400.118878517351</v>
      </c>
      <c r="D43" s="102">
        <f t="shared" si="20"/>
        <v>299.93358364721348</v>
      </c>
      <c r="E43" s="191">
        <f t="shared" si="21"/>
        <v>163.13640260268542</v>
      </c>
      <c r="F43" s="102">
        <f t="shared" si="17"/>
        <v>-5337.3124909360649</v>
      </c>
      <c r="G43" s="191">
        <f t="shared" si="17"/>
        <v>-3194.6546990158954</v>
      </c>
      <c r="H43" s="102">
        <f t="shared" si="18"/>
        <v>45062.806387581288</v>
      </c>
      <c r="I43" s="102">
        <f t="shared" si="18"/>
        <v>47205.464179501454</v>
      </c>
      <c r="J43" s="102">
        <f t="shared" si="3"/>
        <v>2142.6577919201663</v>
      </c>
      <c r="K43" s="102">
        <f t="shared" si="4"/>
        <v>-449.95813630323494</v>
      </c>
      <c r="L43" s="102">
        <f t="shared" si="6"/>
        <v>28.727408019349923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x14ac:dyDescent="0.25">
      <c r="A44" s="97">
        <v>45107</v>
      </c>
      <c r="B44" s="102">
        <f t="shared" si="15"/>
        <v>51827.928654220828</v>
      </c>
      <c r="C44" s="99">
        <f>+'Summary Feed x Depr Grp'!V39</f>
        <v>51827.928654220828</v>
      </c>
      <c r="D44" s="102">
        <f t="shared" si="20"/>
        <v>299.93358364721348</v>
      </c>
      <c r="E44" s="191">
        <f t="shared" si="21"/>
        <v>167.82437803291182</v>
      </c>
      <c r="F44" s="102">
        <f t="shared" si="17"/>
        <v>-5637.2460745832786</v>
      </c>
      <c r="G44" s="191">
        <f t="shared" si="17"/>
        <v>-3362.4790770488071</v>
      </c>
      <c r="H44" s="102">
        <f t="shared" si="18"/>
        <v>46190.682579637549</v>
      </c>
      <c r="I44" s="102">
        <f t="shared" si="18"/>
        <v>48465.449577172025</v>
      </c>
      <c r="J44" s="102">
        <f t="shared" si="3"/>
        <v>2274.7669975344761</v>
      </c>
      <c r="K44" s="102">
        <f t="shared" si="4"/>
        <v>-477.70106948223997</v>
      </c>
      <c r="L44" s="102">
        <f t="shared" si="6"/>
        <v>27.742933179005036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x14ac:dyDescent="0.25">
      <c r="A45" s="97">
        <v>45138</v>
      </c>
      <c r="B45" s="102">
        <f t="shared" si="15"/>
        <v>53255.738429924306</v>
      </c>
      <c r="C45" s="99">
        <f>+'Summary Feed x Depr Grp'!V40</f>
        <v>53255.738429924306</v>
      </c>
      <c r="D45" s="102">
        <f t="shared" si="20"/>
        <v>299.93358364721348</v>
      </c>
      <c r="E45" s="191">
        <f t="shared" si="21"/>
        <v>172.51235346313823</v>
      </c>
      <c r="F45" s="102">
        <f t="shared" ref="F45:G60" si="22">-D45+F44</f>
        <v>-5937.1796582304924</v>
      </c>
      <c r="G45" s="191">
        <f t="shared" si="22"/>
        <v>-3534.9914305119455</v>
      </c>
      <c r="H45" s="102">
        <f t="shared" si="18"/>
        <v>47318.558771693817</v>
      </c>
      <c r="I45" s="102">
        <f t="shared" si="18"/>
        <v>49720.74699941236</v>
      </c>
      <c r="J45" s="102">
        <f t="shared" si="3"/>
        <v>2402.1882277185432</v>
      </c>
      <c r="K45" s="102">
        <f t="shared" si="4"/>
        <v>-504.45952782089404</v>
      </c>
      <c r="L45" s="102">
        <f t="shared" si="6"/>
        <v>26.758458338654066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x14ac:dyDescent="0.25">
      <c r="A46" s="97">
        <v>45169</v>
      </c>
      <c r="B46" s="102">
        <f t="shared" si="15"/>
        <v>54683.548205627783</v>
      </c>
      <c r="C46" s="99">
        <f>+'Summary Feed x Depr Grp'!V41</f>
        <v>54683.548205627783</v>
      </c>
      <c r="D46" s="102">
        <f t="shared" si="20"/>
        <v>299.93358364721348</v>
      </c>
      <c r="E46" s="191">
        <f t="shared" si="21"/>
        <v>177.20032889336466</v>
      </c>
      <c r="F46" s="102">
        <f t="shared" si="22"/>
        <v>-6237.1132418777061</v>
      </c>
      <c r="G46" s="191">
        <f t="shared" si="22"/>
        <v>-3712.1917594053102</v>
      </c>
      <c r="H46" s="102">
        <f t="shared" si="18"/>
        <v>48446.434963750078</v>
      </c>
      <c r="I46" s="102">
        <f t="shared" si="18"/>
        <v>50971.356446222475</v>
      </c>
      <c r="J46" s="102">
        <f t="shared" si="3"/>
        <v>2524.9214824723967</v>
      </c>
      <c r="K46" s="102">
        <f t="shared" si="4"/>
        <v>-530.23351131920333</v>
      </c>
      <c r="L46" s="102">
        <f t="shared" si="6"/>
        <v>25.773983498309292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x14ac:dyDescent="0.25">
      <c r="A47" s="97">
        <v>45199</v>
      </c>
      <c r="B47" s="102">
        <f t="shared" si="15"/>
        <v>56111.357981331261</v>
      </c>
      <c r="C47" s="99">
        <f>+'Summary Feed x Depr Grp'!V42</f>
        <v>56111.357981331261</v>
      </c>
      <c r="D47" s="102">
        <f t="shared" si="20"/>
        <v>299.93358364721348</v>
      </c>
      <c r="E47" s="191">
        <f t="shared" si="21"/>
        <v>181.88830432359109</v>
      </c>
      <c r="F47" s="102">
        <f t="shared" si="22"/>
        <v>-6537.0468255249198</v>
      </c>
      <c r="G47" s="191">
        <f t="shared" si="22"/>
        <v>-3894.0800637289012</v>
      </c>
      <c r="H47" s="102">
        <f t="shared" si="18"/>
        <v>49574.311155806339</v>
      </c>
      <c r="I47" s="102">
        <f t="shared" si="18"/>
        <v>52217.277917602361</v>
      </c>
      <c r="J47" s="102">
        <f t="shared" si="3"/>
        <v>2642.9667617960222</v>
      </c>
      <c r="K47" s="102">
        <f t="shared" si="4"/>
        <v>-555.02301997716461</v>
      </c>
      <c r="L47" s="102">
        <f t="shared" si="6"/>
        <v>24.789508657961278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x14ac:dyDescent="0.25">
      <c r="A48" s="97">
        <v>45230</v>
      </c>
      <c r="B48" s="102">
        <f t="shared" si="15"/>
        <v>57539.167757034738</v>
      </c>
      <c r="C48" s="99">
        <f>+'Summary Feed x Depr Grp'!V43</f>
        <v>57539.167757034738</v>
      </c>
      <c r="D48" s="102">
        <f t="shared" si="20"/>
        <v>299.93358364721348</v>
      </c>
      <c r="E48" s="191">
        <f t="shared" si="21"/>
        <v>186.57627975381749</v>
      </c>
      <c r="F48" s="102">
        <f t="shared" si="22"/>
        <v>-6836.9804091721335</v>
      </c>
      <c r="G48" s="191">
        <f t="shared" si="22"/>
        <v>-4080.6563434827185</v>
      </c>
      <c r="H48" s="102">
        <f t="shared" si="18"/>
        <v>50702.187347862608</v>
      </c>
      <c r="I48" s="102">
        <f t="shared" si="18"/>
        <v>53458.51141355202</v>
      </c>
      <c r="J48" s="102">
        <f t="shared" si="3"/>
        <v>2756.3240656894122</v>
      </c>
      <c r="K48" s="102">
        <f t="shared" si="4"/>
        <v>-578.82805379477657</v>
      </c>
      <c r="L48" s="102">
        <f t="shared" si="6"/>
        <v>23.805033817611957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x14ac:dyDescent="0.25">
      <c r="A49" s="97">
        <v>45260</v>
      </c>
      <c r="B49" s="102">
        <f t="shared" si="15"/>
        <v>58966.977532738216</v>
      </c>
      <c r="C49" s="99">
        <f>+'Summary Feed x Depr Grp'!V44</f>
        <v>58966.977532738216</v>
      </c>
      <c r="D49" s="102">
        <f t="shared" si="20"/>
        <v>299.93358364721348</v>
      </c>
      <c r="E49" s="191">
        <f t="shared" si="21"/>
        <v>191.26425518404389</v>
      </c>
      <c r="F49" s="102">
        <f t="shared" si="22"/>
        <v>-7136.9139928193472</v>
      </c>
      <c r="G49" s="191">
        <f t="shared" si="22"/>
        <v>-4271.9205986667621</v>
      </c>
      <c r="H49" s="102">
        <f t="shared" si="18"/>
        <v>51830.063539918869</v>
      </c>
      <c r="I49" s="102">
        <f t="shared" si="18"/>
        <v>54695.056934071457</v>
      </c>
      <c r="J49" s="102">
        <f t="shared" si="3"/>
        <v>2864.9933941525887</v>
      </c>
      <c r="K49" s="102">
        <f t="shared" si="4"/>
        <v>-601.64861277204363</v>
      </c>
      <c r="L49" s="102">
        <f t="shared" si="6"/>
        <v>22.820558977267069</v>
      </c>
      <c r="M49" s="189"/>
      <c r="N49" s="102"/>
      <c r="O49" s="145">
        <v>2</v>
      </c>
      <c r="P49" s="131"/>
      <c r="Q49" s="42">
        <v>45291</v>
      </c>
      <c r="R49" s="43">
        <f>+'E315 3-4'!L50</f>
        <v>21.836084136917634</v>
      </c>
      <c r="S49" s="47">
        <f>+'E315 3-4'!K50</f>
        <v>-623.48469690896127</v>
      </c>
      <c r="T49" s="45"/>
      <c r="U49" s="46"/>
      <c r="V49" s="43"/>
      <c r="W49" s="147">
        <f>S49</f>
        <v>-623.48469690896127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x14ac:dyDescent="0.25">
      <c r="A50" s="97">
        <v>45291</v>
      </c>
      <c r="B50" s="102">
        <f t="shared" si="15"/>
        <v>60394.787308441693</v>
      </c>
      <c r="C50" s="99">
        <f>+'Summary Feed x Depr Grp'!V45</f>
        <v>60394.787308441693</v>
      </c>
      <c r="D50" s="102">
        <f t="shared" si="20"/>
        <v>299.93358364721348</v>
      </c>
      <c r="E50" s="191">
        <f t="shared" si="21"/>
        <v>195.95223061427035</v>
      </c>
      <c r="F50" s="102">
        <f t="shared" si="22"/>
        <v>-7436.8475764665609</v>
      </c>
      <c r="G50" s="191">
        <f t="shared" si="22"/>
        <v>-4467.8728292810329</v>
      </c>
      <c r="H50" s="102">
        <f t="shared" si="18"/>
        <v>52957.93973197513</v>
      </c>
      <c r="I50" s="102">
        <f t="shared" si="18"/>
        <v>55926.91447916066</v>
      </c>
      <c r="J50" s="102">
        <f t="shared" si="3"/>
        <v>2968.9747471855298</v>
      </c>
      <c r="K50" s="102">
        <f t="shared" si="4"/>
        <v>-623.48469690896127</v>
      </c>
      <c r="L50" s="102">
        <f t="shared" si="6"/>
        <v>21.836084136917634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+'E315 3-4'!L51</f>
        <v>77.367936154951622</v>
      </c>
      <c r="S50" s="48">
        <f t="shared" ref="S50:S61" si="24">+S49-R50</f>
        <v>-700.85263306391289</v>
      </c>
      <c r="T50" s="45">
        <f>U50-SUM(P$49:$P50)+1</f>
        <v>336</v>
      </c>
      <c r="U50" s="46">
        <f>P62</f>
        <v>366</v>
      </c>
      <c r="V50" s="43">
        <f t="shared" ref="V50:V61" si="25">+T50/U50*R50</f>
        <v>71.026302043890013</v>
      </c>
      <c r="W50" s="146">
        <f t="shared" ref="W50:W61" si="26">+W49-V50</f>
        <v>-694.51099895285131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x14ac:dyDescent="0.25">
      <c r="A51" s="165">
        <v>45322</v>
      </c>
      <c r="B51" s="166">
        <f t="shared" si="15"/>
        <v>66968.326691886701</v>
      </c>
      <c r="C51" s="219">
        <f>+'Summary Feed x Depr Grp'!V46</f>
        <v>66968.326691886701</v>
      </c>
      <c r="D51" s="166">
        <f t="shared" ref="D51:D61" si="27">($B$26*$E$6+($B$38-$B$26)*$D$6+($B$50-$B$38)*$C$6+($B$62-$B$50)*$B$6)/12</f>
        <v>577.5065224122211</v>
      </c>
      <c r="E51" s="195">
        <f t="shared" si="21"/>
        <v>209.08777881720576</v>
      </c>
      <c r="F51" s="166">
        <f t="shared" si="22"/>
        <v>-8014.3540988787818</v>
      </c>
      <c r="G51" s="195">
        <f t="shared" si="22"/>
        <v>-4676.9606080982385</v>
      </c>
      <c r="H51" s="166">
        <f t="shared" si="18"/>
        <v>58953.972593007922</v>
      </c>
      <c r="I51" s="166">
        <f t="shared" si="18"/>
        <v>62291.36608378846</v>
      </c>
      <c r="J51" s="166">
        <f t="shared" si="3"/>
        <v>3337.3934907805378</v>
      </c>
      <c r="K51" s="166">
        <f t="shared" si="4"/>
        <v>-700.85263306391289</v>
      </c>
      <c r="L51" s="166">
        <f t="shared" si="6"/>
        <v>77.367936154951622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+'E315 3-4'!L52</f>
        <v>72.835480750069678</v>
      </c>
      <c r="S51" s="48">
        <f t="shared" si="24"/>
        <v>-773.68811381398257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61.094242049921839</v>
      </c>
      <c r="W51" s="146">
        <f t="shared" si="26"/>
        <v>-755.60524100277314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x14ac:dyDescent="0.25">
      <c r="A52" s="97">
        <v>45351</v>
      </c>
      <c r="B52" s="102">
        <f t="shared" si="15"/>
        <v>73541.866075331694</v>
      </c>
      <c r="C52" s="99">
        <f>+'Summary Feed x Depr Grp'!V47</f>
        <v>73541.866075331694</v>
      </c>
      <c r="D52" s="102">
        <f t="shared" si="27"/>
        <v>577.5065224122211</v>
      </c>
      <c r="E52" s="191">
        <f t="shared" si="21"/>
        <v>230.67089979285021</v>
      </c>
      <c r="F52" s="102">
        <f t="shared" si="22"/>
        <v>-8591.8606212910036</v>
      </c>
      <c r="G52" s="191">
        <f t="shared" si="22"/>
        <v>-4907.6315078910884</v>
      </c>
      <c r="H52" s="102">
        <f t="shared" si="18"/>
        <v>64950.005454040693</v>
      </c>
      <c r="I52" s="102">
        <f t="shared" si="18"/>
        <v>68634.23456744061</v>
      </c>
      <c r="J52" s="102">
        <f t="shared" si="3"/>
        <v>3684.229113399917</v>
      </c>
      <c r="K52" s="102">
        <f t="shared" si="4"/>
        <v>-773.68811381398257</v>
      </c>
      <c r="L52" s="102">
        <f t="shared" si="6"/>
        <v>72.835480750069678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+'E315 3-4'!L53</f>
        <v>68.303025345181368</v>
      </c>
      <c r="S52" s="48">
        <f t="shared" si="24"/>
        <v>-841.99113915916394</v>
      </c>
      <c r="T52" s="45">
        <f>U52-SUM(P$49:$P52)+1</f>
        <v>276</v>
      </c>
      <c r="U52" s="46">
        <f t="shared" si="28"/>
        <v>366</v>
      </c>
      <c r="V52" s="43">
        <f t="shared" si="25"/>
        <v>51.507199440628568</v>
      </c>
      <c r="W52" s="146">
        <f t="shared" si="26"/>
        <v>-807.11244044340174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" x14ac:dyDescent="0.25">
      <c r="A53" s="97">
        <v>45382</v>
      </c>
      <c r="B53" s="102">
        <f t="shared" si="15"/>
        <v>80115.405458776688</v>
      </c>
      <c r="C53" s="99">
        <f>+'Summary Feed x Depr Grp'!V48</f>
        <v>80115.405458776688</v>
      </c>
      <c r="D53" s="102">
        <f t="shared" si="27"/>
        <v>577.5065224122211</v>
      </c>
      <c r="E53" s="191">
        <f t="shared" si="21"/>
        <v>252.25402076849457</v>
      </c>
      <c r="F53" s="102">
        <f t="shared" si="22"/>
        <v>-9169.3671437032244</v>
      </c>
      <c r="G53" s="191">
        <f t="shared" si="22"/>
        <v>-5159.8855286595826</v>
      </c>
      <c r="H53" s="102">
        <f t="shared" si="18"/>
        <v>70946.038315073471</v>
      </c>
      <c r="I53" s="102">
        <f t="shared" si="18"/>
        <v>74955.519930117109</v>
      </c>
      <c r="J53" s="102">
        <f t="shared" si="3"/>
        <v>4009.4816150436382</v>
      </c>
      <c r="K53" s="102">
        <f t="shared" si="4"/>
        <v>-841.99113915916394</v>
      </c>
      <c r="L53" s="102">
        <f t="shared" si="6"/>
        <v>68.303025345181368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+'E315 3-4'!L54</f>
        <v>63.770569940297946</v>
      </c>
      <c r="S53" s="48">
        <f t="shared" si="24"/>
        <v>-905.76170909946188</v>
      </c>
      <c r="T53" s="45">
        <f>U53-SUM(P$49:$P53)+1</f>
        <v>246</v>
      </c>
      <c r="U53" s="46">
        <f t="shared" si="28"/>
        <v>366</v>
      </c>
      <c r="V53" s="43">
        <f t="shared" si="25"/>
        <v>42.86218635331501</v>
      </c>
      <c r="W53" s="146">
        <f t="shared" si="26"/>
        <v>-849.97462679671673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" x14ac:dyDescent="0.25">
      <c r="A54" s="97">
        <v>45412</v>
      </c>
      <c r="B54" s="102">
        <f t="shared" si="15"/>
        <v>86688.944842221681</v>
      </c>
      <c r="C54" s="99">
        <f>+'Summary Feed x Depr Grp'!V49</f>
        <v>86688.944842221681</v>
      </c>
      <c r="D54" s="102">
        <f t="shared" si="27"/>
        <v>577.5065224122211</v>
      </c>
      <c r="E54" s="191">
        <f t="shared" si="21"/>
        <v>273.83714174413899</v>
      </c>
      <c r="F54" s="102">
        <f t="shared" si="22"/>
        <v>-9746.8736661154453</v>
      </c>
      <c r="G54" s="191">
        <f t="shared" si="22"/>
        <v>-5433.7226704037221</v>
      </c>
      <c r="H54" s="102">
        <f t="shared" si="18"/>
        <v>76942.071176106241</v>
      </c>
      <c r="I54" s="102">
        <f t="shared" si="18"/>
        <v>81255.222171817964</v>
      </c>
      <c r="J54" s="102">
        <f t="shared" si="3"/>
        <v>4313.1509957117232</v>
      </c>
      <c r="K54" s="102">
        <f t="shared" si="4"/>
        <v>-905.76170909946188</v>
      </c>
      <c r="L54" s="102">
        <f t="shared" si="6"/>
        <v>63.770569940297946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+'E315 3-4'!L55</f>
        <v>59.238114535409636</v>
      </c>
      <c r="S54" s="48">
        <f t="shared" si="24"/>
        <v>-964.99982363487152</v>
      </c>
      <c r="T54" s="45">
        <f>U54-SUM(P$49:$P54)+1</f>
        <v>215</v>
      </c>
      <c r="U54" s="46">
        <f t="shared" si="28"/>
        <v>366</v>
      </c>
      <c r="V54" s="43">
        <f t="shared" si="25"/>
        <v>34.798345970254296</v>
      </c>
      <c r="W54" s="146">
        <f t="shared" si="26"/>
        <v>-884.77297276697107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x14ac:dyDescent="0.25">
      <c r="A55" s="97">
        <v>45443</v>
      </c>
      <c r="B55" s="102">
        <f t="shared" si="15"/>
        <v>93262.484225666674</v>
      </c>
      <c r="C55" s="99">
        <f>+'Summary Feed x Depr Grp'!V50</f>
        <v>93262.484225666674</v>
      </c>
      <c r="D55" s="102">
        <f t="shared" si="27"/>
        <v>577.5065224122211</v>
      </c>
      <c r="E55" s="191">
        <f t="shared" si="21"/>
        <v>295.42026271978341</v>
      </c>
      <c r="F55" s="102">
        <f t="shared" si="22"/>
        <v>-10324.380188527666</v>
      </c>
      <c r="G55" s="191">
        <f t="shared" si="22"/>
        <v>-5729.1429331235058</v>
      </c>
      <c r="H55" s="102">
        <f t="shared" si="18"/>
        <v>82938.104037139012</v>
      </c>
      <c r="I55" s="102">
        <f t="shared" si="18"/>
        <v>87533.341292543162</v>
      </c>
      <c r="J55" s="102">
        <f t="shared" si="3"/>
        <v>4595.2372554041503</v>
      </c>
      <c r="K55" s="102">
        <f t="shared" si="4"/>
        <v>-964.99982363487152</v>
      </c>
      <c r="L55" s="102">
        <f t="shared" si="6"/>
        <v>59.238114535409636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+'E315 3-4'!L56</f>
        <v>54.705659130527692</v>
      </c>
      <c r="S55" s="48">
        <f t="shared" si="24"/>
        <v>-1019.7054827653992</v>
      </c>
      <c r="T55" s="45">
        <f>U55-SUM(P$49:$P55)+1</f>
        <v>185</v>
      </c>
      <c r="U55" s="46">
        <f t="shared" si="28"/>
        <v>366</v>
      </c>
      <c r="V55" s="43">
        <f t="shared" si="25"/>
        <v>27.651767593299518</v>
      </c>
      <c r="W55" s="146">
        <f t="shared" si="26"/>
        <v>-912.42474036027056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" x14ac:dyDescent="0.25">
      <c r="A56" s="97">
        <v>45473</v>
      </c>
      <c r="B56" s="102">
        <f t="shared" si="15"/>
        <v>99836.023609111668</v>
      </c>
      <c r="C56" s="99">
        <f>+'Summary Feed x Depr Grp'!V51</f>
        <v>99836.023609111668</v>
      </c>
      <c r="D56" s="102">
        <f t="shared" si="27"/>
        <v>577.5065224122211</v>
      </c>
      <c r="E56" s="191">
        <f t="shared" si="21"/>
        <v>317.00338369542777</v>
      </c>
      <c r="F56" s="102">
        <f t="shared" si="22"/>
        <v>-10901.886710939887</v>
      </c>
      <c r="G56" s="191">
        <f t="shared" si="22"/>
        <v>-6046.1463168189339</v>
      </c>
      <c r="H56" s="102">
        <f t="shared" si="18"/>
        <v>88934.136898171782</v>
      </c>
      <c r="I56" s="102">
        <f t="shared" si="18"/>
        <v>93789.877292292731</v>
      </c>
      <c r="J56" s="102">
        <f t="shared" si="3"/>
        <v>4855.7403941209486</v>
      </c>
      <c r="K56" s="102">
        <f t="shared" si="4"/>
        <v>-1019.7054827653992</v>
      </c>
      <c r="L56" s="102">
        <f t="shared" si="6"/>
        <v>54.705659130527692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+'E315 3-4'!L57</f>
        <v>50.173203725642452</v>
      </c>
      <c r="S56" s="48">
        <f t="shared" si="24"/>
        <v>-1069.8786864910417</v>
      </c>
      <c r="T56" s="45">
        <f>U56-SUM(P$49:$P56)+1</f>
        <v>154</v>
      </c>
      <c r="U56" s="46">
        <f t="shared" si="28"/>
        <v>366</v>
      </c>
      <c r="V56" s="43">
        <f t="shared" si="25"/>
        <v>21.11112943647251</v>
      </c>
      <c r="W56" s="146">
        <f t="shared" si="26"/>
        <v>-933.5358697967431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" x14ac:dyDescent="0.25">
      <c r="A57" s="97">
        <v>45504</v>
      </c>
      <c r="B57" s="102">
        <f t="shared" si="15"/>
        <v>106409.56299255666</v>
      </c>
      <c r="C57" s="99">
        <f>+'Summary Feed x Depr Grp'!V52</f>
        <v>106409.56299255666</v>
      </c>
      <c r="D57" s="102">
        <f t="shared" si="27"/>
        <v>577.5065224122211</v>
      </c>
      <c r="E57" s="191">
        <f t="shared" si="21"/>
        <v>338.58650467107213</v>
      </c>
      <c r="F57" s="102">
        <f t="shared" si="22"/>
        <v>-11479.393233352108</v>
      </c>
      <c r="G57" s="191">
        <f t="shared" si="22"/>
        <v>-6384.7328214900062</v>
      </c>
      <c r="H57" s="102">
        <f t="shared" si="18"/>
        <v>94930.169759204553</v>
      </c>
      <c r="I57" s="102">
        <f t="shared" si="18"/>
        <v>100024.83017106666</v>
      </c>
      <c r="J57" s="102">
        <f t="shared" si="3"/>
        <v>5094.6604118621035</v>
      </c>
      <c r="K57" s="102">
        <f t="shared" si="4"/>
        <v>-1069.8786864910417</v>
      </c>
      <c r="L57" s="102">
        <f t="shared" si="6"/>
        <v>50.173203725642452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+'E315 3-4'!L58</f>
        <v>45.640748320754483</v>
      </c>
      <c r="S57" s="48">
        <f t="shared" si="24"/>
        <v>-1115.5194348117961</v>
      </c>
      <c r="T57" s="45">
        <f>U57-SUM(P$49:$P57)+1</f>
        <v>123</v>
      </c>
      <c r="U57" s="46">
        <f t="shared" si="28"/>
        <v>366</v>
      </c>
      <c r="V57" s="43">
        <f t="shared" si="25"/>
        <v>15.338284271728964</v>
      </c>
      <c r="W57" s="146">
        <f t="shared" si="26"/>
        <v>-948.87415406847208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" x14ac:dyDescent="0.25">
      <c r="A58" s="97">
        <v>45535</v>
      </c>
      <c r="B58" s="102">
        <f t="shared" si="15"/>
        <v>112983.10237600165</v>
      </c>
      <c r="C58" s="99">
        <f>+'Summary Feed x Depr Grp'!V53</f>
        <v>112983.10237600165</v>
      </c>
      <c r="D58" s="102">
        <f t="shared" si="27"/>
        <v>577.5065224122211</v>
      </c>
      <c r="E58" s="191">
        <f t="shared" si="21"/>
        <v>360.16962564671655</v>
      </c>
      <c r="F58" s="102">
        <f t="shared" si="22"/>
        <v>-12056.899755764329</v>
      </c>
      <c r="G58" s="191">
        <f t="shared" si="22"/>
        <v>-6744.9024471367229</v>
      </c>
      <c r="H58" s="102">
        <f t="shared" si="18"/>
        <v>100926.20262023732</v>
      </c>
      <c r="I58" s="102">
        <f t="shared" si="18"/>
        <v>106238.19992886492</v>
      </c>
      <c r="J58" s="102">
        <f t="shared" si="3"/>
        <v>5311.9973086276004</v>
      </c>
      <c r="K58" s="102">
        <f t="shared" si="4"/>
        <v>-1115.5194348117961</v>
      </c>
      <c r="L58" s="102">
        <f t="shared" si="6"/>
        <v>45.640748320754483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+'E315 3-4'!L59</f>
        <v>41.108292915872198</v>
      </c>
      <c r="S58" s="48">
        <f t="shared" si="24"/>
        <v>-1156.6277277276683</v>
      </c>
      <c r="T58" s="45">
        <f>U58-SUM(P$49:$P58)+1</f>
        <v>93</v>
      </c>
      <c r="U58" s="46">
        <f t="shared" si="28"/>
        <v>366</v>
      </c>
      <c r="V58" s="43">
        <f t="shared" si="25"/>
        <v>10.445549839279002</v>
      </c>
      <c r="W58" s="146">
        <f t="shared" si="26"/>
        <v>-959.31970390775109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" x14ac:dyDescent="0.25">
      <c r="A59" s="97">
        <v>45565</v>
      </c>
      <c r="B59" s="102">
        <f t="shared" si="15"/>
        <v>119556.64175944665</v>
      </c>
      <c r="C59" s="99">
        <f>+'Summary Feed x Depr Grp'!V54</f>
        <v>119556.64175944665</v>
      </c>
      <c r="D59" s="102">
        <f t="shared" si="27"/>
        <v>577.5065224122211</v>
      </c>
      <c r="E59" s="191">
        <f t="shared" si="21"/>
        <v>381.75274662236097</v>
      </c>
      <c r="F59" s="102">
        <f t="shared" si="22"/>
        <v>-12634.40627817655</v>
      </c>
      <c r="G59" s="191">
        <f t="shared" si="22"/>
        <v>-7126.6551937590839</v>
      </c>
      <c r="H59" s="102">
        <f t="shared" si="18"/>
        <v>106922.23548127009</v>
      </c>
      <c r="I59" s="102">
        <f t="shared" si="18"/>
        <v>112429.98656568756</v>
      </c>
      <c r="J59" s="102">
        <f t="shared" si="3"/>
        <v>5507.7510844174685</v>
      </c>
      <c r="K59" s="102">
        <f t="shared" si="4"/>
        <v>-1156.6277277276683</v>
      </c>
      <c r="L59" s="102">
        <f t="shared" si="6"/>
        <v>41.108292915872198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+'E315 3-4'!L60</f>
        <v>36.575837510987185</v>
      </c>
      <c r="S59" s="48">
        <f t="shared" si="24"/>
        <v>-1193.2035652386555</v>
      </c>
      <c r="T59" s="45">
        <f>U59-SUM(P$49:$P59)+1</f>
        <v>62</v>
      </c>
      <c r="U59" s="46">
        <f t="shared" si="28"/>
        <v>366</v>
      </c>
      <c r="V59" s="43">
        <f t="shared" si="25"/>
        <v>6.1959069007683203</v>
      </c>
      <c r="W59" s="146">
        <f t="shared" si="26"/>
        <v>-965.51561080851945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x14ac:dyDescent="0.25">
      <c r="A60" s="97">
        <v>45596</v>
      </c>
      <c r="B60" s="102">
        <f t="shared" si="15"/>
        <v>126130.18114289164</v>
      </c>
      <c r="C60" s="99">
        <f>+'Summary Feed x Depr Grp'!V55</f>
        <v>126130.18114289164</v>
      </c>
      <c r="D60" s="102">
        <f t="shared" si="27"/>
        <v>577.5065224122211</v>
      </c>
      <c r="E60" s="191">
        <f t="shared" si="21"/>
        <v>403.33586759800534</v>
      </c>
      <c r="F60" s="102">
        <f t="shared" si="22"/>
        <v>-13211.912800588771</v>
      </c>
      <c r="G60" s="191">
        <f t="shared" si="22"/>
        <v>-7529.9910613570892</v>
      </c>
      <c r="H60" s="102">
        <f t="shared" si="18"/>
        <v>112918.26834230286</v>
      </c>
      <c r="I60" s="102">
        <f t="shared" si="18"/>
        <v>118600.19008153456</v>
      </c>
      <c r="J60" s="102">
        <f t="shared" si="3"/>
        <v>5681.9217392316932</v>
      </c>
      <c r="K60" s="102">
        <f t="shared" si="4"/>
        <v>-1193.2035652386555</v>
      </c>
      <c r="L60" s="102">
        <f t="shared" si="6"/>
        <v>36.575837510987185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+'E315 3-4'!L61</f>
        <v>32.043382106098989</v>
      </c>
      <c r="S60" s="48">
        <f t="shared" si="24"/>
        <v>-1225.2469473447545</v>
      </c>
      <c r="T60" s="45">
        <f>U60-SUM(P$49:$P60)+1</f>
        <v>32</v>
      </c>
      <c r="U60" s="46">
        <f t="shared" si="28"/>
        <v>366</v>
      </c>
      <c r="V60" s="43">
        <f t="shared" si="25"/>
        <v>2.8016071786753214</v>
      </c>
      <c r="W60" s="146">
        <f t="shared" si="26"/>
        <v>-968.31721798719479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x14ac:dyDescent="0.25">
      <c r="A61" s="97">
        <v>45626</v>
      </c>
      <c r="B61" s="102">
        <f t="shared" si="15"/>
        <v>132703.72052633663</v>
      </c>
      <c r="C61" s="99">
        <f>+'Summary Feed x Depr Grp'!V56</f>
        <v>132703.72052633663</v>
      </c>
      <c r="D61" s="102">
        <f t="shared" si="27"/>
        <v>577.5065224122211</v>
      </c>
      <c r="E61" s="191">
        <f t="shared" si="21"/>
        <v>424.9189885736497</v>
      </c>
      <c r="F61" s="102">
        <f t="shared" ref="F61:G74" si="29">-D61+F60</f>
        <v>-13789.419323000991</v>
      </c>
      <c r="G61" s="191">
        <f t="shared" si="29"/>
        <v>-7954.9100499307388</v>
      </c>
      <c r="H61" s="102">
        <f t="shared" si="18"/>
        <v>118914.30120333564</v>
      </c>
      <c r="I61" s="102">
        <f t="shared" si="18"/>
        <v>124748.8104764059</v>
      </c>
      <c r="J61" s="102">
        <f t="shared" si="3"/>
        <v>5834.50927307026</v>
      </c>
      <c r="K61" s="102">
        <f t="shared" si="4"/>
        <v>-1225.2469473447545</v>
      </c>
      <c r="L61" s="102">
        <f t="shared" si="6"/>
        <v>32.043382106098989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+'E315 3-4'!L62</f>
        <v>27.510926701210792</v>
      </c>
      <c r="S61" s="48">
        <f t="shared" si="24"/>
        <v>-1252.7578740459653</v>
      </c>
      <c r="T61" s="45">
        <f>U61-SUM(P$49:$P61)+1</f>
        <v>1</v>
      </c>
      <c r="U61" s="46">
        <f t="shared" si="28"/>
        <v>366</v>
      </c>
      <c r="V61" s="43">
        <f t="shared" si="25"/>
        <v>7.51664663967508E-2</v>
      </c>
      <c r="W61" s="146">
        <f t="shared" si="26"/>
        <v>-968.39238445359149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thickBot="1" x14ac:dyDescent="0.3">
      <c r="A62" s="97">
        <v>45657</v>
      </c>
      <c r="B62" s="102">
        <f t="shared" si="15"/>
        <v>139277.25990978163</v>
      </c>
      <c r="C62" s="99">
        <f>+'Summary Feed x Depr Grp'!V57</f>
        <v>139277.25990978163</v>
      </c>
      <c r="D62" s="102">
        <f>($B$26*$E$6+($B$38-$B$26)*$D$6+($B$50-$B$38)*$C$6+($B$62-$B$50)*$B$6)/12</f>
        <v>577.5065224122211</v>
      </c>
      <c r="E62" s="191">
        <f t="shared" si="21"/>
        <v>446.50210954929412</v>
      </c>
      <c r="F62" s="102">
        <f t="shared" si="29"/>
        <v>-14366.925845413212</v>
      </c>
      <c r="G62" s="191">
        <f t="shared" si="29"/>
        <v>-8401.4121594800326</v>
      </c>
      <c r="H62" s="102">
        <f t="shared" si="18"/>
        <v>124910.33406436842</v>
      </c>
      <c r="I62" s="102">
        <f t="shared" si="18"/>
        <v>130875.84775030159</v>
      </c>
      <c r="J62" s="102">
        <f t="shared" si="3"/>
        <v>5965.5136859331687</v>
      </c>
      <c r="K62" s="102">
        <f t="shared" si="4"/>
        <v>-1252.7578740459653</v>
      </c>
      <c r="L62" s="102">
        <f t="shared" si="6"/>
        <v>27.510926701210792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629.27317713700404</v>
      </c>
      <c r="S62" s="224">
        <f>+'E315 3-4'!K62-S61</f>
        <v>0</v>
      </c>
      <c r="T62" s="21"/>
      <c r="U62" s="50"/>
      <c r="V62" s="49">
        <f>SUM(V50:V61)</f>
        <v>344.90768754463011</v>
      </c>
      <c r="W62" s="1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 thickTop="1" thickBot="1" x14ac:dyDescent="0.3">
      <c r="A63" s="165">
        <v>45688</v>
      </c>
      <c r="B63" s="166">
        <f t="shared" si="15"/>
        <v>144063.15285773529</v>
      </c>
      <c r="C63" s="219">
        <f>+'Summary Feed x Depr Grp'!V58</f>
        <v>144063.15285773529</v>
      </c>
      <c r="D63" s="166">
        <f t="shared" ref="D63:D73" si="30">($B$26*$F$6+($B$38-$B$26)*$E$6+($B$50-$B$38)*$D$6+($B$62-$B$50)*$C$6+($B$74-$B$62)*$B$6)/12</f>
        <v>960.1700492545441</v>
      </c>
      <c r="E63" s="195">
        <f t="shared" si="21"/>
        <v>465.1505109600069</v>
      </c>
      <c r="F63" s="166">
        <f t="shared" si="29"/>
        <v>-15327.095894667757</v>
      </c>
      <c r="G63" s="195">
        <f t="shared" si="29"/>
        <v>-8866.5626704400402</v>
      </c>
      <c r="H63" s="166">
        <f t="shared" si="18"/>
        <v>128736.05696306753</v>
      </c>
      <c r="I63" s="166">
        <f t="shared" si="18"/>
        <v>135196.59018729525</v>
      </c>
      <c r="J63" s="166">
        <f t="shared" si="3"/>
        <v>6460.5332242277218</v>
      </c>
      <c r="K63" s="166">
        <f t="shared" si="4"/>
        <v>-1356.7119770878214</v>
      </c>
      <c r="L63" s="166">
        <f t="shared" si="6"/>
        <v>103.95410304185611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thickBot="1" x14ac:dyDescent="0.3">
      <c r="A64" s="97">
        <v>45716</v>
      </c>
      <c r="B64" s="102">
        <f t="shared" si="15"/>
        <v>148849.04580568895</v>
      </c>
      <c r="C64" s="99">
        <f>+'Summary Feed x Depr Grp'!V59</f>
        <v>148849.04580568895</v>
      </c>
      <c r="D64" s="102">
        <f t="shared" si="30"/>
        <v>960.1700492545441</v>
      </c>
      <c r="E64" s="191">
        <f t="shared" si="21"/>
        <v>480.86419280578804</v>
      </c>
      <c r="F64" s="102">
        <f t="shared" si="29"/>
        <v>-16287.265943922301</v>
      </c>
      <c r="G64" s="191">
        <f t="shared" si="29"/>
        <v>-9347.4268632458279</v>
      </c>
      <c r="H64" s="102">
        <f t="shared" si="18"/>
        <v>132561.77986176664</v>
      </c>
      <c r="I64" s="102">
        <f t="shared" si="18"/>
        <v>139501.61894244311</v>
      </c>
      <c r="J64" s="102">
        <f t="shared" si="3"/>
        <v>6939.8390806764655</v>
      </c>
      <c r="K64" s="102">
        <f t="shared" si="4"/>
        <v>-1457.3662069420577</v>
      </c>
      <c r="L64" s="102">
        <f t="shared" si="6"/>
        <v>100.65422985423629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-992.13304571901426</v>
      </c>
      <c r="T64" s="21"/>
      <c r="U64" s="22"/>
      <c r="V64" s="160" t="s">
        <v>104</v>
      </c>
      <c r="W64" s="55">
        <f>W61</f>
        <v>-968.39238445359149</v>
      </c>
      <c r="X64" s="247">
        <f>+'DFIT Detail'!F13</f>
        <v>-968.37</v>
      </c>
      <c r="Y64" s="249">
        <f>+W64-X64</f>
        <v>-2.2384453591484998E-2</v>
      </c>
      <c r="Z64" s="228" t="s">
        <v>516</v>
      </c>
      <c r="AA64" s="1"/>
      <c r="AB64" s="1"/>
      <c r="AC64" s="1"/>
      <c r="AD64" s="1"/>
      <c r="AE64" s="1"/>
      <c r="AF64" s="1"/>
      <c r="AG64" s="1"/>
      <c r="AH64" s="1"/>
    </row>
    <row r="65" spans="1:34" ht="16.5" thickTop="1" thickBot="1" x14ac:dyDescent="0.3">
      <c r="A65" s="97">
        <v>45747</v>
      </c>
      <c r="B65" s="102">
        <f t="shared" si="15"/>
        <v>153634.93875364261</v>
      </c>
      <c r="C65" s="99">
        <f>+'Summary Feed x Depr Grp'!V60</f>
        <v>153634.93875364261</v>
      </c>
      <c r="D65" s="102">
        <f t="shared" si="30"/>
        <v>960.1700492545441</v>
      </c>
      <c r="E65" s="191">
        <f t="shared" si="21"/>
        <v>496.57787465156929</v>
      </c>
      <c r="F65" s="102">
        <f t="shared" si="29"/>
        <v>-17247.435993176845</v>
      </c>
      <c r="G65" s="191">
        <f t="shared" si="29"/>
        <v>-9844.0047378973977</v>
      </c>
      <c r="H65" s="102">
        <f t="shared" si="18"/>
        <v>136387.50276046575</v>
      </c>
      <c r="I65" s="102">
        <f t="shared" si="18"/>
        <v>143790.93401574521</v>
      </c>
      <c r="J65" s="102">
        <f t="shared" si="3"/>
        <v>7403.4312552794581</v>
      </c>
      <c r="K65" s="102">
        <f t="shared" si="4"/>
        <v>-1554.7205636086862</v>
      </c>
      <c r="L65" s="102">
        <f t="shared" si="6"/>
        <v>97.354356666628519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thickBot="1" x14ac:dyDescent="0.3">
      <c r="A66" s="97">
        <v>45777</v>
      </c>
      <c r="B66" s="102">
        <f t="shared" si="15"/>
        <v>158420.83170159627</v>
      </c>
      <c r="C66" s="99">
        <f>+'Summary Feed x Depr Grp'!V61</f>
        <v>158420.83170159627</v>
      </c>
      <c r="D66" s="102">
        <f t="shared" si="30"/>
        <v>960.1700492545441</v>
      </c>
      <c r="E66" s="191">
        <f t="shared" si="21"/>
        <v>512.29155649735048</v>
      </c>
      <c r="F66" s="102">
        <f t="shared" si="29"/>
        <v>-18207.606042431387</v>
      </c>
      <c r="G66" s="191">
        <f t="shared" si="29"/>
        <v>-10356.296294394748</v>
      </c>
      <c r="H66" s="102">
        <f t="shared" si="18"/>
        <v>140213.22565916489</v>
      </c>
      <c r="I66" s="102">
        <f t="shared" si="18"/>
        <v>148064.53540720153</v>
      </c>
      <c r="J66" s="102">
        <f t="shared" si="3"/>
        <v>7851.3097480366414</v>
      </c>
      <c r="K66" s="102">
        <f t="shared" si="4"/>
        <v>-1648.7750470876947</v>
      </c>
      <c r="L66" s="102">
        <f t="shared" si="6"/>
        <v>94.054483479008468</v>
      </c>
      <c r="M66" s="189"/>
      <c r="N66" s="102"/>
    </row>
    <row r="67" spans="1:34" ht="15" x14ac:dyDescent="0.25">
      <c r="A67" s="97">
        <v>45808</v>
      </c>
      <c r="B67" s="102">
        <f t="shared" si="15"/>
        <v>163206.72464954993</v>
      </c>
      <c r="C67" s="99">
        <f>+'Summary Feed x Depr Grp'!V62</f>
        <v>163206.72464954993</v>
      </c>
      <c r="D67" s="102">
        <f t="shared" si="30"/>
        <v>960.1700492545441</v>
      </c>
      <c r="E67" s="191">
        <f t="shared" si="21"/>
        <v>528.00523834313162</v>
      </c>
      <c r="F67" s="102">
        <f t="shared" si="29"/>
        <v>-19167.77609168593</v>
      </c>
      <c r="G67" s="191">
        <f t="shared" si="29"/>
        <v>-10884.30153273788</v>
      </c>
      <c r="H67" s="102">
        <f t="shared" si="18"/>
        <v>144038.948557864</v>
      </c>
      <c r="I67" s="102">
        <f t="shared" si="18"/>
        <v>152322.42311681205</v>
      </c>
      <c r="J67" s="102">
        <f t="shared" si="3"/>
        <v>8283.4745589480444</v>
      </c>
      <c r="K67" s="102">
        <f t="shared" si="4"/>
        <v>-1739.5296573790893</v>
      </c>
      <c r="L67" s="102">
        <f t="shared" si="6"/>
        <v>90.754610291394556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34" ht="15" x14ac:dyDescent="0.25">
      <c r="A68" s="97">
        <v>45838</v>
      </c>
      <c r="B68" s="102">
        <f t="shared" si="15"/>
        <v>167992.61759750359</v>
      </c>
      <c r="C68" s="99">
        <f>+'Summary Feed x Depr Grp'!V63</f>
        <v>167992.61759750359</v>
      </c>
      <c r="D68" s="102">
        <f t="shared" si="30"/>
        <v>960.1700492545441</v>
      </c>
      <c r="E68" s="191">
        <f t="shared" si="21"/>
        <v>543.71892018891276</v>
      </c>
      <c r="F68" s="102">
        <f t="shared" si="29"/>
        <v>-20127.946140940472</v>
      </c>
      <c r="G68" s="191">
        <f t="shared" si="29"/>
        <v>-11428.020452926792</v>
      </c>
      <c r="H68" s="102">
        <f t="shared" si="18"/>
        <v>147864.67145656311</v>
      </c>
      <c r="I68" s="102">
        <f t="shared" si="18"/>
        <v>156564.59714457681</v>
      </c>
      <c r="J68" s="102">
        <f t="shared" si="3"/>
        <v>8699.9256880136963</v>
      </c>
      <c r="K68" s="102">
        <f t="shared" si="4"/>
        <v>-1826.9843944828763</v>
      </c>
      <c r="L68" s="102">
        <f t="shared" si="6"/>
        <v>87.454737103787011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34" ht="15" x14ac:dyDescent="0.25">
      <c r="A69" s="97">
        <v>45869</v>
      </c>
      <c r="B69" s="102">
        <f t="shared" si="15"/>
        <v>172778.51054545725</v>
      </c>
      <c r="C69" s="99">
        <f>+'Summary Feed x Depr Grp'!V64</f>
        <v>172778.51054545725</v>
      </c>
      <c r="D69" s="102">
        <f t="shared" si="30"/>
        <v>960.1700492545441</v>
      </c>
      <c r="E69" s="191">
        <f t="shared" si="21"/>
        <v>559.43260203469401</v>
      </c>
      <c r="F69" s="102">
        <f t="shared" si="29"/>
        <v>-21088.116190195014</v>
      </c>
      <c r="G69" s="191">
        <f t="shared" si="29"/>
        <v>-11987.453054961486</v>
      </c>
      <c r="H69" s="102">
        <f t="shared" si="18"/>
        <v>151690.39435526222</v>
      </c>
      <c r="I69" s="102">
        <f t="shared" si="18"/>
        <v>160791.05749049576</v>
      </c>
      <c r="J69" s="102">
        <f t="shared" si="3"/>
        <v>9100.6631352335389</v>
      </c>
      <c r="K69" s="102">
        <f t="shared" si="4"/>
        <v>-1911.139258399043</v>
      </c>
      <c r="L69" s="102">
        <f t="shared" si="6"/>
        <v>84.154863916166732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34" ht="15" x14ac:dyDescent="0.25">
      <c r="A70" s="97">
        <v>45900</v>
      </c>
      <c r="B70" s="102">
        <f t="shared" si="15"/>
        <v>177564.40349341091</v>
      </c>
      <c r="C70" s="99">
        <f>+'Summary Feed x Depr Grp'!V65</f>
        <v>177564.40349341091</v>
      </c>
      <c r="D70" s="102">
        <f t="shared" si="30"/>
        <v>960.1700492545441</v>
      </c>
      <c r="E70" s="191">
        <f t="shared" si="21"/>
        <v>575.14628388047515</v>
      </c>
      <c r="F70" s="102">
        <f t="shared" si="29"/>
        <v>-22048.286239449557</v>
      </c>
      <c r="G70" s="191">
        <f t="shared" si="29"/>
        <v>-12562.599338841961</v>
      </c>
      <c r="H70" s="102">
        <f t="shared" si="18"/>
        <v>155516.11725396136</v>
      </c>
      <c r="I70" s="102">
        <f t="shared" si="18"/>
        <v>165001.80415456893</v>
      </c>
      <c r="J70" s="102">
        <f>I70-H70</f>
        <v>9485.6869006075722</v>
      </c>
      <c r="K70" s="102">
        <f t="shared" si="4"/>
        <v>-1991.9942491275901</v>
      </c>
      <c r="L70" s="102">
        <f t="shared" si="6"/>
        <v>80.854990728547136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34" ht="15" customHeight="1" x14ac:dyDescent="0.25">
      <c r="A71" s="97">
        <v>45930</v>
      </c>
      <c r="B71" s="102">
        <f t="shared" si="15"/>
        <v>182350.29644136457</v>
      </c>
      <c r="C71" s="99">
        <f>+'Summary Feed x Depr Grp'!V66</f>
        <v>182350.29644136457</v>
      </c>
      <c r="D71" s="102">
        <f t="shared" si="30"/>
        <v>960.1700492545441</v>
      </c>
      <c r="E71" s="191">
        <f t="shared" si="21"/>
        <v>590.85996572625629</v>
      </c>
      <c r="F71" s="102">
        <f t="shared" si="29"/>
        <v>-23008.456288704099</v>
      </c>
      <c r="G71" s="191">
        <f t="shared" si="29"/>
        <v>-13153.459304568218</v>
      </c>
      <c r="H71" s="102">
        <f t="shared" si="18"/>
        <v>159341.84015266047</v>
      </c>
      <c r="I71" s="102">
        <f t="shared" si="18"/>
        <v>169196.83713679636</v>
      </c>
      <c r="J71" s="102">
        <f>I71-H71</f>
        <v>9854.9969841358834</v>
      </c>
      <c r="K71" s="102">
        <f t="shared" si="4"/>
        <v>-2069.5493666685356</v>
      </c>
      <c r="L71" s="102">
        <f t="shared" si="6"/>
        <v>77.555117540945503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34" ht="15" customHeight="1" x14ac:dyDescent="0.25">
      <c r="A72" s="97">
        <v>45961</v>
      </c>
      <c r="B72" s="102">
        <f t="shared" si="15"/>
        <v>187136.18938931823</v>
      </c>
      <c r="C72" s="99">
        <f>+'Summary Feed x Depr Grp'!V67</f>
        <v>187136.18938931823</v>
      </c>
      <c r="D72" s="102">
        <f t="shared" si="30"/>
        <v>960.1700492545441</v>
      </c>
      <c r="E72" s="191">
        <f t="shared" si="21"/>
        <v>606.57364757203754</v>
      </c>
      <c r="F72" s="102">
        <f t="shared" si="29"/>
        <v>-23968.626337958642</v>
      </c>
      <c r="G72" s="191">
        <f t="shared" si="29"/>
        <v>-13760.032952140255</v>
      </c>
      <c r="H72" s="102">
        <f t="shared" si="18"/>
        <v>163167.56305135958</v>
      </c>
      <c r="I72" s="102">
        <f t="shared" si="18"/>
        <v>173376.15643717797</v>
      </c>
      <c r="J72" s="102">
        <f t="shared" ref="J72:J74" si="31">I72-H72</f>
        <v>10208.593385818385</v>
      </c>
      <c r="K72" s="102">
        <f t="shared" si="4"/>
        <v>-2143.8046110218606</v>
      </c>
      <c r="L72" s="102">
        <f t="shared" si="6"/>
        <v>74.255244353324997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34" ht="15" customHeight="1" x14ac:dyDescent="0.25">
      <c r="A73" s="97">
        <v>45991</v>
      </c>
      <c r="B73" s="102">
        <f t="shared" si="15"/>
        <v>191922.08233727189</v>
      </c>
      <c r="C73" s="99">
        <f>+'Summary Feed x Depr Grp'!V68</f>
        <v>191922.08233727189</v>
      </c>
      <c r="D73" s="102">
        <f t="shared" si="30"/>
        <v>960.1700492545441</v>
      </c>
      <c r="E73" s="191">
        <f t="shared" si="21"/>
        <v>622.28732941781868</v>
      </c>
      <c r="F73" s="102">
        <f t="shared" si="29"/>
        <v>-24928.796387213184</v>
      </c>
      <c r="G73" s="191">
        <f t="shared" si="29"/>
        <v>-14382.320281558073</v>
      </c>
      <c r="H73" s="102">
        <f t="shared" si="18"/>
        <v>166993.28595005869</v>
      </c>
      <c r="I73" s="102">
        <f t="shared" si="18"/>
        <v>177539.7620557138</v>
      </c>
      <c r="J73" s="102">
        <f t="shared" si="31"/>
        <v>10546.476105655107</v>
      </c>
      <c r="K73" s="102">
        <f t="shared" si="4"/>
        <v>-2214.7599821875724</v>
      </c>
      <c r="L73" s="102">
        <f t="shared" si="6"/>
        <v>70.955371165711767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34" ht="15" x14ac:dyDescent="0.25">
      <c r="A74" s="97">
        <v>46022</v>
      </c>
      <c r="B74" s="102">
        <f t="shared" si="15"/>
        <v>196707.97528522555</v>
      </c>
      <c r="C74" s="99">
        <f>+'Summary Feed x Depr Grp'!V69</f>
        <v>196707.97528522555</v>
      </c>
      <c r="D74" s="102">
        <f>($B$26*$F$6+($B$38-$B$26)*$E$6+($B$50-$B$38)*$D$6+($B$62-$B$50)*$C$6+($B$74-$B$62)*$B$6)/12</f>
        <v>960.1700492545441</v>
      </c>
      <c r="E74" s="191">
        <f t="shared" si="21"/>
        <v>638.00101126359993</v>
      </c>
      <c r="F74" s="102">
        <f t="shared" si="29"/>
        <v>-25888.966436467726</v>
      </c>
      <c r="G74" s="191">
        <f t="shared" si="29"/>
        <v>-15020.321292821673</v>
      </c>
      <c r="H74" s="102">
        <f t="shared" si="18"/>
        <v>170819.00884875783</v>
      </c>
      <c r="I74" s="102">
        <f t="shared" si="18"/>
        <v>181687.65399240388</v>
      </c>
      <c r="J74" s="102">
        <f t="shared" si="31"/>
        <v>10868.645143646048</v>
      </c>
      <c r="K74" s="102">
        <f t="shared" si="4"/>
        <v>-2282.41548016567</v>
      </c>
      <c r="L74" s="102">
        <f t="shared" si="6"/>
        <v>67.655497978097628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3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+'E315 3-4'!L62</f>
        <v>27.510926701210792</v>
      </c>
      <c r="S75" s="47">
        <f>+'E315 3-4'!K62</f>
        <v>-1252.7578740459653</v>
      </c>
      <c r="T75" s="45"/>
      <c r="U75" s="46"/>
      <c r="V75" s="43"/>
      <c r="W75" s="147">
        <f>S75</f>
        <v>-1252.7578740459653</v>
      </c>
      <c r="X75" s="1"/>
    </row>
    <row r="76" spans="1:3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+'E315 3-4'!L63</f>
        <v>103.95410304185611</v>
      </c>
      <c r="S76" s="48">
        <f t="shared" ref="S76:S87" si="33">+S75-R76</f>
        <v>-1356.7119770878214</v>
      </c>
      <c r="T76" s="45">
        <f>U76-SUM($P$75:P76)+1</f>
        <v>335</v>
      </c>
      <c r="U76" s="46">
        <f>P88</f>
        <v>365</v>
      </c>
      <c r="V76" s="43">
        <f t="shared" ref="V76:V87" si="34">+T76/U76*R76</f>
        <v>95.40993018910082</v>
      </c>
      <c r="W76" s="146">
        <f t="shared" ref="W76:W87" si="35">+W75-V76</f>
        <v>-1348.1678042350661</v>
      </c>
      <c r="X76" s="1"/>
    </row>
    <row r="77" spans="1:34" ht="15" x14ac:dyDescent="0.25">
      <c r="A77" s="107" t="s">
        <v>102</v>
      </c>
      <c r="B77" s="98">
        <f>B26</f>
        <v>30687.829999999994</v>
      </c>
      <c r="C77" s="98">
        <f>C26</f>
        <v>30687.829999999994</v>
      </c>
      <c r="D77" s="98">
        <f>SUM(D21:D26)</f>
        <v>575.3968124999999</v>
      </c>
      <c r="E77" s="98">
        <f>SUM(E21:E26)</f>
        <v>458.81170030473317</v>
      </c>
      <c r="F77" s="98">
        <f t="shared" ref="F77:K77" si="36">F26</f>
        <v>-1150.7936249999998</v>
      </c>
      <c r="G77" s="98">
        <f t="shared" si="36"/>
        <v>-458.81170030473317</v>
      </c>
      <c r="H77" s="98">
        <f t="shared" si="36"/>
        <v>29537.036374999996</v>
      </c>
      <c r="I77" s="98">
        <f t="shared" si="36"/>
        <v>30229.018299695261</v>
      </c>
      <c r="J77" s="98">
        <f t="shared" si="36"/>
        <v>691.98192469526475</v>
      </c>
      <c r="K77" s="98">
        <f t="shared" si="36"/>
        <v>-145.31620418600559</v>
      </c>
      <c r="L77" s="96">
        <f>SUM(L21:L26)</f>
        <v>24.482873561005619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+'E315 3-4'!L64</f>
        <v>100.65422985423629</v>
      </c>
      <c r="S77" s="48">
        <f t="shared" si="33"/>
        <v>-1457.3662069420577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84.659859082878199</v>
      </c>
      <c r="W77" s="146">
        <f t="shared" si="35"/>
        <v>-1432.8276633179444</v>
      </c>
      <c r="X77" s="1"/>
    </row>
    <row r="78" spans="1:34" ht="15" x14ac:dyDescent="0.25">
      <c r="A78" s="108" t="s">
        <v>103</v>
      </c>
      <c r="B78" s="109">
        <f>(0+B26+SUM(B15:B25)*2)/24</f>
        <v>8624.2800809160362</v>
      </c>
      <c r="C78" s="109">
        <f>(0+C26+SUM(C15:C25)*2)/24</f>
        <v>8624.2800809160362</v>
      </c>
      <c r="D78" s="109"/>
      <c r="E78" s="110"/>
      <c r="F78" s="109">
        <f t="shared" ref="F78:K78" si="38">(0+F26+SUM(F15:F25)*2)/24</f>
        <v>-575.3968124999999</v>
      </c>
      <c r="G78" s="109">
        <f t="shared" si="38"/>
        <v>-85.817231828414663</v>
      </c>
      <c r="H78" s="109">
        <f t="shared" si="38"/>
        <v>8048.8832684160361</v>
      </c>
      <c r="I78" s="109">
        <f t="shared" si="38"/>
        <v>8538.4628490876221</v>
      </c>
      <c r="J78" s="109">
        <f t="shared" si="38"/>
        <v>489.57958067158501</v>
      </c>
      <c r="K78" s="109">
        <f t="shared" si="38"/>
        <v>-102.81171194103284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+'E315 3-4'!L65</f>
        <v>97.354356666628519</v>
      </c>
      <c r="S78" s="48">
        <f t="shared" si="33"/>
        <v>-1554.7205636086862</v>
      </c>
      <c r="T78" s="45">
        <f>U78-SUM($P$75:P78)+1</f>
        <v>276</v>
      </c>
      <c r="U78" s="46">
        <f t="shared" si="37"/>
        <v>365</v>
      </c>
      <c r="V78" s="43">
        <f t="shared" si="34"/>
        <v>73.61589709586157</v>
      </c>
      <c r="W78" s="146">
        <f t="shared" si="35"/>
        <v>-1506.4435604138059</v>
      </c>
      <c r="X78" s="1"/>
    </row>
    <row r="79" spans="1:3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+'E315 3-4'!L66</f>
        <v>94.054483479008468</v>
      </c>
      <c r="S79" s="48">
        <f t="shared" si="33"/>
        <v>-1648.7750470876947</v>
      </c>
      <c r="T79" s="45">
        <f>U79-SUM($P$75:P79)+1</f>
        <v>246</v>
      </c>
      <c r="U79" s="46">
        <f t="shared" si="37"/>
        <v>365</v>
      </c>
      <c r="V79" s="43">
        <f t="shared" si="34"/>
        <v>63.390145029687901</v>
      </c>
      <c r="W79" s="146">
        <f t="shared" si="35"/>
        <v>-1569.8337054434937</v>
      </c>
      <c r="X79" s="1"/>
    </row>
    <row r="80" spans="1:34" ht="15" x14ac:dyDescent="0.25">
      <c r="A80" s="124" t="s">
        <v>89</v>
      </c>
      <c r="B80" s="125">
        <f>B38</f>
        <v>43261.069999999963</v>
      </c>
      <c r="C80" s="125">
        <f>C38</f>
        <v>43261.069999999963</v>
      </c>
      <c r="D80" s="125">
        <f>SUM(D27:D38)</f>
        <v>2686.8509476999975</v>
      </c>
      <c r="E80" s="125">
        <f>SUM(E27:E38)</f>
        <v>1967.0407399999992</v>
      </c>
      <c r="F80" s="125">
        <f t="shared" ref="F80:I80" si="39">F38</f>
        <v>-3837.6445726999968</v>
      </c>
      <c r="G80" s="125">
        <f t="shared" si="39"/>
        <v>-2425.8524403047327</v>
      </c>
      <c r="H80" s="125">
        <f t="shared" si="39"/>
        <v>39423.425427299968</v>
      </c>
      <c r="I80" s="125">
        <f t="shared" si="39"/>
        <v>40835.217559695229</v>
      </c>
      <c r="J80" s="125">
        <f>J38</f>
        <v>1411.7921323952614</v>
      </c>
      <c r="K80" s="125">
        <f>K38</f>
        <v>-296.4763478030049</v>
      </c>
      <c r="L80" s="126">
        <f>SUM(L27:L38)</f>
        <v>151.16014361699931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+'E315 3-4'!L67</f>
        <v>90.754610291394556</v>
      </c>
      <c r="S80" s="48">
        <f t="shared" si="33"/>
        <v>-1739.5296573790893</v>
      </c>
      <c r="T80" s="45">
        <f>U80-SUM($P$75:P80)+1</f>
        <v>215</v>
      </c>
      <c r="U80" s="46">
        <f t="shared" si="37"/>
        <v>365</v>
      </c>
      <c r="V80" s="43">
        <f t="shared" si="34"/>
        <v>53.458195103150217</v>
      </c>
      <c r="W80" s="146">
        <f t="shared" si="35"/>
        <v>-1623.291900546644</v>
      </c>
      <c r="X80" s="1"/>
    </row>
    <row r="81" spans="1:42" ht="15" x14ac:dyDescent="0.25">
      <c r="A81" s="127" t="s">
        <v>88</v>
      </c>
      <c r="B81" s="128">
        <f>(B26+B38+SUM(B27:B37)*2)/24</f>
        <v>36974.449999999983</v>
      </c>
      <c r="C81" s="128">
        <f>(C26+C38+SUM(C27:C37)*2)/24</f>
        <v>36974.449999999983</v>
      </c>
      <c r="D81" s="128"/>
      <c r="E81" s="129"/>
      <c r="F81" s="128">
        <f t="shared" ref="F81:I81" si="40">(F26+F38+SUM(F27:F37)*2)/24</f>
        <v>-2494.2190988499983</v>
      </c>
      <c r="G81" s="128">
        <f t="shared" si="40"/>
        <v>-1386.9777991102885</v>
      </c>
      <c r="H81" s="128">
        <f t="shared" si="40"/>
        <v>34480.230901149982</v>
      </c>
      <c r="I81" s="128">
        <f t="shared" si="40"/>
        <v>35587.472200889701</v>
      </c>
      <c r="J81" s="128">
        <f>(J26+J38+SUM(J27:J37)*2)/24</f>
        <v>1107.2412997397093</v>
      </c>
      <c r="K81" s="128">
        <f>(K26+K38+SUM(K27:K37)*2)/24</f>
        <v>-232.52067294533899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+'E315 3-4'!L68</f>
        <v>87.454737103787011</v>
      </c>
      <c r="S81" s="48">
        <f t="shared" si="33"/>
        <v>-1826.9843944828763</v>
      </c>
      <c r="T81" s="45">
        <f>U81-SUM($P$75:P81)+1</f>
        <v>185</v>
      </c>
      <c r="U81" s="46">
        <f t="shared" si="37"/>
        <v>365</v>
      </c>
      <c r="V81" s="43">
        <f t="shared" si="34"/>
        <v>44.32637360054958</v>
      </c>
      <c r="W81" s="146">
        <f t="shared" si="35"/>
        <v>-1667.6182741471937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+'E315 3-4'!L69</f>
        <v>84.154863916166732</v>
      </c>
      <c r="S82" s="48">
        <f t="shared" si="33"/>
        <v>-1911.139258399043</v>
      </c>
      <c r="T82" s="45">
        <f>U82-SUM($P$75:P82)+1</f>
        <v>154</v>
      </c>
      <c r="U82" s="46">
        <f t="shared" si="37"/>
        <v>365</v>
      </c>
      <c r="V82" s="43">
        <f t="shared" si="34"/>
        <v>35.506435734492264</v>
      </c>
      <c r="W82" s="146">
        <f t="shared" si="35"/>
        <v>-1703.1247098816859</v>
      </c>
      <c r="X82" s="1"/>
    </row>
    <row r="83" spans="1:42" ht="15" x14ac:dyDescent="0.25">
      <c r="A83" s="107" t="s">
        <v>90</v>
      </c>
      <c r="B83" s="98">
        <f>B50</f>
        <v>60394.787308441693</v>
      </c>
      <c r="C83" s="98">
        <f>C50</f>
        <v>60394.787308441693</v>
      </c>
      <c r="D83" s="98">
        <f>SUM(D39:D50)</f>
        <v>3599.2030037665627</v>
      </c>
      <c r="E83" s="98">
        <f>SUM(E39:E50)</f>
        <v>2042.0203889763002</v>
      </c>
      <c r="F83" s="98">
        <f t="shared" ref="F83:K83" si="41">F50</f>
        <v>-7436.8475764665609</v>
      </c>
      <c r="G83" s="98">
        <f t="shared" si="41"/>
        <v>-4467.8728292810329</v>
      </c>
      <c r="H83" s="98">
        <f t="shared" si="41"/>
        <v>52957.93973197513</v>
      </c>
      <c r="I83" s="98">
        <f t="shared" si="41"/>
        <v>55926.91447916066</v>
      </c>
      <c r="J83" s="98">
        <f t="shared" si="41"/>
        <v>2968.9747471855298</v>
      </c>
      <c r="K83" s="98">
        <f t="shared" si="41"/>
        <v>-623.48469690896127</v>
      </c>
      <c r="L83" s="101">
        <f>SUM(L39:L50)</f>
        <v>327.00834910595637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+'E315 3-4'!L70</f>
        <v>80.854990728547136</v>
      </c>
      <c r="S83" s="48">
        <f t="shared" si="33"/>
        <v>-1991.9942491275901</v>
      </c>
      <c r="T83" s="45">
        <f>U83-SUM($P$75:P83)+1</f>
        <v>123</v>
      </c>
      <c r="U83" s="46">
        <f t="shared" si="37"/>
        <v>365</v>
      </c>
      <c r="V83" s="43">
        <f t="shared" si="34"/>
        <v>27.247024272907666</v>
      </c>
      <c r="W83" s="146">
        <f t="shared" si="35"/>
        <v>-1730.3717341545937</v>
      </c>
      <c r="X83" s="1"/>
    </row>
    <row r="84" spans="1:42" ht="15" x14ac:dyDescent="0.25">
      <c r="A84" s="108" t="s">
        <v>91</v>
      </c>
      <c r="B84" s="109">
        <f>(B38+B50+SUM(B39:B49)*2)/24</f>
        <v>51827.928654220828</v>
      </c>
      <c r="C84" s="109">
        <f>(C38+C50+SUM(C39:C49)*2)/24</f>
        <v>51827.928654220828</v>
      </c>
      <c r="D84" s="109"/>
      <c r="E84" s="110"/>
      <c r="F84" s="109">
        <f t="shared" ref="F84:K84" si="42">(F38+F50+SUM(F39:F49)*2)/24</f>
        <v>-5637.2460745832786</v>
      </c>
      <c r="G84" s="109">
        <f t="shared" si="42"/>
        <v>-3390.9975942493511</v>
      </c>
      <c r="H84" s="109">
        <f t="shared" si="42"/>
        <v>46190.682579637541</v>
      </c>
      <c r="I84" s="109">
        <f t="shared" si="42"/>
        <v>48436.931059971474</v>
      </c>
      <c r="J84" s="109">
        <f t="shared" si="42"/>
        <v>2246.2484803339275</v>
      </c>
      <c r="K84" s="109">
        <f t="shared" si="42"/>
        <v>-471.71218087012477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+'E315 3-4'!L71</f>
        <v>77.555117540945503</v>
      </c>
      <c r="S84" s="48">
        <f t="shared" si="33"/>
        <v>-2069.5493666685356</v>
      </c>
      <c r="T84" s="45">
        <f>U84-SUM($P$75:P84)+1</f>
        <v>93</v>
      </c>
      <c r="U84" s="46">
        <f t="shared" si="37"/>
        <v>365</v>
      </c>
      <c r="V84" s="43">
        <f t="shared" si="34"/>
        <v>19.760618989884744</v>
      </c>
      <c r="W84" s="146">
        <f t="shared" si="35"/>
        <v>-1750.1323531444784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+'E315 3-4'!L72</f>
        <v>74.255244353324997</v>
      </c>
      <c r="S85" s="48">
        <f t="shared" si="33"/>
        <v>-2143.8046110218606</v>
      </c>
      <c r="T85" s="45">
        <f>U85-SUM($P$75:P85)+1</f>
        <v>62</v>
      </c>
      <c r="U85" s="46">
        <f t="shared" si="37"/>
        <v>365</v>
      </c>
      <c r="V85" s="43">
        <f t="shared" si="34"/>
        <v>12.613219588783972</v>
      </c>
      <c r="W85" s="146">
        <f t="shared" si="35"/>
        <v>-1762.7455727332624</v>
      </c>
      <c r="X85" s="1"/>
    </row>
    <row r="86" spans="1:42" ht="15" x14ac:dyDescent="0.25">
      <c r="A86" s="124" t="s">
        <v>92</v>
      </c>
      <c r="B86" s="125">
        <f>B62</f>
        <v>139277.25990978163</v>
      </c>
      <c r="C86" s="125">
        <f>C62</f>
        <v>139277.25990978163</v>
      </c>
      <c r="D86" s="125">
        <f>SUM(D51:D62)</f>
        <v>6930.0782689466514</v>
      </c>
      <c r="E86" s="125">
        <f>SUM(E51:E62)</f>
        <v>3933.5393301989998</v>
      </c>
      <c r="F86" s="125">
        <f t="shared" ref="F86:K86" si="43">F62</f>
        <v>-14366.925845413212</v>
      </c>
      <c r="G86" s="125">
        <f t="shared" si="43"/>
        <v>-8401.4121594800326</v>
      </c>
      <c r="H86" s="125">
        <f t="shared" si="43"/>
        <v>124910.33406436842</v>
      </c>
      <c r="I86" s="125">
        <f t="shared" si="43"/>
        <v>130875.84775030159</v>
      </c>
      <c r="J86" s="125">
        <f t="shared" si="43"/>
        <v>5965.5136859331687</v>
      </c>
      <c r="K86" s="125">
        <f t="shared" si="43"/>
        <v>-1252.7578740459653</v>
      </c>
      <c r="L86" s="126">
        <f>SUM(L51:L62)</f>
        <v>629.27317713700404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+'E315 3-4'!L73</f>
        <v>70.955371165711767</v>
      </c>
      <c r="S86" s="48">
        <f t="shared" si="33"/>
        <v>-2214.7599821875724</v>
      </c>
      <c r="T86" s="45">
        <f>U86-SUM($P$75:P86)+1</f>
        <v>32</v>
      </c>
      <c r="U86" s="46">
        <f t="shared" si="37"/>
        <v>365</v>
      </c>
      <c r="V86" s="43">
        <f t="shared" si="34"/>
        <v>6.2207448693226759</v>
      </c>
      <c r="W86" s="146">
        <f t="shared" si="35"/>
        <v>-1768.9663176025851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99836.023609111668</v>
      </c>
      <c r="C87" s="128">
        <f t="shared" si="44"/>
        <v>99836.023609111668</v>
      </c>
      <c r="D87" s="128"/>
      <c r="E87" s="129"/>
      <c r="F87" s="128">
        <f t="shared" ref="F87:H87" si="45">(F50+F62+SUM(F51:F61)*2)/24</f>
        <v>-10901.886710939887</v>
      </c>
      <c r="G87" s="128">
        <f t="shared" si="45"/>
        <v>-6177.4436360874361</v>
      </c>
      <c r="H87" s="128">
        <f t="shared" si="45"/>
        <v>88934.136898171797</v>
      </c>
      <c r="I87" s="128">
        <f>(I50+I62+SUM(I51:I61)*2)/24</f>
        <v>93658.579973024243</v>
      </c>
      <c r="J87" s="128">
        <f t="shared" ref="J87:K87" si="46">(J50+J62+SUM(J51:J61)*2)/24</f>
        <v>4724.4430748524492</v>
      </c>
      <c r="K87" s="128">
        <f t="shared" si="46"/>
        <v>-992.13304571901426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+'E315 3-4'!L74</f>
        <v>67.655497978097628</v>
      </c>
      <c r="S87" s="48">
        <f t="shared" si="33"/>
        <v>-2282.41548016567</v>
      </c>
      <c r="T87" s="45">
        <f>U87-SUM($P$75:P87)+1</f>
        <v>1</v>
      </c>
      <c r="U87" s="46">
        <f t="shared" si="37"/>
        <v>365</v>
      </c>
      <c r="V87" s="43">
        <f t="shared" si="34"/>
        <v>0.1853575287071168</v>
      </c>
      <c r="W87" s="146">
        <f t="shared" si="35"/>
        <v>-1769.1516751312922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1029.6576061197047</v>
      </c>
      <c r="S88" s="224">
        <f>+'E315 3-4'!K74-S87</f>
        <v>0</v>
      </c>
      <c r="T88" s="21"/>
      <c r="U88" s="50"/>
      <c r="V88" s="49">
        <f>SUM(V76:V87)</f>
        <v>516.39380108532657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196707.97528522555</v>
      </c>
      <c r="C89" s="98">
        <f>C74</f>
        <v>196707.97528522555</v>
      </c>
      <c r="D89" s="98">
        <f>SUM(D63:D74)</f>
        <v>11522.040591054529</v>
      </c>
      <c r="E89" s="98">
        <f>SUM(E63:E74)</f>
        <v>6618.9091333416418</v>
      </c>
      <c r="F89" s="98">
        <f t="shared" ref="F89:K89" si="47">F74</f>
        <v>-25888.966436467726</v>
      </c>
      <c r="G89" s="98">
        <f t="shared" si="47"/>
        <v>-15020.321292821673</v>
      </c>
      <c r="H89" s="98">
        <f t="shared" si="47"/>
        <v>170819.00884875783</v>
      </c>
      <c r="I89" s="98">
        <f t="shared" si="47"/>
        <v>181687.65399240388</v>
      </c>
      <c r="J89" s="98">
        <f t="shared" si="47"/>
        <v>10868.645143646048</v>
      </c>
      <c r="K89" s="98">
        <f t="shared" si="47"/>
        <v>-2282.41548016567</v>
      </c>
      <c r="L89" s="101">
        <f>SUM(L63:L74)</f>
        <v>1029.6576061197047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167992.61759750359</v>
      </c>
      <c r="C90" s="109">
        <f>(C62+C74+SUM(C63:C73)*2)/24</f>
        <v>167992.61759750359</v>
      </c>
      <c r="D90" s="109"/>
      <c r="E90" s="110"/>
      <c r="F90" s="109">
        <f t="shared" ref="F90:K90" si="48">(F62+F74+SUM(F63:F73)*2)/24</f>
        <v>-20127.946140940472</v>
      </c>
      <c r="G90" s="109">
        <f t="shared" si="48"/>
        <v>-11523.612017488629</v>
      </c>
      <c r="H90" s="109">
        <f t="shared" si="48"/>
        <v>147864.67145656308</v>
      </c>
      <c r="I90" s="109">
        <f t="shared" si="48"/>
        <v>156469.00558001499</v>
      </c>
      <c r="J90" s="109">
        <f t="shared" si="48"/>
        <v>8604.334123451843</v>
      </c>
      <c r="K90" s="109">
        <f t="shared" si="48"/>
        <v>-1806.9101659248872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-1806.9101659248872</v>
      </c>
      <c r="T90" s="21"/>
      <c r="U90" s="22"/>
      <c r="V90" s="160" t="s">
        <v>104</v>
      </c>
      <c r="W90" s="55">
        <f>W87</f>
        <v>-1769.1516751312922</v>
      </c>
      <c r="X90" s="247">
        <f>+'DFIT Detail'!G13</f>
        <v>-1768.16</v>
      </c>
      <c r="Y90" s="249">
        <f>+W90-X90</f>
        <v>-0.99167513129214058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Grp'!V73-B78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Grp'!V74-B81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Grp'!V75-B84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Grp'!V76-B87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Grp'!V77-B90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E315 STM Accessory, Colstrip 3-4 Cm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458.81170030473317</v>
      </c>
      <c r="F103" s="99">
        <f t="array" ref="F103:F107">TRANSPOSE('Depr Exp Detail'!D70:H70)</f>
        <v>458.78</v>
      </c>
      <c r="G103" s="264">
        <f>+F103-E103</f>
        <v>-3.1700304733192297E-2</v>
      </c>
      <c r="H103" s="256"/>
    </row>
    <row r="104" spans="1:12" x14ac:dyDescent="0.2">
      <c r="D104" s="258" t="s">
        <v>3035</v>
      </c>
      <c r="E104" s="102">
        <f>+E80</f>
        <v>1967.0407399999992</v>
      </c>
      <c r="F104" s="99">
        <v>1967.22</v>
      </c>
      <c r="G104" s="264">
        <f t="shared" ref="G104:G107" si="50">+F104-E104</f>
        <v>0.17926000000079512</v>
      </c>
      <c r="H104" s="256"/>
    </row>
    <row r="105" spans="1:12" x14ac:dyDescent="0.2">
      <c r="D105" s="255">
        <v>2023</v>
      </c>
      <c r="E105" s="102">
        <f>+E83</f>
        <v>2042.0203889763002</v>
      </c>
      <c r="F105" s="99">
        <v>2042.1</v>
      </c>
      <c r="G105" s="264">
        <f t="shared" si="50"/>
        <v>7.9611023699726502E-2</v>
      </c>
      <c r="H105" s="256"/>
    </row>
    <row r="106" spans="1:12" x14ac:dyDescent="0.2">
      <c r="D106" s="255">
        <v>2024</v>
      </c>
      <c r="E106" s="102">
        <f>+E86</f>
        <v>3933.5393301989998</v>
      </c>
      <c r="F106" s="99">
        <v>3933.6</v>
      </c>
      <c r="G106" s="264">
        <f t="shared" si="50"/>
        <v>6.0669801000130974E-2</v>
      </c>
      <c r="H106" s="256"/>
    </row>
    <row r="107" spans="1:12" x14ac:dyDescent="0.2">
      <c r="D107" s="255">
        <v>2025</v>
      </c>
      <c r="E107" s="102">
        <f>+E89</f>
        <v>6618.9091333416418</v>
      </c>
      <c r="F107" s="99">
        <v>6618.54</v>
      </c>
      <c r="G107" s="264">
        <f t="shared" si="50"/>
        <v>-0.36913334164182743</v>
      </c>
      <c r="H107" s="256"/>
    </row>
    <row r="108" spans="1:12" x14ac:dyDescent="0.2">
      <c r="D108" s="255"/>
      <c r="E108" s="190"/>
      <c r="F108" s="190"/>
      <c r="G108" s="195">
        <f>SUM(G103:G107)</f>
        <v>-8.1292821674367133E-2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71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7109375" style="67" bestFit="1" customWidth="1"/>
    <col min="12" max="12" width="11.7109375" style="67" bestFit="1" customWidth="1"/>
    <col min="13" max="13" width="9.7109375" style="190" bestFit="1" customWidth="1"/>
    <col min="14" max="14" width="7.7109375" style="67" bestFit="1" customWidth="1"/>
    <col min="15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24" s="2" customFormat="1" x14ac:dyDescent="0.2">
      <c r="A1" s="15" t="str">
        <f>+'Summary Feed x Depr Grp'!W1</f>
        <v>E315 STM Accessory, Colstrip 4</v>
      </c>
      <c r="B1" s="15"/>
      <c r="C1" s="16"/>
      <c r="D1" s="16"/>
      <c r="E1" s="16"/>
      <c r="J1" s="16"/>
      <c r="K1" s="16"/>
      <c r="L1" s="56"/>
      <c r="M1" s="57"/>
      <c r="N1" s="56"/>
    </row>
    <row r="2" spans="1:24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24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24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24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 t="s">
        <v>2</v>
      </c>
    </row>
    <row r="6" spans="1:24" s="2" customFormat="1" x14ac:dyDescent="0.2">
      <c r="A6" s="71" t="s">
        <v>82</v>
      </c>
      <c r="B6" s="116">
        <f t="array" ref="B6:V6">TRANSPOSE(MACRS!AA7:AA27)</f>
        <v>3.7499999999999999E-2</v>
      </c>
      <c r="C6" s="116">
        <v>7.2190000000000004E-2</v>
      </c>
      <c r="D6" s="116">
        <v>6.6769999999999996E-2</v>
      </c>
      <c r="E6" s="116">
        <v>6.1769999999999999E-2</v>
      </c>
      <c r="F6" s="116">
        <v>5.713E-2</v>
      </c>
      <c r="G6" s="116">
        <v>5.2850000000000001E-2</v>
      </c>
      <c r="H6" s="116">
        <v>4.888E-2</v>
      </c>
      <c r="I6" s="116">
        <v>4.5220000000000003E-2</v>
      </c>
      <c r="J6" s="116">
        <v>4.462E-2</v>
      </c>
      <c r="K6" s="116">
        <v>4.4609999999999997E-2</v>
      </c>
      <c r="L6" s="116">
        <v>4.462E-2</v>
      </c>
      <c r="M6" s="116">
        <v>4.4609999999999997E-2</v>
      </c>
      <c r="N6" s="116">
        <v>4.462E-2</v>
      </c>
      <c r="O6" s="116">
        <v>4.4609999999999997E-2</v>
      </c>
      <c r="P6" s="116">
        <v>4.462E-2</v>
      </c>
      <c r="Q6" s="116">
        <v>4.4609999999999997E-2</v>
      </c>
      <c r="R6" s="116">
        <v>4.462E-2</v>
      </c>
      <c r="S6" s="116">
        <v>4.4609999999999997E-2</v>
      </c>
      <c r="T6" s="116">
        <v>4.462E-2</v>
      </c>
      <c r="U6" s="116">
        <v>4.4609999999999997E-2</v>
      </c>
      <c r="V6" s="116">
        <v>2.231E-2</v>
      </c>
      <c r="W6" s="116">
        <f>SUM(B6:V6)</f>
        <v>1.0000000000000002</v>
      </c>
    </row>
    <row r="7" spans="1:24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24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24" ht="13.5" thickBot="1" x14ac:dyDescent="0.25">
      <c r="A9" s="80"/>
      <c r="B9" s="81"/>
      <c r="C9" s="82"/>
      <c r="D9" s="81" t="s">
        <v>64</v>
      </c>
      <c r="E9" s="159">
        <f>+'Summary Feed x Depr Grp'!W7</f>
        <v>8.5199999999999998E-2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24" ht="13.5" thickBot="1" x14ac:dyDescent="0.25">
      <c r="A10" s="80"/>
      <c r="B10" s="81"/>
      <c r="C10" s="82"/>
      <c r="D10" s="81" t="s">
        <v>65</v>
      </c>
      <c r="E10" s="159">
        <f>+'Summary Feed x Depr Grp'!W8</f>
        <v>9.7000000000000003E-2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24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24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24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24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24" ht="15" x14ac:dyDescent="0.25">
      <c r="A15" s="97">
        <v>44227</v>
      </c>
      <c r="B15" s="102"/>
      <c r="C15" s="102"/>
      <c r="D15" s="102">
        <f t="shared" ref="D15:D26" si="0">$B$26*$B$6/12</f>
        <v>911.07971874999976</v>
      </c>
      <c r="E15" s="102"/>
      <c r="F15" s="102">
        <f t="shared" ref="F15" si="1">-D15</f>
        <v>-911.07971874999976</v>
      </c>
      <c r="G15" s="102"/>
      <c r="H15" s="102">
        <f t="shared" ref="H15:I30" si="2">B15+F15</f>
        <v>-911.07971874999976</v>
      </c>
      <c r="I15" s="102">
        <f t="shared" si="2"/>
        <v>0</v>
      </c>
      <c r="J15" s="102">
        <f t="shared" ref="J15:J69" si="3">I15-H15</f>
        <v>911.07971874999976</v>
      </c>
      <c r="K15" s="102">
        <f t="shared" ref="K15:K74" si="4">-J15*$K$11</f>
        <v>-191.32674093749995</v>
      </c>
      <c r="L15" s="102">
        <f t="shared" ref="L15" si="5">-K15</f>
        <v>191.32674093749995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24" ht="15" x14ac:dyDescent="0.25">
      <c r="A16" s="97">
        <v>44255</v>
      </c>
      <c r="B16" s="102"/>
      <c r="C16" s="102"/>
      <c r="D16" s="102">
        <f t="shared" si="0"/>
        <v>911.07971874999976</v>
      </c>
      <c r="E16" s="102"/>
      <c r="F16" s="102">
        <f>-D16+F15</f>
        <v>-1822.1594374999995</v>
      </c>
      <c r="G16" s="102"/>
      <c r="H16" s="102">
        <f t="shared" si="2"/>
        <v>-1822.1594374999995</v>
      </c>
      <c r="I16" s="102">
        <f t="shared" si="2"/>
        <v>0</v>
      </c>
      <c r="J16" s="102">
        <f t="shared" si="3"/>
        <v>1822.1594374999995</v>
      </c>
      <c r="K16" s="102">
        <f t="shared" si="4"/>
        <v>-382.6534818749999</v>
      </c>
      <c r="L16" s="102">
        <f t="shared" ref="L16:L74" si="6">-K16+K15</f>
        <v>191.32674093749995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911.07971874999976</v>
      </c>
      <c r="E17" s="102"/>
      <c r="F17" s="102">
        <f t="shared" ref="F17:G32" si="7">-D17+F16</f>
        <v>-2733.2391562499993</v>
      </c>
      <c r="G17" s="102"/>
      <c r="H17" s="102">
        <f t="shared" si="2"/>
        <v>-2733.2391562499993</v>
      </c>
      <c r="I17" s="102">
        <f t="shared" si="2"/>
        <v>0</v>
      </c>
      <c r="J17" s="102">
        <f t="shared" si="3"/>
        <v>2733.2391562499993</v>
      </c>
      <c r="K17" s="102">
        <f t="shared" si="4"/>
        <v>-573.98022281249985</v>
      </c>
      <c r="L17" s="102">
        <f t="shared" si="6"/>
        <v>191.32674093749995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911.07971874999976</v>
      </c>
      <c r="E18" s="102"/>
      <c r="F18" s="102">
        <f t="shared" si="7"/>
        <v>-3644.318874999999</v>
      </c>
      <c r="G18" s="102"/>
      <c r="H18" s="102">
        <f t="shared" si="2"/>
        <v>-3644.318874999999</v>
      </c>
      <c r="I18" s="102">
        <f t="shared" si="2"/>
        <v>0</v>
      </c>
      <c r="J18" s="102">
        <f t="shared" si="3"/>
        <v>3644.318874999999</v>
      </c>
      <c r="K18" s="102">
        <f t="shared" si="4"/>
        <v>-765.3069637499998</v>
      </c>
      <c r="L18" s="102">
        <f t="shared" si="6"/>
        <v>191.32674093749995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911.07971874999976</v>
      </c>
      <c r="E19" s="102"/>
      <c r="F19" s="102">
        <f t="shared" si="7"/>
        <v>-4555.3985937499983</v>
      </c>
      <c r="G19" s="102"/>
      <c r="H19" s="102">
        <f t="shared" si="2"/>
        <v>-4555.3985937499983</v>
      </c>
      <c r="I19" s="102">
        <f t="shared" si="2"/>
        <v>0</v>
      </c>
      <c r="J19" s="102">
        <f t="shared" si="3"/>
        <v>4555.3985937499983</v>
      </c>
      <c r="K19" s="102">
        <f t="shared" si="4"/>
        <v>-956.63370468749963</v>
      </c>
      <c r="L19" s="102">
        <f t="shared" si="6"/>
        <v>191.32674093749984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911.07971874999976</v>
      </c>
      <c r="E20" s="102"/>
      <c r="F20" s="102">
        <f t="shared" si="7"/>
        <v>-5466.4783124999976</v>
      </c>
      <c r="G20" s="102"/>
      <c r="H20" s="102">
        <f t="shared" si="2"/>
        <v>-5466.4783124999976</v>
      </c>
      <c r="I20" s="102">
        <f t="shared" si="2"/>
        <v>0</v>
      </c>
      <c r="J20" s="102">
        <f t="shared" si="3"/>
        <v>5466.4783124999976</v>
      </c>
      <c r="K20" s="102">
        <f t="shared" si="4"/>
        <v>-1147.9604456249995</v>
      </c>
      <c r="L20" s="102">
        <f t="shared" si="6"/>
        <v>191.32674093749984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8">C21</f>
        <v>90718.020815141426</v>
      </c>
      <c r="C21" s="102">
        <f>+'Summary Feed x Depr Grp'!X16</f>
        <v>90718.020815141426</v>
      </c>
      <c r="D21" s="102">
        <f t="shared" si="0"/>
        <v>911.07971874999976</v>
      </c>
      <c r="E21" s="191">
        <f>(+C21*$E$9/12)*0.5</f>
        <v>322.04897389375202</v>
      </c>
      <c r="F21" s="229">
        <f t="shared" si="7"/>
        <v>-6377.5580312499969</v>
      </c>
      <c r="G21" s="102">
        <f>-E21</f>
        <v>-322.04897389375202</v>
      </c>
      <c r="H21" s="229">
        <f t="shared" si="2"/>
        <v>84340.462783891431</v>
      </c>
      <c r="I21" s="102">
        <f t="shared" si="2"/>
        <v>90395.97184124768</v>
      </c>
      <c r="J21" s="229">
        <f t="shared" si="3"/>
        <v>6055.5090573562484</v>
      </c>
      <c r="K21" s="229">
        <f t="shared" si="4"/>
        <v>-1271.6569020448121</v>
      </c>
      <c r="L21" s="102">
        <f t="shared" si="6"/>
        <v>123.69645641981265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8"/>
        <v>132662.00510527467</v>
      </c>
      <c r="C22" s="102">
        <f>+'Summary Feed x Depr Grp'!X17</f>
        <v>132662.00510527467</v>
      </c>
      <c r="D22" s="102">
        <f t="shared" si="0"/>
        <v>911.07971874999976</v>
      </c>
      <c r="E22" s="102">
        <f t="shared" ref="E22:E27" si="9">+(C21*$E$9/12)+(((C22-C21)*$E$9/12)*0.5)</f>
        <v>792.9990920174771</v>
      </c>
      <c r="F22" s="229">
        <f t="shared" si="7"/>
        <v>-7288.6377499999962</v>
      </c>
      <c r="G22" s="191">
        <f>-E22+G21</f>
        <v>-1115.0480659112291</v>
      </c>
      <c r="H22" s="229">
        <f t="shared" si="2"/>
        <v>125373.36735527468</v>
      </c>
      <c r="I22" s="102">
        <f t="shared" si="2"/>
        <v>131546.95703936345</v>
      </c>
      <c r="J22" s="229">
        <f t="shared" si="3"/>
        <v>6173.5896840887726</v>
      </c>
      <c r="K22" s="229">
        <f t="shared" si="4"/>
        <v>-1296.4538336586422</v>
      </c>
      <c r="L22" s="102">
        <f t="shared" si="6"/>
        <v>24.796931613830111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8"/>
        <v>168009.0997010924</v>
      </c>
      <c r="C23" s="102">
        <f>+'Summary Feed x Depr Grp'!X18</f>
        <v>168009.0997010924</v>
      </c>
      <c r="D23" s="102">
        <f t="shared" si="0"/>
        <v>911.07971874999976</v>
      </c>
      <c r="E23" s="102">
        <f t="shared" si="9"/>
        <v>1067.3824220626032</v>
      </c>
      <c r="F23" s="102">
        <f t="shared" si="7"/>
        <v>-8199.7174687499955</v>
      </c>
      <c r="G23" s="102">
        <f t="shared" si="7"/>
        <v>-2182.430487973832</v>
      </c>
      <c r="H23" s="102">
        <f t="shared" si="2"/>
        <v>159809.38223234241</v>
      </c>
      <c r="I23" s="102">
        <f t="shared" si="2"/>
        <v>165826.66921311858</v>
      </c>
      <c r="J23" s="102">
        <f t="shared" si="3"/>
        <v>6017.2869807761745</v>
      </c>
      <c r="K23" s="102">
        <f t="shared" si="4"/>
        <v>-1263.6302659629966</v>
      </c>
      <c r="L23" s="102">
        <f t="shared" si="6"/>
        <v>-32.823567695645579</v>
      </c>
      <c r="M23" s="189"/>
      <c r="N23" s="190"/>
      <c r="O23" s="145">
        <v>2</v>
      </c>
      <c r="P23" s="131"/>
      <c r="Q23" s="42">
        <v>44926</v>
      </c>
      <c r="R23" s="43">
        <f>+'E315 4'!L38</f>
        <v>-158.6679892892536</v>
      </c>
      <c r="S23" s="47">
        <f>+'E315 4'!K38</f>
        <v>94.50129660839913</v>
      </c>
      <c r="T23" s="45"/>
      <c r="U23" s="46"/>
      <c r="V23" s="43"/>
      <c r="W23" s="147">
        <f>S23</f>
        <v>94.50129660839913</v>
      </c>
      <c r="X23" s="1"/>
    </row>
    <row r="24" spans="1:24" ht="15" x14ac:dyDescent="0.25">
      <c r="A24" s="97">
        <v>44500</v>
      </c>
      <c r="B24" s="102">
        <f t="shared" si="8"/>
        <v>199617.66002638044</v>
      </c>
      <c r="C24" s="102">
        <f>+'Summary Feed x Depr Grp'!X19</f>
        <v>199617.66002638044</v>
      </c>
      <c r="D24" s="102">
        <f t="shared" si="0"/>
        <v>911.07971874999976</v>
      </c>
      <c r="E24" s="102">
        <f t="shared" si="9"/>
        <v>1305.0749970325287</v>
      </c>
      <c r="F24" s="102">
        <f t="shared" si="7"/>
        <v>-9110.7971874999948</v>
      </c>
      <c r="G24" s="102">
        <f t="shared" si="7"/>
        <v>-3487.5054850063607</v>
      </c>
      <c r="H24" s="102">
        <f t="shared" si="2"/>
        <v>190506.86283888045</v>
      </c>
      <c r="I24" s="102">
        <f t="shared" si="2"/>
        <v>196130.15454137407</v>
      </c>
      <c r="J24" s="102">
        <f t="shared" si="3"/>
        <v>5623.2917024936178</v>
      </c>
      <c r="K24" s="102">
        <f t="shared" si="4"/>
        <v>-1180.8912575236598</v>
      </c>
      <c r="L24" s="102">
        <f t="shared" si="6"/>
        <v>-82.739008439336885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+'E315 4'!L39</f>
        <v>-110.78815487304529</v>
      </c>
      <c r="S24" s="48">
        <f t="shared" ref="S24:S35" si="11">+S23-R24</f>
        <v>205.28945148144442</v>
      </c>
      <c r="T24" s="45">
        <f>U24-SUM($P$23:P24)+1</f>
        <v>335</v>
      </c>
      <c r="U24" s="46">
        <f>P36</f>
        <v>365</v>
      </c>
      <c r="V24" s="43">
        <f t="shared" ref="V24:V35" si="12">+T24/U24*R24</f>
        <v>-101.68227913005526</v>
      </c>
      <c r="W24" s="146">
        <f t="shared" ref="W24:W35" si="13">+W23-V24</f>
        <v>196.18357573845441</v>
      </c>
      <c r="X24" s="1"/>
    </row>
    <row r="25" spans="1:24" ht="15" x14ac:dyDescent="0.25">
      <c r="A25" s="97">
        <v>44530</v>
      </c>
      <c r="B25" s="102">
        <f t="shared" si="8"/>
        <v>246425.90642614936</v>
      </c>
      <c r="C25" s="102">
        <f>+'Summary Feed x Depr Grp'!X20</f>
        <v>246425.90642614936</v>
      </c>
      <c r="D25" s="102">
        <f t="shared" si="0"/>
        <v>911.07971874999976</v>
      </c>
      <c r="E25" s="102">
        <f t="shared" si="9"/>
        <v>1583.4546609064807</v>
      </c>
      <c r="F25" s="102">
        <f t="shared" si="7"/>
        <v>-10021.876906249994</v>
      </c>
      <c r="G25" s="102">
        <f t="shared" si="7"/>
        <v>-5070.9601459128417</v>
      </c>
      <c r="H25" s="102">
        <f t="shared" si="2"/>
        <v>236404.02951989937</v>
      </c>
      <c r="I25" s="102">
        <f t="shared" si="2"/>
        <v>241354.94628023653</v>
      </c>
      <c r="J25" s="102">
        <f t="shared" si="3"/>
        <v>4950.9167603371607</v>
      </c>
      <c r="K25" s="102">
        <f t="shared" si="4"/>
        <v>-1039.6925196708037</v>
      </c>
      <c r="L25" s="102">
        <f t="shared" si="6"/>
        <v>-141.19873785285608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+'E315 4'!L40</f>
        <v>-133.81426032645857</v>
      </c>
      <c r="S25" s="48">
        <f t="shared" si="11"/>
        <v>339.10371180790298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-112.55062443896652</v>
      </c>
      <c r="W25" s="146">
        <f t="shared" si="13"/>
        <v>308.73420017742092</v>
      </c>
      <c r="X25" s="1"/>
    </row>
    <row r="26" spans="1:24" ht="15" x14ac:dyDescent="0.25">
      <c r="A26" s="97">
        <v>44561</v>
      </c>
      <c r="B26" s="229">
        <f t="shared" si="8"/>
        <v>291545.50999999995</v>
      </c>
      <c r="C26" s="102">
        <f>+'Summary Feed x Depr Grp'!X21</f>
        <v>291545.50999999995</v>
      </c>
      <c r="D26" s="102">
        <f t="shared" si="0"/>
        <v>911.07971874999976</v>
      </c>
      <c r="E26" s="229">
        <f t="shared" si="9"/>
        <v>1909.7985283128301</v>
      </c>
      <c r="F26" s="99">
        <f t="shared" si="7"/>
        <v>-10932.956624999993</v>
      </c>
      <c r="G26" s="229">
        <f t="shared" si="7"/>
        <v>-6980.7586742256717</v>
      </c>
      <c r="H26" s="99">
        <f t="shared" si="2"/>
        <v>280612.55337499996</v>
      </c>
      <c r="I26" s="229">
        <f t="shared" si="2"/>
        <v>284564.7513257743</v>
      </c>
      <c r="J26" s="99">
        <f t="shared" si="3"/>
        <v>3952.1979507743381</v>
      </c>
      <c r="K26" s="245">
        <f t="shared" si="4"/>
        <v>-829.96156966261094</v>
      </c>
      <c r="L26" s="102">
        <f t="shared" si="6"/>
        <v>-209.73095000819274</v>
      </c>
      <c r="M26" s="246">
        <f>+'DFIT Detail'!C14</f>
        <v>-830.02</v>
      </c>
      <c r="N26" s="248">
        <f>+K26-M26</f>
        <v>5.8430337389040687E-2</v>
      </c>
      <c r="O26" s="145">
        <v>5</v>
      </c>
      <c r="P26" s="131">
        <f t="shared" si="10"/>
        <v>31</v>
      </c>
      <c r="Q26" s="42">
        <v>44986</v>
      </c>
      <c r="R26" s="43">
        <f>+'E315 4'!L41</f>
        <v>-156.84036577988417</v>
      </c>
      <c r="S26" s="48">
        <f t="shared" si="11"/>
        <v>495.94407758778715</v>
      </c>
      <c r="T26" s="45">
        <f>U26-SUM($P$23:P26)+1</f>
        <v>276</v>
      </c>
      <c r="U26" s="46">
        <f t="shared" si="14"/>
        <v>365</v>
      </c>
      <c r="V26" s="43">
        <f t="shared" si="12"/>
        <v>-118.59709850752886</v>
      </c>
      <c r="W26" s="146">
        <f t="shared" si="13"/>
        <v>427.33129868494979</v>
      </c>
      <c r="X26" s="1"/>
    </row>
    <row r="27" spans="1:24" ht="15" x14ac:dyDescent="0.25">
      <c r="A27" s="165">
        <v>44592</v>
      </c>
      <c r="B27" s="166">
        <f>C27</f>
        <v>301499.70999999996</v>
      </c>
      <c r="C27" s="166">
        <f>+'Summary Feed x Depr Grp'!X22</f>
        <v>301499.70999999996</v>
      </c>
      <c r="D27" s="166">
        <f>($B$26*$C$6/12)+(($B$38-$B$26)*$B$6/12)</f>
        <v>2127.1716972416671</v>
      </c>
      <c r="E27" s="219">
        <f t="shared" si="9"/>
        <v>2105.3105309999996</v>
      </c>
      <c r="F27" s="166">
        <f>-D27+F26</f>
        <v>-13060.12832224166</v>
      </c>
      <c r="G27" s="219">
        <f t="shared" si="7"/>
        <v>-9086.0692052256709</v>
      </c>
      <c r="H27" s="166">
        <f t="shared" si="2"/>
        <v>288439.58167775831</v>
      </c>
      <c r="I27" s="219">
        <f t="shared" si="2"/>
        <v>292413.64079477428</v>
      </c>
      <c r="J27" s="166">
        <f t="shared" si="3"/>
        <v>3974.0591170159751</v>
      </c>
      <c r="K27" s="166">
        <f t="shared" si="4"/>
        <v>-834.55241457335478</v>
      </c>
      <c r="L27" s="166">
        <f t="shared" si="6"/>
        <v>4.59084491074384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+'E315 4'!L42</f>
        <v>-179.86647123329755</v>
      </c>
      <c r="S27" s="48">
        <f t="shared" si="11"/>
        <v>675.81054882108469</v>
      </c>
      <c r="T27" s="45">
        <f>U27-SUM($P$23:P27)+1</f>
        <v>246</v>
      </c>
      <c r="U27" s="46">
        <f t="shared" si="14"/>
        <v>365</v>
      </c>
      <c r="V27" s="43">
        <f t="shared" si="12"/>
        <v>-121.22507376271561</v>
      </c>
      <c r="W27" s="146">
        <f t="shared" si="13"/>
        <v>548.55637244766535</v>
      </c>
      <c r="X27" s="1"/>
    </row>
    <row r="28" spans="1:24" ht="15" x14ac:dyDescent="0.25">
      <c r="A28" s="97">
        <v>44620</v>
      </c>
      <c r="B28" s="102">
        <f t="shared" ref="B28:B74" si="15">C28</f>
        <v>311453.90999999997</v>
      </c>
      <c r="C28" s="102">
        <f>+'Summary Feed x Depr Grp'!X23</f>
        <v>311453.90999999997</v>
      </c>
      <c r="D28" s="102">
        <f t="shared" ref="D28:D38" si="16">($B$26*$C$6/12)+(($B$38-$B$26)*$B$6/12)</f>
        <v>2127.1716972416671</v>
      </c>
      <c r="E28" s="191">
        <f>+(C27*$E$9/12)+(((C28-C27)*$E$9/12)*0.5)</f>
        <v>2175.9853509999998</v>
      </c>
      <c r="F28" s="102">
        <f>-D28+F27</f>
        <v>-15187.300019483328</v>
      </c>
      <c r="G28" s="191">
        <f t="shared" si="7"/>
        <v>-11262.05455622567</v>
      </c>
      <c r="H28" s="102">
        <f>B28+F28</f>
        <v>296266.60998051666</v>
      </c>
      <c r="I28" s="102">
        <f t="shared" si="2"/>
        <v>300191.85544377432</v>
      </c>
      <c r="J28" s="102">
        <f t="shared" si="3"/>
        <v>3925.2454632576555</v>
      </c>
      <c r="K28" s="102">
        <f t="shared" si="4"/>
        <v>-824.30154728410764</v>
      </c>
      <c r="L28" s="102">
        <f t="shared" si="6"/>
        <v>-10.25086728924714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+'E315 4'!L43</f>
        <v>-202.89257668671075</v>
      </c>
      <c r="S28" s="48">
        <f t="shared" si="11"/>
        <v>878.70312550779545</v>
      </c>
      <c r="T28" s="45">
        <f>U28-SUM($P$23:P28)+1</f>
        <v>215</v>
      </c>
      <c r="U28" s="46">
        <f t="shared" si="14"/>
        <v>365</v>
      </c>
      <c r="V28" s="43">
        <f t="shared" si="12"/>
        <v>-119.51206571956935</v>
      </c>
      <c r="W28" s="146">
        <f t="shared" si="13"/>
        <v>668.06843816723472</v>
      </c>
      <c r="X28" s="1"/>
    </row>
    <row r="29" spans="1:24" ht="15" x14ac:dyDescent="0.25">
      <c r="A29" s="97">
        <v>44651</v>
      </c>
      <c r="B29" s="102">
        <f t="shared" si="15"/>
        <v>321408.11</v>
      </c>
      <c r="C29" s="102">
        <f>+'Summary Feed x Depr Grp'!X24</f>
        <v>321408.11</v>
      </c>
      <c r="D29" s="102">
        <f t="shared" si="16"/>
        <v>2127.1716972416671</v>
      </c>
      <c r="E29" s="191">
        <f>+(C28*$E$9/12)+(((C29-C28)*$E$9/12)*0.5)</f>
        <v>2246.660171</v>
      </c>
      <c r="F29" s="102">
        <f t="shared" ref="F29:G44" si="17">-D29+F28</f>
        <v>-17314.471716724995</v>
      </c>
      <c r="G29" s="191">
        <f t="shared" si="7"/>
        <v>-13508.71472722567</v>
      </c>
      <c r="H29" s="102">
        <f t="shared" ref="H29:I74" si="18">B29+F29</f>
        <v>304093.63828327501</v>
      </c>
      <c r="I29" s="102">
        <f t="shared" si="2"/>
        <v>307899.39527277433</v>
      </c>
      <c r="J29" s="102">
        <f t="shared" si="3"/>
        <v>3805.7569894993212</v>
      </c>
      <c r="K29" s="102">
        <f t="shared" si="4"/>
        <v>-799.20896779485747</v>
      </c>
      <c r="L29" s="102">
        <f t="shared" si="6"/>
        <v>-25.09257948925017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+'E315 4'!L44</f>
        <v>-225.91868214012425</v>
      </c>
      <c r="S29" s="48">
        <f t="shared" si="11"/>
        <v>1104.6218076479197</v>
      </c>
      <c r="T29" s="45">
        <f>U29-SUM($P$23:P29)+1</f>
        <v>185</v>
      </c>
      <c r="U29" s="46">
        <f t="shared" si="14"/>
        <v>365</v>
      </c>
      <c r="V29" s="43">
        <f t="shared" si="12"/>
        <v>-114.5067293038986</v>
      </c>
      <c r="W29" s="146">
        <f t="shared" si="13"/>
        <v>782.57516747113334</v>
      </c>
      <c r="X29" s="1"/>
    </row>
    <row r="30" spans="1:24" ht="15" x14ac:dyDescent="0.25">
      <c r="A30" s="97">
        <v>44681</v>
      </c>
      <c r="B30" s="102">
        <f t="shared" si="15"/>
        <v>331362.31</v>
      </c>
      <c r="C30" s="102">
        <f>+'Summary Feed x Depr Grp'!X25</f>
        <v>331362.31</v>
      </c>
      <c r="D30" s="102">
        <f t="shared" si="16"/>
        <v>2127.1716972416671</v>
      </c>
      <c r="E30" s="191">
        <f t="shared" ref="E30:E38" si="19">+(C29*$E$9/12)+(((C30-C29)*$E$9/12)*0.5)</f>
        <v>2317.3349910000002</v>
      </c>
      <c r="F30" s="102">
        <f t="shared" si="17"/>
        <v>-19441.64341396666</v>
      </c>
      <c r="G30" s="191">
        <f t="shared" si="7"/>
        <v>-15826.049718225669</v>
      </c>
      <c r="H30" s="102">
        <f t="shared" si="18"/>
        <v>311920.66658603336</v>
      </c>
      <c r="I30" s="102">
        <f t="shared" si="2"/>
        <v>315536.26028177433</v>
      </c>
      <c r="J30" s="102">
        <f t="shared" si="3"/>
        <v>3615.5936957409722</v>
      </c>
      <c r="K30" s="102">
        <f t="shared" si="4"/>
        <v>-759.27467610560416</v>
      </c>
      <c r="L30" s="102">
        <f t="shared" si="6"/>
        <v>-39.934291689253314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+'E315 4'!L45</f>
        <v>-248.94478759353728</v>
      </c>
      <c r="S30" s="48">
        <f t="shared" si="11"/>
        <v>1353.566595241457</v>
      </c>
      <c r="T30" s="45">
        <f>U30-SUM($P$23:P30)+1</f>
        <v>154</v>
      </c>
      <c r="U30" s="46">
        <f t="shared" si="14"/>
        <v>365</v>
      </c>
      <c r="V30" s="43">
        <f t="shared" si="12"/>
        <v>-105.03423914905409</v>
      </c>
      <c r="W30" s="146">
        <f t="shared" si="13"/>
        <v>887.60940662018743</v>
      </c>
      <c r="X30" s="1"/>
    </row>
    <row r="31" spans="1:24" ht="15" x14ac:dyDescent="0.25">
      <c r="A31" s="97">
        <v>44712</v>
      </c>
      <c r="B31" s="102">
        <f t="shared" si="15"/>
        <v>341316.51</v>
      </c>
      <c r="C31" s="102">
        <f>+'Summary Feed x Depr Grp'!X26</f>
        <v>341316.51</v>
      </c>
      <c r="D31" s="102">
        <f t="shared" si="16"/>
        <v>2127.1716972416671</v>
      </c>
      <c r="E31" s="191">
        <f t="shared" si="19"/>
        <v>2388.0098109999999</v>
      </c>
      <c r="F31" s="102">
        <f t="shared" si="17"/>
        <v>-21568.815111208329</v>
      </c>
      <c r="G31" s="191">
        <f t="shared" si="7"/>
        <v>-18214.059529225669</v>
      </c>
      <c r="H31" s="102">
        <f t="shared" si="18"/>
        <v>319747.69488879165</v>
      </c>
      <c r="I31" s="102">
        <f t="shared" si="18"/>
        <v>323102.45047077432</v>
      </c>
      <c r="J31" s="102">
        <f t="shared" si="3"/>
        <v>3354.7555819826666</v>
      </c>
      <c r="K31" s="102">
        <f t="shared" si="4"/>
        <v>-704.49867221635998</v>
      </c>
      <c r="L31" s="102">
        <f t="shared" si="6"/>
        <v>-54.77600388924418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+'E315 4'!L46</f>
        <v>-271.97089304695078</v>
      </c>
      <c r="S31" s="48">
        <f t="shared" si="11"/>
        <v>1625.5374882884078</v>
      </c>
      <c r="T31" s="45">
        <f>U31-SUM($P$23:P31)+1</f>
        <v>123</v>
      </c>
      <c r="U31" s="46">
        <f t="shared" si="14"/>
        <v>365</v>
      </c>
      <c r="V31" s="43">
        <f t="shared" si="12"/>
        <v>-91.650465328150531</v>
      </c>
      <c r="W31" s="146">
        <f t="shared" si="13"/>
        <v>979.25987194833795</v>
      </c>
      <c r="X31" s="1"/>
    </row>
    <row r="32" spans="1:24" ht="15" x14ac:dyDescent="0.25">
      <c r="A32" s="97">
        <v>44742</v>
      </c>
      <c r="B32" s="102">
        <f t="shared" si="15"/>
        <v>351270.71</v>
      </c>
      <c r="C32" s="102">
        <f>+'Summary Feed x Depr Grp'!X27</f>
        <v>351270.71</v>
      </c>
      <c r="D32" s="102">
        <f t="shared" si="16"/>
        <v>2127.1716972416671</v>
      </c>
      <c r="E32" s="191">
        <f t="shared" si="19"/>
        <v>2458.6846310000001</v>
      </c>
      <c r="F32" s="102">
        <f t="shared" si="17"/>
        <v>-23695.986808449998</v>
      </c>
      <c r="G32" s="191">
        <f t="shared" si="7"/>
        <v>-20672.744160225669</v>
      </c>
      <c r="H32" s="102">
        <f t="shared" si="18"/>
        <v>327574.72319155</v>
      </c>
      <c r="I32" s="102">
        <f t="shared" si="18"/>
        <v>330597.96583977435</v>
      </c>
      <c r="J32" s="102">
        <f t="shared" si="3"/>
        <v>3023.2426482243463</v>
      </c>
      <c r="K32" s="102">
        <f t="shared" si="4"/>
        <v>-634.88095612711265</v>
      </c>
      <c r="L32" s="102">
        <f t="shared" si="6"/>
        <v>-69.617716089247324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+'E315 4'!L47</f>
        <v>-294.99699850036427</v>
      </c>
      <c r="S32" s="48">
        <f t="shared" si="11"/>
        <v>1920.534486788772</v>
      </c>
      <c r="T32" s="45">
        <f>U32-SUM($P$23:P32)+1</f>
        <v>93</v>
      </c>
      <c r="U32" s="46">
        <f t="shared" si="14"/>
        <v>365</v>
      </c>
      <c r="V32" s="43">
        <f t="shared" si="12"/>
        <v>-75.163618795983226</v>
      </c>
      <c r="W32" s="146">
        <f t="shared" si="13"/>
        <v>1054.4234907443213</v>
      </c>
      <c r="X32" s="1"/>
    </row>
    <row r="33" spans="1:34" ht="15" x14ac:dyDescent="0.25">
      <c r="A33" s="97">
        <v>44773</v>
      </c>
      <c r="B33" s="102">
        <f t="shared" si="15"/>
        <v>361224.91000000003</v>
      </c>
      <c r="C33" s="102">
        <f>+'Summary Feed x Depr Grp'!X28</f>
        <v>361224.91000000003</v>
      </c>
      <c r="D33" s="102">
        <f t="shared" si="16"/>
        <v>2127.1716972416671</v>
      </c>
      <c r="E33" s="191">
        <f t="shared" si="19"/>
        <v>2529.3594510000003</v>
      </c>
      <c r="F33" s="102">
        <f t="shared" si="17"/>
        <v>-25823.158505691667</v>
      </c>
      <c r="G33" s="191">
        <f t="shared" si="17"/>
        <v>-23202.10361122567</v>
      </c>
      <c r="H33" s="102">
        <f t="shared" si="18"/>
        <v>335401.75149430835</v>
      </c>
      <c r="I33" s="102">
        <f t="shared" si="18"/>
        <v>338022.80638877436</v>
      </c>
      <c r="J33" s="102">
        <f t="shared" si="3"/>
        <v>2621.0548944660113</v>
      </c>
      <c r="K33" s="102">
        <f t="shared" si="4"/>
        <v>-550.42152783786241</v>
      </c>
      <c r="L33" s="102">
        <f t="shared" si="6"/>
        <v>-84.459428289250241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+'E315 4'!L48</f>
        <v>-318.02310395376526</v>
      </c>
      <c r="S33" s="48">
        <f t="shared" si="11"/>
        <v>2238.5575907425373</v>
      </c>
      <c r="T33" s="45">
        <f>U33-SUM($P$23:P33)+1</f>
        <v>62</v>
      </c>
      <c r="U33" s="46">
        <f t="shared" si="14"/>
        <v>365</v>
      </c>
      <c r="V33" s="43">
        <f t="shared" si="12"/>
        <v>-54.020362863379304</v>
      </c>
      <c r="W33" s="146">
        <f t="shared" si="13"/>
        <v>1108.4438536077005</v>
      </c>
      <c r="X33" s="1"/>
    </row>
    <row r="34" spans="1:34" ht="15" x14ac:dyDescent="0.25">
      <c r="A34" s="97">
        <v>44804</v>
      </c>
      <c r="B34" s="102">
        <f t="shared" si="15"/>
        <v>371179.11000000004</v>
      </c>
      <c r="C34" s="102">
        <f>+'Summary Feed x Depr Grp'!X29</f>
        <v>371179.11000000004</v>
      </c>
      <c r="D34" s="102">
        <f t="shared" si="16"/>
        <v>2127.1716972416671</v>
      </c>
      <c r="E34" s="191">
        <f t="shared" si="19"/>
        <v>2600.034271</v>
      </c>
      <c r="F34" s="102">
        <f t="shared" si="17"/>
        <v>-27950.330202933335</v>
      </c>
      <c r="G34" s="191">
        <f t="shared" si="17"/>
        <v>-25802.13788222567</v>
      </c>
      <c r="H34" s="102">
        <f t="shared" si="18"/>
        <v>343228.7797970667</v>
      </c>
      <c r="I34" s="102">
        <f t="shared" si="18"/>
        <v>345376.97211777436</v>
      </c>
      <c r="J34" s="102">
        <f t="shared" si="3"/>
        <v>2148.1923207076616</v>
      </c>
      <c r="K34" s="102">
        <f t="shared" si="4"/>
        <v>-451.12038734860892</v>
      </c>
      <c r="L34" s="102">
        <f t="shared" si="6"/>
        <v>-99.301140489253498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+'E315 4'!L49</f>
        <v>-341.04920940719057</v>
      </c>
      <c r="S34" s="48">
        <f t="shared" si="11"/>
        <v>2579.6068001497279</v>
      </c>
      <c r="T34" s="45">
        <f>U34-SUM($P$23:P34)+1</f>
        <v>32</v>
      </c>
      <c r="U34" s="46">
        <f t="shared" si="14"/>
        <v>365</v>
      </c>
      <c r="V34" s="43">
        <f t="shared" si="12"/>
        <v>-29.900204660356433</v>
      </c>
      <c r="W34" s="146">
        <f t="shared" si="13"/>
        <v>1138.3440582680569</v>
      </c>
      <c r="X34" s="1"/>
    </row>
    <row r="35" spans="1:34" ht="15" x14ac:dyDescent="0.25">
      <c r="A35" s="97">
        <v>44834</v>
      </c>
      <c r="B35" s="102">
        <f t="shared" si="15"/>
        <v>381133.31000000006</v>
      </c>
      <c r="C35" s="102">
        <f>+'Summary Feed x Depr Grp'!X30</f>
        <v>381133.31000000006</v>
      </c>
      <c r="D35" s="102">
        <f t="shared" si="16"/>
        <v>2127.1716972416671</v>
      </c>
      <c r="E35" s="191">
        <f t="shared" si="19"/>
        <v>2670.7090910000002</v>
      </c>
      <c r="F35" s="102">
        <f t="shared" si="17"/>
        <v>-30077.501900175004</v>
      </c>
      <c r="G35" s="191">
        <f t="shared" si="17"/>
        <v>-28472.846973225671</v>
      </c>
      <c r="H35" s="102">
        <f t="shared" si="18"/>
        <v>351055.80809982505</v>
      </c>
      <c r="I35" s="102">
        <f t="shared" si="18"/>
        <v>352660.46302677441</v>
      </c>
      <c r="J35" s="102">
        <f t="shared" si="3"/>
        <v>1604.6549269493553</v>
      </c>
      <c r="K35" s="102">
        <f t="shared" si="4"/>
        <v>-336.97753465936461</v>
      </c>
      <c r="L35" s="102">
        <f t="shared" si="6"/>
        <v>-114.14285268924431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+'E315 4'!L50</f>
        <v>-364.07531486060407</v>
      </c>
      <c r="S35" s="48">
        <f t="shared" si="11"/>
        <v>2943.6821150103319</v>
      </c>
      <c r="T35" s="45">
        <f>U35-SUM($P$23:P35)+1</f>
        <v>1</v>
      </c>
      <c r="U35" s="46">
        <f t="shared" si="14"/>
        <v>365</v>
      </c>
      <c r="V35" s="43">
        <f t="shared" si="12"/>
        <v>-0.99746661605644948</v>
      </c>
      <c r="W35" s="146">
        <f t="shared" si="13"/>
        <v>1139.3415248841134</v>
      </c>
      <c r="X35" s="1"/>
    </row>
    <row r="36" spans="1:34" ht="15.75" thickBot="1" x14ac:dyDescent="0.3">
      <c r="A36" s="97">
        <v>44865</v>
      </c>
      <c r="B36" s="102">
        <f t="shared" si="15"/>
        <v>391087.51000000007</v>
      </c>
      <c r="C36" s="102">
        <f>+'Summary Feed x Depr Grp'!X31</f>
        <v>391087.51000000007</v>
      </c>
      <c r="D36" s="102">
        <f t="shared" si="16"/>
        <v>2127.1716972416671</v>
      </c>
      <c r="E36" s="191">
        <f t="shared" si="19"/>
        <v>2741.3839110000004</v>
      </c>
      <c r="F36" s="102">
        <f t="shared" si="17"/>
        <v>-32204.673597416673</v>
      </c>
      <c r="G36" s="191">
        <f t="shared" si="17"/>
        <v>-31214.230884225672</v>
      </c>
      <c r="H36" s="102">
        <f t="shared" si="18"/>
        <v>358882.8364025834</v>
      </c>
      <c r="I36" s="102">
        <f t="shared" si="18"/>
        <v>359873.27911577438</v>
      </c>
      <c r="J36" s="102">
        <f t="shared" si="3"/>
        <v>990.44271319097606</v>
      </c>
      <c r="K36" s="102">
        <f t="shared" si="4"/>
        <v>-207.99296977010496</v>
      </c>
      <c r="L36" s="102">
        <f t="shared" si="6"/>
        <v>-128.98456488925964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-2849.1808184019328</v>
      </c>
      <c r="S36" s="224">
        <f>+'E315 4'!K50-S35</f>
        <v>0</v>
      </c>
      <c r="T36" s="21"/>
      <c r="U36" s="50"/>
      <c r="V36" s="49">
        <f>SUM(V24:V35)</f>
        <v>-1044.8402282757143</v>
      </c>
      <c r="W36" s="139"/>
      <c r="X36" s="1"/>
    </row>
    <row r="37" spans="1:34" ht="16.5" thickTop="1" thickBot="1" x14ac:dyDescent="0.3">
      <c r="A37" s="97">
        <v>44895</v>
      </c>
      <c r="B37" s="102">
        <f t="shared" si="15"/>
        <v>401041.71000000008</v>
      </c>
      <c r="C37" s="102">
        <f>+'Summary Feed x Depr Grp'!X32</f>
        <v>401041.71000000008</v>
      </c>
      <c r="D37" s="102">
        <f t="shared" si="16"/>
        <v>2127.1716972416671</v>
      </c>
      <c r="E37" s="191">
        <f t="shared" si="19"/>
        <v>2812.0587310000005</v>
      </c>
      <c r="F37" s="102">
        <f t="shared" si="17"/>
        <v>-34331.845294658342</v>
      </c>
      <c r="G37" s="191">
        <f t="shared" si="17"/>
        <v>-34026.289615225673</v>
      </c>
      <c r="H37" s="102">
        <f t="shared" si="18"/>
        <v>366709.86470534175</v>
      </c>
      <c r="I37" s="102">
        <f t="shared" si="18"/>
        <v>367015.42038477439</v>
      </c>
      <c r="J37" s="102">
        <f t="shared" si="3"/>
        <v>305.55567943264032</v>
      </c>
      <c r="K37" s="102">
        <f t="shared" si="4"/>
        <v>-64.166692680854467</v>
      </c>
      <c r="L37" s="102">
        <f t="shared" si="6"/>
        <v>-143.82627708925048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34" ht="15.75" thickBot="1" x14ac:dyDescent="0.3">
      <c r="A38" s="97">
        <v>44926</v>
      </c>
      <c r="B38" s="102">
        <f t="shared" si="15"/>
        <v>410995.91000000009</v>
      </c>
      <c r="C38" s="102">
        <f>+'Summary Feed x Depr Grp'!X33</f>
        <v>410995.91000000009</v>
      </c>
      <c r="D38" s="102">
        <f t="shared" si="16"/>
        <v>2127.1716972416671</v>
      </c>
      <c r="E38" s="191">
        <f t="shared" si="19"/>
        <v>2882.7335510000007</v>
      </c>
      <c r="F38" s="102">
        <f t="shared" si="17"/>
        <v>-36459.016991900011</v>
      </c>
      <c r="G38" s="191">
        <f t="shared" si="17"/>
        <v>-36909.02316622567</v>
      </c>
      <c r="H38" s="102">
        <f t="shared" si="18"/>
        <v>374536.8930081001</v>
      </c>
      <c r="I38" s="102">
        <f t="shared" si="18"/>
        <v>374086.88683377439</v>
      </c>
      <c r="J38" s="102">
        <f t="shared" si="3"/>
        <v>-450.00617432571016</v>
      </c>
      <c r="K38" s="245">
        <f t="shared" si="4"/>
        <v>94.50129660839913</v>
      </c>
      <c r="L38" s="102">
        <f t="shared" si="6"/>
        <v>-158.6679892892536</v>
      </c>
      <c r="M38" s="246">
        <f>+'DFIT Detail'!D14</f>
        <v>94.82</v>
      </c>
      <c r="N38" s="248">
        <f>+K38-M38</f>
        <v>-0.31870339160086303</v>
      </c>
      <c r="O38" s="145">
        <v>17</v>
      </c>
      <c r="P38" s="22" t="s">
        <v>63</v>
      </c>
      <c r="Q38" s="22"/>
      <c r="R38" s="43"/>
      <c r="S38" s="54">
        <f>(S23+S35+SUM(S24:S34)*2)/24</f>
        <v>1244.6972824895167</v>
      </c>
      <c r="T38" s="21"/>
      <c r="U38" s="22"/>
      <c r="V38" s="160" t="s">
        <v>104</v>
      </c>
      <c r="W38" s="55">
        <f>W35</f>
        <v>1139.3415248841134</v>
      </c>
      <c r="X38" s="247">
        <f>+'DFIT Detail'!E14</f>
        <v>1139.4000000000001</v>
      </c>
      <c r="Y38" s="249">
        <f>+W38-X38</f>
        <v>-5.8475115886722051E-2</v>
      </c>
      <c r="Z38" s="228" t="s">
        <v>516</v>
      </c>
    </row>
    <row r="39" spans="1:34" ht="16.5" thickTop="1" thickBot="1" x14ac:dyDescent="0.3">
      <c r="A39" s="165">
        <v>44957</v>
      </c>
      <c r="B39" s="166">
        <f t="shared" si="15"/>
        <v>424560.62602557527</v>
      </c>
      <c r="C39" s="166">
        <f>+'Summary Feed x Depr Grp'!X34</f>
        <v>424560.62602557527</v>
      </c>
      <c r="D39" s="166">
        <f>(($B$26*$D$6/12)+(($B$38-$B$26)*$C$6/12)+(($B$50-$B$38)*$B$6/12))</f>
        <v>2849.4783575174024</v>
      </c>
      <c r="E39" s="195">
        <f>+(C38*$E$10/12)+(((C39-C38)*$E$10/12)*0.5)</f>
        <v>3377.0409997700335</v>
      </c>
      <c r="F39" s="166">
        <f t="shared" si="17"/>
        <v>-39308.495349417411</v>
      </c>
      <c r="G39" s="195">
        <f t="shared" si="17"/>
        <v>-40286.064165995704</v>
      </c>
      <c r="H39" s="166">
        <f t="shared" si="18"/>
        <v>385252.13067615789</v>
      </c>
      <c r="I39" s="166">
        <f t="shared" si="18"/>
        <v>384274.56185957958</v>
      </c>
      <c r="J39" s="166">
        <f t="shared" si="3"/>
        <v>-977.56881657830672</v>
      </c>
      <c r="K39" s="166">
        <f t="shared" si="4"/>
        <v>205.28945148144442</v>
      </c>
      <c r="L39" s="166">
        <f t="shared" si="6"/>
        <v>-110.78815487304529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34" ht="15.75" thickBot="1" x14ac:dyDescent="0.3">
      <c r="A40" s="97">
        <v>44985</v>
      </c>
      <c r="B40" s="102">
        <f t="shared" si="15"/>
        <v>438125.34205115045</v>
      </c>
      <c r="C40" s="99">
        <f>+'Summary Feed x Depr Grp'!X35</f>
        <v>438125.34205115045</v>
      </c>
      <c r="D40" s="102">
        <f t="shared" ref="D40:D50" si="20">(($B$26*$D$6/12)+(($B$38-$B$26)*$C$6/12)+(($B$50-$B$38)*$B$6/12))</f>
        <v>2849.4783575174024</v>
      </c>
      <c r="E40" s="191">
        <f>+(C39*$E$10/12)+(((C40-C39)*$E$10/12)*0.5)</f>
        <v>3486.6891209767668</v>
      </c>
      <c r="F40" s="102">
        <f t="shared" si="17"/>
        <v>-42157.973706934812</v>
      </c>
      <c r="G40" s="191">
        <f t="shared" si="17"/>
        <v>-43772.753286972467</v>
      </c>
      <c r="H40" s="102">
        <f t="shared" si="18"/>
        <v>395967.36834421562</v>
      </c>
      <c r="I40" s="102">
        <f t="shared" si="18"/>
        <v>394352.58876417798</v>
      </c>
      <c r="J40" s="102">
        <f t="shared" si="3"/>
        <v>-1614.7795800376334</v>
      </c>
      <c r="K40" s="102">
        <f t="shared" si="4"/>
        <v>339.10371180790298</v>
      </c>
      <c r="L40" s="102">
        <f t="shared" si="6"/>
        <v>-133.81426032645857</v>
      </c>
      <c r="M40" s="189"/>
      <c r="N40" s="190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x14ac:dyDescent="0.25">
      <c r="A41" s="97">
        <v>45016</v>
      </c>
      <c r="B41" s="102">
        <f t="shared" si="15"/>
        <v>451690.05807672563</v>
      </c>
      <c r="C41" s="99">
        <f>+'Summary Feed x Depr Grp'!X36</f>
        <v>451690.05807672563</v>
      </c>
      <c r="D41" s="102">
        <f t="shared" si="20"/>
        <v>2849.4783575174024</v>
      </c>
      <c r="E41" s="191">
        <f t="shared" ref="E41:E74" si="21">+(C40*$E$10/12)+(((C41-C40)*$E$10/12)*0.5)</f>
        <v>3596.3372421834993</v>
      </c>
      <c r="F41" s="102">
        <f t="shared" si="17"/>
        <v>-45007.452064452213</v>
      </c>
      <c r="G41" s="191">
        <f t="shared" si="17"/>
        <v>-47369.090529155968</v>
      </c>
      <c r="H41" s="102">
        <f t="shared" si="18"/>
        <v>406682.60601227341</v>
      </c>
      <c r="I41" s="102">
        <f t="shared" si="18"/>
        <v>404320.96754756966</v>
      </c>
      <c r="J41" s="102">
        <f t="shared" si="3"/>
        <v>-2361.6384647037485</v>
      </c>
      <c r="K41" s="102">
        <f t="shared" si="4"/>
        <v>495.94407758778715</v>
      </c>
      <c r="L41" s="102">
        <f t="shared" si="6"/>
        <v>-156.84036577988417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x14ac:dyDescent="0.25">
      <c r="A42" s="97">
        <v>45046</v>
      </c>
      <c r="B42" s="102">
        <f t="shared" si="15"/>
        <v>465254.77410230081</v>
      </c>
      <c r="C42" s="99">
        <f>+'Summary Feed x Depr Grp'!X37</f>
        <v>465254.77410230081</v>
      </c>
      <c r="D42" s="102">
        <f t="shared" si="20"/>
        <v>2849.4783575174024</v>
      </c>
      <c r="E42" s="191">
        <f t="shared" si="21"/>
        <v>3705.9853633902321</v>
      </c>
      <c r="F42" s="102">
        <f t="shared" si="17"/>
        <v>-47856.930421969613</v>
      </c>
      <c r="G42" s="191">
        <f t="shared" si="17"/>
        <v>-51075.0758925462</v>
      </c>
      <c r="H42" s="102">
        <f t="shared" si="18"/>
        <v>417397.84368033119</v>
      </c>
      <c r="I42" s="102">
        <f t="shared" si="18"/>
        <v>414179.6982097546</v>
      </c>
      <c r="J42" s="102">
        <f t="shared" si="3"/>
        <v>-3218.1454705765937</v>
      </c>
      <c r="K42" s="102">
        <f t="shared" si="4"/>
        <v>675.81054882108469</v>
      </c>
      <c r="L42" s="102">
        <f t="shared" si="6"/>
        <v>-179.86647123329755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x14ac:dyDescent="0.25">
      <c r="A43" s="97">
        <v>45077</v>
      </c>
      <c r="B43" s="102">
        <f t="shared" si="15"/>
        <v>478819.49012787599</v>
      </c>
      <c r="C43" s="99">
        <f>+'Summary Feed x Depr Grp'!X38</f>
        <v>478819.49012787599</v>
      </c>
      <c r="D43" s="102">
        <f t="shared" si="20"/>
        <v>2849.4783575174024</v>
      </c>
      <c r="E43" s="191">
        <f t="shared" si="21"/>
        <v>3815.6334845969645</v>
      </c>
      <c r="F43" s="102">
        <f t="shared" si="17"/>
        <v>-50706.408779487014</v>
      </c>
      <c r="G43" s="191">
        <f t="shared" si="17"/>
        <v>-54890.709377143161</v>
      </c>
      <c r="H43" s="102">
        <f t="shared" si="18"/>
        <v>428113.08134838898</v>
      </c>
      <c r="I43" s="102">
        <f t="shared" si="18"/>
        <v>423928.78075073281</v>
      </c>
      <c r="J43" s="102">
        <f t="shared" si="3"/>
        <v>-4184.300597656169</v>
      </c>
      <c r="K43" s="102">
        <f t="shared" si="4"/>
        <v>878.70312550779545</v>
      </c>
      <c r="L43" s="102">
        <f t="shared" si="6"/>
        <v>-202.89257668671075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x14ac:dyDescent="0.25">
      <c r="A44" s="97">
        <v>45107</v>
      </c>
      <c r="B44" s="102">
        <f t="shared" si="15"/>
        <v>492384.20615345117</v>
      </c>
      <c r="C44" s="99">
        <f>+'Summary Feed x Depr Grp'!X39</f>
        <v>492384.20615345117</v>
      </c>
      <c r="D44" s="102">
        <f t="shared" si="20"/>
        <v>2849.4783575174024</v>
      </c>
      <c r="E44" s="191">
        <f t="shared" si="21"/>
        <v>3925.2816058036979</v>
      </c>
      <c r="F44" s="102">
        <f t="shared" si="17"/>
        <v>-53555.887137004414</v>
      </c>
      <c r="G44" s="191">
        <f t="shared" si="17"/>
        <v>-58815.99098294686</v>
      </c>
      <c r="H44" s="102">
        <f t="shared" si="18"/>
        <v>438828.31901644677</v>
      </c>
      <c r="I44" s="102">
        <f t="shared" si="18"/>
        <v>433568.21517050429</v>
      </c>
      <c r="J44" s="102">
        <f t="shared" si="3"/>
        <v>-5260.1038459424744</v>
      </c>
      <c r="K44" s="102">
        <f t="shared" si="4"/>
        <v>1104.6218076479197</v>
      </c>
      <c r="L44" s="102">
        <f t="shared" si="6"/>
        <v>-225.91868214012425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x14ac:dyDescent="0.25">
      <c r="A45" s="97">
        <v>45138</v>
      </c>
      <c r="B45" s="102">
        <f t="shared" si="15"/>
        <v>505948.92217902635</v>
      </c>
      <c r="C45" s="99">
        <f>+'Summary Feed x Depr Grp'!X40</f>
        <v>505948.92217902635</v>
      </c>
      <c r="D45" s="102">
        <f t="shared" si="20"/>
        <v>2849.4783575174024</v>
      </c>
      <c r="E45" s="191">
        <f t="shared" si="21"/>
        <v>4034.9297270104303</v>
      </c>
      <c r="F45" s="102">
        <f t="shared" ref="F45:G60" si="22">-D45+F44</f>
        <v>-56405.365494521815</v>
      </c>
      <c r="G45" s="191">
        <f t="shared" si="22"/>
        <v>-62850.920709957289</v>
      </c>
      <c r="H45" s="102">
        <f t="shared" si="18"/>
        <v>449543.55668450455</v>
      </c>
      <c r="I45" s="102">
        <f t="shared" si="18"/>
        <v>443098.00146906904</v>
      </c>
      <c r="J45" s="102">
        <f t="shared" si="3"/>
        <v>-6445.55521543551</v>
      </c>
      <c r="K45" s="102">
        <f t="shared" si="4"/>
        <v>1353.566595241457</v>
      </c>
      <c r="L45" s="102">
        <f t="shared" si="6"/>
        <v>-248.94478759353728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x14ac:dyDescent="0.25">
      <c r="A46" s="97">
        <v>45169</v>
      </c>
      <c r="B46" s="102">
        <f t="shared" si="15"/>
        <v>519513.63820460154</v>
      </c>
      <c r="C46" s="99">
        <f>+'Summary Feed x Depr Grp'!X41</f>
        <v>519513.63820460154</v>
      </c>
      <c r="D46" s="102">
        <f t="shared" si="20"/>
        <v>2849.4783575174024</v>
      </c>
      <c r="E46" s="191">
        <f t="shared" si="21"/>
        <v>4144.5778482171627</v>
      </c>
      <c r="F46" s="102">
        <f t="shared" si="22"/>
        <v>-59254.843852039216</v>
      </c>
      <c r="G46" s="191">
        <f t="shared" si="22"/>
        <v>-66995.498558174455</v>
      </c>
      <c r="H46" s="102">
        <f t="shared" si="18"/>
        <v>460258.79435256234</v>
      </c>
      <c r="I46" s="102">
        <f t="shared" si="18"/>
        <v>452518.13964642707</v>
      </c>
      <c r="J46" s="102">
        <f t="shared" si="3"/>
        <v>-7740.6547061352758</v>
      </c>
      <c r="K46" s="102">
        <f t="shared" si="4"/>
        <v>1625.5374882884078</v>
      </c>
      <c r="L46" s="102">
        <f t="shared" si="6"/>
        <v>-271.97089304695078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x14ac:dyDescent="0.25">
      <c r="A47" s="97">
        <v>45199</v>
      </c>
      <c r="B47" s="102">
        <f t="shared" si="15"/>
        <v>533078.35423017666</v>
      </c>
      <c r="C47" s="99">
        <f>+'Summary Feed x Depr Grp'!X42</f>
        <v>533078.35423017666</v>
      </c>
      <c r="D47" s="102">
        <f t="shared" si="20"/>
        <v>2849.4783575174024</v>
      </c>
      <c r="E47" s="191">
        <f t="shared" si="21"/>
        <v>4254.2259694238946</v>
      </c>
      <c r="F47" s="102">
        <f t="shared" si="22"/>
        <v>-62104.322209556616</v>
      </c>
      <c r="G47" s="191">
        <f t="shared" si="22"/>
        <v>-71249.724527598344</v>
      </c>
      <c r="H47" s="102">
        <f t="shared" si="18"/>
        <v>470974.03202062007</v>
      </c>
      <c r="I47" s="102">
        <f t="shared" si="18"/>
        <v>461828.6297025783</v>
      </c>
      <c r="J47" s="102">
        <f t="shared" si="3"/>
        <v>-9145.4023180417717</v>
      </c>
      <c r="K47" s="102">
        <f t="shared" si="4"/>
        <v>1920.534486788772</v>
      </c>
      <c r="L47" s="102">
        <f t="shared" si="6"/>
        <v>-294.99699850036427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x14ac:dyDescent="0.25">
      <c r="A48" s="97">
        <v>45230</v>
      </c>
      <c r="B48" s="102">
        <f t="shared" si="15"/>
        <v>546643.07025575184</v>
      </c>
      <c r="C48" s="99">
        <f>+'Summary Feed x Depr Grp'!X43</f>
        <v>546643.07025575184</v>
      </c>
      <c r="D48" s="102">
        <f t="shared" si="20"/>
        <v>2849.4783575174024</v>
      </c>
      <c r="E48" s="191">
        <f t="shared" si="21"/>
        <v>4363.8740906306275</v>
      </c>
      <c r="F48" s="102">
        <f t="shared" si="22"/>
        <v>-64953.800567074017</v>
      </c>
      <c r="G48" s="191">
        <f t="shared" si="22"/>
        <v>-75613.598618228978</v>
      </c>
      <c r="H48" s="102">
        <f t="shared" si="18"/>
        <v>481689.2696886778</v>
      </c>
      <c r="I48" s="102">
        <f t="shared" si="18"/>
        <v>471029.47163752286</v>
      </c>
      <c r="J48" s="102">
        <f t="shared" si="3"/>
        <v>-10659.798051154939</v>
      </c>
      <c r="K48" s="102">
        <f t="shared" si="4"/>
        <v>2238.5575907425373</v>
      </c>
      <c r="L48" s="102">
        <f t="shared" si="6"/>
        <v>-318.02310395376526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x14ac:dyDescent="0.25">
      <c r="A49" s="97">
        <v>45260</v>
      </c>
      <c r="B49" s="102">
        <f t="shared" si="15"/>
        <v>560207.78628132702</v>
      </c>
      <c r="C49" s="99">
        <f>+'Summary Feed x Depr Grp'!X44</f>
        <v>560207.78628132702</v>
      </c>
      <c r="D49" s="102">
        <f t="shared" si="20"/>
        <v>2849.4783575174024</v>
      </c>
      <c r="E49" s="191">
        <f t="shared" si="21"/>
        <v>4473.5222118373604</v>
      </c>
      <c r="F49" s="102">
        <f t="shared" si="22"/>
        <v>-67803.278924591417</v>
      </c>
      <c r="G49" s="191">
        <f t="shared" si="22"/>
        <v>-80087.120830066342</v>
      </c>
      <c r="H49" s="102">
        <f t="shared" si="18"/>
        <v>492404.50735673559</v>
      </c>
      <c r="I49" s="102">
        <f t="shared" si="18"/>
        <v>480120.66545126069</v>
      </c>
      <c r="J49" s="102">
        <f t="shared" si="3"/>
        <v>-12283.841905474896</v>
      </c>
      <c r="K49" s="102">
        <f t="shared" si="4"/>
        <v>2579.6068001497279</v>
      </c>
      <c r="L49" s="102">
        <f t="shared" si="6"/>
        <v>-341.04920940719057</v>
      </c>
      <c r="M49" s="189"/>
      <c r="N49" s="102"/>
      <c r="O49" s="145">
        <v>2</v>
      </c>
      <c r="P49" s="131"/>
      <c r="Q49" s="42">
        <v>45291</v>
      </c>
      <c r="R49" s="43">
        <f>+'E315 4'!L50</f>
        <v>-364.07531486060407</v>
      </c>
      <c r="S49" s="47">
        <f>+'E315 4'!K50</f>
        <v>2943.6821150103319</v>
      </c>
      <c r="T49" s="45"/>
      <c r="U49" s="46"/>
      <c r="V49" s="43"/>
      <c r="W49" s="147">
        <f>S49</f>
        <v>2943.6821150103319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x14ac:dyDescent="0.25">
      <c r="A50" s="97">
        <v>45291</v>
      </c>
      <c r="B50" s="102">
        <f t="shared" si="15"/>
        <v>573772.5023069022</v>
      </c>
      <c r="C50" s="99">
        <f>+'Summary Feed x Depr Grp'!X45</f>
        <v>573772.5023069022</v>
      </c>
      <c r="D50" s="102">
        <f t="shared" si="20"/>
        <v>2849.4783575174024</v>
      </c>
      <c r="E50" s="191">
        <f t="shared" si="21"/>
        <v>4583.1703330440923</v>
      </c>
      <c r="F50" s="102">
        <f t="shared" si="22"/>
        <v>-70652.757282108825</v>
      </c>
      <c r="G50" s="191">
        <f t="shared" si="22"/>
        <v>-84670.291163110436</v>
      </c>
      <c r="H50" s="102">
        <f t="shared" si="18"/>
        <v>503119.74502479337</v>
      </c>
      <c r="I50" s="102">
        <f t="shared" si="18"/>
        <v>489102.21114379179</v>
      </c>
      <c r="J50" s="102">
        <f t="shared" si="3"/>
        <v>-14017.533881001582</v>
      </c>
      <c r="K50" s="102">
        <f t="shared" si="4"/>
        <v>2943.6821150103319</v>
      </c>
      <c r="L50" s="102">
        <f t="shared" si="6"/>
        <v>-364.07531486060407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+'E315 4'!L51</f>
        <v>125.18560786648595</v>
      </c>
      <c r="S50" s="48">
        <f t="shared" ref="S50:S61" si="24">+S49-R50</f>
        <v>2818.496507143846</v>
      </c>
      <c r="T50" s="45">
        <f>U50-SUM(P$49:$P50)+1</f>
        <v>336</v>
      </c>
      <c r="U50" s="46">
        <f>P62</f>
        <v>366</v>
      </c>
      <c r="V50" s="43">
        <f t="shared" ref="V50:V61" si="25">+T50/U50*R50</f>
        <v>114.92449246759367</v>
      </c>
      <c r="W50" s="146">
        <f t="shared" ref="W50:W61" si="26">+W49-V50</f>
        <v>2828.7576225427383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x14ac:dyDescent="0.25">
      <c r="A51" s="165">
        <v>45322</v>
      </c>
      <c r="B51" s="166">
        <f t="shared" si="15"/>
        <v>636223.52216018096</v>
      </c>
      <c r="C51" s="219">
        <f>+'Summary Feed x Depr Grp'!X46</f>
        <v>636223.52216018096</v>
      </c>
      <c r="D51" s="166">
        <f t="shared" ref="D51:D61" si="27">($B$26*$E$6+($B$38-$B$26)*$D$6+($B$50-$B$38)*$C$6+($B$62-$B$50)*$B$6)/12</f>
        <v>5486.522541109226</v>
      </c>
      <c r="E51" s="195">
        <f t="shared" si="21"/>
        <v>4890.4005988877952</v>
      </c>
      <c r="F51" s="166">
        <f t="shared" si="22"/>
        <v>-76139.27982321805</v>
      </c>
      <c r="G51" s="195">
        <f t="shared" si="22"/>
        <v>-89560.691761998227</v>
      </c>
      <c r="H51" s="166">
        <f t="shared" si="18"/>
        <v>560084.24233696295</v>
      </c>
      <c r="I51" s="166">
        <f t="shared" si="18"/>
        <v>546662.83039818273</v>
      </c>
      <c r="J51" s="166">
        <f t="shared" si="3"/>
        <v>-13421.41193878022</v>
      </c>
      <c r="K51" s="166">
        <f t="shared" si="4"/>
        <v>2818.496507143846</v>
      </c>
      <c r="L51" s="166">
        <f t="shared" si="6"/>
        <v>125.18560786648595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+'E315 4'!L52</f>
        <v>19.175001665552827</v>
      </c>
      <c r="S51" s="48">
        <f t="shared" si="24"/>
        <v>2799.3215054782931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16.083949484493765</v>
      </c>
      <c r="W51" s="146">
        <f t="shared" si="26"/>
        <v>2812.6736730582447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x14ac:dyDescent="0.25">
      <c r="A52" s="97">
        <v>45351</v>
      </c>
      <c r="B52" s="102">
        <f t="shared" si="15"/>
        <v>698674.54201345972</v>
      </c>
      <c r="C52" s="99">
        <f>+'Summary Feed x Depr Grp'!X47</f>
        <v>698674.54201345972</v>
      </c>
      <c r="D52" s="102">
        <f t="shared" si="27"/>
        <v>5486.522541109226</v>
      </c>
      <c r="E52" s="191">
        <f t="shared" si="21"/>
        <v>5395.2130093684646</v>
      </c>
      <c r="F52" s="102">
        <f t="shared" si="22"/>
        <v>-81625.802364327275</v>
      </c>
      <c r="G52" s="191">
        <f t="shared" si="22"/>
        <v>-94955.904771366695</v>
      </c>
      <c r="H52" s="102">
        <f t="shared" si="18"/>
        <v>617048.73964913248</v>
      </c>
      <c r="I52" s="102">
        <f t="shared" si="18"/>
        <v>603718.63724209298</v>
      </c>
      <c r="J52" s="102">
        <f t="shared" si="3"/>
        <v>-13330.102407039492</v>
      </c>
      <c r="K52" s="102">
        <f t="shared" si="4"/>
        <v>2799.3215054782931</v>
      </c>
      <c r="L52" s="102">
        <f t="shared" si="6"/>
        <v>19.175001665552827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+'E315 4'!L53</f>
        <v>-86.83560453536802</v>
      </c>
      <c r="S52" s="48">
        <f t="shared" si="24"/>
        <v>2886.1571100136612</v>
      </c>
      <c r="T52" s="45">
        <f>U52-SUM(P$49:$P52)+1</f>
        <v>276</v>
      </c>
      <c r="U52" s="46">
        <f t="shared" si="28"/>
        <v>366</v>
      </c>
      <c r="V52" s="43">
        <f t="shared" si="25"/>
        <v>-65.482587026670956</v>
      </c>
      <c r="W52" s="146">
        <f t="shared" si="26"/>
        <v>2878.1562600849156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" x14ac:dyDescent="0.25">
      <c r="A53" s="97">
        <v>45382</v>
      </c>
      <c r="B53" s="102">
        <f t="shared" si="15"/>
        <v>761125.56186673848</v>
      </c>
      <c r="C53" s="99">
        <f>+'Summary Feed x Depr Grp'!X48</f>
        <v>761125.56186673848</v>
      </c>
      <c r="D53" s="102">
        <f t="shared" si="27"/>
        <v>5486.522541109226</v>
      </c>
      <c r="E53" s="191">
        <f t="shared" si="21"/>
        <v>5900.0254198491348</v>
      </c>
      <c r="F53" s="102">
        <f t="shared" si="22"/>
        <v>-87112.324905436501</v>
      </c>
      <c r="G53" s="191">
        <f t="shared" si="22"/>
        <v>-100855.93019121583</v>
      </c>
      <c r="H53" s="102">
        <f t="shared" si="18"/>
        <v>674013.236961302</v>
      </c>
      <c r="I53" s="102">
        <f t="shared" si="18"/>
        <v>660269.63167552266</v>
      </c>
      <c r="J53" s="102">
        <f t="shared" si="3"/>
        <v>-13743.60528577934</v>
      </c>
      <c r="K53" s="102">
        <f t="shared" si="4"/>
        <v>2886.1571100136612</v>
      </c>
      <c r="L53" s="102">
        <f t="shared" si="6"/>
        <v>-86.83560453536802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+'E315 4'!L54</f>
        <v>-192.84621073631342</v>
      </c>
      <c r="S53" s="48">
        <f t="shared" si="24"/>
        <v>3079.0033207499746</v>
      </c>
      <c r="T53" s="45">
        <f>U53-SUM(P$49:$P53)+1</f>
        <v>246</v>
      </c>
      <c r="U53" s="46">
        <f t="shared" si="28"/>
        <v>366</v>
      </c>
      <c r="V53" s="43">
        <f t="shared" si="25"/>
        <v>-129.6179449211287</v>
      </c>
      <c r="W53" s="146">
        <f t="shared" si="26"/>
        <v>3007.7742050060442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" x14ac:dyDescent="0.25">
      <c r="A54" s="97">
        <v>45412</v>
      </c>
      <c r="B54" s="102">
        <f t="shared" si="15"/>
        <v>823576.58172001725</v>
      </c>
      <c r="C54" s="99">
        <f>+'Summary Feed x Depr Grp'!X49</f>
        <v>823576.58172001725</v>
      </c>
      <c r="D54" s="102">
        <f t="shared" si="27"/>
        <v>5486.522541109226</v>
      </c>
      <c r="E54" s="191">
        <f t="shared" si="21"/>
        <v>6404.837830329805</v>
      </c>
      <c r="F54" s="102">
        <f t="shared" si="22"/>
        <v>-92598.847446545726</v>
      </c>
      <c r="G54" s="191">
        <f t="shared" si="22"/>
        <v>-107260.76802154563</v>
      </c>
      <c r="H54" s="102">
        <f t="shared" si="18"/>
        <v>730977.73427347152</v>
      </c>
      <c r="I54" s="102">
        <f t="shared" si="18"/>
        <v>716315.81369847164</v>
      </c>
      <c r="J54" s="102">
        <f t="shared" si="3"/>
        <v>-14661.92057499988</v>
      </c>
      <c r="K54" s="102">
        <f t="shared" si="4"/>
        <v>3079.0033207499746</v>
      </c>
      <c r="L54" s="102">
        <f t="shared" si="6"/>
        <v>-192.84621073631342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+'E315 4'!L55</f>
        <v>-298.85681693725883</v>
      </c>
      <c r="S54" s="48">
        <f t="shared" si="24"/>
        <v>3377.8601376872334</v>
      </c>
      <c r="T54" s="45">
        <f>U54-SUM(P$49:$P54)+1</f>
        <v>215</v>
      </c>
      <c r="U54" s="46">
        <f t="shared" si="28"/>
        <v>366</v>
      </c>
      <c r="V54" s="43">
        <f t="shared" si="25"/>
        <v>-175.55796623363565</v>
      </c>
      <c r="W54" s="146">
        <f t="shared" si="26"/>
        <v>3183.3321712396801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x14ac:dyDescent="0.25">
      <c r="A55" s="97">
        <v>45443</v>
      </c>
      <c r="B55" s="102">
        <f t="shared" si="15"/>
        <v>886027.60157329601</v>
      </c>
      <c r="C55" s="99">
        <f>+'Summary Feed x Depr Grp'!X50</f>
        <v>886027.60157329601</v>
      </c>
      <c r="D55" s="102">
        <f t="shared" si="27"/>
        <v>5486.522541109226</v>
      </c>
      <c r="E55" s="191">
        <f t="shared" si="21"/>
        <v>6909.6502408104752</v>
      </c>
      <c r="F55" s="102">
        <f t="shared" si="22"/>
        <v>-98085.369987654951</v>
      </c>
      <c r="G55" s="191">
        <f t="shared" si="22"/>
        <v>-114170.41826235611</v>
      </c>
      <c r="H55" s="102">
        <f t="shared" si="18"/>
        <v>787942.23158564104</v>
      </c>
      <c r="I55" s="102">
        <f t="shared" si="18"/>
        <v>771857.18331093993</v>
      </c>
      <c r="J55" s="102">
        <f t="shared" si="3"/>
        <v>-16085.048274701112</v>
      </c>
      <c r="K55" s="102">
        <f t="shared" si="4"/>
        <v>3377.8601376872334</v>
      </c>
      <c r="L55" s="102">
        <f t="shared" si="6"/>
        <v>-298.85681693725883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+'E315 4'!L56</f>
        <v>-404.86742313820378</v>
      </c>
      <c r="S55" s="48">
        <f t="shared" si="24"/>
        <v>3782.7275608254372</v>
      </c>
      <c r="T55" s="45">
        <f>U55-SUM(P$49:$P55)+1</f>
        <v>185</v>
      </c>
      <c r="U55" s="46">
        <f t="shared" si="28"/>
        <v>366</v>
      </c>
      <c r="V55" s="43">
        <f t="shared" si="25"/>
        <v>-204.64610185947458</v>
      </c>
      <c r="W55" s="146">
        <f t="shared" si="26"/>
        <v>3387.9782730991546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" x14ac:dyDescent="0.25">
      <c r="A56" s="97">
        <v>45473</v>
      </c>
      <c r="B56" s="102">
        <f t="shared" si="15"/>
        <v>948478.62142657477</v>
      </c>
      <c r="C56" s="99">
        <f>+'Summary Feed x Depr Grp'!X51</f>
        <v>948478.62142657477</v>
      </c>
      <c r="D56" s="102">
        <f t="shared" si="27"/>
        <v>5486.522541109226</v>
      </c>
      <c r="E56" s="191">
        <f t="shared" si="21"/>
        <v>7414.4626512911445</v>
      </c>
      <c r="F56" s="102">
        <f t="shared" si="22"/>
        <v>-103571.89252876418</v>
      </c>
      <c r="G56" s="191">
        <f t="shared" si="22"/>
        <v>-121584.88091364726</v>
      </c>
      <c r="H56" s="102">
        <f t="shared" si="18"/>
        <v>844906.72889781056</v>
      </c>
      <c r="I56" s="102">
        <f t="shared" si="18"/>
        <v>826893.74051292753</v>
      </c>
      <c r="J56" s="102">
        <f t="shared" si="3"/>
        <v>-18012.988384883036</v>
      </c>
      <c r="K56" s="102">
        <f t="shared" si="4"/>
        <v>3782.7275608254372</v>
      </c>
      <c r="L56" s="102">
        <f t="shared" si="6"/>
        <v>-404.86742313820378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+'E315 4'!L57</f>
        <v>-510.87802933914963</v>
      </c>
      <c r="S56" s="48">
        <f t="shared" si="24"/>
        <v>4293.6055901645868</v>
      </c>
      <c r="T56" s="45">
        <f>U56-SUM(P$49:$P56)+1</f>
        <v>154</v>
      </c>
      <c r="U56" s="46">
        <f t="shared" si="28"/>
        <v>366</v>
      </c>
      <c r="V56" s="43">
        <f t="shared" si="25"/>
        <v>-214.95960797330341</v>
      </c>
      <c r="W56" s="146">
        <f t="shared" si="26"/>
        <v>3602.9378810724579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" x14ac:dyDescent="0.25">
      <c r="A57" s="97">
        <v>45504</v>
      </c>
      <c r="B57" s="102">
        <f t="shared" si="15"/>
        <v>1010929.6412798535</v>
      </c>
      <c r="C57" s="99">
        <f>+'Summary Feed x Depr Grp'!X52</f>
        <v>1010929.6412798535</v>
      </c>
      <c r="D57" s="102">
        <f t="shared" si="27"/>
        <v>5486.522541109226</v>
      </c>
      <c r="E57" s="191">
        <f t="shared" si="21"/>
        <v>7919.2750617718148</v>
      </c>
      <c r="F57" s="102">
        <f t="shared" si="22"/>
        <v>-109058.4150698734</v>
      </c>
      <c r="G57" s="191">
        <f t="shared" si="22"/>
        <v>-129504.15597541907</v>
      </c>
      <c r="H57" s="102">
        <f t="shared" si="18"/>
        <v>901871.22620998009</v>
      </c>
      <c r="I57" s="102">
        <f t="shared" si="18"/>
        <v>881425.48530443443</v>
      </c>
      <c r="J57" s="102">
        <f t="shared" si="3"/>
        <v>-20445.740905545652</v>
      </c>
      <c r="K57" s="102">
        <f t="shared" si="4"/>
        <v>4293.6055901645868</v>
      </c>
      <c r="L57" s="102">
        <f t="shared" si="6"/>
        <v>-510.87802933914963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+'E315 4'!L58</f>
        <v>-616.88863554007003</v>
      </c>
      <c r="S57" s="48">
        <f t="shared" si="24"/>
        <v>4910.4942257046569</v>
      </c>
      <c r="T57" s="45">
        <f>U57-SUM(P$49:$P57)+1</f>
        <v>123</v>
      </c>
      <c r="U57" s="46">
        <f t="shared" si="28"/>
        <v>366</v>
      </c>
      <c r="V57" s="43">
        <f t="shared" si="25"/>
        <v>-207.31503325526941</v>
      </c>
      <c r="W57" s="146">
        <f t="shared" si="26"/>
        <v>3810.2529143277275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" x14ac:dyDescent="0.25">
      <c r="A58" s="97">
        <v>45535</v>
      </c>
      <c r="B58" s="102">
        <f t="shared" si="15"/>
        <v>1073380.6611331324</v>
      </c>
      <c r="C58" s="99">
        <f>+'Summary Feed x Depr Grp'!X53</f>
        <v>1073380.6611331324</v>
      </c>
      <c r="D58" s="102">
        <f t="shared" si="27"/>
        <v>5486.522541109226</v>
      </c>
      <c r="E58" s="191">
        <f t="shared" si="21"/>
        <v>8424.0874722524859</v>
      </c>
      <c r="F58" s="102">
        <f t="shared" si="22"/>
        <v>-114544.93761098263</v>
      </c>
      <c r="G58" s="191">
        <f t="shared" si="22"/>
        <v>-137928.24344767156</v>
      </c>
      <c r="H58" s="102">
        <f t="shared" si="18"/>
        <v>958835.72352214972</v>
      </c>
      <c r="I58" s="102">
        <f t="shared" si="18"/>
        <v>935452.41768546088</v>
      </c>
      <c r="J58" s="102">
        <f t="shared" si="3"/>
        <v>-23383.305836688844</v>
      </c>
      <c r="K58" s="102">
        <f t="shared" si="4"/>
        <v>4910.4942257046569</v>
      </c>
      <c r="L58" s="102">
        <f t="shared" si="6"/>
        <v>-616.88863554007003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+'E315 4'!L59</f>
        <v>-722.89924174106454</v>
      </c>
      <c r="S58" s="48">
        <f t="shared" si="24"/>
        <v>5633.3934674457214</v>
      </c>
      <c r="T58" s="45">
        <f>U58-SUM(P$49:$P58)+1</f>
        <v>93</v>
      </c>
      <c r="U58" s="46">
        <f t="shared" si="28"/>
        <v>366</v>
      </c>
      <c r="V58" s="43">
        <f t="shared" si="25"/>
        <v>-183.68751224568032</v>
      </c>
      <c r="W58" s="146">
        <f t="shared" si="26"/>
        <v>3993.9404265734079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" x14ac:dyDescent="0.25">
      <c r="A59" s="97">
        <v>45565</v>
      </c>
      <c r="B59" s="102">
        <f t="shared" si="15"/>
        <v>1135831.6809864112</v>
      </c>
      <c r="C59" s="99">
        <f>+'Summary Feed x Depr Grp'!X54</f>
        <v>1135831.6809864112</v>
      </c>
      <c r="D59" s="102">
        <f t="shared" si="27"/>
        <v>5486.522541109226</v>
      </c>
      <c r="E59" s="191">
        <f t="shared" si="21"/>
        <v>8928.8998827331561</v>
      </c>
      <c r="F59" s="102">
        <f t="shared" si="22"/>
        <v>-120031.46015209185</v>
      </c>
      <c r="G59" s="191">
        <f t="shared" si="22"/>
        <v>-146857.14333040471</v>
      </c>
      <c r="H59" s="102">
        <f t="shared" si="18"/>
        <v>1015800.2208343194</v>
      </c>
      <c r="I59" s="102">
        <f t="shared" si="18"/>
        <v>988974.5376560064</v>
      </c>
      <c r="J59" s="102">
        <f t="shared" si="3"/>
        <v>-26825.68317831296</v>
      </c>
      <c r="K59" s="102">
        <f t="shared" si="4"/>
        <v>5633.3934674457214</v>
      </c>
      <c r="L59" s="102">
        <f t="shared" si="6"/>
        <v>-722.89924174106454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+'E315 4'!L60</f>
        <v>-828.90984794191172</v>
      </c>
      <c r="S59" s="48">
        <f t="shared" si="24"/>
        <v>6462.3033153876331</v>
      </c>
      <c r="T59" s="45">
        <f>U59-SUM(P$49:$P59)+1</f>
        <v>62</v>
      </c>
      <c r="U59" s="46">
        <f t="shared" si="28"/>
        <v>366</v>
      </c>
      <c r="V59" s="43">
        <f t="shared" si="25"/>
        <v>-140.41642232895771</v>
      </c>
      <c r="W59" s="146">
        <f t="shared" si="26"/>
        <v>4134.3568489023655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x14ac:dyDescent="0.25">
      <c r="A60" s="97">
        <v>45596</v>
      </c>
      <c r="B60" s="102">
        <f t="shared" si="15"/>
        <v>1198282.7008396899</v>
      </c>
      <c r="C60" s="99">
        <f>+'Summary Feed x Depr Grp'!X55</f>
        <v>1198282.7008396899</v>
      </c>
      <c r="D60" s="102">
        <f t="shared" si="27"/>
        <v>5486.522541109226</v>
      </c>
      <c r="E60" s="191">
        <f t="shared" si="21"/>
        <v>9433.7122932138245</v>
      </c>
      <c r="F60" s="102">
        <f t="shared" si="22"/>
        <v>-125517.98269320108</v>
      </c>
      <c r="G60" s="191">
        <f t="shared" si="22"/>
        <v>-156290.85562361852</v>
      </c>
      <c r="H60" s="102">
        <f t="shared" si="18"/>
        <v>1072764.7181464888</v>
      </c>
      <c r="I60" s="102">
        <f t="shared" si="18"/>
        <v>1041991.8452160715</v>
      </c>
      <c r="J60" s="102">
        <f t="shared" si="3"/>
        <v>-30772.872930417303</v>
      </c>
      <c r="K60" s="102">
        <f t="shared" si="4"/>
        <v>6462.3033153876331</v>
      </c>
      <c r="L60" s="102">
        <f t="shared" si="6"/>
        <v>-828.90984794191172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+'E315 4'!L61</f>
        <v>-934.92045414290624</v>
      </c>
      <c r="S60" s="48">
        <f t="shared" si="24"/>
        <v>7397.2237695305394</v>
      </c>
      <c r="T60" s="45">
        <f>U60-SUM(P$49:$P60)+1</f>
        <v>32</v>
      </c>
      <c r="U60" s="46">
        <f t="shared" si="28"/>
        <v>366</v>
      </c>
      <c r="V60" s="43">
        <f t="shared" si="25"/>
        <v>-81.741679050745901</v>
      </c>
      <c r="W60" s="146">
        <f t="shared" si="26"/>
        <v>4216.0985279531114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x14ac:dyDescent="0.25">
      <c r="A61" s="97">
        <v>45626</v>
      </c>
      <c r="B61" s="102">
        <f t="shared" si="15"/>
        <v>1260733.7206929687</v>
      </c>
      <c r="C61" s="99">
        <f>+'Summary Feed x Depr Grp'!X56</f>
        <v>1260733.7206929687</v>
      </c>
      <c r="D61" s="102">
        <f t="shared" si="27"/>
        <v>5486.522541109226</v>
      </c>
      <c r="E61" s="191">
        <f t="shared" si="21"/>
        <v>9938.5247036944947</v>
      </c>
      <c r="F61" s="102">
        <f t="shared" ref="F61:G74" si="29">-D61+F60</f>
        <v>-131004.5052343103</v>
      </c>
      <c r="G61" s="191">
        <f t="shared" si="29"/>
        <v>-166229.38032731303</v>
      </c>
      <c r="H61" s="102">
        <f t="shared" si="18"/>
        <v>1129729.2154586583</v>
      </c>
      <c r="I61" s="102">
        <f t="shared" si="18"/>
        <v>1094504.3403656557</v>
      </c>
      <c r="J61" s="102">
        <f t="shared" si="3"/>
        <v>-35224.875093002571</v>
      </c>
      <c r="K61" s="102">
        <f t="shared" si="4"/>
        <v>7397.2237695305394</v>
      </c>
      <c r="L61" s="102">
        <f t="shared" si="6"/>
        <v>-934.92045414290624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+'E315 4'!L62</f>
        <v>-1040.9310603439244</v>
      </c>
      <c r="S61" s="48">
        <f t="shared" si="24"/>
        <v>8438.1548298744638</v>
      </c>
      <c r="T61" s="45">
        <f>U61-SUM(P$49:$P61)+1</f>
        <v>1</v>
      </c>
      <c r="U61" s="46">
        <f t="shared" si="28"/>
        <v>366</v>
      </c>
      <c r="V61" s="43">
        <f t="shared" si="25"/>
        <v>-2.8440739353659135</v>
      </c>
      <c r="W61" s="146">
        <f t="shared" si="26"/>
        <v>4218.9426018884769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thickBot="1" x14ac:dyDescent="0.3">
      <c r="A62" s="97">
        <v>45657</v>
      </c>
      <c r="B62" s="102">
        <f t="shared" si="15"/>
        <v>1323184.7405462475</v>
      </c>
      <c r="C62" s="99">
        <f>+'Summary Feed x Depr Grp'!X57</f>
        <v>1323184.7405462475</v>
      </c>
      <c r="D62" s="102">
        <f>($B$26*$E$6+($B$38-$B$26)*$D$6+($B$50-$B$38)*$C$6+($B$62-$B$50)*$B$6)/12</f>
        <v>5486.522541109226</v>
      </c>
      <c r="E62" s="191">
        <f t="shared" si="21"/>
        <v>10443.337114175165</v>
      </c>
      <c r="F62" s="102">
        <f t="shared" si="29"/>
        <v>-136491.02777541953</v>
      </c>
      <c r="G62" s="191">
        <f t="shared" si="29"/>
        <v>-176672.7174414882</v>
      </c>
      <c r="H62" s="102">
        <f t="shared" si="18"/>
        <v>1186693.712770828</v>
      </c>
      <c r="I62" s="102">
        <f t="shared" si="18"/>
        <v>1146512.0231047592</v>
      </c>
      <c r="J62" s="102">
        <f t="shared" si="3"/>
        <v>-40181.68966606888</v>
      </c>
      <c r="K62" s="102">
        <f t="shared" si="4"/>
        <v>8438.1548298744638</v>
      </c>
      <c r="L62" s="102">
        <f t="shared" si="6"/>
        <v>-1040.9310603439244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-5494.4727148641323</v>
      </c>
      <c r="S62" s="224">
        <f>+'E315 4'!K62-S61</f>
        <v>0</v>
      </c>
      <c r="T62" s="21"/>
      <c r="U62" s="50"/>
      <c r="V62" s="49">
        <f>SUM(V50:V61)</f>
        <v>-1275.2604868781452</v>
      </c>
      <c r="W62" s="1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 thickTop="1" thickBot="1" x14ac:dyDescent="0.3">
      <c r="A63" s="165">
        <v>45688</v>
      </c>
      <c r="B63" s="166">
        <f t="shared" si="15"/>
        <v>1368652.4720464565</v>
      </c>
      <c r="C63" s="219">
        <f>+'Summary Feed x Depr Grp'!X58</f>
        <v>1368652.4720464565</v>
      </c>
      <c r="D63" s="166">
        <f t="shared" ref="D63:D73" si="30">($B$26*$F$6+($B$38-$B$26)*$E$6+($B$50-$B$38)*$D$6+($B$62-$B$50)*$C$6+($B$74-$B$62)*$B$6)/12</f>
        <v>9121.9656596853547</v>
      </c>
      <c r="E63" s="195">
        <f t="shared" si="21"/>
        <v>10879.508734228844</v>
      </c>
      <c r="F63" s="166">
        <f t="shared" si="29"/>
        <v>-145612.99343510487</v>
      </c>
      <c r="G63" s="195">
        <f t="shared" si="29"/>
        <v>-187552.22617571705</v>
      </c>
      <c r="H63" s="166">
        <f t="shared" si="18"/>
        <v>1223039.4786113517</v>
      </c>
      <c r="I63" s="166">
        <f t="shared" si="18"/>
        <v>1181100.2458707395</v>
      </c>
      <c r="J63" s="166">
        <f t="shared" si="3"/>
        <v>-41939.232740612235</v>
      </c>
      <c r="K63" s="166">
        <f t="shared" si="4"/>
        <v>8807.2388755285683</v>
      </c>
      <c r="L63" s="166">
        <f t="shared" si="6"/>
        <v>-369.08404565410456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thickBot="1" x14ac:dyDescent="0.3">
      <c r="A64" s="97">
        <v>45716</v>
      </c>
      <c r="B64" s="102">
        <f t="shared" si="15"/>
        <v>1414120.2035466656</v>
      </c>
      <c r="C64" s="99">
        <f>+'Summary Feed x Depr Grp'!X59</f>
        <v>1414120.2035466656</v>
      </c>
      <c r="D64" s="102">
        <f t="shared" si="30"/>
        <v>9121.9656596853547</v>
      </c>
      <c r="E64" s="191">
        <f t="shared" si="21"/>
        <v>11247.039563855535</v>
      </c>
      <c r="F64" s="102">
        <f t="shared" si="29"/>
        <v>-154734.95909479022</v>
      </c>
      <c r="G64" s="191">
        <f t="shared" si="29"/>
        <v>-198799.26573957258</v>
      </c>
      <c r="H64" s="102">
        <f t="shared" si="18"/>
        <v>1259385.2444518753</v>
      </c>
      <c r="I64" s="102">
        <f t="shared" si="18"/>
        <v>1215320.9378070929</v>
      </c>
      <c r="J64" s="102">
        <f t="shared" si="3"/>
        <v>-44064.306644782424</v>
      </c>
      <c r="K64" s="102">
        <f t="shared" si="4"/>
        <v>9253.5043954043085</v>
      </c>
      <c r="L64" s="102">
        <f t="shared" si="6"/>
        <v>-446.26551987574021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4427.6254152144984</v>
      </c>
      <c r="T64" s="21"/>
      <c r="U64" s="22"/>
      <c r="V64" s="160" t="s">
        <v>104</v>
      </c>
      <c r="W64" s="55">
        <f>W61</f>
        <v>4218.9426018884769</v>
      </c>
      <c r="X64" s="247">
        <f>+'DFIT Detail'!F14</f>
        <v>4219.01</v>
      </c>
      <c r="Y64" s="249">
        <f>+W64-X64</f>
        <v>-6.7398111523289117E-2</v>
      </c>
      <c r="Z64" s="228" t="s">
        <v>516</v>
      </c>
      <c r="AA64" s="1"/>
      <c r="AB64" s="1"/>
      <c r="AC64" s="1"/>
      <c r="AD64" s="1"/>
      <c r="AE64" s="1"/>
      <c r="AF64" s="1"/>
      <c r="AG64" s="1"/>
      <c r="AH64" s="1"/>
    </row>
    <row r="65" spans="1:34" ht="16.5" thickTop="1" thickBot="1" x14ac:dyDescent="0.3">
      <c r="A65" s="97">
        <v>45747</v>
      </c>
      <c r="B65" s="102">
        <f t="shared" si="15"/>
        <v>1459587.9350468747</v>
      </c>
      <c r="C65" s="99">
        <f>+'Summary Feed x Depr Grp'!X60</f>
        <v>1459587.9350468747</v>
      </c>
      <c r="D65" s="102">
        <f t="shared" si="30"/>
        <v>9121.9656596853547</v>
      </c>
      <c r="E65" s="191">
        <f t="shared" si="21"/>
        <v>11614.570393482225</v>
      </c>
      <c r="F65" s="102">
        <f t="shared" si="29"/>
        <v>-163856.92475447556</v>
      </c>
      <c r="G65" s="191">
        <f t="shared" si="29"/>
        <v>-210413.83613305481</v>
      </c>
      <c r="H65" s="102">
        <f t="shared" si="18"/>
        <v>1295731.0102923992</v>
      </c>
      <c r="I65" s="102">
        <f t="shared" si="18"/>
        <v>1249174.09891382</v>
      </c>
      <c r="J65" s="102">
        <f t="shared" si="3"/>
        <v>-46556.911378579214</v>
      </c>
      <c r="K65" s="102">
        <f t="shared" si="4"/>
        <v>9776.9513895016353</v>
      </c>
      <c r="L65" s="102">
        <f t="shared" si="6"/>
        <v>-523.44699409732675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thickBot="1" x14ac:dyDescent="0.3">
      <c r="A66" s="97">
        <v>45777</v>
      </c>
      <c r="B66" s="102">
        <f t="shared" si="15"/>
        <v>1505055.6665470838</v>
      </c>
      <c r="C66" s="99">
        <f>+'Summary Feed x Depr Grp'!X61</f>
        <v>1505055.6665470838</v>
      </c>
      <c r="D66" s="102">
        <f t="shared" si="30"/>
        <v>9121.9656596853547</v>
      </c>
      <c r="E66" s="191">
        <f t="shared" si="21"/>
        <v>11982.101223108913</v>
      </c>
      <c r="F66" s="102">
        <f t="shared" si="29"/>
        <v>-172978.89041416091</v>
      </c>
      <c r="G66" s="191">
        <f t="shared" si="29"/>
        <v>-222395.93735616372</v>
      </c>
      <c r="H66" s="102">
        <f t="shared" si="18"/>
        <v>1332076.7761329229</v>
      </c>
      <c r="I66" s="102">
        <f t="shared" si="18"/>
        <v>1282659.72919092</v>
      </c>
      <c r="J66" s="102">
        <f t="shared" si="3"/>
        <v>-49417.046942002838</v>
      </c>
      <c r="K66" s="102">
        <f t="shared" si="4"/>
        <v>10377.579857820596</v>
      </c>
      <c r="L66" s="102">
        <f t="shared" si="6"/>
        <v>-600.62846831896059</v>
      </c>
      <c r="M66" s="189"/>
      <c r="N66" s="102"/>
    </row>
    <row r="67" spans="1:34" ht="15" x14ac:dyDescent="0.25">
      <c r="A67" s="97">
        <v>45808</v>
      </c>
      <c r="B67" s="102">
        <f t="shared" si="15"/>
        <v>1550523.3980472928</v>
      </c>
      <c r="C67" s="99">
        <f>+'Summary Feed x Depr Grp'!X62</f>
        <v>1550523.3980472928</v>
      </c>
      <c r="D67" s="102">
        <f t="shared" si="30"/>
        <v>9121.9656596853547</v>
      </c>
      <c r="E67" s="191">
        <f t="shared" si="21"/>
        <v>12349.632052735606</v>
      </c>
      <c r="F67" s="102">
        <f t="shared" si="29"/>
        <v>-182100.85607384625</v>
      </c>
      <c r="G67" s="191">
        <f t="shared" si="29"/>
        <v>-234745.56940889932</v>
      </c>
      <c r="H67" s="102">
        <f t="shared" si="18"/>
        <v>1368422.5419734465</v>
      </c>
      <c r="I67" s="102">
        <f t="shared" si="18"/>
        <v>1315777.8286383934</v>
      </c>
      <c r="J67" s="102">
        <f t="shared" si="3"/>
        <v>-52644.713335053064</v>
      </c>
      <c r="K67" s="102">
        <f t="shared" si="4"/>
        <v>11055.389800361143</v>
      </c>
      <c r="L67" s="102">
        <f t="shared" si="6"/>
        <v>-677.80994254054713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34" ht="15" x14ac:dyDescent="0.25">
      <c r="A68" s="97">
        <v>45838</v>
      </c>
      <c r="B68" s="102">
        <f t="shared" si="15"/>
        <v>1595991.1295475019</v>
      </c>
      <c r="C68" s="99">
        <f>+'Summary Feed x Depr Grp'!X63</f>
        <v>1595991.1295475019</v>
      </c>
      <c r="D68" s="102">
        <f t="shared" si="30"/>
        <v>9121.9656596853547</v>
      </c>
      <c r="E68" s="191">
        <f t="shared" si="21"/>
        <v>12717.162882362296</v>
      </c>
      <c r="F68" s="102">
        <f t="shared" si="29"/>
        <v>-191222.8217335316</v>
      </c>
      <c r="G68" s="191">
        <f t="shared" si="29"/>
        <v>-247462.73229126161</v>
      </c>
      <c r="H68" s="102">
        <f t="shared" si="18"/>
        <v>1404768.3078139704</v>
      </c>
      <c r="I68" s="102">
        <f t="shared" si="18"/>
        <v>1348528.3972562402</v>
      </c>
      <c r="J68" s="102">
        <f t="shared" si="3"/>
        <v>-56239.910557730123</v>
      </c>
      <c r="K68" s="102">
        <f t="shared" si="4"/>
        <v>11810.381217123326</v>
      </c>
      <c r="L68" s="102">
        <f t="shared" si="6"/>
        <v>-754.99141676218278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34" ht="15" x14ac:dyDescent="0.25">
      <c r="A69" s="97">
        <v>45869</v>
      </c>
      <c r="B69" s="102">
        <f t="shared" si="15"/>
        <v>1641458.861047711</v>
      </c>
      <c r="C69" s="99">
        <f>+'Summary Feed x Depr Grp'!X64</f>
        <v>1641458.861047711</v>
      </c>
      <c r="D69" s="102">
        <f t="shared" si="30"/>
        <v>9121.9656596853547</v>
      </c>
      <c r="E69" s="191">
        <f t="shared" si="21"/>
        <v>13084.693711988984</v>
      </c>
      <c r="F69" s="102">
        <f t="shared" si="29"/>
        <v>-200344.78739321695</v>
      </c>
      <c r="G69" s="191">
        <f t="shared" si="29"/>
        <v>-260547.42600325058</v>
      </c>
      <c r="H69" s="102">
        <f t="shared" si="18"/>
        <v>1441114.073654494</v>
      </c>
      <c r="I69" s="102">
        <f t="shared" si="18"/>
        <v>1380911.4350444605</v>
      </c>
      <c r="J69" s="102">
        <f t="shared" si="3"/>
        <v>-60202.638610033551</v>
      </c>
      <c r="K69" s="102">
        <f t="shared" si="4"/>
        <v>12642.554108107046</v>
      </c>
      <c r="L69" s="102">
        <f t="shared" si="6"/>
        <v>-832.17289098372021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34" ht="15" x14ac:dyDescent="0.25">
      <c r="A70" s="97">
        <v>45900</v>
      </c>
      <c r="B70" s="102">
        <f t="shared" si="15"/>
        <v>1686926.5925479201</v>
      </c>
      <c r="C70" s="99">
        <f>+'Summary Feed x Depr Grp'!X65</f>
        <v>1686926.5925479201</v>
      </c>
      <c r="D70" s="102">
        <f t="shared" si="30"/>
        <v>9121.9656596853547</v>
      </c>
      <c r="E70" s="191">
        <f t="shared" si="21"/>
        <v>13452.224541615675</v>
      </c>
      <c r="F70" s="102">
        <f t="shared" si="29"/>
        <v>-209466.75305290229</v>
      </c>
      <c r="G70" s="191">
        <f t="shared" si="29"/>
        <v>-273999.65054486628</v>
      </c>
      <c r="H70" s="102">
        <f t="shared" si="18"/>
        <v>1477459.8394950177</v>
      </c>
      <c r="I70" s="102">
        <f t="shared" si="18"/>
        <v>1412926.9420030538</v>
      </c>
      <c r="J70" s="102">
        <f>I70-H70</f>
        <v>-64532.897491963813</v>
      </c>
      <c r="K70" s="102">
        <f t="shared" si="4"/>
        <v>13551.9084733124</v>
      </c>
      <c r="L70" s="102">
        <f t="shared" si="6"/>
        <v>-909.35436520535404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34" ht="15" customHeight="1" x14ac:dyDescent="0.25">
      <c r="A71" s="97">
        <v>45930</v>
      </c>
      <c r="B71" s="102">
        <f t="shared" si="15"/>
        <v>1732394.3240481291</v>
      </c>
      <c r="C71" s="99">
        <f>+'Summary Feed x Depr Grp'!X66</f>
        <v>1732394.3240481291</v>
      </c>
      <c r="D71" s="102">
        <f t="shared" si="30"/>
        <v>9121.9656596853547</v>
      </c>
      <c r="E71" s="191">
        <f t="shared" si="21"/>
        <v>13819.755371242367</v>
      </c>
      <c r="F71" s="102">
        <f t="shared" si="29"/>
        <v>-218588.71871258764</v>
      </c>
      <c r="G71" s="191">
        <f t="shared" si="29"/>
        <v>-287819.40591610863</v>
      </c>
      <c r="H71" s="102">
        <f t="shared" si="18"/>
        <v>1513805.6053355415</v>
      </c>
      <c r="I71" s="102">
        <f t="shared" si="18"/>
        <v>1444574.9181320206</v>
      </c>
      <c r="J71" s="102">
        <f>I71-H71</f>
        <v>-69230.687203520909</v>
      </c>
      <c r="K71" s="102">
        <f t="shared" si="4"/>
        <v>14538.44431273939</v>
      </c>
      <c r="L71" s="102">
        <f t="shared" si="6"/>
        <v>-986.5358394269897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34" ht="15" customHeight="1" x14ac:dyDescent="0.25">
      <c r="A72" s="97">
        <v>45961</v>
      </c>
      <c r="B72" s="102">
        <f t="shared" si="15"/>
        <v>1777862.0555483382</v>
      </c>
      <c r="C72" s="99">
        <f>+'Summary Feed x Depr Grp'!X67</f>
        <v>1777862.0555483382</v>
      </c>
      <c r="D72" s="102">
        <f t="shared" si="30"/>
        <v>9121.9656596853547</v>
      </c>
      <c r="E72" s="191">
        <f t="shared" si="21"/>
        <v>14187.286200869055</v>
      </c>
      <c r="F72" s="102">
        <f t="shared" si="29"/>
        <v>-227710.68437227298</v>
      </c>
      <c r="G72" s="191">
        <f t="shared" si="29"/>
        <v>-302006.69211697771</v>
      </c>
      <c r="H72" s="102">
        <f t="shared" si="18"/>
        <v>1550151.3711760652</v>
      </c>
      <c r="I72" s="102">
        <f t="shared" si="18"/>
        <v>1475855.3634313606</v>
      </c>
      <c r="J72" s="102">
        <f t="shared" ref="J72:J74" si="31">I72-H72</f>
        <v>-74296.007744704606</v>
      </c>
      <c r="K72" s="102">
        <f t="shared" si="4"/>
        <v>15602.161626387966</v>
      </c>
      <c r="L72" s="102">
        <f t="shared" si="6"/>
        <v>-1063.7173136485762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34" ht="15" customHeight="1" x14ac:dyDescent="0.25">
      <c r="A73" s="97">
        <v>45991</v>
      </c>
      <c r="B73" s="102">
        <f t="shared" si="15"/>
        <v>1823329.7870485473</v>
      </c>
      <c r="C73" s="99">
        <f>+'Summary Feed x Depr Grp'!X68</f>
        <v>1823329.7870485473</v>
      </c>
      <c r="D73" s="102">
        <f t="shared" si="30"/>
        <v>9121.9656596853547</v>
      </c>
      <c r="E73" s="191">
        <f t="shared" si="21"/>
        <v>14554.817030495746</v>
      </c>
      <c r="F73" s="102">
        <f t="shared" si="29"/>
        <v>-236832.65003195833</v>
      </c>
      <c r="G73" s="191">
        <f t="shared" si="29"/>
        <v>-316561.50914747344</v>
      </c>
      <c r="H73" s="102">
        <f t="shared" si="18"/>
        <v>1586497.1370165891</v>
      </c>
      <c r="I73" s="102">
        <f t="shared" si="18"/>
        <v>1506768.2779010739</v>
      </c>
      <c r="J73" s="102">
        <f t="shared" si="31"/>
        <v>-79728.859115515137</v>
      </c>
      <c r="K73" s="102">
        <f t="shared" si="4"/>
        <v>16743.06041425818</v>
      </c>
      <c r="L73" s="102">
        <f t="shared" si="6"/>
        <v>-1140.8987878702137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34" ht="15" x14ac:dyDescent="0.25">
      <c r="A74" s="97">
        <v>46022</v>
      </c>
      <c r="B74" s="102">
        <f t="shared" si="15"/>
        <v>1868797.5185487564</v>
      </c>
      <c r="C74" s="99">
        <f>+'Summary Feed x Depr Grp'!X69</f>
        <v>1868797.5185487564</v>
      </c>
      <c r="D74" s="102">
        <f>($B$26*$F$6+($B$38-$B$26)*$E$6+($B$50-$B$38)*$D$6+($B$62-$B$50)*$C$6+($B$74-$B$62)*$B$6)/12</f>
        <v>9121.9656596853547</v>
      </c>
      <c r="E74" s="191">
        <f t="shared" si="21"/>
        <v>14922.347860122434</v>
      </c>
      <c r="F74" s="102">
        <f t="shared" si="29"/>
        <v>-245954.61569164367</v>
      </c>
      <c r="G74" s="191">
        <f t="shared" si="29"/>
        <v>-331483.85700759589</v>
      </c>
      <c r="H74" s="102">
        <f t="shared" si="18"/>
        <v>1622842.9028571127</v>
      </c>
      <c r="I74" s="102">
        <f t="shared" si="18"/>
        <v>1537313.6615411604</v>
      </c>
      <c r="J74" s="102">
        <f t="shared" si="31"/>
        <v>-85529.241315952269</v>
      </c>
      <c r="K74" s="102">
        <f t="shared" si="4"/>
        <v>17961.140676349976</v>
      </c>
      <c r="L74" s="102">
        <f t="shared" si="6"/>
        <v>-1218.0802620917966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3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+'E315 4'!L62</f>
        <v>-1040.9310603439244</v>
      </c>
      <c r="S75" s="47">
        <f>+'E315 4'!K62</f>
        <v>8438.1548298744638</v>
      </c>
      <c r="T75" s="45"/>
      <c r="U75" s="46"/>
      <c r="V75" s="43"/>
      <c r="W75" s="147">
        <f>S75</f>
        <v>8438.1548298744638</v>
      </c>
      <c r="X75" s="1"/>
    </row>
    <row r="76" spans="1:3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+'E315 4'!L63</f>
        <v>-369.08404565410456</v>
      </c>
      <c r="S76" s="48">
        <f t="shared" ref="S76:S87" si="33">+S75-R76</f>
        <v>8807.2388755285683</v>
      </c>
      <c r="T76" s="45">
        <f>U76-SUM($P$75:P76)+1</f>
        <v>335</v>
      </c>
      <c r="U76" s="46">
        <f>P88</f>
        <v>365</v>
      </c>
      <c r="V76" s="43">
        <f t="shared" ref="V76:V87" si="34">+T76/U76*R76</f>
        <v>-338.74837066883572</v>
      </c>
      <c r="W76" s="146">
        <f t="shared" ref="W76:W87" si="35">+W75-V76</f>
        <v>8776.9032005433</v>
      </c>
      <c r="X76" s="1"/>
    </row>
    <row r="77" spans="1:34" ht="15" x14ac:dyDescent="0.25">
      <c r="A77" s="107" t="s">
        <v>102</v>
      </c>
      <c r="B77" s="98">
        <f>B26</f>
        <v>291545.50999999995</v>
      </c>
      <c r="C77" s="98">
        <f>C26</f>
        <v>291545.50999999995</v>
      </c>
      <c r="D77" s="98">
        <f>SUM(D21:D26)</f>
        <v>5466.4783124999976</v>
      </c>
      <c r="E77" s="98">
        <f>SUM(E21:E26)</f>
        <v>6980.7586742256717</v>
      </c>
      <c r="F77" s="98">
        <f t="shared" ref="F77:K77" si="36">F26</f>
        <v>-10932.956624999993</v>
      </c>
      <c r="G77" s="98">
        <f t="shared" si="36"/>
        <v>-6980.7586742256717</v>
      </c>
      <c r="H77" s="98">
        <f t="shared" si="36"/>
        <v>280612.55337499996</v>
      </c>
      <c r="I77" s="98">
        <f t="shared" si="36"/>
        <v>284564.7513257743</v>
      </c>
      <c r="J77" s="98">
        <f t="shared" si="36"/>
        <v>3952.1979507743381</v>
      </c>
      <c r="K77" s="98">
        <f t="shared" si="36"/>
        <v>-829.96156966261094</v>
      </c>
      <c r="L77" s="96">
        <f>SUM(L21:L26)</f>
        <v>-317.99887596238852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+'E315 4'!L64</f>
        <v>-446.26551987574021</v>
      </c>
      <c r="S77" s="48">
        <f t="shared" si="33"/>
        <v>9253.5043954043085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-375.35209479959519</v>
      </c>
      <c r="W77" s="146">
        <f t="shared" si="35"/>
        <v>9152.2552953428949</v>
      </c>
      <c r="X77" s="1"/>
    </row>
    <row r="78" spans="1:34" ht="15" x14ac:dyDescent="0.25">
      <c r="A78" s="108" t="s">
        <v>103</v>
      </c>
      <c r="B78" s="109">
        <f>(0+B26+SUM(B15:B25)*2)/24</f>
        <v>81933.78725616986</v>
      </c>
      <c r="C78" s="109">
        <f>(0+C26+SUM(C15:C25)*2)/24</f>
        <v>81933.78725616986</v>
      </c>
      <c r="D78" s="109"/>
      <c r="E78" s="110"/>
      <c r="F78" s="109">
        <f t="shared" ref="F78:K78" si="38">(0+F26+SUM(F15:F25)*2)/24</f>
        <v>-5466.4783124999967</v>
      </c>
      <c r="G78" s="109">
        <f t="shared" si="38"/>
        <v>-1305.6977079842377</v>
      </c>
      <c r="H78" s="109">
        <f t="shared" si="38"/>
        <v>76467.30894366985</v>
      </c>
      <c r="I78" s="109">
        <f t="shared" si="38"/>
        <v>80628.089548185613</v>
      </c>
      <c r="J78" s="109">
        <f t="shared" si="38"/>
        <v>4160.7806045157613</v>
      </c>
      <c r="K78" s="109">
        <f t="shared" si="38"/>
        <v>-873.76392694830975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+'E315 4'!L65</f>
        <v>-523.44699409732675</v>
      </c>
      <c r="S78" s="48">
        <f t="shared" si="33"/>
        <v>9776.9513895016353</v>
      </c>
      <c r="T78" s="45">
        <f>U78-SUM($P$75:P78)+1</f>
        <v>276</v>
      </c>
      <c r="U78" s="46">
        <f t="shared" si="37"/>
        <v>365</v>
      </c>
      <c r="V78" s="43">
        <f t="shared" si="34"/>
        <v>-395.81197361880049</v>
      </c>
      <c r="W78" s="146">
        <f t="shared" si="35"/>
        <v>9548.0672689616949</v>
      </c>
      <c r="X78" s="1"/>
    </row>
    <row r="79" spans="1:3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+'E315 4'!L66</f>
        <v>-600.62846831896059</v>
      </c>
      <c r="S79" s="48">
        <f t="shared" si="33"/>
        <v>10377.579857820596</v>
      </c>
      <c r="T79" s="45">
        <f>U79-SUM($P$75:P79)+1</f>
        <v>246</v>
      </c>
      <c r="U79" s="46">
        <f t="shared" si="37"/>
        <v>365</v>
      </c>
      <c r="V79" s="43">
        <f t="shared" si="34"/>
        <v>-404.80713207250494</v>
      </c>
      <c r="W79" s="146">
        <f t="shared" si="35"/>
        <v>9952.8744010341998</v>
      </c>
      <c r="X79" s="1"/>
    </row>
    <row r="80" spans="1:34" ht="15" x14ac:dyDescent="0.25">
      <c r="A80" s="124" t="s">
        <v>89</v>
      </c>
      <c r="B80" s="125">
        <f>B38</f>
        <v>410995.91000000009</v>
      </c>
      <c r="C80" s="125">
        <f>C38</f>
        <v>410995.91000000009</v>
      </c>
      <c r="D80" s="125">
        <f>SUM(D27:D38)</f>
        <v>25526.060366900012</v>
      </c>
      <c r="E80" s="125">
        <f>SUM(E27:E38)</f>
        <v>29928.264492000002</v>
      </c>
      <c r="F80" s="125">
        <f t="shared" ref="F80:I80" si="39">F38</f>
        <v>-36459.016991900011</v>
      </c>
      <c r="G80" s="125">
        <f t="shared" si="39"/>
        <v>-36909.02316622567</v>
      </c>
      <c r="H80" s="125">
        <f t="shared" si="39"/>
        <v>374536.8930081001</v>
      </c>
      <c r="I80" s="125">
        <f t="shared" si="39"/>
        <v>374086.88683377439</v>
      </c>
      <c r="J80" s="125">
        <f>J38</f>
        <v>-450.00617432571016</v>
      </c>
      <c r="K80" s="125">
        <f>K38</f>
        <v>94.50129660839913</v>
      </c>
      <c r="L80" s="126">
        <f>SUM(L27:L38)</f>
        <v>-924.46286627101006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+'E315 4'!L67</f>
        <v>-677.80994254054713</v>
      </c>
      <c r="S80" s="48">
        <f t="shared" si="33"/>
        <v>11055.389800361143</v>
      </c>
      <c r="T80" s="45">
        <f>U80-SUM($P$75:P80)+1</f>
        <v>215</v>
      </c>
      <c r="U80" s="46">
        <f t="shared" si="37"/>
        <v>365</v>
      </c>
      <c r="V80" s="43">
        <f t="shared" si="34"/>
        <v>-399.25791135950038</v>
      </c>
      <c r="W80" s="146">
        <f t="shared" si="35"/>
        <v>10352.1323123937</v>
      </c>
      <c r="X80" s="1"/>
    </row>
    <row r="81" spans="1:42" ht="15" x14ac:dyDescent="0.25">
      <c r="A81" s="127" t="s">
        <v>88</v>
      </c>
      <c r="B81" s="128">
        <f>(B26+B38+SUM(B27:B37)*2)/24</f>
        <v>351270.71</v>
      </c>
      <c r="C81" s="128">
        <f>(C26+C38+SUM(C27:C37)*2)/24</f>
        <v>351270.71</v>
      </c>
      <c r="D81" s="128"/>
      <c r="E81" s="129"/>
      <c r="F81" s="128">
        <f t="shared" ref="F81:I81" si="40">(F26+F38+SUM(F27:F37)*2)/24</f>
        <v>-23695.986808450001</v>
      </c>
      <c r="G81" s="128">
        <f t="shared" si="40"/>
        <v>-21102.682648559006</v>
      </c>
      <c r="H81" s="128">
        <f t="shared" si="40"/>
        <v>327574.72319155006</v>
      </c>
      <c r="I81" s="128">
        <f t="shared" si="40"/>
        <v>330168.02735144104</v>
      </c>
      <c r="J81" s="128">
        <f>(J26+J38+SUM(J27:J37)*2)/24</f>
        <v>2593.3041598909913</v>
      </c>
      <c r="K81" s="128">
        <f>(K26+K38+SUM(K27:K37)*2)/24</f>
        <v>-544.59387357710818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+'E315 4'!L68</f>
        <v>-754.99141676218278</v>
      </c>
      <c r="S81" s="48">
        <f t="shared" si="33"/>
        <v>11810.381217123326</v>
      </c>
      <c r="T81" s="45">
        <f>U81-SUM($P$75:P81)+1</f>
        <v>185</v>
      </c>
      <c r="U81" s="46">
        <f t="shared" si="37"/>
        <v>365</v>
      </c>
      <c r="V81" s="43">
        <f t="shared" si="34"/>
        <v>-382.66688246850362</v>
      </c>
      <c r="W81" s="146">
        <f t="shared" si="35"/>
        <v>10734.799194862204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+'E315 4'!L69</f>
        <v>-832.17289098372021</v>
      </c>
      <c r="S82" s="48">
        <f t="shared" si="33"/>
        <v>12642.554108107046</v>
      </c>
      <c r="T82" s="45">
        <f>U82-SUM($P$75:P82)+1</f>
        <v>154</v>
      </c>
      <c r="U82" s="46">
        <f t="shared" si="37"/>
        <v>365</v>
      </c>
      <c r="V82" s="43">
        <f t="shared" si="34"/>
        <v>-351.10856222326822</v>
      </c>
      <c r="W82" s="146">
        <f t="shared" si="35"/>
        <v>11085.907757085472</v>
      </c>
      <c r="X82" s="1"/>
    </row>
    <row r="83" spans="1:42" ht="15" x14ac:dyDescent="0.25">
      <c r="A83" s="107" t="s">
        <v>90</v>
      </c>
      <c r="B83" s="98">
        <f>B50</f>
        <v>573772.5023069022</v>
      </c>
      <c r="C83" s="98">
        <f>C50</f>
        <v>573772.5023069022</v>
      </c>
      <c r="D83" s="98">
        <f>SUM(D39:D50)</f>
        <v>34193.740290208822</v>
      </c>
      <c r="E83" s="98">
        <f>SUM(E39:E50)</f>
        <v>47761.267996884766</v>
      </c>
      <c r="F83" s="98">
        <f t="shared" ref="F83:K83" si="41">F50</f>
        <v>-70652.757282108825</v>
      </c>
      <c r="G83" s="98">
        <f t="shared" si="41"/>
        <v>-84670.291163110436</v>
      </c>
      <c r="H83" s="98">
        <f t="shared" si="41"/>
        <v>503119.74502479337</v>
      </c>
      <c r="I83" s="98">
        <f t="shared" si="41"/>
        <v>489102.21114379179</v>
      </c>
      <c r="J83" s="98">
        <f t="shared" si="41"/>
        <v>-14017.533881001582</v>
      </c>
      <c r="K83" s="98">
        <f t="shared" si="41"/>
        <v>2943.6821150103319</v>
      </c>
      <c r="L83" s="101">
        <f>SUM(L39:L50)</f>
        <v>-2849.1808184019328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+'E315 4'!L70</f>
        <v>-909.35436520535404</v>
      </c>
      <c r="S83" s="48">
        <f t="shared" si="33"/>
        <v>13551.9084733124</v>
      </c>
      <c r="T83" s="45">
        <f>U83-SUM($P$75:P83)+1</f>
        <v>123</v>
      </c>
      <c r="U83" s="46">
        <f t="shared" si="37"/>
        <v>365</v>
      </c>
      <c r="V83" s="43">
        <f t="shared" si="34"/>
        <v>-306.43996416509191</v>
      </c>
      <c r="W83" s="146">
        <f t="shared" si="35"/>
        <v>11392.347721250564</v>
      </c>
      <c r="X83" s="1"/>
    </row>
    <row r="84" spans="1:42" ht="15" x14ac:dyDescent="0.25">
      <c r="A84" s="108" t="s">
        <v>91</v>
      </c>
      <c r="B84" s="109">
        <f>(B38+B50+SUM(B39:B49)*2)/24</f>
        <v>492384.20615345117</v>
      </c>
      <c r="C84" s="109">
        <f>(C38+C50+SUM(C39:C49)*2)/24</f>
        <v>492384.20615345117</v>
      </c>
      <c r="D84" s="109"/>
      <c r="E84" s="110"/>
      <c r="F84" s="109">
        <f t="shared" ref="F84:K84" si="42">(F38+F50+SUM(F39:F49)*2)/24</f>
        <v>-53555.887137004414</v>
      </c>
      <c r="G84" s="109">
        <f t="shared" si="42"/>
        <v>-59483.017053621159</v>
      </c>
      <c r="H84" s="109">
        <f t="shared" si="42"/>
        <v>438828.31901644677</v>
      </c>
      <c r="I84" s="109">
        <f t="shared" si="42"/>
        <v>432901.18909983005</v>
      </c>
      <c r="J84" s="109">
        <f t="shared" si="42"/>
        <v>-5927.1299166167473</v>
      </c>
      <c r="K84" s="109">
        <f t="shared" si="42"/>
        <v>1244.6972824895167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+'E315 4'!L71</f>
        <v>-986.5358394269897</v>
      </c>
      <c r="S84" s="48">
        <f t="shared" si="33"/>
        <v>14538.44431273939</v>
      </c>
      <c r="T84" s="45">
        <f>U84-SUM($P$75:P84)+1</f>
        <v>93</v>
      </c>
      <c r="U84" s="46">
        <f t="shared" si="37"/>
        <v>365</v>
      </c>
      <c r="V84" s="43">
        <f t="shared" si="34"/>
        <v>-251.36392621016449</v>
      </c>
      <c r="W84" s="146">
        <f t="shared" si="35"/>
        <v>11643.711647460728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+'E315 4'!L72</f>
        <v>-1063.7173136485762</v>
      </c>
      <c r="S85" s="48">
        <f t="shared" si="33"/>
        <v>15602.161626387966</v>
      </c>
      <c r="T85" s="45">
        <f>U85-SUM($P$75:P85)+1</f>
        <v>62</v>
      </c>
      <c r="U85" s="46">
        <f t="shared" si="37"/>
        <v>365</v>
      </c>
      <c r="V85" s="43">
        <f t="shared" si="34"/>
        <v>-180.68622861975814</v>
      </c>
      <c r="W85" s="146">
        <f t="shared" si="35"/>
        <v>11824.397876080486</v>
      </c>
      <c r="X85" s="1"/>
    </row>
    <row r="86" spans="1:42" ht="15" x14ac:dyDescent="0.25">
      <c r="A86" s="124" t="s">
        <v>92</v>
      </c>
      <c r="B86" s="125">
        <f>B62</f>
        <v>1323184.7405462475</v>
      </c>
      <c r="C86" s="125">
        <f>C62</f>
        <v>1323184.7405462475</v>
      </c>
      <c r="D86" s="125">
        <f>SUM(D51:D62)</f>
        <v>65838.270493310716</v>
      </c>
      <c r="E86" s="125">
        <f>SUM(E51:E62)</f>
        <v>92002.426278377767</v>
      </c>
      <c r="F86" s="125">
        <f t="shared" ref="F86:K86" si="43">F62</f>
        <v>-136491.02777541953</v>
      </c>
      <c r="G86" s="125">
        <f t="shared" si="43"/>
        <v>-176672.7174414882</v>
      </c>
      <c r="H86" s="125">
        <f t="shared" si="43"/>
        <v>1186693.712770828</v>
      </c>
      <c r="I86" s="125">
        <f t="shared" si="43"/>
        <v>1146512.0231047592</v>
      </c>
      <c r="J86" s="125">
        <f t="shared" si="43"/>
        <v>-40181.68966606888</v>
      </c>
      <c r="K86" s="125">
        <f t="shared" si="43"/>
        <v>8438.1548298744638</v>
      </c>
      <c r="L86" s="126">
        <f>SUM(L51:L62)</f>
        <v>-5494.4727148641323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+'E315 4'!L73</f>
        <v>-1140.8987878702137</v>
      </c>
      <c r="S86" s="48">
        <f t="shared" si="33"/>
        <v>16743.06041425818</v>
      </c>
      <c r="T86" s="45">
        <f>U86-SUM($P$75:P86)+1</f>
        <v>32</v>
      </c>
      <c r="U86" s="46">
        <f t="shared" si="37"/>
        <v>365</v>
      </c>
      <c r="V86" s="43">
        <f t="shared" si="34"/>
        <v>-100.02400332012833</v>
      </c>
      <c r="W86" s="146">
        <f t="shared" si="35"/>
        <v>11924.421879400614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948478.62142657477</v>
      </c>
      <c r="C87" s="128">
        <f t="shared" si="44"/>
        <v>948478.62142657477</v>
      </c>
      <c r="D87" s="128"/>
      <c r="E87" s="129"/>
      <c r="F87" s="128">
        <f t="shared" ref="F87:H87" si="45">(F50+F62+SUM(F51:F61)*2)/24</f>
        <v>-103571.89252876419</v>
      </c>
      <c r="G87" s="128">
        <f t="shared" si="45"/>
        <v>-124655.82307740465</v>
      </c>
      <c r="H87" s="128">
        <f t="shared" si="45"/>
        <v>844906.72889781056</v>
      </c>
      <c r="I87" s="128">
        <f>(I50+I62+SUM(I51:I61)*2)/24</f>
        <v>823822.79834917013</v>
      </c>
      <c r="J87" s="128">
        <f t="shared" ref="J87:K87" si="46">(J50+J62+SUM(J51:J61)*2)/24</f>
        <v>-21083.93054864047</v>
      </c>
      <c r="K87" s="128">
        <f t="shared" si="46"/>
        <v>4427.6254152144984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+'E315 4'!L74</f>
        <v>-1218.0802620917966</v>
      </c>
      <c r="S87" s="48">
        <f t="shared" si="33"/>
        <v>17961.140676349976</v>
      </c>
      <c r="T87" s="45">
        <f>U87-SUM($P$75:P87)+1</f>
        <v>1</v>
      </c>
      <c r="U87" s="46">
        <f t="shared" si="37"/>
        <v>365</v>
      </c>
      <c r="V87" s="43">
        <f t="shared" si="34"/>
        <v>-3.3372061975117715</v>
      </c>
      <c r="W87" s="146">
        <f t="shared" si="35"/>
        <v>11927.759085598125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-9522.9858464755125</v>
      </c>
      <c r="S88" s="224">
        <f>+'E315 4'!K74-S87</f>
        <v>0</v>
      </c>
      <c r="T88" s="21"/>
      <c r="U88" s="50"/>
      <c r="V88" s="49">
        <f>SUM(V76:V87)</f>
        <v>-3489.6042557236642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1868797.5185487564</v>
      </c>
      <c r="C89" s="98">
        <f>C74</f>
        <v>1868797.5185487564</v>
      </c>
      <c r="D89" s="98">
        <f>SUM(D63:D74)</f>
        <v>109463.58791622428</v>
      </c>
      <c r="E89" s="98">
        <f>SUM(E63:E74)</f>
        <v>154811.13956610771</v>
      </c>
      <c r="F89" s="98">
        <f t="shared" ref="F89:K89" si="47">F74</f>
        <v>-245954.61569164367</v>
      </c>
      <c r="G89" s="98">
        <f t="shared" si="47"/>
        <v>-331483.85700759589</v>
      </c>
      <c r="H89" s="98">
        <f t="shared" si="47"/>
        <v>1622842.9028571127</v>
      </c>
      <c r="I89" s="98">
        <f t="shared" si="47"/>
        <v>1537313.6615411604</v>
      </c>
      <c r="J89" s="98">
        <f t="shared" si="47"/>
        <v>-85529.241315952269</v>
      </c>
      <c r="K89" s="98">
        <f t="shared" si="47"/>
        <v>17961.140676349976</v>
      </c>
      <c r="L89" s="101">
        <f>SUM(L63:L74)</f>
        <v>-9522.9858464755125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1595991.1295475021</v>
      </c>
      <c r="C90" s="109">
        <f>(C62+C74+SUM(C63:C73)*2)/24</f>
        <v>1595991.1295475021</v>
      </c>
      <c r="D90" s="109"/>
      <c r="E90" s="110"/>
      <c r="F90" s="109">
        <f t="shared" ref="F90:K90" si="48">(F62+F74+SUM(F63:F73)*2)/24</f>
        <v>-191222.82173353157</v>
      </c>
      <c r="G90" s="109">
        <f t="shared" si="48"/>
        <v>-249698.54483815734</v>
      </c>
      <c r="H90" s="109">
        <f t="shared" si="48"/>
        <v>1404768.3078139704</v>
      </c>
      <c r="I90" s="109">
        <f t="shared" si="48"/>
        <v>1346292.5847093447</v>
      </c>
      <c r="J90" s="109">
        <f t="shared" si="48"/>
        <v>-58475.723104625707</v>
      </c>
      <c r="K90" s="109">
        <f t="shared" si="48"/>
        <v>12279.901851971399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12279.901851971399</v>
      </c>
      <c r="T90" s="21"/>
      <c r="U90" s="22"/>
      <c r="V90" s="160" t="s">
        <v>104</v>
      </c>
      <c r="W90" s="55">
        <f>W87</f>
        <v>11927.759085598125</v>
      </c>
      <c r="X90" s="247">
        <f>+'DFIT Detail'!G14</f>
        <v>11927.97</v>
      </c>
      <c r="Y90" s="249">
        <f>+W90-X90</f>
        <v>-0.21091440187410626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Grp'!X73-B78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Grp'!X74-B81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Grp'!X75-B84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Grp'!X76-B87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Grp'!X77-B90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E315 STM Accessory, Colstrip 4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6980.7586742256717</v>
      </c>
      <c r="F103" s="99">
        <f t="array" ref="F103:F107">TRANSPOSE('Depr Exp Detail'!D71:H71)</f>
        <v>6980.74</v>
      </c>
      <c r="G103" s="264">
        <f>+F103-E103</f>
        <v>-1.8674225671929889E-2</v>
      </c>
      <c r="H103" s="256"/>
    </row>
    <row r="104" spans="1:12" x14ac:dyDescent="0.2">
      <c r="D104" s="258" t="s">
        <v>3035</v>
      </c>
      <c r="E104" s="102">
        <f>+E80</f>
        <v>29928.264492000002</v>
      </c>
      <c r="F104" s="99">
        <v>29927.94</v>
      </c>
      <c r="G104" s="264">
        <f t="shared" ref="G104:G107" si="50">+F104-E104</f>
        <v>-0.32449200000337441</v>
      </c>
      <c r="H104" s="256"/>
    </row>
    <row r="105" spans="1:12" x14ac:dyDescent="0.2">
      <c r="D105" s="255">
        <v>2023</v>
      </c>
      <c r="E105" s="102">
        <f>+E83</f>
        <v>47761.267996884766</v>
      </c>
      <c r="F105" s="99">
        <v>47760.9</v>
      </c>
      <c r="G105" s="264">
        <f t="shared" si="50"/>
        <v>-0.36799688476457959</v>
      </c>
      <c r="H105" s="256"/>
    </row>
    <row r="106" spans="1:12" x14ac:dyDescent="0.2">
      <c r="D106" s="255">
        <v>2024</v>
      </c>
      <c r="E106" s="102">
        <f>+E86</f>
        <v>92002.426278377767</v>
      </c>
      <c r="F106" s="99">
        <v>92002.14</v>
      </c>
      <c r="G106" s="264">
        <f t="shared" si="50"/>
        <v>-0.28627837776730303</v>
      </c>
      <c r="H106" s="256"/>
    </row>
    <row r="107" spans="1:12" x14ac:dyDescent="0.2">
      <c r="D107" s="255">
        <v>2025</v>
      </c>
      <c r="E107" s="102">
        <f>+E89</f>
        <v>154811.13956610771</v>
      </c>
      <c r="F107" s="99">
        <v>154810.62</v>
      </c>
      <c r="G107" s="264">
        <f t="shared" si="50"/>
        <v>-0.51956610771594569</v>
      </c>
      <c r="H107" s="256"/>
    </row>
    <row r="108" spans="1:12" x14ac:dyDescent="0.2">
      <c r="D108" s="255"/>
      <c r="E108" s="190"/>
      <c r="F108" s="190"/>
      <c r="G108" s="195">
        <f>SUM(G103:G107)</f>
        <v>-1.5170075959231326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65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7109375" style="67" bestFit="1" customWidth="1"/>
    <col min="12" max="12" width="11.7109375" style="67" bestFit="1" customWidth="1"/>
    <col min="13" max="13" width="9.7109375" style="190" bestFit="1" customWidth="1"/>
    <col min="14" max="14" width="7.7109375" style="67" bestFit="1" customWidth="1"/>
    <col min="15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24" s="2" customFormat="1" x14ac:dyDescent="0.2">
      <c r="A1" s="15" t="str">
        <f>+'Summary Feed x Depr Grp'!Y1</f>
        <v>E316 STM Misc, Colstrip 3</v>
      </c>
      <c r="B1" s="15"/>
      <c r="C1" s="16"/>
      <c r="D1" s="16"/>
      <c r="E1" s="16"/>
      <c r="J1" s="16"/>
      <c r="K1" s="16"/>
      <c r="L1" s="56"/>
      <c r="M1" s="57"/>
      <c r="N1" s="56"/>
    </row>
    <row r="2" spans="1:24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24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24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24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 t="s">
        <v>2</v>
      </c>
    </row>
    <row r="6" spans="1:24" s="2" customFormat="1" x14ac:dyDescent="0.2">
      <c r="A6" s="71" t="s">
        <v>82</v>
      </c>
      <c r="B6" s="116">
        <f t="array" ref="B6:V6">TRANSPOSE(MACRS!AA7:AA27)</f>
        <v>3.7499999999999999E-2</v>
      </c>
      <c r="C6" s="116">
        <v>7.2190000000000004E-2</v>
      </c>
      <c r="D6" s="116">
        <v>6.6769999999999996E-2</v>
      </c>
      <c r="E6" s="116">
        <v>6.1769999999999999E-2</v>
      </c>
      <c r="F6" s="116">
        <v>5.713E-2</v>
      </c>
      <c r="G6" s="116">
        <v>5.2850000000000001E-2</v>
      </c>
      <c r="H6" s="116">
        <v>4.888E-2</v>
      </c>
      <c r="I6" s="116">
        <v>4.5220000000000003E-2</v>
      </c>
      <c r="J6" s="116">
        <v>4.462E-2</v>
      </c>
      <c r="K6" s="116">
        <v>4.4609999999999997E-2</v>
      </c>
      <c r="L6" s="116">
        <v>4.462E-2</v>
      </c>
      <c r="M6" s="116">
        <v>4.4609999999999997E-2</v>
      </c>
      <c r="N6" s="116">
        <v>4.462E-2</v>
      </c>
      <c r="O6" s="116">
        <v>4.4609999999999997E-2</v>
      </c>
      <c r="P6" s="116">
        <v>4.462E-2</v>
      </c>
      <c r="Q6" s="116">
        <v>4.4609999999999997E-2</v>
      </c>
      <c r="R6" s="116">
        <v>4.462E-2</v>
      </c>
      <c r="S6" s="116">
        <v>4.4609999999999997E-2</v>
      </c>
      <c r="T6" s="116">
        <v>4.462E-2</v>
      </c>
      <c r="U6" s="116">
        <v>4.4609999999999997E-2</v>
      </c>
      <c r="V6" s="116">
        <v>2.231E-2</v>
      </c>
      <c r="W6" s="116">
        <f>SUM(B6:V6)</f>
        <v>1.0000000000000002</v>
      </c>
    </row>
    <row r="7" spans="1:24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24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24" ht="13.5" thickBot="1" x14ac:dyDescent="0.25">
      <c r="A9" s="80"/>
      <c r="B9" s="81"/>
      <c r="C9" s="82"/>
      <c r="D9" s="81" t="s">
        <v>64</v>
      </c>
      <c r="E9" s="159">
        <f>+'Summary Feed x Depr Grp'!Y7</f>
        <v>0.1013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24" ht="13.5" thickBot="1" x14ac:dyDescent="0.25">
      <c r="A10" s="80"/>
      <c r="B10" s="81"/>
      <c r="C10" s="82"/>
      <c r="D10" s="81" t="s">
        <v>65</v>
      </c>
      <c r="E10" s="159">
        <f>+'Summary Feed x Depr Grp'!Y8</f>
        <v>8.9399999999999993E-2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24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24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24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24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24" ht="15" x14ac:dyDescent="0.25">
      <c r="A15" s="97">
        <v>44227</v>
      </c>
      <c r="B15" s="102"/>
      <c r="C15" s="102"/>
      <c r="D15" s="102">
        <f t="shared" ref="D15:D26" si="0">$B$26*$B$6/12</f>
        <v>90.823906249999993</v>
      </c>
      <c r="E15" s="102"/>
      <c r="F15" s="102">
        <f t="shared" ref="F15" si="1">-D15</f>
        <v>-90.823906249999993</v>
      </c>
      <c r="G15" s="102"/>
      <c r="H15" s="102">
        <f t="shared" ref="H15:I30" si="2">B15+F15</f>
        <v>-90.823906249999993</v>
      </c>
      <c r="I15" s="102">
        <f t="shared" si="2"/>
        <v>0</v>
      </c>
      <c r="J15" s="102">
        <f t="shared" ref="J15:J69" si="3">I15-H15</f>
        <v>90.823906249999993</v>
      </c>
      <c r="K15" s="102">
        <f t="shared" ref="K15:K74" si="4">-J15*$K$11</f>
        <v>-19.073020312499999</v>
      </c>
      <c r="L15" s="102">
        <f t="shared" ref="L15" si="5">-K15</f>
        <v>19.073020312499999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24" ht="15" x14ac:dyDescent="0.25">
      <c r="A16" s="97">
        <v>44255</v>
      </c>
      <c r="B16" s="102"/>
      <c r="C16" s="102"/>
      <c r="D16" s="102">
        <f t="shared" si="0"/>
        <v>90.823906249999993</v>
      </c>
      <c r="E16" s="102"/>
      <c r="F16" s="102">
        <f>-D16+F15</f>
        <v>-181.64781249999999</v>
      </c>
      <c r="G16" s="102"/>
      <c r="H16" s="102">
        <f t="shared" si="2"/>
        <v>-181.64781249999999</v>
      </c>
      <c r="I16" s="102">
        <f t="shared" si="2"/>
        <v>0</v>
      </c>
      <c r="J16" s="102">
        <f t="shared" si="3"/>
        <v>181.64781249999999</v>
      </c>
      <c r="K16" s="102">
        <f t="shared" si="4"/>
        <v>-38.146040624999998</v>
      </c>
      <c r="L16" s="102">
        <f t="shared" ref="L16:L74" si="6">-K16+K15</f>
        <v>19.073020312499999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90.823906249999993</v>
      </c>
      <c r="E17" s="102"/>
      <c r="F17" s="102">
        <f t="shared" ref="F17:G32" si="7">-D17+F16</f>
        <v>-272.47171874999998</v>
      </c>
      <c r="G17" s="102"/>
      <c r="H17" s="102">
        <f t="shared" si="2"/>
        <v>-272.47171874999998</v>
      </c>
      <c r="I17" s="102">
        <f t="shared" si="2"/>
        <v>0</v>
      </c>
      <c r="J17" s="102">
        <f t="shared" si="3"/>
        <v>272.47171874999998</v>
      </c>
      <c r="K17" s="102">
        <f t="shared" si="4"/>
        <v>-57.219060937499997</v>
      </c>
      <c r="L17" s="102">
        <f t="shared" si="6"/>
        <v>19.073020312499999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90.823906249999993</v>
      </c>
      <c r="E18" s="102"/>
      <c r="F18" s="102">
        <f t="shared" si="7"/>
        <v>-363.29562499999997</v>
      </c>
      <c r="G18" s="102"/>
      <c r="H18" s="102">
        <f t="shared" si="2"/>
        <v>-363.29562499999997</v>
      </c>
      <c r="I18" s="102">
        <f t="shared" si="2"/>
        <v>0</v>
      </c>
      <c r="J18" s="102">
        <f t="shared" si="3"/>
        <v>363.29562499999997</v>
      </c>
      <c r="K18" s="102">
        <f t="shared" si="4"/>
        <v>-76.292081249999995</v>
      </c>
      <c r="L18" s="102">
        <f t="shared" si="6"/>
        <v>19.073020312499999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90.823906249999993</v>
      </c>
      <c r="E19" s="102"/>
      <c r="F19" s="102">
        <f t="shared" si="7"/>
        <v>-454.11953124999997</v>
      </c>
      <c r="G19" s="102"/>
      <c r="H19" s="102">
        <f t="shared" si="2"/>
        <v>-454.11953124999997</v>
      </c>
      <c r="I19" s="102">
        <f t="shared" si="2"/>
        <v>0</v>
      </c>
      <c r="J19" s="102">
        <f t="shared" si="3"/>
        <v>454.11953124999997</v>
      </c>
      <c r="K19" s="102">
        <f t="shared" si="4"/>
        <v>-95.365101562499987</v>
      </c>
      <c r="L19" s="102">
        <f t="shared" si="6"/>
        <v>19.073020312499992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90.823906249999993</v>
      </c>
      <c r="E20" s="102"/>
      <c r="F20" s="102">
        <f t="shared" si="7"/>
        <v>-544.94343749999996</v>
      </c>
      <c r="G20" s="102"/>
      <c r="H20" s="102">
        <f t="shared" si="2"/>
        <v>-544.94343749999996</v>
      </c>
      <c r="I20" s="102">
        <f t="shared" si="2"/>
        <v>0</v>
      </c>
      <c r="J20" s="102">
        <f t="shared" si="3"/>
        <v>544.94343749999996</v>
      </c>
      <c r="K20" s="102">
        <f t="shared" si="4"/>
        <v>-114.43812187499999</v>
      </c>
      <c r="L20" s="102">
        <f t="shared" si="6"/>
        <v>19.073020312500006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8">C21</f>
        <v>9043.5171018891197</v>
      </c>
      <c r="C21" s="102">
        <f>+'Summary Feed x Depr Grp'!Z16</f>
        <v>9043.5171018891197</v>
      </c>
      <c r="D21" s="102">
        <f t="shared" si="0"/>
        <v>90.823906249999993</v>
      </c>
      <c r="E21" s="191">
        <f>(+C21*$E$9/12)*0.5</f>
        <v>38.171178434223656</v>
      </c>
      <c r="F21" s="229">
        <f t="shared" si="7"/>
        <v>-635.76734375000001</v>
      </c>
      <c r="G21" s="102">
        <f>-E21</f>
        <v>-38.171178434223656</v>
      </c>
      <c r="H21" s="229">
        <f t="shared" si="2"/>
        <v>8407.7497581391199</v>
      </c>
      <c r="I21" s="102">
        <f t="shared" si="2"/>
        <v>9005.3459234548955</v>
      </c>
      <c r="J21" s="229">
        <f t="shared" si="3"/>
        <v>597.59616531577558</v>
      </c>
      <c r="K21" s="229">
        <f t="shared" si="4"/>
        <v>-125.49519471631287</v>
      </c>
      <c r="L21" s="102">
        <f t="shared" si="6"/>
        <v>11.057072841312873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8"/>
        <v>13224.837812381047</v>
      </c>
      <c r="C22" s="102">
        <f>+'Summary Feed x Depr Grp'!Z17</f>
        <v>13224.837812381047</v>
      </c>
      <c r="D22" s="102">
        <f t="shared" si="0"/>
        <v>90.823906249999993</v>
      </c>
      <c r="E22" s="102">
        <f t="shared" ref="E22:E27" si="9">+(C21*$E$9/12)+(((C22-C21)*$E$9/12)*0.5)</f>
        <v>93.991014700648662</v>
      </c>
      <c r="F22" s="229">
        <f t="shared" si="7"/>
        <v>-726.59124999999995</v>
      </c>
      <c r="G22" s="191">
        <f>-E22+G21</f>
        <v>-132.16219313487233</v>
      </c>
      <c r="H22" s="229">
        <f t="shared" si="2"/>
        <v>12498.246562381048</v>
      </c>
      <c r="I22" s="102">
        <f t="shared" si="2"/>
        <v>13092.675619246174</v>
      </c>
      <c r="J22" s="229">
        <f t="shared" si="3"/>
        <v>594.42905686512677</v>
      </c>
      <c r="K22" s="229">
        <f t="shared" si="4"/>
        <v>-124.83010194167662</v>
      </c>
      <c r="L22" s="102">
        <f t="shared" si="6"/>
        <v>-0.66509277463624983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8"/>
        <v>16748.526398254788</v>
      </c>
      <c r="C23" s="102">
        <f>+'Summary Feed x Depr Grp'!Z18</f>
        <v>16748.526398254788</v>
      </c>
      <c r="D23" s="102">
        <f t="shared" si="0"/>
        <v>90.823906249999993</v>
      </c>
      <c r="E23" s="102">
        <f t="shared" si="9"/>
        <v>126.51257477239209</v>
      </c>
      <c r="F23" s="102">
        <f t="shared" si="7"/>
        <v>-817.41515624999988</v>
      </c>
      <c r="G23" s="102">
        <f t="shared" si="7"/>
        <v>-258.67476790726442</v>
      </c>
      <c r="H23" s="102">
        <f t="shared" si="2"/>
        <v>15931.111242004788</v>
      </c>
      <c r="I23" s="102">
        <f t="shared" si="2"/>
        <v>16489.851630347523</v>
      </c>
      <c r="J23" s="102">
        <f t="shared" si="3"/>
        <v>558.74038834273415</v>
      </c>
      <c r="K23" s="102">
        <f t="shared" si="4"/>
        <v>-117.33548155197417</v>
      </c>
      <c r="L23" s="102">
        <f t="shared" si="6"/>
        <v>-7.4946203897024475</v>
      </c>
      <c r="M23" s="189"/>
      <c r="N23" s="190"/>
      <c r="O23" s="145">
        <v>2</v>
      </c>
      <c r="P23" s="131"/>
      <c r="Q23" s="42">
        <v>44926</v>
      </c>
      <c r="R23" s="43">
        <f>+'E316 3'!L38</f>
        <v>-27.22128562124928</v>
      </c>
      <c r="S23" s="47">
        <f>+'E316 3'!K38</f>
        <v>155.43055776187677</v>
      </c>
      <c r="T23" s="45"/>
      <c r="U23" s="46"/>
      <c r="V23" s="43"/>
      <c r="W23" s="147">
        <f>S23</f>
        <v>155.43055776187677</v>
      </c>
      <c r="X23" s="1"/>
    </row>
    <row r="24" spans="1:24" ht="15" x14ac:dyDescent="0.25">
      <c r="A24" s="97">
        <v>44500</v>
      </c>
      <c r="B24" s="102">
        <f t="shared" si="8"/>
        <v>19899.527195001952</v>
      </c>
      <c r="C24" s="102">
        <f>+'Summary Feed x Depr Grp'!Z19</f>
        <v>19899.527195001952</v>
      </c>
      <c r="D24" s="102">
        <f t="shared" si="0"/>
        <v>90.823906249999993</v>
      </c>
      <c r="E24" s="102">
        <f t="shared" si="9"/>
        <v>154.68532620820449</v>
      </c>
      <c r="F24" s="102">
        <f t="shared" si="7"/>
        <v>-908.23906249999982</v>
      </c>
      <c r="G24" s="102">
        <f t="shared" si="7"/>
        <v>-413.36009411546888</v>
      </c>
      <c r="H24" s="102">
        <f t="shared" si="2"/>
        <v>18991.288132501952</v>
      </c>
      <c r="I24" s="102">
        <f t="shared" si="2"/>
        <v>19486.167100886483</v>
      </c>
      <c r="J24" s="102">
        <f t="shared" si="3"/>
        <v>494.87896838453162</v>
      </c>
      <c r="K24" s="102">
        <f t="shared" si="4"/>
        <v>-103.92458336075164</v>
      </c>
      <c r="L24" s="102">
        <f t="shared" si="6"/>
        <v>-13.410898191222529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+'E316 3'!L39</f>
        <v>-5.5051540460550257</v>
      </c>
      <c r="S24" s="48">
        <f t="shared" ref="S24:S35" si="11">+S23-R24</f>
        <v>160.9357118079318</v>
      </c>
      <c r="T24" s="45">
        <f>U24-SUM($P$23:P24)+1</f>
        <v>335</v>
      </c>
      <c r="U24" s="46">
        <f>P36</f>
        <v>365</v>
      </c>
      <c r="V24" s="43">
        <f t="shared" ref="V24:V35" si="12">+T24/U24*R24</f>
        <v>-5.0526756313107768</v>
      </c>
      <c r="W24" s="146">
        <f t="shared" ref="W24:W35" si="13">+W23-V24</f>
        <v>160.48323339318756</v>
      </c>
      <c r="X24" s="1"/>
    </row>
    <row r="25" spans="1:24" ht="15" x14ac:dyDescent="0.25">
      <c r="A25" s="97">
        <v>44530</v>
      </c>
      <c r="B25" s="102">
        <f t="shared" si="8"/>
        <v>24565.757487749881</v>
      </c>
      <c r="C25" s="102">
        <f>+'Summary Feed x Depr Grp'!Z20</f>
        <v>24565.757487749881</v>
      </c>
      <c r="D25" s="102">
        <f t="shared" si="0"/>
        <v>90.823906249999993</v>
      </c>
      <c r="E25" s="102">
        <f t="shared" si="9"/>
        <v>187.680555765115</v>
      </c>
      <c r="F25" s="102">
        <f t="shared" si="7"/>
        <v>-999.06296874999975</v>
      </c>
      <c r="G25" s="102">
        <f t="shared" si="7"/>
        <v>-601.04064988058394</v>
      </c>
      <c r="H25" s="102">
        <f t="shared" si="2"/>
        <v>23566.694518999881</v>
      </c>
      <c r="I25" s="102">
        <f t="shared" si="2"/>
        <v>23964.716837869299</v>
      </c>
      <c r="J25" s="102">
        <f t="shared" si="3"/>
        <v>398.02231886941809</v>
      </c>
      <c r="K25" s="102">
        <f t="shared" si="4"/>
        <v>-83.584686962577791</v>
      </c>
      <c r="L25" s="102">
        <f t="shared" si="6"/>
        <v>-20.339896398173849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+'E316 3'!L40</f>
        <v>-7.6207382457887434</v>
      </c>
      <c r="S25" s="48">
        <f t="shared" si="11"/>
        <v>168.55645005372054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-6.4097716204305319</v>
      </c>
      <c r="W25" s="146">
        <f t="shared" si="13"/>
        <v>166.89300501361808</v>
      </c>
      <c r="X25" s="1"/>
    </row>
    <row r="26" spans="1:24" ht="15" x14ac:dyDescent="0.25">
      <c r="A26" s="97">
        <v>44561</v>
      </c>
      <c r="B26" s="229">
        <f t="shared" si="8"/>
        <v>29063.65</v>
      </c>
      <c r="C26" s="102">
        <f>+'Summary Feed x Depr Grp'!Z21</f>
        <v>29063.65</v>
      </c>
      <c r="D26" s="102">
        <f t="shared" si="0"/>
        <v>90.823906249999993</v>
      </c>
      <c r="E26" s="229">
        <f t="shared" si="9"/>
        <v>226.36079077121099</v>
      </c>
      <c r="F26" s="99">
        <f t="shared" si="7"/>
        <v>-1089.8868749999997</v>
      </c>
      <c r="G26" s="229">
        <f t="shared" si="7"/>
        <v>-827.40144065179493</v>
      </c>
      <c r="H26" s="99">
        <f t="shared" si="2"/>
        <v>27973.763125000001</v>
      </c>
      <c r="I26" s="229">
        <f t="shared" si="2"/>
        <v>28236.248559348205</v>
      </c>
      <c r="J26" s="99">
        <f t="shared" si="3"/>
        <v>262.48543434820385</v>
      </c>
      <c r="K26" s="245">
        <f t="shared" si="4"/>
        <v>-55.12194121312281</v>
      </c>
      <c r="L26" s="102">
        <f t="shared" si="6"/>
        <v>-28.462745749454982</v>
      </c>
      <c r="M26" s="246">
        <f>+'DFIT Detail'!C15</f>
        <v>-54.99</v>
      </c>
      <c r="N26" s="248">
        <f>+K26-M26</f>
        <v>-0.13194121312280771</v>
      </c>
      <c r="O26" s="145">
        <v>5</v>
      </c>
      <c r="P26" s="131">
        <f t="shared" si="10"/>
        <v>31</v>
      </c>
      <c r="Q26" s="42">
        <v>44986</v>
      </c>
      <c r="R26" s="43">
        <f>+'E316 3'!L41</f>
        <v>-9.7363224455285717</v>
      </c>
      <c r="S26" s="48">
        <f t="shared" si="11"/>
        <v>178.29277249924911</v>
      </c>
      <c r="T26" s="45">
        <f>U26-SUM($P$23:P26)+1</f>
        <v>276</v>
      </c>
      <c r="U26" s="46">
        <f t="shared" si="14"/>
        <v>365</v>
      </c>
      <c r="V26" s="43">
        <f t="shared" si="12"/>
        <v>-7.3622602601805092</v>
      </c>
      <c r="W26" s="146">
        <f t="shared" si="13"/>
        <v>174.25526527379859</v>
      </c>
      <c r="X26" s="1"/>
    </row>
    <row r="27" spans="1:24" ht="15" x14ac:dyDescent="0.25">
      <c r="A27" s="165">
        <v>44592</v>
      </c>
      <c r="B27" s="166">
        <f>C27</f>
        <v>30055.97</v>
      </c>
      <c r="C27" s="166">
        <f>+'Summary Feed x Depr Grp'!Z22</f>
        <v>30055.97</v>
      </c>
      <c r="D27" s="166">
        <f>($B$26*$C$6/12)+(($B$38-$B$26)*$B$6/12)</f>
        <v>212.05407445833336</v>
      </c>
      <c r="E27" s="219">
        <f t="shared" si="9"/>
        <v>249.53406275</v>
      </c>
      <c r="F27" s="166">
        <f>-D27+F26</f>
        <v>-1301.9409494583331</v>
      </c>
      <c r="G27" s="219">
        <f t="shared" si="7"/>
        <v>-1076.9355034017949</v>
      </c>
      <c r="H27" s="166">
        <f t="shared" si="2"/>
        <v>28754.029050541667</v>
      </c>
      <c r="I27" s="219">
        <f t="shared" si="2"/>
        <v>28979.034496598208</v>
      </c>
      <c r="J27" s="166">
        <f t="shared" si="3"/>
        <v>225.00544605654068</v>
      </c>
      <c r="K27" s="166">
        <f t="shared" si="4"/>
        <v>-47.251143671873542</v>
      </c>
      <c r="L27" s="166">
        <f t="shared" si="6"/>
        <v>-7.8707975412492672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+'E316 3'!L42</f>
        <v>-11.851906645263796</v>
      </c>
      <c r="S27" s="48">
        <f t="shared" si="11"/>
        <v>190.14467914451291</v>
      </c>
      <c r="T27" s="45">
        <f>U27-SUM($P$23:P27)+1</f>
        <v>246</v>
      </c>
      <c r="U27" s="46">
        <f t="shared" si="14"/>
        <v>365</v>
      </c>
      <c r="V27" s="43">
        <f t="shared" si="12"/>
        <v>-7.9878603691366949</v>
      </c>
      <c r="W27" s="146">
        <f t="shared" si="13"/>
        <v>182.24312564293527</v>
      </c>
      <c r="X27" s="1"/>
    </row>
    <row r="28" spans="1:24" ht="15" x14ac:dyDescent="0.25">
      <c r="A28" s="97">
        <v>44620</v>
      </c>
      <c r="B28" s="102">
        <f t="shared" ref="B28:B74" si="15">C28</f>
        <v>31048.29</v>
      </c>
      <c r="C28" s="102">
        <f>+'Summary Feed x Depr Grp'!Z23</f>
        <v>31048.29</v>
      </c>
      <c r="D28" s="102">
        <f t="shared" ref="D28:D38" si="16">($B$26*$C$6/12)+(($B$38-$B$26)*$B$6/12)</f>
        <v>212.05407445833336</v>
      </c>
      <c r="E28" s="191">
        <f>+(C27*$E$9/12)+(((C28-C27)*$E$9/12)*0.5)</f>
        <v>257.91089741666667</v>
      </c>
      <c r="F28" s="102">
        <f>-D28+F27</f>
        <v>-1513.9950239166665</v>
      </c>
      <c r="G28" s="191">
        <f t="shared" si="7"/>
        <v>-1334.8464008184615</v>
      </c>
      <c r="H28" s="102">
        <f>B28+F28</f>
        <v>29534.294976083336</v>
      </c>
      <c r="I28" s="102">
        <f t="shared" si="2"/>
        <v>29713.443599181541</v>
      </c>
      <c r="J28" s="102">
        <f t="shared" si="3"/>
        <v>179.14862309820455</v>
      </c>
      <c r="K28" s="102">
        <f t="shared" si="4"/>
        <v>-37.621210850622951</v>
      </c>
      <c r="L28" s="102">
        <f t="shared" si="6"/>
        <v>-9.6299328212505912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+'E316 3'!L43</f>
        <v>-13.967490845000583</v>
      </c>
      <c r="S28" s="48">
        <f t="shared" si="11"/>
        <v>204.11216998951349</v>
      </c>
      <c r="T28" s="45">
        <f>U28-SUM($P$23:P28)+1</f>
        <v>215</v>
      </c>
      <c r="U28" s="46">
        <f t="shared" si="14"/>
        <v>365</v>
      </c>
      <c r="V28" s="43">
        <f t="shared" si="12"/>
        <v>-8.2274261141784262</v>
      </c>
      <c r="W28" s="146">
        <f t="shared" si="13"/>
        <v>190.4705517571137</v>
      </c>
      <c r="X28" s="1"/>
    </row>
    <row r="29" spans="1:24" ht="15" x14ac:dyDescent="0.25">
      <c r="A29" s="97">
        <v>44651</v>
      </c>
      <c r="B29" s="102">
        <f t="shared" si="15"/>
        <v>32040.61</v>
      </c>
      <c r="C29" s="102">
        <f>+'Summary Feed x Depr Grp'!Z24</f>
        <v>32040.61</v>
      </c>
      <c r="D29" s="102">
        <f t="shared" si="16"/>
        <v>212.05407445833336</v>
      </c>
      <c r="E29" s="191">
        <f>+(C28*$E$9/12)+(((C29-C28)*$E$9/12)*0.5)</f>
        <v>266.28773208333337</v>
      </c>
      <c r="F29" s="102">
        <f t="shared" ref="F29:G44" si="17">-D29+F28</f>
        <v>-1726.0490983749999</v>
      </c>
      <c r="G29" s="191">
        <f t="shared" si="7"/>
        <v>-1601.1341329017948</v>
      </c>
      <c r="H29" s="102">
        <f t="shared" ref="H29:I74" si="18">B29+F29</f>
        <v>30314.560901625002</v>
      </c>
      <c r="I29" s="102">
        <f t="shared" si="2"/>
        <v>30439.475867098205</v>
      </c>
      <c r="J29" s="102">
        <f t="shared" si="3"/>
        <v>124.91496547320276</v>
      </c>
      <c r="K29" s="102">
        <f t="shared" si="4"/>
        <v>-26.232142749372578</v>
      </c>
      <c r="L29" s="102">
        <f t="shared" si="6"/>
        <v>-11.389068101250373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+'E316 3'!L44</f>
        <v>-16.083075044738877</v>
      </c>
      <c r="S29" s="48">
        <f t="shared" si="11"/>
        <v>220.19524503425237</v>
      </c>
      <c r="T29" s="45">
        <f>U29-SUM($P$23:P29)+1</f>
        <v>185</v>
      </c>
      <c r="U29" s="46">
        <f t="shared" si="14"/>
        <v>365</v>
      </c>
      <c r="V29" s="43">
        <f t="shared" si="12"/>
        <v>-8.1516955706210741</v>
      </c>
      <c r="W29" s="146">
        <f t="shared" si="13"/>
        <v>198.62224732773478</v>
      </c>
      <c r="X29" s="1"/>
    </row>
    <row r="30" spans="1:24" ht="15" x14ac:dyDescent="0.25">
      <c r="A30" s="97">
        <v>44681</v>
      </c>
      <c r="B30" s="102">
        <f t="shared" si="15"/>
        <v>33032.93</v>
      </c>
      <c r="C30" s="102">
        <f>+'Summary Feed x Depr Grp'!Z25</f>
        <v>33032.93</v>
      </c>
      <c r="D30" s="102">
        <f t="shared" si="16"/>
        <v>212.05407445833336</v>
      </c>
      <c r="E30" s="191">
        <f t="shared" ref="E30:E38" si="19">+(C29*$E$9/12)+(((C30-C29)*$E$9/12)*0.5)</f>
        <v>274.66456675000001</v>
      </c>
      <c r="F30" s="102">
        <f t="shared" si="17"/>
        <v>-1938.1031728333332</v>
      </c>
      <c r="G30" s="191">
        <f t="shared" si="7"/>
        <v>-1875.7986996517948</v>
      </c>
      <c r="H30" s="102">
        <f t="shared" si="18"/>
        <v>31094.826827166667</v>
      </c>
      <c r="I30" s="102">
        <f t="shared" si="2"/>
        <v>31157.131300348206</v>
      </c>
      <c r="J30" s="102">
        <f t="shared" si="3"/>
        <v>62.304473181538924</v>
      </c>
      <c r="K30" s="102">
        <f t="shared" si="4"/>
        <v>-13.083939368123174</v>
      </c>
      <c r="L30" s="102">
        <f t="shared" si="6"/>
        <v>-13.148203381249404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+'E316 3'!L45</f>
        <v>-18.198659244474101</v>
      </c>
      <c r="S30" s="48">
        <f t="shared" si="11"/>
        <v>238.39390427872647</v>
      </c>
      <c r="T30" s="45">
        <f>U30-SUM($P$23:P30)+1</f>
        <v>154</v>
      </c>
      <c r="U30" s="46">
        <f t="shared" si="14"/>
        <v>365</v>
      </c>
      <c r="V30" s="43">
        <f t="shared" si="12"/>
        <v>-7.6783384209561953</v>
      </c>
      <c r="W30" s="146">
        <f t="shared" si="13"/>
        <v>206.30058574869099</v>
      </c>
      <c r="X30" s="1"/>
    </row>
    <row r="31" spans="1:24" ht="15" x14ac:dyDescent="0.25">
      <c r="A31" s="97">
        <v>44712</v>
      </c>
      <c r="B31" s="102">
        <f t="shared" si="15"/>
        <v>34025.25</v>
      </c>
      <c r="C31" s="102">
        <f>+'Summary Feed x Depr Grp'!Z26</f>
        <v>34025.25</v>
      </c>
      <c r="D31" s="102">
        <f t="shared" si="16"/>
        <v>212.05407445833336</v>
      </c>
      <c r="E31" s="191">
        <f t="shared" si="19"/>
        <v>283.0414014166667</v>
      </c>
      <c r="F31" s="102">
        <f t="shared" si="17"/>
        <v>-2150.1572472916664</v>
      </c>
      <c r="G31" s="191">
        <f t="shared" si="7"/>
        <v>-2158.8401010684615</v>
      </c>
      <c r="H31" s="102">
        <f t="shared" si="18"/>
        <v>31875.092752708333</v>
      </c>
      <c r="I31" s="102">
        <f t="shared" si="18"/>
        <v>31866.409898931539</v>
      </c>
      <c r="J31" s="102">
        <f t="shared" si="3"/>
        <v>-8.682853776794218</v>
      </c>
      <c r="K31" s="102">
        <f t="shared" si="4"/>
        <v>1.8233992931267857</v>
      </c>
      <c r="L31" s="102">
        <f t="shared" si="6"/>
        <v>-14.907338661249959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+'E316 3'!L46</f>
        <v>-20.314243444212394</v>
      </c>
      <c r="S31" s="48">
        <f t="shared" si="11"/>
        <v>258.70814772293886</v>
      </c>
      <c r="T31" s="45">
        <f>U31-SUM($P$23:P31)+1</f>
        <v>123</v>
      </c>
      <c r="U31" s="46">
        <f t="shared" si="14"/>
        <v>365</v>
      </c>
      <c r="V31" s="43">
        <f t="shared" si="12"/>
        <v>-6.8456217633921224</v>
      </c>
      <c r="W31" s="146">
        <f t="shared" si="13"/>
        <v>213.14620751208312</v>
      </c>
      <c r="X31" s="1"/>
    </row>
    <row r="32" spans="1:24" ht="15" x14ac:dyDescent="0.25">
      <c r="A32" s="97">
        <v>44742</v>
      </c>
      <c r="B32" s="102">
        <f t="shared" si="15"/>
        <v>35017.57</v>
      </c>
      <c r="C32" s="102">
        <f>+'Summary Feed x Depr Grp'!Z27</f>
        <v>35017.57</v>
      </c>
      <c r="D32" s="102">
        <f t="shared" si="16"/>
        <v>212.05407445833336</v>
      </c>
      <c r="E32" s="191">
        <f t="shared" si="19"/>
        <v>291.41823608333334</v>
      </c>
      <c r="F32" s="102">
        <f t="shared" si="17"/>
        <v>-2362.2113217499996</v>
      </c>
      <c r="G32" s="191">
        <f t="shared" si="7"/>
        <v>-2450.2583371517949</v>
      </c>
      <c r="H32" s="102">
        <f t="shared" si="18"/>
        <v>32655.358678249999</v>
      </c>
      <c r="I32" s="102">
        <f t="shared" si="18"/>
        <v>32567.311662848206</v>
      </c>
      <c r="J32" s="102">
        <f t="shared" si="3"/>
        <v>-88.047015401793033</v>
      </c>
      <c r="K32" s="102">
        <f t="shared" si="4"/>
        <v>18.489873234376535</v>
      </c>
      <c r="L32" s="102">
        <f t="shared" si="6"/>
        <v>-16.666473941249748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+'E316 3'!L47</f>
        <v>-22.429827643949181</v>
      </c>
      <c r="S32" s="48">
        <f t="shared" si="11"/>
        <v>281.13797536688804</v>
      </c>
      <c r="T32" s="45">
        <f>U32-SUM($P$23:P32)+1</f>
        <v>93</v>
      </c>
      <c r="U32" s="46">
        <f t="shared" si="14"/>
        <v>365</v>
      </c>
      <c r="V32" s="43">
        <f t="shared" si="12"/>
        <v>-5.7149971805130795</v>
      </c>
      <c r="W32" s="146">
        <f t="shared" si="13"/>
        <v>218.8612046925962</v>
      </c>
      <c r="X32" s="1"/>
    </row>
    <row r="33" spans="1:34" ht="15" x14ac:dyDescent="0.25">
      <c r="A33" s="97">
        <v>44773</v>
      </c>
      <c r="B33" s="102">
        <f t="shared" si="15"/>
        <v>36009.89</v>
      </c>
      <c r="C33" s="102">
        <f>+'Summary Feed x Depr Grp'!Z28</f>
        <v>36009.89</v>
      </c>
      <c r="D33" s="102">
        <f t="shared" si="16"/>
        <v>212.05407445833336</v>
      </c>
      <c r="E33" s="191">
        <f t="shared" si="19"/>
        <v>299.79507075000004</v>
      </c>
      <c r="F33" s="102">
        <f t="shared" si="17"/>
        <v>-2574.2653962083327</v>
      </c>
      <c r="G33" s="191">
        <f t="shared" si="17"/>
        <v>-2750.0534079017948</v>
      </c>
      <c r="H33" s="102">
        <f t="shared" si="18"/>
        <v>33435.624603791664</v>
      </c>
      <c r="I33" s="102">
        <f t="shared" si="18"/>
        <v>33259.836592098203</v>
      </c>
      <c r="J33" s="102">
        <f t="shared" si="3"/>
        <v>-175.78801169346116</v>
      </c>
      <c r="K33" s="102">
        <f t="shared" si="4"/>
        <v>36.915482455626844</v>
      </c>
      <c r="L33" s="102">
        <f t="shared" si="6"/>
        <v>-18.425609221250308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+'E316 3'!L48</f>
        <v>-24.545411843682871</v>
      </c>
      <c r="S33" s="48">
        <f t="shared" si="11"/>
        <v>305.68338721057091</v>
      </c>
      <c r="T33" s="45">
        <f>U33-SUM($P$23:P33)+1</f>
        <v>62</v>
      </c>
      <c r="U33" s="46">
        <f t="shared" si="14"/>
        <v>365</v>
      </c>
      <c r="V33" s="43">
        <f t="shared" si="12"/>
        <v>-4.1693576282420217</v>
      </c>
      <c r="W33" s="146">
        <f t="shared" si="13"/>
        <v>223.03056232083821</v>
      </c>
      <c r="X33" s="1"/>
    </row>
    <row r="34" spans="1:34" ht="15" x14ac:dyDescent="0.25">
      <c r="A34" s="97">
        <v>44804</v>
      </c>
      <c r="B34" s="102">
        <f t="shared" si="15"/>
        <v>37002.21</v>
      </c>
      <c r="C34" s="102">
        <f>+'Summary Feed x Depr Grp'!Z29</f>
        <v>37002.21</v>
      </c>
      <c r="D34" s="102">
        <f t="shared" si="16"/>
        <v>212.05407445833336</v>
      </c>
      <c r="E34" s="191">
        <f t="shared" si="19"/>
        <v>308.17190541666668</v>
      </c>
      <c r="F34" s="102">
        <f t="shared" si="17"/>
        <v>-2786.3194706666659</v>
      </c>
      <c r="G34" s="191">
        <f t="shared" si="17"/>
        <v>-3058.2253133184613</v>
      </c>
      <c r="H34" s="102">
        <f t="shared" si="18"/>
        <v>34215.89052933333</v>
      </c>
      <c r="I34" s="102">
        <f t="shared" si="18"/>
        <v>33943.984686681535</v>
      </c>
      <c r="J34" s="102">
        <f t="shared" si="3"/>
        <v>-271.90584265179496</v>
      </c>
      <c r="K34" s="102">
        <f t="shared" si="4"/>
        <v>57.100226956876938</v>
      </c>
      <c r="L34" s="102">
        <f t="shared" si="6"/>
        <v>-20.184744501250094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+'E316 3'!L49</f>
        <v>-26.660996043424234</v>
      </c>
      <c r="S34" s="48">
        <f t="shared" si="11"/>
        <v>332.34438325399515</v>
      </c>
      <c r="T34" s="45">
        <f>U34-SUM($P$23:P34)+1</f>
        <v>32</v>
      </c>
      <c r="U34" s="46">
        <f t="shared" si="14"/>
        <v>365</v>
      </c>
      <c r="V34" s="43">
        <f t="shared" si="12"/>
        <v>-2.3374023928481522</v>
      </c>
      <c r="W34" s="146">
        <f t="shared" si="13"/>
        <v>225.36796471368638</v>
      </c>
      <c r="X34" s="1"/>
    </row>
    <row r="35" spans="1:34" ht="15" x14ac:dyDescent="0.25">
      <c r="A35" s="97">
        <v>44834</v>
      </c>
      <c r="B35" s="102">
        <f t="shared" si="15"/>
        <v>37994.53</v>
      </c>
      <c r="C35" s="102">
        <f>+'Summary Feed x Depr Grp'!Z30</f>
        <v>37994.53</v>
      </c>
      <c r="D35" s="102">
        <f t="shared" si="16"/>
        <v>212.05407445833336</v>
      </c>
      <c r="E35" s="191">
        <f t="shared" si="19"/>
        <v>316.54874008333331</v>
      </c>
      <c r="F35" s="102">
        <f t="shared" si="17"/>
        <v>-2998.3735451249991</v>
      </c>
      <c r="G35" s="191">
        <f t="shared" si="17"/>
        <v>-3374.7740534017948</v>
      </c>
      <c r="H35" s="102">
        <f t="shared" si="18"/>
        <v>34996.156454875003</v>
      </c>
      <c r="I35" s="102">
        <f t="shared" si="18"/>
        <v>34619.755946598205</v>
      </c>
      <c r="J35" s="102">
        <f t="shared" si="3"/>
        <v>-376.40050827679806</v>
      </c>
      <c r="K35" s="102">
        <f t="shared" si="4"/>
        <v>79.044106738127596</v>
      </c>
      <c r="L35" s="102">
        <f t="shared" si="6"/>
        <v>-21.943879781250658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+'E316 3'!L50</f>
        <v>-28.77658024315798</v>
      </c>
      <c r="S35" s="48">
        <f t="shared" si="11"/>
        <v>361.12096349715313</v>
      </c>
      <c r="T35" s="45">
        <f>U35-SUM($P$23:P35)+1</f>
        <v>1</v>
      </c>
      <c r="U35" s="46">
        <f t="shared" si="14"/>
        <v>365</v>
      </c>
      <c r="V35" s="43">
        <f t="shared" si="12"/>
        <v>-7.8839945871665693E-2</v>
      </c>
      <c r="W35" s="146">
        <f t="shared" si="13"/>
        <v>225.44680465955804</v>
      </c>
      <c r="X35" s="1"/>
    </row>
    <row r="36" spans="1:34" ht="15.75" thickBot="1" x14ac:dyDescent="0.3">
      <c r="A36" s="97">
        <v>44865</v>
      </c>
      <c r="B36" s="102">
        <f t="shared" si="15"/>
        <v>38986.85</v>
      </c>
      <c r="C36" s="102">
        <f>+'Summary Feed x Depr Grp'!Z31</f>
        <v>38986.85</v>
      </c>
      <c r="D36" s="102">
        <f t="shared" si="16"/>
        <v>212.05407445833336</v>
      </c>
      <c r="E36" s="191">
        <f t="shared" si="19"/>
        <v>324.92557475000001</v>
      </c>
      <c r="F36" s="102">
        <f t="shared" si="17"/>
        <v>-3210.4276195833322</v>
      </c>
      <c r="G36" s="191">
        <f t="shared" si="17"/>
        <v>-3699.699628151795</v>
      </c>
      <c r="H36" s="102">
        <f t="shared" si="18"/>
        <v>35776.422380416669</v>
      </c>
      <c r="I36" s="102">
        <f t="shared" si="18"/>
        <v>35287.150371848205</v>
      </c>
      <c r="J36" s="102">
        <f t="shared" si="3"/>
        <v>-489.27200856846321</v>
      </c>
      <c r="K36" s="102">
        <f t="shared" si="4"/>
        <v>102.74712179937727</v>
      </c>
      <c r="L36" s="102">
        <f t="shared" si="6"/>
        <v>-23.703015061249673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-205.69040573527636</v>
      </c>
      <c r="S36" s="224">
        <f>+'E316 3'!K50-S35</f>
        <v>0</v>
      </c>
      <c r="T36" s="21"/>
      <c r="U36" s="50"/>
      <c r="V36" s="49">
        <f>SUM(V24:V35)</f>
        <v>-70.016246897681242</v>
      </c>
      <c r="W36" s="139"/>
      <c r="X36" s="1"/>
    </row>
    <row r="37" spans="1:34" ht="16.5" thickTop="1" thickBot="1" x14ac:dyDescent="0.3">
      <c r="A37" s="97">
        <v>44895</v>
      </c>
      <c r="B37" s="102">
        <f t="shared" si="15"/>
        <v>39979.17</v>
      </c>
      <c r="C37" s="102">
        <f>+'Summary Feed x Depr Grp'!Z32</f>
        <v>39979.17</v>
      </c>
      <c r="D37" s="102">
        <f t="shared" si="16"/>
        <v>212.05407445833336</v>
      </c>
      <c r="E37" s="191">
        <f t="shared" si="19"/>
        <v>333.30240941666671</v>
      </c>
      <c r="F37" s="102">
        <f t="shared" si="17"/>
        <v>-3422.4816940416654</v>
      </c>
      <c r="G37" s="191">
        <f t="shared" si="17"/>
        <v>-4033.0020375684617</v>
      </c>
      <c r="H37" s="102">
        <f t="shared" si="18"/>
        <v>36556.688305958334</v>
      </c>
      <c r="I37" s="102">
        <f t="shared" si="18"/>
        <v>35946.167962431537</v>
      </c>
      <c r="J37" s="102">
        <f t="shared" si="3"/>
        <v>-610.52034352679766</v>
      </c>
      <c r="K37" s="102">
        <f t="shared" si="4"/>
        <v>128.20927214062749</v>
      </c>
      <c r="L37" s="102">
        <f t="shared" si="6"/>
        <v>-25.462150341250222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34" ht="15.75" thickBot="1" x14ac:dyDescent="0.3">
      <c r="A38" s="97">
        <v>44926</v>
      </c>
      <c r="B38" s="102">
        <f t="shared" si="15"/>
        <v>40971.49</v>
      </c>
      <c r="C38" s="102">
        <f>+'Summary Feed x Depr Grp'!Z33</f>
        <v>40971.49</v>
      </c>
      <c r="D38" s="102">
        <f t="shared" si="16"/>
        <v>212.05407445833336</v>
      </c>
      <c r="E38" s="191">
        <f t="shared" si="19"/>
        <v>341.67924408333334</v>
      </c>
      <c r="F38" s="102">
        <f t="shared" si="17"/>
        <v>-3634.5357684999985</v>
      </c>
      <c r="G38" s="191">
        <f t="shared" si="17"/>
        <v>-4374.681281651795</v>
      </c>
      <c r="H38" s="102">
        <f t="shared" si="18"/>
        <v>37336.9542315</v>
      </c>
      <c r="I38" s="102">
        <f t="shared" si="18"/>
        <v>36596.808718348206</v>
      </c>
      <c r="J38" s="102">
        <f t="shared" si="3"/>
        <v>-740.14551315179415</v>
      </c>
      <c r="K38" s="245">
        <f t="shared" si="4"/>
        <v>155.43055776187677</v>
      </c>
      <c r="L38" s="102">
        <f t="shared" si="6"/>
        <v>-27.22128562124928</v>
      </c>
      <c r="M38" s="246">
        <f>+'DFIT Detail'!D15</f>
        <v>155.85</v>
      </c>
      <c r="N38" s="248">
        <f>+K38-M38</f>
        <v>-0.41944223812322434</v>
      </c>
      <c r="O38" s="145">
        <v>17</v>
      </c>
      <c r="P38" s="22" t="s">
        <v>63</v>
      </c>
      <c r="Q38" s="22"/>
      <c r="R38" s="43"/>
      <c r="S38" s="54">
        <f>(S23+S35+SUM(S24:S34)*2)/24</f>
        <v>233.06504891598456</v>
      </c>
      <c r="T38" s="21"/>
      <c r="U38" s="22"/>
      <c r="V38" s="160" t="s">
        <v>104</v>
      </c>
      <c r="W38" s="55">
        <f>W35</f>
        <v>225.44680465955804</v>
      </c>
      <c r="X38" s="247">
        <f>+'DFIT Detail'!E15</f>
        <v>225.84</v>
      </c>
      <c r="Y38" s="249">
        <f>+W38-X38</f>
        <v>-0.39319534044196303</v>
      </c>
      <c r="Z38" s="228" t="s">
        <v>516</v>
      </c>
    </row>
    <row r="39" spans="1:34" ht="16.5" thickTop="1" thickBot="1" x14ac:dyDescent="0.3">
      <c r="A39" s="165">
        <v>44957</v>
      </c>
      <c r="B39" s="166">
        <f t="shared" si="15"/>
        <v>42323.733016770122</v>
      </c>
      <c r="C39" s="166">
        <f>+'Summary Feed x Depr Grp'!Z34</f>
        <v>42323.733016770122</v>
      </c>
      <c r="D39" s="166">
        <f>(($B$26*$D$6/12)+(($B$38-$B$26)*$C$6/12)+(($B$50-$B$38)*$B$6/12))</f>
        <v>284.0596864705463</v>
      </c>
      <c r="E39" s="195">
        <f>+(C38*$E$10/12)+(((C39-C38)*$E$10/12)*0.5)</f>
        <v>310.27470573746865</v>
      </c>
      <c r="F39" s="166">
        <f t="shared" si="17"/>
        <v>-3918.5954549705448</v>
      </c>
      <c r="G39" s="195">
        <f t="shared" si="17"/>
        <v>-4684.955987389264</v>
      </c>
      <c r="H39" s="166">
        <f t="shared" si="18"/>
        <v>38405.13756179958</v>
      </c>
      <c r="I39" s="166">
        <f t="shared" si="18"/>
        <v>37638.777029380857</v>
      </c>
      <c r="J39" s="166">
        <f t="shared" si="3"/>
        <v>-766.36053241872287</v>
      </c>
      <c r="K39" s="166">
        <f t="shared" si="4"/>
        <v>160.9357118079318</v>
      </c>
      <c r="L39" s="166">
        <f t="shared" si="6"/>
        <v>-5.5051540460550257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34" ht="15.75" thickBot="1" x14ac:dyDescent="0.3">
      <c r="A40" s="97">
        <v>44985</v>
      </c>
      <c r="B40" s="102">
        <f t="shared" si="15"/>
        <v>43675.976033540246</v>
      </c>
      <c r="C40" s="99">
        <f>+'Summary Feed x Depr Grp'!Z35</f>
        <v>43675.976033540246</v>
      </c>
      <c r="D40" s="102">
        <f t="shared" ref="D40:D50" si="20">(($B$26*$D$6/12)+(($B$38-$B$26)*$C$6/12)+(($B$50-$B$38)*$B$6/12))</f>
        <v>284.0596864705463</v>
      </c>
      <c r="E40" s="191">
        <f>+(C39*$E$10/12)+(((C40-C39)*$E$10/12)*0.5)</f>
        <v>320.3489162124061</v>
      </c>
      <c r="F40" s="102">
        <f t="shared" si="17"/>
        <v>-4202.6551414410915</v>
      </c>
      <c r="G40" s="191">
        <f t="shared" si="17"/>
        <v>-5005.30490360167</v>
      </c>
      <c r="H40" s="102">
        <f t="shared" si="18"/>
        <v>39473.320892099153</v>
      </c>
      <c r="I40" s="102">
        <f t="shared" si="18"/>
        <v>38670.671129938579</v>
      </c>
      <c r="J40" s="102">
        <f t="shared" si="3"/>
        <v>-802.64976216057403</v>
      </c>
      <c r="K40" s="102">
        <f t="shared" si="4"/>
        <v>168.55645005372054</v>
      </c>
      <c r="L40" s="102">
        <f t="shared" si="6"/>
        <v>-7.6207382457887434</v>
      </c>
      <c r="M40" s="189"/>
      <c r="N40" s="190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x14ac:dyDescent="0.25">
      <c r="A41" s="97">
        <v>45016</v>
      </c>
      <c r="B41" s="102">
        <f t="shared" si="15"/>
        <v>45028.21905031037</v>
      </c>
      <c r="C41" s="99">
        <f>+'Summary Feed x Depr Grp'!Z36</f>
        <v>45028.21905031037</v>
      </c>
      <c r="D41" s="102">
        <f t="shared" si="20"/>
        <v>284.0596864705463</v>
      </c>
      <c r="E41" s="191">
        <f t="shared" ref="E41:E74" si="21">+(C40*$E$10/12)+(((C41-C40)*$E$10/12)*0.5)</f>
        <v>330.42312668734354</v>
      </c>
      <c r="F41" s="102">
        <f t="shared" si="17"/>
        <v>-4486.7148279116382</v>
      </c>
      <c r="G41" s="191">
        <f t="shared" si="17"/>
        <v>-5335.728030289014</v>
      </c>
      <c r="H41" s="102">
        <f t="shared" si="18"/>
        <v>40541.504222398733</v>
      </c>
      <c r="I41" s="102">
        <f t="shared" si="18"/>
        <v>39692.491020021356</v>
      </c>
      <c r="J41" s="102">
        <f t="shared" si="3"/>
        <v>-849.01320237737673</v>
      </c>
      <c r="K41" s="102">
        <f t="shared" si="4"/>
        <v>178.29277249924911</v>
      </c>
      <c r="L41" s="102">
        <f t="shared" si="6"/>
        <v>-9.7363224455285717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x14ac:dyDescent="0.25">
      <c r="A42" s="97">
        <v>45046</v>
      </c>
      <c r="B42" s="102">
        <f t="shared" si="15"/>
        <v>46380.462067080494</v>
      </c>
      <c r="C42" s="99">
        <f>+'Summary Feed x Depr Grp'!Z37</f>
        <v>46380.462067080494</v>
      </c>
      <c r="D42" s="102">
        <f t="shared" si="20"/>
        <v>284.0596864705463</v>
      </c>
      <c r="E42" s="191">
        <f t="shared" si="21"/>
        <v>340.49733716228099</v>
      </c>
      <c r="F42" s="102">
        <f t="shared" si="17"/>
        <v>-4770.7745143821849</v>
      </c>
      <c r="G42" s="191">
        <f t="shared" si="17"/>
        <v>-5676.2253674512949</v>
      </c>
      <c r="H42" s="102">
        <f t="shared" si="18"/>
        <v>41609.687552698306</v>
      </c>
      <c r="I42" s="102">
        <f t="shared" si="18"/>
        <v>40704.236699629197</v>
      </c>
      <c r="J42" s="102">
        <f t="shared" si="3"/>
        <v>-905.45085306910914</v>
      </c>
      <c r="K42" s="102">
        <f t="shared" si="4"/>
        <v>190.14467914451291</v>
      </c>
      <c r="L42" s="102">
        <f t="shared" si="6"/>
        <v>-11.851906645263796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x14ac:dyDescent="0.25">
      <c r="A43" s="97">
        <v>45077</v>
      </c>
      <c r="B43" s="102">
        <f t="shared" si="15"/>
        <v>47732.705083850618</v>
      </c>
      <c r="C43" s="99">
        <f>+'Summary Feed x Depr Grp'!Z38</f>
        <v>47732.705083850618</v>
      </c>
      <c r="D43" s="102">
        <f t="shared" si="20"/>
        <v>284.0596864705463</v>
      </c>
      <c r="E43" s="191">
        <f t="shared" si="21"/>
        <v>350.57154763721837</v>
      </c>
      <c r="F43" s="102">
        <f t="shared" si="17"/>
        <v>-5054.8342008527316</v>
      </c>
      <c r="G43" s="191">
        <f t="shared" si="17"/>
        <v>-6026.7969150885128</v>
      </c>
      <c r="H43" s="102">
        <f t="shared" si="18"/>
        <v>42677.870882997886</v>
      </c>
      <c r="I43" s="102">
        <f t="shared" si="18"/>
        <v>41705.908168762107</v>
      </c>
      <c r="J43" s="102">
        <f t="shared" si="3"/>
        <v>-971.96271423577855</v>
      </c>
      <c r="K43" s="102">
        <f t="shared" si="4"/>
        <v>204.11216998951349</v>
      </c>
      <c r="L43" s="102">
        <f t="shared" si="6"/>
        <v>-13.967490845000583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x14ac:dyDescent="0.25">
      <c r="A44" s="97">
        <v>45107</v>
      </c>
      <c r="B44" s="102">
        <f t="shared" si="15"/>
        <v>49084.948100620742</v>
      </c>
      <c r="C44" s="99">
        <f>+'Summary Feed x Depr Grp'!Z39</f>
        <v>49084.948100620742</v>
      </c>
      <c r="D44" s="102">
        <f t="shared" si="20"/>
        <v>284.0596864705463</v>
      </c>
      <c r="E44" s="191">
        <f t="shared" si="21"/>
        <v>360.64575811215582</v>
      </c>
      <c r="F44" s="102">
        <f t="shared" si="17"/>
        <v>-5338.8938873232782</v>
      </c>
      <c r="G44" s="191">
        <f t="shared" si="17"/>
        <v>-6387.4426732006687</v>
      </c>
      <c r="H44" s="102">
        <f t="shared" si="18"/>
        <v>43746.054213297466</v>
      </c>
      <c r="I44" s="102">
        <f t="shared" si="18"/>
        <v>42697.505427420074</v>
      </c>
      <c r="J44" s="102">
        <f t="shared" si="3"/>
        <v>-1048.5487858773922</v>
      </c>
      <c r="K44" s="102">
        <f t="shared" si="4"/>
        <v>220.19524503425237</v>
      </c>
      <c r="L44" s="102">
        <f t="shared" si="6"/>
        <v>-16.083075044738877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x14ac:dyDescent="0.25">
      <c r="A45" s="97">
        <v>45138</v>
      </c>
      <c r="B45" s="102">
        <f t="shared" si="15"/>
        <v>50437.191117390867</v>
      </c>
      <c r="C45" s="99">
        <f>+'Summary Feed x Depr Grp'!Z40</f>
        <v>50437.191117390867</v>
      </c>
      <c r="D45" s="102">
        <f t="shared" si="20"/>
        <v>284.0596864705463</v>
      </c>
      <c r="E45" s="191">
        <f t="shared" si="21"/>
        <v>370.71996858709326</v>
      </c>
      <c r="F45" s="102">
        <f t="shared" ref="F45:G60" si="22">-D45+F44</f>
        <v>-5622.9535737938249</v>
      </c>
      <c r="G45" s="191">
        <f t="shared" si="22"/>
        <v>-6758.1626417877615</v>
      </c>
      <c r="H45" s="102">
        <f t="shared" si="18"/>
        <v>44814.237543597039</v>
      </c>
      <c r="I45" s="102">
        <f t="shared" si="18"/>
        <v>43679.028475603103</v>
      </c>
      <c r="J45" s="102">
        <f t="shared" si="3"/>
        <v>-1135.2090679939356</v>
      </c>
      <c r="K45" s="102">
        <f t="shared" si="4"/>
        <v>238.39390427872647</v>
      </c>
      <c r="L45" s="102">
        <f t="shared" si="6"/>
        <v>-18.198659244474101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x14ac:dyDescent="0.25">
      <c r="A46" s="97">
        <v>45169</v>
      </c>
      <c r="B46" s="102">
        <f t="shared" si="15"/>
        <v>51789.434134160991</v>
      </c>
      <c r="C46" s="99">
        <f>+'Summary Feed x Depr Grp'!Z41</f>
        <v>51789.434134160991</v>
      </c>
      <c r="D46" s="102">
        <f t="shared" si="20"/>
        <v>284.0596864705463</v>
      </c>
      <c r="E46" s="191">
        <f t="shared" si="21"/>
        <v>380.79417906203065</v>
      </c>
      <c r="F46" s="102">
        <f t="shared" si="22"/>
        <v>-5907.0132602643716</v>
      </c>
      <c r="G46" s="191">
        <f t="shared" si="22"/>
        <v>-7138.9568208497922</v>
      </c>
      <c r="H46" s="102">
        <f t="shared" si="18"/>
        <v>45882.420873896619</v>
      </c>
      <c r="I46" s="102">
        <f t="shared" si="18"/>
        <v>44650.477313311196</v>
      </c>
      <c r="J46" s="102">
        <f t="shared" si="3"/>
        <v>-1231.9435605854233</v>
      </c>
      <c r="K46" s="102">
        <f t="shared" si="4"/>
        <v>258.70814772293886</v>
      </c>
      <c r="L46" s="102">
        <f t="shared" si="6"/>
        <v>-20.314243444212394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x14ac:dyDescent="0.25">
      <c r="A47" s="97">
        <v>45199</v>
      </c>
      <c r="B47" s="102">
        <f t="shared" si="15"/>
        <v>53141.677150931115</v>
      </c>
      <c r="C47" s="99">
        <f>+'Summary Feed x Depr Grp'!Z42</f>
        <v>53141.677150931115</v>
      </c>
      <c r="D47" s="102">
        <f t="shared" si="20"/>
        <v>284.0596864705463</v>
      </c>
      <c r="E47" s="191">
        <f t="shared" si="21"/>
        <v>390.8683895369681</v>
      </c>
      <c r="F47" s="102">
        <f t="shared" si="22"/>
        <v>-6191.0729467349183</v>
      </c>
      <c r="G47" s="191">
        <f t="shared" si="22"/>
        <v>-7529.8252103867599</v>
      </c>
      <c r="H47" s="102">
        <f t="shared" si="18"/>
        <v>46950.604204196199</v>
      </c>
      <c r="I47" s="102">
        <f t="shared" si="18"/>
        <v>45611.851940544351</v>
      </c>
      <c r="J47" s="102">
        <f t="shared" si="3"/>
        <v>-1338.7522636518479</v>
      </c>
      <c r="K47" s="102">
        <f t="shared" si="4"/>
        <v>281.13797536688804</v>
      </c>
      <c r="L47" s="102">
        <f t="shared" si="6"/>
        <v>-22.429827643949181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x14ac:dyDescent="0.25">
      <c r="A48" s="97">
        <v>45230</v>
      </c>
      <c r="B48" s="102">
        <f t="shared" si="15"/>
        <v>54493.920167701239</v>
      </c>
      <c r="C48" s="99">
        <f>+'Summary Feed x Depr Grp'!Z43</f>
        <v>54493.920167701239</v>
      </c>
      <c r="D48" s="102">
        <f t="shared" si="20"/>
        <v>284.0596864705463</v>
      </c>
      <c r="E48" s="191">
        <f t="shared" si="21"/>
        <v>400.94260001190554</v>
      </c>
      <c r="F48" s="102">
        <f t="shared" si="22"/>
        <v>-6475.132633205465</v>
      </c>
      <c r="G48" s="191">
        <f t="shared" si="22"/>
        <v>-7930.7678103986655</v>
      </c>
      <c r="H48" s="102">
        <f t="shared" si="18"/>
        <v>48018.787534495772</v>
      </c>
      <c r="I48" s="102">
        <f t="shared" si="18"/>
        <v>46563.152357302577</v>
      </c>
      <c r="J48" s="102">
        <f t="shared" si="3"/>
        <v>-1455.635177193195</v>
      </c>
      <c r="K48" s="102">
        <f t="shared" si="4"/>
        <v>305.68338721057091</v>
      </c>
      <c r="L48" s="102">
        <f t="shared" si="6"/>
        <v>-24.545411843682871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x14ac:dyDescent="0.25">
      <c r="A49" s="97">
        <v>45260</v>
      </c>
      <c r="B49" s="102">
        <f t="shared" si="15"/>
        <v>55846.163184471363</v>
      </c>
      <c r="C49" s="99">
        <f>+'Summary Feed x Depr Grp'!Z44</f>
        <v>55846.163184471363</v>
      </c>
      <c r="D49" s="102">
        <f t="shared" si="20"/>
        <v>284.0596864705463</v>
      </c>
      <c r="E49" s="191">
        <f t="shared" si="21"/>
        <v>411.01681048684287</v>
      </c>
      <c r="F49" s="102">
        <f t="shared" si="22"/>
        <v>-6759.1923196760117</v>
      </c>
      <c r="G49" s="191">
        <f t="shared" si="22"/>
        <v>-8341.784620885508</v>
      </c>
      <c r="H49" s="102">
        <f t="shared" si="18"/>
        <v>49086.970864795352</v>
      </c>
      <c r="I49" s="102">
        <f t="shared" si="18"/>
        <v>47504.378563585851</v>
      </c>
      <c r="J49" s="102">
        <f t="shared" si="3"/>
        <v>-1582.5923012095009</v>
      </c>
      <c r="K49" s="102">
        <f t="shared" si="4"/>
        <v>332.34438325399515</v>
      </c>
      <c r="L49" s="102">
        <f t="shared" si="6"/>
        <v>-26.660996043424234</v>
      </c>
      <c r="M49" s="189"/>
      <c r="N49" s="102"/>
      <c r="O49" s="145">
        <v>2</v>
      </c>
      <c r="P49" s="131"/>
      <c r="Q49" s="42">
        <v>45291</v>
      </c>
      <c r="R49" s="43">
        <f>+'E316 3'!L50</f>
        <v>-28.77658024315798</v>
      </c>
      <c r="S49" s="47">
        <f>+'E316 3'!K50</f>
        <v>361.12096349715313</v>
      </c>
      <c r="T49" s="45"/>
      <c r="U49" s="46"/>
      <c r="V49" s="43"/>
      <c r="W49" s="147">
        <f>S49</f>
        <v>361.12096349715313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x14ac:dyDescent="0.25">
      <c r="A50" s="97">
        <v>45291</v>
      </c>
      <c r="B50" s="102">
        <f t="shared" si="15"/>
        <v>57198.406201241487</v>
      </c>
      <c r="C50" s="99">
        <f>+'Summary Feed x Depr Grp'!Z45</f>
        <v>57198.406201241487</v>
      </c>
      <c r="D50" s="102">
        <f t="shared" si="20"/>
        <v>284.0596864705463</v>
      </c>
      <c r="E50" s="191">
        <f t="shared" si="21"/>
        <v>421.09102096178032</v>
      </c>
      <c r="F50" s="102">
        <f t="shared" si="22"/>
        <v>-7043.2520061465584</v>
      </c>
      <c r="G50" s="191">
        <f t="shared" si="22"/>
        <v>-8762.8756418472876</v>
      </c>
      <c r="H50" s="102">
        <f t="shared" si="18"/>
        <v>50155.154195094932</v>
      </c>
      <c r="I50" s="102">
        <f t="shared" si="18"/>
        <v>48435.530559394203</v>
      </c>
      <c r="J50" s="102">
        <f t="shared" si="3"/>
        <v>-1719.6236357007292</v>
      </c>
      <c r="K50" s="102">
        <f t="shared" si="4"/>
        <v>361.12096349715313</v>
      </c>
      <c r="L50" s="102">
        <f t="shared" si="6"/>
        <v>-28.77658024315798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+'E316 3'!L51</f>
        <v>20.500898981618263</v>
      </c>
      <c r="S50" s="48">
        <f t="shared" ref="S50:S61" si="24">+S49-R50</f>
        <v>340.62006451553486</v>
      </c>
      <c r="T50" s="45">
        <f>U50-SUM(P$49:$P50)+1</f>
        <v>336</v>
      </c>
      <c r="U50" s="46">
        <f>P62</f>
        <v>366</v>
      </c>
      <c r="V50" s="43">
        <f t="shared" ref="V50:V61" si="25">+T50/U50*R50</f>
        <v>18.820497425747913</v>
      </c>
      <c r="W50" s="146">
        <f t="shared" ref="W50:W61" si="26">+W49-V50</f>
        <v>342.3004660714052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x14ac:dyDescent="0.25">
      <c r="A51" s="165">
        <v>45322</v>
      </c>
      <c r="B51" s="166">
        <f t="shared" si="15"/>
        <v>63424.037186512025</v>
      </c>
      <c r="C51" s="219">
        <f>+'Summary Feed x Depr Grp'!Z46</f>
        <v>63424.037186512025</v>
      </c>
      <c r="D51" s="166">
        <f t="shared" ref="D51:D61" si="27">($B$26*$E$6+($B$38-$B$26)*$D$6+($B$50-$B$38)*$C$6+($B$62-$B$50)*$B$6)/12</f>
        <v>546.9419301032807</v>
      </c>
      <c r="E51" s="195">
        <f t="shared" si="21"/>
        <v>449.31860161938181</v>
      </c>
      <c r="F51" s="166">
        <f t="shared" si="22"/>
        <v>-7590.1939362498388</v>
      </c>
      <c r="G51" s="195">
        <f t="shared" si="22"/>
        <v>-9212.1942434666689</v>
      </c>
      <c r="H51" s="166">
        <f t="shared" si="18"/>
        <v>55833.843250262187</v>
      </c>
      <c r="I51" s="166">
        <f t="shared" si="18"/>
        <v>54211.842943045354</v>
      </c>
      <c r="J51" s="166">
        <f t="shared" si="3"/>
        <v>-1622.0003072168329</v>
      </c>
      <c r="K51" s="166">
        <f t="shared" si="4"/>
        <v>340.62006451553486</v>
      </c>
      <c r="L51" s="166">
        <f t="shared" si="6"/>
        <v>20.500898981618263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+'E316 3'!L52</f>
        <v>10.760899305164514</v>
      </c>
      <c r="S51" s="48">
        <f t="shared" si="24"/>
        <v>329.85916521037035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9.0262188160806183</v>
      </c>
      <c r="W51" s="146">
        <f t="shared" si="26"/>
        <v>333.27424725532455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x14ac:dyDescent="0.25">
      <c r="A52" s="97">
        <v>45351</v>
      </c>
      <c r="B52" s="102">
        <f t="shared" si="15"/>
        <v>69649.66817178257</v>
      </c>
      <c r="C52" s="99">
        <f>+'Summary Feed x Depr Grp'!Z47</f>
        <v>69649.66817178257</v>
      </c>
      <c r="D52" s="102">
        <f t="shared" si="27"/>
        <v>546.9419301032807</v>
      </c>
      <c r="E52" s="191">
        <f t="shared" si="21"/>
        <v>495.69955245964729</v>
      </c>
      <c r="F52" s="102">
        <f t="shared" si="22"/>
        <v>-8137.1358663531191</v>
      </c>
      <c r="G52" s="191">
        <f t="shared" si="22"/>
        <v>-9707.8937959263167</v>
      </c>
      <c r="H52" s="102">
        <f t="shared" si="18"/>
        <v>61512.532305429449</v>
      </c>
      <c r="I52" s="102">
        <f t="shared" si="18"/>
        <v>59941.774375856257</v>
      </c>
      <c r="J52" s="102">
        <f t="shared" si="3"/>
        <v>-1570.7579295731921</v>
      </c>
      <c r="K52" s="102">
        <f t="shared" si="4"/>
        <v>329.85916521037035</v>
      </c>
      <c r="L52" s="102">
        <f t="shared" si="6"/>
        <v>10.760899305164514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+'E316 3'!L53</f>
        <v>1.0208996287063314</v>
      </c>
      <c r="S52" s="48">
        <f t="shared" si="24"/>
        <v>328.83826558166402</v>
      </c>
      <c r="T52" s="45">
        <f>U52-SUM(P$49:$P52)+1</f>
        <v>276</v>
      </c>
      <c r="U52" s="46">
        <f t="shared" si="28"/>
        <v>366</v>
      </c>
      <c r="V52" s="43">
        <f t="shared" si="25"/>
        <v>0.76985873640149582</v>
      </c>
      <c r="W52" s="146">
        <f t="shared" si="26"/>
        <v>332.50438851892307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" x14ac:dyDescent="0.25">
      <c r="A53" s="97">
        <v>45382</v>
      </c>
      <c r="B53" s="102">
        <f t="shared" si="15"/>
        <v>75875.299157053116</v>
      </c>
      <c r="C53" s="99">
        <f>+'Summary Feed x Depr Grp'!Z48</f>
        <v>75875.299157053116</v>
      </c>
      <c r="D53" s="102">
        <f t="shared" si="27"/>
        <v>546.9419301032807</v>
      </c>
      <c r="E53" s="191">
        <f t="shared" si="21"/>
        <v>542.08050329991295</v>
      </c>
      <c r="F53" s="102">
        <f t="shared" si="22"/>
        <v>-8684.0777964564004</v>
      </c>
      <c r="G53" s="191">
        <f t="shared" si="22"/>
        <v>-10249.974299226229</v>
      </c>
      <c r="H53" s="102">
        <f t="shared" si="18"/>
        <v>67191.221360596712</v>
      </c>
      <c r="I53" s="102">
        <f t="shared" si="18"/>
        <v>65625.324857826883</v>
      </c>
      <c r="J53" s="102">
        <f t="shared" si="3"/>
        <v>-1565.8965027698287</v>
      </c>
      <c r="K53" s="102">
        <f t="shared" si="4"/>
        <v>328.83826558166402</v>
      </c>
      <c r="L53" s="102">
        <f t="shared" si="6"/>
        <v>1.0208996287063314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+'E316 3'!L54</f>
        <v>-8.7191000477503735</v>
      </c>
      <c r="S53" s="48">
        <f t="shared" si="24"/>
        <v>337.55736562941439</v>
      </c>
      <c r="T53" s="45">
        <f>U53-SUM(P$49:$P53)+1</f>
        <v>246</v>
      </c>
      <c r="U53" s="46">
        <f t="shared" si="28"/>
        <v>366</v>
      </c>
      <c r="V53" s="43">
        <f t="shared" si="25"/>
        <v>-5.8603787206191029</v>
      </c>
      <c r="W53" s="146">
        <f t="shared" si="26"/>
        <v>338.36476723954218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" x14ac:dyDescent="0.25">
      <c r="A54" s="97">
        <v>45412</v>
      </c>
      <c r="B54" s="102">
        <f t="shared" si="15"/>
        <v>82100.930142323661</v>
      </c>
      <c r="C54" s="99">
        <f>+'Summary Feed x Depr Grp'!Z49</f>
        <v>82100.930142323661</v>
      </c>
      <c r="D54" s="102">
        <f t="shared" si="27"/>
        <v>546.9419301032807</v>
      </c>
      <c r="E54" s="191">
        <f t="shared" si="21"/>
        <v>588.46145414017849</v>
      </c>
      <c r="F54" s="102">
        <f t="shared" si="22"/>
        <v>-9231.0197265596817</v>
      </c>
      <c r="G54" s="191">
        <f t="shared" si="22"/>
        <v>-10838.435753366408</v>
      </c>
      <c r="H54" s="102">
        <f t="shared" si="18"/>
        <v>72869.910415763981</v>
      </c>
      <c r="I54" s="102">
        <f t="shared" si="18"/>
        <v>71262.494388957246</v>
      </c>
      <c r="J54" s="102">
        <f t="shared" si="3"/>
        <v>-1607.4160268067353</v>
      </c>
      <c r="K54" s="102">
        <f t="shared" si="4"/>
        <v>337.55736562941439</v>
      </c>
      <c r="L54" s="102">
        <f t="shared" si="6"/>
        <v>-8.7191000477503735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+'E316 3'!L55</f>
        <v>-18.459099724202531</v>
      </c>
      <c r="S54" s="48">
        <f t="shared" si="24"/>
        <v>356.01646535361692</v>
      </c>
      <c r="T54" s="45">
        <f>U54-SUM(P$49:$P54)+1</f>
        <v>215</v>
      </c>
      <c r="U54" s="46">
        <f t="shared" si="28"/>
        <v>366</v>
      </c>
      <c r="V54" s="43">
        <f t="shared" si="25"/>
        <v>-10.843460220501486</v>
      </c>
      <c r="W54" s="146">
        <f t="shared" si="26"/>
        <v>349.20822746004364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x14ac:dyDescent="0.25">
      <c r="A55" s="97">
        <v>45443</v>
      </c>
      <c r="B55" s="102">
        <f t="shared" si="15"/>
        <v>88326.561127594206</v>
      </c>
      <c r="C55" s="99">
        <f>+'Summary Feed x Depr Grp'!Z50</f>
        <v>88326.561127594206</v>
      </c>
      <c r="D55" s="102">
        <f t="shared" si="27"/>
        <v>546.9419301032807</v>
      </c>
      <c r="E55" s="191">
        <f t="shared" si="21"/>
        <v>634.84240498044403</v>
      </c>
      <c r="F55" s="102">
        <f t="shared" si="22"/>
        <v>-9777.9616566629629</v>
      </c>
      <c r="G55" s="191">
        <f t="shared" si="22"/>
        <v>-11473.278158346851</v>
      </c>
      <c r="H55" s="102">
        <f t="shared" si="18"/>
        <v>78548.599470931251</v>
      </c>
      <c r="I55" s="102">
        <f t="shared" si="18"/>
        <v>76853.282969247361</v>
      </c>
      <c r="J55" s="102">
        <f t="shared" si="3"/>
        <v>-1695.3165016838902</v>
      </c>
      <c r="K55" s="102">
        <f t="shared" si="4"/>
        <v>356.01646535361692</v>
      </c>
      <c r="L55" s="102">
        <f t="shared" si="6"/>
        <v>-18.459099724202531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+'E316 3'!L56</f>
        <v>-28.199099400657758</v>
      </c>
      <c r="S55" s="48">
        <f t="shared" si="24"/>
        <v>384.21556475427468</v>
      </c>
      <c r="T55" s="45">
        <f>U55-SUM(P$49:$P55)+1</f>
        <v>185</v>
      </c>
      <c r="U55" s="46">
        <f t="shared" si="28"/>
        <v>366</v>
      </c>
      <c r="V55" s="43">
        <f t="shared" si="25"/>
        <v>-14.253643139676736</v>
      </c>
      <c r="W55" s="146">
        <f t="shared" si="26"/>
        <v>363.46187059972038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" x14ac:dyDescent="0.25">
      <c r="A56" s="97">
        <v>45473</v>
      </c>
      <c r="B56" s="102">
        <f t="shared" si="15"/>
        <v>94552.192112864752</v>
      </c>
      <c r="C56" s="99">
        <f>+'Summary Feed x Depr Grp'!Z51</f>
        <v>94552.192112864752</v>
      </c>
      <c r="D56" s="102">
        <f t="shared" si="27"/>
        <v>546.9419301032807</v>
      </c>
      <c r="E56" s="191">
        <f t="shared" si="21"/>
        <v>681.22335582070957</v>
      </c>
      <c r="F56" s="102">
        <f t="shared" si="22"/>
        <v>-10324.903586766244</v>
      </c>
      <c r="G56" s="191">
        <f t="shared" si="22"/>
        <v>-12154.501514167561</v>
      </c>
      <c r="H56" s="102">
        <f t="shared" si="18"/>
        <v>84227.288526098506</v>
      </c>
      <c r="I56" s="102">
        <f t="shared" si="18"/>
        <v>82397.690598697198</v>
      </c>
      <c r="J56" s="102">
        <f t="shared" si="3"/>
        <v>-1829.597927401308</v>
      </c>
      <c r="K56" s="102">
        <f t="shared" si="4"/>
        <v>384.21556475427468</v>
      </c>
      <c r="L56" s="102">
        <f t="shared" si="6"/>
        <v>-28.199099400657758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+'E316 3'!L57</f>
        <v>-37.93909907711901</v>
      </c>
      <c r="S56" s="48">
        <f t="shared" si="24"/>
        <v>422.15466383139369</v>
      </c>
      <c r="T56" s="45">
        <f>U56-SUM(P$49:$P56)+1</f>
        <v>154</v>
      </c>
      <c r="U56" s="46">
        <f t="shared" si="28"/>
        <v>366</v>
      </c>
      <c r="V56" s="43">
        <f t="shared" si="25"/>
        <v>-15.963446059771387</v>
      </c>
      <c r="W56" s="146">
        <f t="shared" si="26"/>
        <v>379.42531665949178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" x14ac:dyDescent="0.25">
      <c r="A57" s="97">
        <v>45504</v>
      </c>
      <c r="B57" s="102">
        <f t="shared" si="15"/>
        <v>100777.8230981353</v>
      </c>
      <c r="C57" s="99">
        <f>+'Summary Feed x Depr Grp'!Z52</f>
        <v>100777.8230981353</v>
      </c>
      <c r="D57" s="102">
        <f t="shared" si="27"/>
        <v>546.9419301032807</v>
      </c>
      <c r="E57" s="191">
        <f t="shared" si="21"/>
        <v>727.60430666097511</v>
      </c>
      <c r="F57" s="102">
        <f t="shared" si="22"/>
        <v>-10871.845516869525</v>
      </c>
      <c r="G57" s="191">
        <f t="shared" si="22"/>
        <v>-12882.105820828536</v>
      </c>
      <c r="H57" s="102">
        <f t="shared" si="18"/>
        <v>89905.977581265775</v>
      </c>
      <c r="I57" s="102">
        <f t="shared" si="18"/>
        <v>87895.717277306758</v>
      </c>
      <c r="J57" s="102">
        <f t="shared" si="3"/>
        <v>-2010.2603039590176</v>
      </c>
      <c r="K57" s="102">
        <f t="shared" si="4"/>
        <v>422.15466383139369</v>
      </c>
      <c r="L57" s="102">
        <f t="shared" si="6"/>
        <v>-37.93909907711901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+'E316 3'!L58</f>
        <v>-47.679098753568098</v>
      </c>
      <c r="S57" s="48">
        <f t="shared" si="24"/>
        <v>469.83376258496179</v>
      </c>
      <c r="T57" s="45">
        <f>U57-SUM(P$49:$P57)+1</f>
        <v>123</v>
      </c>
      <c r="U57" s="46">
        <f t="shared" si="28"/>
        <v>366</v>
      </c>
      <c r="V57" s="43">
        <f t="shared" si="25"/>
        <v>-16.023303679477802</v>
      </c>
      <c r="W57" s="146">
        <f t="shared" si="26"/>
        <v>395.44862033896959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" x14ac:dyDescent="0.25">
      <c r="A58" s="97">
        <v>45535</v>
      </c>
      <c r="B58" s="102">
        <f t="shared" si="15"/>
        <v>107003.45408340584</v>
      </c>
      <c r="C58" s="99">
        <f>+'Summary Feed x Depr Grp'!Z53</f>
        <v>107003.45408340584</v>
      </c>
      <c r="D58" s="102">
        <f t="shared" si="27"/>
        <v>546.9419301032807</v>
      </c>
      <c r="E58" s="191">
        <f t="shared" si="21"/>
        <v>773.98525750124065</v>
      </c>
      <c r="F58" s="102">
        <f t="shared" si="22"/>
        <v>-11418.787446972807</v>
      </c>
      <c r="G58" s="191">
        <f t="shared" si="22"/>
        <v>-13656.091078329777</v>
      </c>
      <c r="H58" s="102">
        <f t="shared" si="18"/>
        <v>95584.66663643303</v>
      </c>
      <c r="I58" s="102">
        <f t="shared" si="18"/>
        <v>93347.363005076069</v>
      </c>
      <c r="J58" s="102">
        <f t="shared" si="3"/>
        <v>-2237.303631356961</v>
      </c>
      <c r="K58" s="102">
        <f t="shared" si="4"/>
        <v>469.83376258496179</v>
      </c>
      <c r="L58" s="102">
        <f t="shared" si="6"/>
        <v>-47.679098753568098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+'E316 3'!L59</f>
        <v>-57.419098430029351</v>
      </c>
      <c r="S58" s="48">
        <f t="shared" si="24"/>
        <v>527.25286101499114</v>
      </c>
      <c r="T58" s="45">
        <f>U58-SUM(P$49:$P58)+1</f>
        <v>93</v>
      </c>
      <c r="U58" s="46">
        <f t="shared" si="28"/>
        <v>366</v>
      </c>
      <c r="V58" s="43">
        <f t="shared" si="25"/>
        <v>-14.590098781400901</v>
      </c>
      <c r="W58" s="146">
        <f t="shared" si="26"/>
        <v>410.0387191203705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" x14ac:dyDescent="0.25">
      <c r="A59" s="97">
        <v>45565</v>
      </c>
      <c r="B59" s="102">
        <f t="shared" si="15"/>
        <v>113229.08506867639</v>
      </c>
      <c r="C59" s="99">
        <f>+'Summary Feed x Depr Grp'!Z54</f>
        <v>113229.08506867639</v>
      </c>
      <c r="D59" s="102">
        <f t="shared" si="27"/>
        <v>546.9419301032807</v>
      </c>
      <c r="E59" s="191">
        <f t="shared" si="21"/>
        <v>820.36620834150619</v>
      </c>
      <c r="F59" s="102">
        <f t="shared" si="22"/>
        <v>-11965.729377076088</v>
      </c>
      <c r="G59" s="191">
        <f t="shared" si="22"/>
        <v>-14476.457286671282</v>
      </c>
      <c r="H59" s="102">
        <f t="shared" si="18"/>
        <v>101263.3556916003</v>
      </c>
      <c r="I59" s="102">
        <f t="shared" si="18"/>
        <v>98752.627782005104</v>
      </c>
      <c r="J59" s="102">
        <f t="shared" si="3"/>
        <v>-2510.7279095951963</v>
      </c>
      <c r="K59" s="102">
        <f t="shared" si="4"/>
        <v>527.25286101499114</v>
      </c>
      <c r="L59" s="102">
        <f t="shared" si="6"/>
        <v>-57.419098430029351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+'E316 3'!L60</f>
        <v>-67.159098106484635</v>
      </c>
      <c r="S59" s="48">
        <f t="shared" si="24"/>
        <v>594.41195912147577</v>
      </c>
      <c r="T59" s="45">
        <f>U59-SUM(P$49:$P59)+1</f>
        <v>62</v>
      </c>
      <c r="U59" s="46">
        <f t="shared" si="28"/>
        <v>366</v>
      </c>
      <c r="V59" s="43">
        <f t="shared" si="25"/>
        <v>-11.376677821317069</v>
      </c>
      <c r="W59" s="146">
        <f t="shared" si="26"/>
        <v>421.41539694168756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x14ac:dyDescent="0.25">
      <c r="A60" s="97">
        <v>45596</v>
      </c>
      <c r="B60" s="102">
        <f t="shared" si="15"/>
        <v>119454.71605394693</v>
      </c>
      <c r="C60" s="99">
        <f>+'Summary Feed x Depr Grp'!Z55</f>
        <v>119454.71605394693</v>
      </c>
      <c r="D60" s="102">
        <f t="shared" si="27"/>
        <v>546.9419301032807</v>
      </c>
      <c r="E60" s="191">
        <f t="shared" si="21"/>
        <v>866.74715918177174</v>
      </c>
      <c r="F60" s="102">
        <f t="shared" si="22"/>
        <v>-12512.671307179369</v>
      </c>
      <c r="G60" s="191">
        <f t="shared" si="22"/>
        <v>-15343.204445853054</v>
      </c>
      <c r="H60" s="102">
        <f t="shared" si="18"/>
        <v>106942.04474676757</v>
      </c>
      <c r="I60" s="102">
        <f t="shared" si="18"/>
        <v>104111.51160809388</v>
      </c>
      <c r="J60" s="102">
        <f t="shared" si="3"/>
        <v>-2830.5331386736943</v>
      </c>
      <c r="K60" s="102">
        <f t="shared" si="4"/>
        <v>594.41195912147577</v>
      </c>
      <c r="L60" s="102">
        <f t="shared" si="6"/>
        <v>-67.159098106484635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+'E316 3'!L61</f>
        <v>-76.899097782936792</v>
      </c>
      <c r="S60" s="48">
        <f t="shared" si="24"/>
        <v>671.31105690441257</v>
      </c>
      <c r="T60" s="45">
        <f>U60-SUM(P$49:$P60)+1</f>
        <v>32</v>
      </c>
      <c r="U60" s="46">
        <f t="shared" si="28"/>
        <v>366</v>
      </c>
      <c r="V60" s="43">
        <f t="shared" si="25"/>
        <v>-6.7234183853933809</v>
      </c>
      <c r="W60" s="146">
        <f t="shared" si="26"/>
        <v>428.13881532708092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x14ac:dyDescent="0.25">
      <c r="A61" s="97">
        <v>45626</v>
      </c>
      <c r="B61" s="102">
        <f t="shared" si="15"/>
        <v>125680.34703921748</v>
      </c>
      <c r="C61" s="99">
        <f>+'Summary Feed x Depr Grp'!Z56</f>
        <v>125680.34703921748</v>
      </c>
      <c r="D61" s="102">
        <f t="shared" si="27"/>
        <v>546.9419301032807</v>
      </c>
      <c r="E61" s="191">
        <f t="shared" si="21"/>
        <v>913.12811002203728</v>
      </c>
      <c r="F61" s="102">
        <f t="shared" ref="F61:G74" si="29">-D61+F60</f>
        <v>-13059.613237282651</v>
      </c>
      <c r="G61" s="191">
        <f t="shared" si="29"/>
        <v>-16256.332555875091</v>
      </c>
      <c r="H61" s="102">
        <f t="shared" si="18"/>
        <v>112620.73380193482</v>
      </c>
      <c r="I61" s="102">
        <f t="shared" si="18"/>
        <v>109424.01448334238</v>
      </c>
      <c r="J61" s="102">
        <f t="shared" si="3"/>
        <v>-3196.7193185924407</v>
      </c>
      <c r="K61" s="102">
        <f t="shared" si="4"/>
        <v>671.31105690441257</v>
      </c>
      <c r="L61" s="102">
        <f t="shared" si="6"/>
        <v>-76.899097782936792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+'E316 3'!L62</f>
        <v>-86.639097459394975</v>
      </c>
      <c r="S61" s="48">
        <f t="shared" si="24"/>
        <v>757.95015436380754</v>
      </c>
      <c r="T61" s="45">
        <f>U61-SUM(P$49:$P61)+1</f>
        <v>1</v>
      </c>
      <c r="U61" s="46">
        <f t="shared" si="28"/>
        <v>366</v>
      </c>
      <c r="V61" s="43">
        <f t="shared" si="25"/>
        <v>-0.2367188455174726</v>
      </c>
      <c r="W61" s="146">
        <f t="shared" si="26"/>
        <v>428.37553417259841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thickBot="1" x14ac:dyDescent="0.3">
      <c r="A62" s="97">
        <v>45657</v>
      </c>
      <c r="B62" s="102">
        <f t="shared" si="15"/>
        <v>131905.97802448802</v>
      </c>
      <c r="C62" s="99">
        <f>+'Summary Feed x Depr Grp'!Z57</f>
        <v>131905.97802448802</v>
      </c>
      <c r="D62" s="102">
        <f>($B$26*$E$6+($B$38-$B$26)*$D$6+($B$50-$B$38)*$C$6+($B$62-$B$50)*$B$6)/12</f>
        <v>546.9419301032807</v>
      </c>
      <c r="E62" s="191">
        <f t="shared" si="21"/>
        <v>959.50906086230282</v>
      </c>
      <c r="F62" s="102">
        <f t="shared" si="29"/>
        <v>-13606.555167385932</v>
      </c>
      <c r="G62" s="191">
        <f t="shared" si="29"/>
        <v>-17215.841616737394</v>
      </c>
      <c r="H62" s="102">
        <f t="shared" si="18"/>
        <v>118299.42285710209</v>
      </c>
      <c r="I62" s="102">
        <f t="shared" si="18"/>
        <v>114690.13640775063</v>
      </c>
      <c r="J62" s="102">
        <f t="shared" si="3"/>
        <v>-3609.2864493514644</v>
      </c>
      <c r="K62" s="102">
        <f t="shared" si="4"/>
        <v>757.95015436380754</v>
      </c>
      <c r="L62" s="102">
        <f t="shared" si="6"/>
        <v>-86.639097459394975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-396.82919086665441</v>
      </c>
      <c r="S62" s="224">
        <f>+'E316 3'!K62-S61</f>
        <v>0</v>
      </c>
      <c r="T62" s="21"/>
      <c r="U62" s="50"/>
      <c r="V62" s="49">
        <f>SUM(V50:V61)</f>
        <v>-67.254570675445308</v>
      </c>
      <c r="W62" s="1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 thickTop="1" thickBot="1" x14ac:dyDescent="0.3">
      <c r="A63" s="165">
        <v>45688</v>
      </c>
      <c r="B63" s="166">
        <f t="shared" si="15"/>
        <v>136438.57584706228</v>
      </c>
      <c r="C63" s="219">
        <f>+'Summary Feed x Depr Grp'!Z58</f>
        <v>136438.57584706228</v>
      </c>
      <c r="D63" s="166">
        <f t="shared" ref="D63:D73" si="30">($B$26*$F$6+($B$38-$B$26)*$E$6+($B$50-$B$38)*$D$6+($B$62-$B$50)*$C$6+($B$74-$B$62)*$B$6)/12</f>
        <v>909.35278551128977</v>
      </c>
      <c r="E63" s="195">
        <f t="shared" si="21"/>
        <v>999.58346317152495</v>
      </c>
      <c r="F63" s="166">
        <f t="shared" si="29"/>
        <v>-14515.907952897222</v>
      </c>
      <c r="G63" s="195">
        <f t="shared" si="29"/>
        <v>-18215.42507990892</v>
      </c>
      <c r="H63" s="166">
        <f t="shared" si="18"/>
        <v>121922.66789416506</v>
      </c>
      <c r="I63" s="166">
        <f t="shared" si="18"/>
        <v>118223.15076715336</v>
      </c>
      <c r="J63" s="166">
        <f t="shared" si="3"/>
        <v>-3699.5171270116989</v>
      </c>
      <c r="K63" s="166">
        <f t="shared" si="4"/>
        <v>776.89859667245673</v>
      </c>
      <c r="L63" s="166">
        <f t="shared" si="6"/>
        <v>-18.948442308649192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thickBot="1" x14ac:dyDescent="0.3">
      <c r="A64" s="97">
        <v>45716</v>
      </c>
      <c r="B64" s="102">
        <f t="shared" si="15"/>
        <v>140971.17366963654</v>
      </c>
      <c r="C64" s="99">
        <f>+'Summary Feed x Depr Grp'!Z59</f>
        <v>140971.17366963654</v>
      </c>
      <c r="D64" s="102">
        <f t="shared" si="30"/>
        <v>909.35278551128977</v>
      </c>
      <c r="E64" s="191">
        <f t="shared" si="21"/>
        <v>1033.351316949703</v>
      </c>
      <c r="F64" s="102">
        <f t="shared" si="29"/>
        <v>-15425.260738408511</v>
      </c>
      <c r="G64" s="191">
        <f t="shared" si="29"/>
        <v>-19248.776396858622</v>
      </c>
      <c r="H64" s="102">
        <f t="shared" si="18"/>
        <v>125545.91293122803</v>
      </c>
      <c r="I64" s="102">
        <f t="shared" si="18"/>
        <v>121722.39727277792</v>
      </c>
      <c r="J64" s="102">
        <f t="shared" si="3"/>
        <v>-3823.5156584501092</v>
      </c>
      <c r="K64" s="102">
        <f t="shared" si="4"/>
        <v>802.93828827452285</v>
      </c>
      <c r="L64" s="102">
        <f t="shared" si="6"/>
        <v>-26.039691602066114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443.46722945271586</v>
      </c>
      <c r="T64" s="21"/>
      <c r="U64" s="22"/>
      <c r="V64" s="160" t="s">
        <v>104</v>
      </c>
      <c r="W64" s="55">
        <f>W61</f>
        <v>428.37553417259841</v>
      </c>
      <c r="X64" s="247">
        <f>+'DFIT Detail'!F15</f>
        <v>428.73</v>
      </c>
      <c r="Y64" s="249">
        <f>+W64-X64</f>
        <v>-0.35446582740161148</v>
      </c>
      <c r="Z64" s="228" t="s">
        <v>516</v>
      </c>
      <c r="AA64" s="1"/>
      <c r="AB64" s="1"/>
      <c r="AC64" s="1"/>
      <c r="AD64" s="1"/>
      <c r="AE64" s="1"/>
      <c r="AF64" s="1"/>
      <c r="AG64" s="1"/>
      <c r="AH64" s="1"/>
    </row>
    <row r="65" spans="1:34" ht="16.5" thickTop="1" thickBot="1" x14ac:dyDescent="0.3">
      <c r="A65" s="97">
        <v>45747</v>
      </c>
      <c r="B65" s="102">
        <f t="shared" si="15"/>
        <v>145503.7714922108</v>
      </c>
      <c r="C65" s="99">
        <f>+'Summary Feed x Depr Grp'!Z60</f>
        <v>145503.7714922108</v>
      </c>
      <c r="D65" s="102">
        <f t="shared" si="30"/>
        <v>909.35278551128977</v>
      </c>
      <c r="E65" s="191">
        <f t="shared" si="21"/>
        <v>1067.1191707278813</v>
      </c>
      <c r="F65" s="102">
        <f t="shared" si="29"/>
        <v>-16334.613523919801</v>
      </c>
      <c r="G65" s="191">
        <f t="shared" si="29"/>
        <v>-20315.895567586504</v>
      </c>
      <c r="H65" s="102">
        <f t="shared" si="18"/>
        <v>129169.15796829099</v>
      </c>
      <c r="I65" s="102">
        <f t="shared" si="18"/>
        <v>125187.8759246243</v>
      </c>
      <c r="J65" s="102">
        <f t="shared" si="3"/>
        <v>-3981.2820436666952</v>
      </c>
      <c r="K65" s="102">
        <f t="shared" si="4"/>
        <v>836.069229170006</v>
      </c>
      <c r="L65" s="102">
        <f t="shared" si="6"/>
        <v>-33.13094089548315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thickBot="1" x14ac:dyDescent="0.3">
      <c r="A66" s="97">
        <v>45777</v>
      </c>
      <c r="B66" s="102">
        <f t="shared" si="15"/>
        <v>150036.36931478506</v>
      </c>
      <c r="C66" s="99">
        <f>+'Summary Feed x Depr Grp'!Z61</f>
        <v>150036.36931478506</v>
      </c>
      <c r="D66" s="102">
        <f t="shared" si="30"/>
        <v>909.35278551128977</v>
      </c>
      <c r="E66" s="191">
        <f t="shared" si="21"/>
        <v>1100.8870245060593</v>
      </c>
      <c r="F66" s="102">
        <f t="shared" si="29"/>
        <v>-17243.966309431089</v>
      </c>
      <c r="G66" s="191">
        <f t="shared" si="29"/>
        <v>-21416.782592092564</v>
      </c>
      <c r="H66" s="102">
        <f t="shared" si="18"/>
        <v>132792.40300535396</v>
      </c>
      <c r="I66" s="102">
        <f t="shared" si="18"/>
        <v>128619.58672269249</v>
      </c>
      <c r="J66" s="102">
        <f t="shared" si="3"/>
        <v>-4172.8162826614716</v>
      </c>
      <c r="K66" s="102">
        <f t="shared" si="4"/>
        <v>876.29141935890902</v>
      </c>
      <c r="L66" s="102">
        <f t="shared" si="6"/>
        <v>-40.222190188903028</v>
      </c>
      <c r="M66" s="189"/>
      <c r="N66" s="102"/>
    </row>
    <row r="67" spans="1:34" ht="15" x14ac:dyDescent="0.25">
      <c r="A67" s="97">
        <v>45808</v>
      </c>
      <c r="B67" s="102">
        <f t="shared" si="15"/>
        <v>154568.96713735932</v>
      </c>
      <c r="C67" s="99">
        <f>+'Summary Feed x Depr Grp'!Z62</f>
        <v>154568.96713735932</v>
      </c>
      <c r="D67" s="102">
        <f t="shared" si="30"/>
        <v>909.35278551128977</v>
      </c>
      <c r="E67" s="191">
        <f t="shared" si="21"/>
        <v>1134.6548782842376</v>
      </c>
      <c r="F67" s="102">
        <f t="shared" si="29"/>
        <v>-18153.319094942381</v>
      </c>
      <c r="G67" s="191">
        <f t="shared" si="29"/>
        <v>-22551.437470376801</v>
      </c>
      <c r="H67" s="102">
        <f t="shared" si="18"/>
        <v>136415.64804241693</v>
      </c>
      <c r="I67" s="102">
        <f t="shared" si="18"/>
        <v>132017.5296669825</v>
      </c>
      <c r="J67" s="102">
        <f t="shared" si="3"/>
        <v>-4398.1183754344238</v>
      </c>
      <c r="K67" s="102">
        <f t="shared" si="4"/>
        <v>923.60485884122897</v>
      </c>
      <c r="L67" s="102">
        <f t="shared" si="6"/>
        <v>-47.31343948231995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34" ht="15" x14ac:dyDescent="0.25">
      <c r="A68" s="97">
        <v>45838</v>
      </c>
      <c r="B68" s="102">
        <f t="shared" si="15"/>
        <v>159101.56495993357</v>
      </c>
      <c r="C68" s="99">
        <f>+'Summary Feed x Depr Grp'!Z63</f>
        <v>159101.56495993357</v>
      </c>
      <c r="D68" s="102">
        <f t="shared" si="30"/>
        <v>909.35278551128977</v>
      </c>
      <c r="E68" s="191">
        <f t="shared" si="21"/>
        <v>1168.4227320624159</v>
      </c>
      <c r="F68" s="102">
        <f t="shared" si="29"/>
        <v>-19062.671880453672</v>
      </c>
      <c r="G68" s="191">
        <f t="shared" si="29"/>
        <v>-23719.860202439217</v>
      </c>
      <c r="H68" s="102">
        <f t="shared" si="18"/>
        <v>140038.89307947989</v>
      </c>
      <c r="I68" s="102">
        <f t="shared" si="18"/>
        <v>135381.70475749436</v>
      </c>
      <c r="J68" s="102">
        <f t="shared" si="3"/>
        <v>-4657.1883219855372</v>
      </c>
      <c r="K68" s="102">
        <f t="shared" si="4"/>
        <v>978.00954761696278</v>
      </c>
      <c r="L68" s="102">
        <f t="shared" si="6"/>
        <v>-54.404688775733803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34" ht="15" x14ac:dyDescent="0.25">
      <c r="A69" s="97">
        <v>45869</v>
      </c>
      <c r="B69" s="102">
        <f t="shared" si="15"/>
        <v>163634.16278250783</v>
      </c>
      <c r="C69" s="99">
        <f>+'Summary Feed x Depr Grp'!Z64</f>
        <v>163634.16278250783</v>
      </c>
      <c r="D69" s="102">
        <f t="shared" si="30"/>
        <v>909.35278551128977</v>
      </c>
      <c r="E69" s="191">
        <f t="shared" si="21"/>
        <v>1202.1905858405939</v>
      </c>
      <c r="F69" s="102">
        <f t="shared" si="29"/>
        <v>-19972.024665964964</v>
      </c>
      <c r="G69" s="191">
        <f t="shared" si="29"/>
        <v>-24922.050788279812</v>
      </c>
      <c r="H69" s="102">
        <f t="shared" si="18"/>
        <v>143662.13811654286</v>
      </c>
      <c r="I69" s="102">
        <f t="shared" si="18"/>
        <v>138712.11199422803</v>
      </c>
      <c r="J69" s="102">
        <f t="shared" si="3"/>
        <v>-4950.0261223148264</v>
      </c>
      <c r="K69" s="102">
        <f t="shared" si="4"/>
        <v>1039.5054856861134</v>
      </c>
      <c r="L69" s="102">
        <f t="shared" si="6"/>
        <v>-61.495938069150611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34" ht="15" x14ac:dyDescent="0.25">
      <c r="A70" s="97">
        <v>45900</v>
      </c>
      <c r="B70" s="102">
        <f t="shared" si="15"/>
        <v>168166.76060508209</v>
      </c>
      <c r="C70" s="99">
        <f>+'Summary Feed x Depr Grp'!Z65</f>
        <v>168166.76060508209</v>
      </c>
      <c r="D70" s="102">
        <f t="shared" si="30"/>
        <v>909.35278551128977</v>
      </c>
      <c r="E70" s="191">
        <f t="shared" si="21"/>
        <v>1235.9584396187722</v>
      </c>
      <c r="F70" s="102">
        <f t="shared" si="29"/>
        <v>-20881.377451476255</v>
      </c>
      <c r="G70" s="191">
        <f t="shared" si="29"/>
        <v>-26158.009227898583</v>
      </c>
      <c r="H70" s="102">
        <f t="shared" si="18"/>
        <v>147285.38315360583</v>
      </c>
      <c r="I70" s="102">
        <f t="shared" si="18"/>
        <v>142008.75137718351</v>
      </c>
      <c r="J70" s="102">
        <f>I70-H70</f>
        <v>-5276.6317764223204</v>
      </c>
      <c r="K70" s="102">
        <f t="shared" si="4"/>
        <v>1108.0926730486872</v>
      </c>
      <c r="L70" s="102">
        <f t="shared" si="6"/>
        <v>-68.587187362573786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34" ht="15" customHeight="1" x14ac:dyDescent="0.25">
      <c r="A71" s="97">
        <v>45930</v>
      </c>
      <c r="B71" s="102">
        <f t="shared" si="15"/>
        <v>172699.35842765635</v>
      </c>
      <c r="C71" s="99">
        <f>+'Summary Feed x Depr Grp'!Z66</f>
        <v>172699.35842765635</v>
      </c>
      <c r="D71" s="102">
        <f t="shared" si="30"/>
        <v>909.35278551128977</v>
      </c>
      <c r="E71" s="191">
        <f t="shared" si="21"/>
        <v>1269.7262933969505</v>
      </c>
      <c r="F71" s="102">
        <f t="shared" si="29"/>
        <v>-21790.730236987547</v>
      </c>
      <c r="G71" s="191">
        <f t="shared" si="29"/>
        <v>-27427.735521295534</v>
      </c>
      <c r="H71" s="102">
        <f t="shared" si="18"/>
        <v>150908.62819066879</v>
      </c>
      <c r="I71" s="102">
        <f t="shared" si="18"/>
        <v>145271.6229063608</v>
      </c>
      <c r="J71" s="102">
        <f>I71-H71</f>
        <v>-5637.0052843079902</v>
      </c>
      <c r="K71" s="102">
        <f t="shared" si="4"/>
        <v>1183.7711097046779</v>
      </c>
      <c r="L71" s="102">
        <f t="shared" si="6"/>
        <v>-75.678436655990708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34" ht="15" customHeight="1" x14ac:dyDescent="0.25">
      <c r="A72" s="97">
        <v>45961</v>
      </c>
      <c r="B72" s="102">
        <f t="shared" si="15"/>
        <v>177231.95625023061</v>
      </c>
      <c r="C72" s="99">
        <f>+'Summary Feed x Depr Grp'!Z67</f>
        <v>177231.95625023061</v>
      </c>
      <c r="D72" s="102">
        <f t="shared" si="30"/>
        <v>909.35278551128977</v>
      </c>
      <c r="E72" s="191">
        <f t="shared" si="21"/>
        <v>1303.4941471751288</v>
      </c>
      <c r="F72" s="102">
        <f t="shared" si="29"/>
        <v>-22700.083022498839</v>
      </c>
      <c r="G72" s="191">
        <f t="shared" si="29"/>
        <v>-28731.229668470663</v>
      </c>
      <c r="H72" s="102">
        <f t="shared" si="18"/>
        <v>154531.87322773176</v>
      </c>
      <c r="I72" s="102">
        <f t="shared" si="18"/>
        <v>148500.72658175995</v>
      </c>
      <c r="J72" s="102">
        <f t="shared" ref="J72:J74" si="31">I72-H72</f>
        <v>-6031.1466459718067</v>
      </c>
      <c r="K72" s="102">
        <f t="shared" si="4"/>
        <v>1266.5407956540794</v>
      </c>
      <c r="L72" s="102">
        <f t="shared" si="6"/>
        <v>-82.769685949401492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34" ht="15" customHeight="1" x14ac:dyDescent="0.25">
      <c r="A73" s="97">
        <v>45991</v>
      </c>
      <c r="B73" s="102">
        <f t="shared" si="15"/>
        <v>181764.55407280487</v>
      </c>
      <c r="C73" s="99">
        <f>+'Summary Feed x Depr Grp'!Z68</f>
        <v>181764.55407280487</v>
      </c>
      <c r="D73" s="102">
        <f t="shared" si="30"/>
        <v>909.35278551128977</v>
      </c>
      <c r="E73" s="191">
        <f t="shared" si="21"/>
        <v>1337.2620009533071</v>
      </c>
      <c r="F73" s="102">
        <f t="shared" si="29"/>
        <v>-23609.43580801013</v>
      </c>
      <c r="G73" s="191">
        <f t="shared" si="29"/>
        <v>-30068.491669423969</v>
      </c>
      <c r="H73" s="102">
        <f t="shared" si="18"/>
        <v>158155.11826479473</v>
      </c>
      <c r="I73" s="102">
        <f t="shared" si="18"/>
        <v>151696.0624033809</v>
      </c>
      <c r="J73" s="102">
        <f t="shared" si="31"/>
        <v>-6459.0558614138281</v>
      </c>
      <c r="K73" s="102">
        <f t="shared" si="4"/>
        <v>1356.4017308969039</v>
      </c>
      <c r="L73" s="102">
        <f t="shared" si="6"/>
        <v>-89.860935242824553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34" ht="15" x14ac:dyDescent="0.25">
      <c r="A74" s="97">
        <v>46022</v>
      </c>
      <c r="B74" s="102">
        <f t="shared" si="15"/>
        <v>186297.15189537912</v>
      </c>
      <c r="C74" s="99">
        <f>+'Summary Feed x Depr Grp'!Z69</f>
        <v>186297.15189537912</v>
      </c>
      <c r="D74" s="102">
        <f>($B$26*$F$6+($B$38-$B$26)*$E$6+($B$50-$B$38)*$D$6+($B$62-$B$50)*$C$6+($B$74-$B$62)*$B$6)/12</f>
        <v>909.35278551128977</v>
      </c>
      <c r="E74" s="191">
        <f t="shared" si="21"/>
        <v>1371.0298547314851</v>
      </c>
      <c r="F74" s="102">
        <f t="shared" si="29"/>
        <v>-24518.788593521422</v>
      </c>
      <c r="G74" s="191">
        <f t="shared" si="29"/>
        <v>-31439.521524155454</v>
      </c>
      <c r="H74" s="102">
        <f t="shared" si="18"/>
        <v>161778.36330185769</v>
      </c>
      <c r="I74" s="102">
        <f t="shared" si="18"/>
        <v>154857.63037122367</v>
      </c>
      <c r="J74" s="102">
        <f t="shared" si="31"/>
        <v>-6920.7329306340253</v>
      </c>
      <c r="K74" s="102">
        <f t="shared" si="4"/>
        <v>1453.3539154331452</v>
      </c>
      <c r="L74" s="102">
        <f t="shared" si="6"/>
        <v>-96.952184536241248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3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+'E316 3'!L62</f>
        <v>-86.639097459394975</v>
      </c>
      <c r="S75" s="47">
        <f>+'E316 3'!K62</f>
        <v>757.95015436380754</v>
      </c>
      <c r="T75" s="45"/>
      <c r="U75" s="46"/>
      <c r="V75" s="43"/>
      <c r="W75" s="147">
        <f>S75</f>
        <v>757.95015436380754</v>
      </c>
      <c r="X75" s="1"/>
    </row>
    <row r="76" spans="1:3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+'E316 3'!L63</f>
        <v>-18.948442308649192</v>
      </c>
      <c r="S76" s="48">
        <f t="shared" ref="S76:S87" si="33">+S75-R76</f>
        <v>776.89859667245673</v>
      </c>
      <c r="T76" s="45">
        <f>U76-SUM($P$75:P76)+1</f>
        <v>335</v>
      </c>
      <c r="U76" s="46">
        <f>P88</f>
        <v>365</v>
      </c>
      <c r="V76" s="43">
        <f t="shared" ref="V76:V87" si="34">+T76/U76*R76</f>
        <v>-17.391036091499942</v>
      </c>
      <c r="W76" s="146">
        <f t="shared" ref="W76:W87" si="35">+W75-V76</f>
        <v>775.34119045530747</v>
      </c>
      <c r="X76" s="1"/>
    </row>
    <row r="77" spans="1:34" ht="15" x14ac:dyDescent="0.25">
      <c r="A77" s="107" t="s">
        <v>102</v>
      </c>
      <c r="B77" s="98">
        <f>B26</f>
        <v>29063.65</v>
      </c>
      <c r="C77" s="98">
        <f>C26</f>
        <v>29063.65</v>
      </c>
      <c r="D77" s="98">
        <f>SUM(D21:D26)</f>
        <v>544.94343749999996</v>
      </c>
      <c r="E77" s="98">
        <f>SUM(E21:E26)</f>
        <v>827.40144065179493</v>
      </c>
      <c r="F77" s="98">
        <f t="shared" ref="F77:K77" si="36">F26</f>
        <v>-1089.8868749999997</v>
      </c>
      <c r="G77" s="98">
        <f t="shared" si="36"/>
        <v>-827.40144065179493</v>
      </c>
      <c r="H77" s="98">
        <f t="shared" si="36"/>
        <v>27973.763125000001</v>
      </c>
      <c r="I77" s="98">
        <f t="shared" si="36"/>
        <v>28236.248559348205</v>
      </c>
      <c r="J77" s="98">
        <f t="shared" si="36"/>
        <v>262.48543434820385</v>
      </c>
      <c r="K77" s="98">
        <f t="shared" si="36"/>
        <v>-55.12194121312281</v>
      </c>
      <c r="L77" s="96">
        <f>SUM(L21:L26)</f>
        <v>-59.316180661877183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+'E316 3'!L64</f>
        <v>-26.039691602066114</v>
      </c>
      <c r="S77" s="48">
        <f t="shared" si="33"/>
        <v>802.93828827452285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-21.901877594066566</v>
      </c>
      <c r="W77" s="146">
        <f t="shared" si="35"/>
        <v>797.24306804937407</v>
      </c>
      <c r="X77" s="1"/>
    </row>
    <row r="78" spans="1:34" ht="15" x14ac:dyDescent="0.25">
      <c r="A78" s="108" t="s">
        <v>103</v>
      </c>
      <c r="B78" s="109">
        <f>(0+B26+SUM(B15:B25)*2)/24</f>
        <v>8167.8325829397327</v>
      </c>
      <c r="C78" s="109">
        <f>(0+C26+SUM(C15:C25)*2)/24</f>
        <v>8167.8325829397327</v>
      </c>
      <c r="D78" s="109"/>
      <c r="E78" s="110"/>
      <c r="F78" s="109">
        <f t="shared" ref="F78:K78" si="38">(0+F26+SUM(F15:F25)*2)/24</f>
        <v>-544.94343749999996</v>
      </c>
      <c r="G78" s="109">
        <f t="shared" si="38"/>
        <v>-154.75913364985922</v>
      </c>
      <c r="H78" s="109">
        <f t="shared" si="38"/>
        <v>7622.8891454397317</v>
      </c>
      <c r="I78" s="109">
        <f t="shared" si="38"/>
        <v>8013.0734492898728</v>
      </c>
      <c r="J78" s="109">
        <f t="shared" si="38"/>
        <v>390.18430385014062</v>
      </c>
      <c r="K78" s="109">
        <f t="shared" si="38"/>
        <v>-81.938703808529539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+'E316 3'!L65</f>
        <v>-33.13094089548315</v>
      </c>
      <c r="S78" s="48">
        <f t="shared" si="33"/>
        <v>836.069229170006</v>
      </c>
      <c r="T78" s="45">
        <f>U78-SUM($P$75:P78)+1</f>
        <v>276</v>
      </c>
      <c r="U78" s="46">
        <f t="shared" si="37"/>
        <v>365</v>
      </c>
      <c r="V78" s="43">
        <f t="shared" si="34"/>
        <v>-25.052437499050271</v>
      </c>
      <c r="W78" s="146">
        <f t="shared" si="35"/>
        <v>822.29550554842433</v>
      </c>
      <c r="X78" s="1"/>
    </row>
    <row r="79" spans="1:3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+'E316 3'!L66</f>
        <v>-40.222190188903028</v>
      </c>
      <c r="S79" s="48">
        <f t="shared" si="33"/>
        <v>876.29141935890902</v>
      </c>
      <c r="T79" s="45">
        <f>U79-SUM($P$75:P79)+1</f>
        <v>246</v>
      </c>
      <c r="U79" s="46">
        <f t="shared" si="37"/>
        <v>365</v>
      </c>
      <c r="V79" s="43">
        <f t="shared" si="34"/>
        <v>-27.108654209507247</v>
      </c>
      <c r="W79" s="146">
        <f t="shared" si="35"/>
        <v>849.40415975793155</v>
      </c>
      <c r="X79" s="1"/>
    </row>
    <row r="80" spans="1:34" ht="15" x14ac:dyDescent="0.25">
      <c r="A80" s="124" t="s">
        <v>89</v>
      </c>
      <c r="B80" s="125">
        <f>B38</f>
        <v>40971.49</v>
      </c>
      <c r="C80" s="125">
        <f>C38</f>
        <v>40971.49</v>
      </c>
      <c r="D80" s="125">
        <f>SUM(D27:D38)</f>
        <v>2544.6488934999998</v>
      </c>
      <c r="E80" s="125">
        <f>SUM(E27:E38)</f>
        <v>3547.2798410000005</v>
      </c>
      <c r="F80" s="125">
        <f t="shared" ref="F80:I80" si="39">F38</f>
        <v>-3634.5357684999985</v>
      </c>
      <c r="G80" s="125">
        <f t="shared" si="39"/>
        <v>-4374.681281651795</v>
      </c>
      <c r="H80" s="125">
        <f t="shared" si="39"/>
        <v>37336.9542315</v>
      </c>
      <c r="I80" s="125">
        <f t="shared" si="39"/>
        <v>36596.808718348206</v>
      </c>
      <c r="J80" s="125">
        <f>J38</f>
        <v>-740.14551315179415</v>
      </c>
      <c r="K80" s="125">
        <f>K38</f>
        <v>155.43055776187677</v>
      </c>
      <c r="L80" s="126">
        <f>SUM(L27:L38)</f>
        <v>-210.55249897499957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+'E316 3'!L67</f>
        <v>-47.31343948231995</v>
      </c>
      <c r="S80" s="48">
        <f t="shared" si="33"/>
        <v>923.60485884122897</v>
      </c>
      <c r="T80" s="45">
        <f>U80-SUM($P$75:P80)+1</f>
        <v>215</v>
      </c>
      <c r="U80" s="46">
        <f t="shared" si="37"/>
        <v>365</v>
      </c>
      <c r="V80" s="43">
        <f t="shared" si="34"/>
        <v>-27.869560243010383</v>
      </c>
      <c r="W80" s="146">
        <f t="shared" si="35"/>
        <v>877.27372000094192</v>
      </c>
      <c r="X80" s="1"/>
    </row>
    <row r="81" spans="1:42" ht="15" x14ac:dyDescent="0.25">
      <c r="A81" s="127" t="s">
        <v>88</v>
      </c>
      <c r="B81" s="128">
        <f>(B26+B38+SUM(B27:B37)*2)/24</f>
        <v>35017.57</v>
      </c>
      <c r="C81" s="128">
        <f>(C26+C38+SUM(C27:C37)*2)/24</f>
        <v>35017.57</v>
      </c>
      <c r="D81" s="128"/>
      <c r="E81" s="129"/>
      <c r="F81" s="128">
        <f t="shared" ref="F81:I81" si="40">(F26+F38+SUM(F27:F37)*2)/24</f>
        <v>-2362.2113217499991</v>
      </c>
      <c r="G81" s="128">
        <f t="shared" si="40"/>
        <v>-2501.2174147073506</v>
      </c>
      <c r="H81" s="128">
        <f t="shared" si="40"/>
        <v>32655.358678249995</v>
      </c>
      <c r="I81" s="128">
        <f t="shared" si="40"/>
        <v>32516.35258529265</v>
      </c>
      <c r="J81" s="128">
        <f>(J26+J38+SUM(J27:J37)*2)/24</f>
        <v>-139.00609295735089</v>
      </c>
      <c r="K81" s="128">
        <f>(K26+K38+SUM(K27:K37)*2)/24</f>
        <v>29.191279521043683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+'E316 3'!L68</f>
        <v>-54.404688775733803</v>
      </c>
      <c r="S81" s="48">
        <f t="shared" si="33"/>
        <v>978.00954761696278</v>
      </c>
      <c r="T81" s="45">
        <f>U81-SUM($P$75:P81)+1</f>
        <v>185</v>
      </c>
      <c r="U81" s="46">
        <f t="shared" si="37"/>
        <v>365</v>
      </c>
      <c r="V81" s="43">
        <f t="shared" si="34"/>
        <v>-27.574979242495218</v>
      </c>
      <c r="W81" s="146">
        <f t="shared" si="35"/>
        <v>904.84869924343718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+'E316 3'!L69</f>
        <v>-61.495938069150611</v>
      </c>
      <c r="S82" s="48">
        <f t="shared" si="33"/>
        <v>1039.5054856861134</v>
      </c>
      <c r="T82" s="45">
        <f>U82-SUM($P$75:P82)+1</f>
        <v>154</v>
      </c>
      <c r="U82" s="46">
        <f t="shared" si="37"/>
        <v>365</v>
      </c>
      <c r="V82" s="43">
        <f t="shared" si="34"/>
        <v>-25.94623140451834</v>
      </c>
      <c r="W82" s="146">
        <f t="shared" si="35"/>
        <v>930.79493064795554</v>
      </c>
      <c r="X82" s="1"/>
    </row>
    <row r="83" spans="1:42" ht="15" x14ac:dyDescent="0.25">
      <c r="A83" s="107" t="s">
        <v>90</v>
      </c>
      <c r="B83" s="98">
        <f>B50</f>
        <v>57198.406201241487</v>
      </c>
      <c r="C83" s="98">
        <f>C50</f>
        <v>57198.406201241487</v>
      </c>
      <c r="D83" s="98">
        <f>SUM(D39:D50)</f>
        <v>3408.7162376465553</v>
      </c>
      <c r="E83" s="98">
        <f>SUM(E39:E50)</f>
        <v>4388.1943601954945</v>
      </c>
      <c r="F83" s="98">
        <f t="shared" ref="F83:K83" si="41">F50</f>
        <v>-7043.2520061465584</v>
      </c>
      <c r="G83" s="98">
        <f t="shared" si="41"/>
        <v>-8762.8756418472876</v>
      </c>
      <c r="H83" s="98">
        <f t="shared" si="41"/>
        <v>50155.154195094932</v>
      </c>
      <c r="I83" s="98">
        <f t="shared" si="41"/>
        <v>48435.530559394203</v>
      </c>
      <c r="J83" s="98">
        <f t="shared" si="41"/>
        <v>-1719.6236357007292</v>
      </c>
      <c r="K83" s="98">
        <f t="shared" si="41"/>
        <v>361.12096349715313</v>
      </c>
      <c r="L83" s="101">
        <f>SUM(L39:L50)</f>
        <v>-205.69040573527636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+'E316 3'!L70</f>
        <v>-68.587187362573786</v>
      </c>
      <c r="S83" s="48">
        <f t="shared" si="33"/>
        <v>1108.0926730486872</v>
      </c>
      <c r="T83" s="45">
        <f>U83-SUM($P$75:P83)+1</f>
        <v>123</v>
      </c>
      <c r="U83" s="46">
        <f t="shared" si="37"/>
        <v>365</v>
      </c>
      <c r="V83" s="43">
        <f t="shared" si="34"/>
        <v>-23.112942590675551</v>
      </c>
      <c r="W83" s="146">
        <f t="shared" si="35"/>
        <v>953.90787323863105</v>
      </c>
      <c r="X83" s="1"/>
    </row>
    <row r="84" spans="1:42" ht="15" x14ac:dyDescent="0.25">
      <c r="A84" s="108" t="s">
        <v>91</v>
      </c>
      <c r="B84" s="109">
        <f>(B38+B50+SUM(B39:B49)*2)/24</f>
        <v>49084.948100620742</v>
      </c>
      <c r="C84" s="109">
        <f>(C38+C50+SUM(C39:C49)*2)/24</f>
        <v>49084.948100620742</v>
      </c>
      <c r="D84" s="109"/>
      <c r="E84" s="110"/>
      <c r="F84" s="109">
        <f t="shared" ref="F84:K84" si="42">(F38+F50+SUM(F39:F49)*2)/24</f>
        <v>-5338.8938873232782</v>
      </c>
      <c r="G84" s="109">
        <f t="shared" si="42"/>
        <v>-6448.7274535898714</v>
      </c>
      <c r="H84" s="109">
        <f t="shared" si="42"/>
        <v>43746.054213297459</v>
      </c>
      <c r="I84" s="109">
        <f t="shared" si="42"/>
        <v>42636.220647030874</v>
      </c>
      <c r="J84" s="109">
        <f t="shared" si="42"/>
        <v>-1109.8335662665932</v>
      </c>
      <c r="K84" s="109">
        <f t="shared" si="42"/>
        <v>233.06504891598456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+'E316 3'!L71</f>
        <v>-75.678436655990708</v>
      </c>
      <c r="S84" s="48">
        <f t="shared" si="33"/>
        <v>1183.7711097046779</v>
      </c>
      <c r="T84" s="45">
        <f>U84-SUM($P$75:P84)+1</f>
        <v>93</v>
      </c>
      <c r="U84" s="46">
        <f t="shared" si="37"/>
        <v>365</v>
      </c>
      <c r="V84" s="43">
        <f t="shared" si="34"/>
        <v>-19.282450983581196</v>
      </c>
      <c r="W84" s="146">
        <f t="shared" si="35"/>
        <v>973.19032422221221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+'E316 3'!L72</f>
        <v>-82.769685949401492</v>
      </c>
      <c r="S85" s="48">
        <f t="shared" si="33"/>
        <v>1266.5407956540794</v>
      </c>
      <c r="T85" s="45">
        <f>U85-SUM($P$75:P85)+1</f>
        <v>62</v>
      </c>
      <c r="U85" s="46">
        <f t="shared" si="37"/>
        <v>365</v>
      </c>
      <c r="V85" s="43">
        <f t="shared" si="34"/>
        <v>-14.059508298254499</v>
      </c>
      <c r="W85" s="146">
        <f t="shared" si="35"/>
        <v>987.24983252046673</v>
      </c>
      <c r="X85" s="1"/>
    </row>
    <row r="86" spans="1:42" ht="15" x14ac:dyDescent="0.25">
      <c r="A86" s="124" t="s">
        <v>92</v>
      </c>
      <c r="B86" s="125">
        <f>B62</f>
        <v>131905.97802448802</v>
      </c>
      <c r="C86" s="125">
        <f>C62</f>
        <v>131905.97802448802</v>
      </c>
      <c r="D86" s="125">
        <f>SUM(D51:D62)</f>
        <v>6563.303161239367</v>
      </c>
      <c r="E86" s="125">
        <f>SUM(E51:E62)</f>
        <v>8452.9659748901086</v>
      </c>
      <c r="F86" s="125">
        <f t="shared" ref="F86:K86" si="43">F62</f>
        <v>-13606.555167385932</v>
      </c>
      <c r="G86" s="125">
        <f t="shared" si="43"/>
        <v>-17215.841616737394</v>
      </c>
      <c r="H86" s="125">
        <f t="shared" si="43"/>
        <v>118299.42285710209</v>
      </c>
      <c r="I86" s="125">
        <f t="shared" si="43"/>
        <v>114690.13640775063</v>
      </c>
      <c r="J86" s="125">
        <f t="shared" si="43"/>
        <v>-3609.2864493514644</v>
      </c>
      <c r="K86" s="125">
        <f t="shared" si="43"/>
        <v>757.95015436380754</v>
      </c>
      <c r="L86" s="126">
        <f>SUM(L51:L62)</f>
        <v>-396.82919086665441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+'E316 3'!L73</f>
        <v>-89.860935242824553</v>
      </c>
      <c r="S86" s="48">
        <f t="shared" si="33"/>
        <v>1356.4017308969039</v>
      </c>
      <c r="T86" s="45">
        <f>U86-SUM($P$75:P86)+1</f>
        <v>32</v>
      </c>
      <c r="U86" s="46">
        <f t="shared" si="37"/>
        <v>365</v>
      </c>
      <c r="V86" s="43">
        <f t="shared" si="34"/>
        <v>-7.8782189801928375</v>
      </c>
      <c r="W86" s="146">
        <f t="shared" si="35"/>
        <v>995.12805150065958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94552.192112864752</v>
      </c>
      <c r="C87" s="128">
        <f t="shared" si="44"/>
        <v>94552.192112864752</v>
      </c>
      <c r="D87" s="128"/>
      <c r="E87" s="129"/>
      <c r="F87" s="128">
        <f t="shared" ref="F87:H87" si="45">(F50+F62+SUM(F51:F61)*2)/24</f>
        <v>-10324.903586766244</v>
      </c>
      <c r="G87" s="128">
        <f t="shared" si="45"/>
        <v>-12436.652298445842</v>
      </c>
      <c r="H87" s="128">
        <f t="shared" si="45"/>
        <v>84227.288526098506</v>
      </c>
      <c r="I87" s="128">
        <f>(I50+I62+SUM(I51:I61)*2)/24</f>
        <v>82115.539814418924</v>
      </c>
      <c r="J87" s="128">
        <f t="shared" ref="J87:K87" si="46">(J50+J62+SUM(J51:J61)*2)/24</f>
        <v>-2111.7487116795996</v>
      </c>
      <c r="K87" s="128">
        <f t="shared" si="46"/>
        <v>443.46722945271586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+'E316 3'!L74</f>
        <v>-96.952184536241248</v>
      </c>
      <c r="S87" s="48">
        <f t="shared" si="33"/>
        <v>1453.3539154331452</v>
      </c>
      <c r="T87" s="45">
        <f>U87-SUM($P$75:P87)+1</f>
        <v>1</v>
      </c>
      <c r="U87" s="46">
        <f t="shared" si="37"/>
        <v>365</v>
      </c>
      <c r="V87" s="43">
        <f t="shared" si="34"/>
        <v>-0.26562242338696235</v>
      </c>
      <c r="W87" s="146">
        <f t="shared" si="35"/>
        <v>995.39367392404654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-695.40376106933763</v>
      </c>
      <c r="S88" s="224">
        <f>+'E316 3'!K74-S87</f>
        <v>0</v>
      </c>
      <c r="T88" s="21"/>
      <c r="U88" s="50"/>
      <c r="V88" s="49">
        <f>SUM(V76:V87)</f>
        <v>-237.44351956023897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186297.15189537912</v>
      </c>
      <c r="C89" s="98">
        <f>C74</f>
        <v>186297.15189537912</v>
      </c>
      <c r="D89" s="98">
        <f>SUM(D63:D74)</f>
        <v>10912.233426135477</v>
      </c>
      <c r="E89" s="98">
        <f>SUM(E63:E74)</f>
        <v>14223.67990741806</v>
      </c>
      <c r="F89" s="98">
        <f t="shared" ref="F89:K89" si="47">F74</f>
        <v>-24518.788593521422</v>
      </c>
      <c r="G89" s="98">
        <f t="shared" si="47"/>
        <v>-31439.521524155454</v>
      </c>
      <c r="H89" s="98">
        <f t="shared" si="47"/>
        <v>161778.36330185769</v>
      </c>
      <c r="I89" s="98">
        <f t="shared" si="47"/>
        <v>154857.63037122367</v>
      </c>
      <c r="J89" s="98">
        <f t="shared" si="47"/>
        <v>-6920.7329306340253</v>
      </c>
      <c r="K89" s="98">
        <f t="shared" si="47"/>
        <v>1453.3539154331452</v>
      </c>
      <c r="L89" s="101">
        <f>SUM(L63:L74)</f>
        <v>-695.40376106933763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159101.56495993354</v>
      </c>
      <c r="C90" s="109">
        <f>(C62+C74+SUM(C63:C73)*2)/24</f>
        <v>159101.56495993354</v>
      </c>
      <c r="D90" s="109"/>
      <c r="E90" s="110"/>
      <c r="F90" s="109">
        <f t="shared" ref="F90:K90" si="48">(F62+F74+SUM(F63:F73)*2)/24</f>
        <v>-19062.671880453676</v>
      </c>
      <c r="G90" s="109">
        <f t="shared" si="48"/>
        <v>-23925.281312923133</v>
      </c>
      <c r="H90" s="109">
        <f t="shared" si="48"/>
        <v>140038.89307947989</v>
      </c>
      <c r="I90" s="109">
        <f t="shared" si="48"/>
        <v>135176.28364701042</v>
      </c>
      <c r="J90" s="109">
        <f t="shared" si="48"/>
        <v>-4862.6094324694541</v>
      </c>
      <c r="K90" s="109">
        <f t="shared" si="48"/>
        <v>1021.1479808185853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1021.1479808185853</v>
      </c>
      <c r="T90" s="21"/>
      <c r="U90" s="22"/>
      <c r="V90" s="160" t="s">
        <v>104</v>
      </c>
      <c r="W90" s="55">
        <f>W87</f>
        <v>995.39367392404654</v>
      </c>
      <c r="X90" s="247">
        <f>+'DFIT Detail'!G15</f>
        <v>995.61</v>
      </c>
      <c r="Y90" s="249">
        <f>+W90-X90</f>
        <v>-0.21632607595347508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Grp'!Z73-B78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Grp'!Z74-B81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Grp'!Z75-B84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Grp'!Z76-B87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Grp'!Z77-B90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E316 STM Misc, Colstrip 3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827.40144065179493</v>
      </c>
      <c r="F103" s="99">
        <f t="array" ref="F103:F107">TRANSPOSE('Depr Exp Detail'!D72:H72)</f>
        <v>827.41</v>
      </c>
      <c r="G103" s="264">
        <f>+F103-E103</f>
        <v>8.5593482050398961E-3</v>
      </c>
      <c r="H103" s="256"/>
    </row>
    <row r="104" spans="1:12" x14ac:dyDescent="0.2">
      <c r="D104" s="258" t="s">
        <v>3035</v>
      </c>
      <c r="E104" s="102">
        <f>+E80</f>
        <v>3547.2798410000005</v>
      </c>
      <c r="F104" s="99">
        <v>3547.56</v>
      </c>
      <c r="G104" s="264">
        <f t="shared" ref="G104:G107" si="50">+F104-E104</f>
        <v>0.28015899999945759</v>
      </c>
      <c r="H104" s="256"/>
    </row>
    <row r="105" spans="1:12" x14ac:dyDescent="0.2">
      <c r="D105" s="255">
        <v>2023</v>
      </c>
      <c r="E105" s="102">
        <f>+E83</f>
        <v>4388.1943601954945</v>
      </c>
      <c r="F105" s="99">
        <v>4387.38</v>
      </c>
      <c r="G105" s="264">
        <f t="shared" si="50"/>
        <v>-0.81436019549437333</v>
      </c>
      <c r="H105" s="256"/>
    </row>
    <row r="106" spans="1:12" x14ac:dyDescent="0.2">
      <c r="D106" s="255">
        <v>2024</v>
      </c>
      <c r="E106" s="102">
        <f>+E86</f>
        <v>8452.9659748901086</v>
      </c>
      <c r="F106" s="99">
        <v>8451.7199999999993</v>
      </c>
      <c r="G106" s="264">
        <f t="shared" si="50"/>
        <v>-1.2459748901092098</v>
      </c>
      <c r="H106" s="256"/>
    </row>
    <row r="107" spans="1:12" x14ac:dyDescent="0.2">
      <c r="D107" s="255">
        <v>2025</v>
      </c>
      <c r="E107" s="102">
        <f>+E89</f>
        <v>14223.67990741806</v>
      </c>
      <c r="F107" s="99">
        <v>14222.46</v>
      </c>
      <c r="G107" s="264">
        <f t="shared" si="50"/>
        <v>-1.2199074180607568</v>
      </c>
      <c r="H107" s="256"/>
    </row>
    <row r="108" spans="1:12" x14ac:dyDescent="0.2">
      <c r="D108" s="255"/>
      <c r="E108" s="190"/>
      <c r="F108" s="190"/>
      <c r="G108" s="195">
        <f>SUM(G103:G107)</f>
        <v>-2.9915241554598424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62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7109375" style="67" bestFit="1" customWidth="1"/>
    <col min="12" max="12" width="11.7109375" style="67" bestFit="1" customWidth="1"/>
    <col min="13" max="13" width="9.7109375" style="190" bestFit="1" customWidth="1"/>
    <col min="14" max="14" width="7.7109375" style="67" bestFit="1" customWidth="1"/>
    <col min="15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24" s="2" customFormat="1" x14ac:dyDescent="0.2">
      <c r="A1" s="15" t="str">
        <f>+'Summary Feed x Depr Grp'!AA1</f>
        <v>E316 STM Misc, Colstrip 4</v>
      </c>
      <c r="B1" s="15"/>
      <c r="C1" s="16"/>
      <c r="D1" s="16"/>
      <c r="E1" s="16"/>
      <c r="J1" s="16"/>
      <c r="K1" s="16"/>
      <c r="L1" s="56"/>
      <c r="M1" s="57"/>
      <c r="N1" s="56"/>
    </row>
    <row r="2" spans="1:24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24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24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24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 t="s">
        <v>2</v>
      </c>
    </row>
    <row r="6" spans="1:24" s="2" customFormat="1" x14ac:dyDescent="0.2">
      <c r="A6" s="71" t="s">
        <v>82</v>
      </c>
      <c r="B6" s="116">
        <f t="array" ref="B6:V6">TRANSPOSE(MACRS!AA7:AA27)</f>
        <v>3.7499999999999999E-2</v>
      </c>
      <c r="C6" s="116">
        <v>7.2190000000000004E-2</v>
      </c>
      <c r="D6" s="116">
        <v>6.6769999999999996E-2</v>
      </c>
      <c r="E6" s="116">
        <v>6.1769999999999999E-2</v>
      </c>
      <c r="F6" s="116">
        <v>5.713E-2</v>
      </c>
      <c r="G6" s="116">
        <v>5.2850000000000001E-2</v>
      </c>
      <c r="H6" s="116">
        <v>4.888E-2</v>
      </c>
      <c r="I6" s="116">
        <v>4.5220000000000003E-2</v>
      </c>
      <c r="J6" s="116">
        <v>4.462E-2</v>
      </c>
      <c r="K6" s="116">
        <v>4.4609999999999997E-2</v>
      </c>
      <c r="L6" s="116">
        <v>4.462E-2</v>
      </c>
      <c r="M6" s="116">
        <v>4.4609999999999997E-2</v>
      </c>
      <c r="N6" s="116">
        <v>4.462E-2</v>
      </c>
      <c r="O6" s="116">
        <v>4.4609999999999997E-2</v>
      </c>
      <c r="P6" s="116">
        <v>4.462E-2</v>
      </c>
      <c r="Q6" s="116">
        <v>4.4609999999999997E-2</v>
      </c>
      <c r="R6" s="116">
        <v>4.462E-2</v>
      </c>
      <c r="S6" s="116">
        <v>4.4609999999999997E-2</v>
      </c>
      <c r="T6" s="116">
        <v>4.462E-2</v>
      </c>
      <c r="U6" s="116">
        <v>4.4609999999999997E-2</v>
      </c>
      <c r="V6" s="116">
        <v>2.231E-2</v>
      </c>
      <c r="W6" s="116">
        <f>SUM(B6:V6)</f>
        <v>1.0000000000000002</v>
      </c>
    </row>
    <row r="7" spans="1:24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24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24" ht="13.5" thickBot="1" x14ac:dyDescent="0.25">
      <c r="A9" s="80"/>
      <c r="B9" s="81"/>
      <c r="C9" s="82"/>
      <c r="D9" s="81" t="s">
        <v>64</v>
      </c>
      <c r="E9" s="159">
        <f>+'Summary Feed x Depr Grp'!AA7</f>
        <v>0.10150000000000001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24" ht="13.5" thickBot="1" x14ac:dyDescent="0.25">
      <c r="A10" s="80"/>
      <c r="B10" s="81"/>
      <c r="C10" s="82"/>
      <c r="D10" s="81" t="s">
        <v>65</v>
      </c>
      <c r="E10" s="159">
        <f>+'Summary Feed x Depr Grp'!AA8</f>
        <v>8.9499999999999996E-2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24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24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24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24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24" ht="15" x14ac:dyDescent="0.25">
      <c r="A15" s="97">
        <v>44227</v>
      </c>
      <c r="B15" s="102"/>
      <c r="C15" s="102"/>
      <c r="D15" s="102">
        <f t="shared" ref="D15:D26" si="0">$B$26*$B$6/12</f>
        <v>90.311750000000004</v>
      </c>
      <c r="E15" s="102"/>
      <c r="F15" s="102">
        <f t="shared" ref="F15" si="1">-D15</f>
        <v>-90.311750000000004</v>
      </c>
      <c r="G15" s="102"/>
      <c r="H15" s="102">
        <f t="shared" ref="H15:I30" si="2">B15+F15</f>
        <v>-90.311750000000004</v>
      </c>
      <c r="I15" s="102">
        <f t="shared" si="2"/>
        <v>0</v>
      </c>
      <c r="J15" s="102">
        <f t="shared" ref="J15:J69" si="3">I15-H15</f>
        <v>90.311750000000004</v>
      </c>
      <c r="K15" s="102">
        <f t="shared" ref="K15:K74" si="4">-J15*$K$11</f>
        <v>-18.965467499999999</v>
      </c>
      <c r="L15" s="102">
        <f t="shared" ref="L15" si="5">-K15</f>
        <v>18.965467499999999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24" ht="15" x14ac:dyDescent="0.25">
      <c r="A16" s="97">
        <v>44255</v>
      </c>
      <c r="B16" s="102"/>
      <c r="C16" s="102"/>
      <c r="D16" s="102">
        <f t="shared" si="0"/>
        <v>90.311750000000004</v>
      </c>
      <c r="E16" s="102"/>
      <c r="F16" s="102">
        <f>-D16+F15</f>
        <v>-180.62350000000001</v>
      </c>
      <c r="G16" s="102"/>
      <c r="H16" s="102">
        <f t="shared" si="2"/>
        <v>-180.62350000000001</v>
      </c>
      <c r="I16" s="102">
        <f t="shared" si="2"/>
        <v>0</v>
      </c>
      <c r="J16" s="102">
        <f t="shared" si="3"/>
        <v>180.62350000000001</v>
      </c>
      <c r="K16" s="102">
        <f t="shared" si="4"/>
        <v>-37.930934999999998</v>
      </c>
      <c r="L16" s="102">
        <f t="shared" ref="L16:L74" si="6">-K16+K15</f>
        <v>18.965467499999999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90.311750000000004</v>
      </c>
      <c r="E17" s="102"/>
      <c r="F17" s="102">
        <f t="shared" ref="F17:G32" si="7">-D17+F16</f>
        <v>-270.93525</v>
      </c>
      <c r="G17" s="102"/>
      <c r="H17" s="102">
        <f t="shared" si="2"/>
        <v>-270.93525</v>
      </c>
      <c r="I17" s="102">
        <f t="shared" si="2"/>
        <v>0</v>
      </c>
      <c r="J17" s="102">
        <f t="shared" si="3"/>
        <v>270.93525</v>
      </c>
      <c r="K17" s="102">
        <f t="shared" si="4"/>
        <v>-56.896402500000001</v>
      </c>
      <c r="L17" s="102">
        <f t="shared" si="6"/>
        <v>18.965467500000003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90.311750000000004</v>
      </c>
      <c r="E18" s="102"/>
      <c r="F18" s="102">
        <f t="shared" si="7"/>
        <v>-361.24700000000001</v>
      </c>
      <c r="G18" s="102"/>
      <c r="H18" s="102">
        <f t="shared" si="2"/>
        <v>-361.24700000000001</v>
      </c>
      <c r="I18" s="102">
        <f t="shared" si="2"/>
        <v>0</v>
      </c>
      <c r="J18" s="102">
        <f t="shared" si="3"/>
        <v>361.24700000000001</v>
      </c>
      <c r="K18" s="102">
        <f t="shared" si="4"/>
        <v>-75.861869999999996</v>
      </c>
      <c r="L18" s="102">
        <f t="shared" si="6"/>
        <v>18.965467499999995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90.311750000000004</v>
      </c>
      <c r="E19" s="102"/>
      <c r="F19" s="102">
        <f t="shared" si="7"/>
        <v>-451.55875000000003</v>
      </c>
      <c r="G19" s="102"/>
      <c r="H19" s="102">
        <f t="shared" si="2"/>
        <v>-451.55875000000003</v>
      </c>
      <c r="I19" s="102">
        <f t="shared" si="2"/>
        <v>0</v>
      </c>
      <c r="J19" s="102">
        <f t="shared" si="3"/>
        <v>451.55875000000003</v>
      </c>
      <c r="K19" s="102">
        <f t="shared" si="4"/>
        <v>-94.827337499999999</v>
      </c>
      <c r="L19" s="102">
        <f t="shared" si="6"/>
        <v>18.965467500000003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90.311750000000004</v>
      </c>
      <c r="E20" s="102"/>
      <c r="F20" s="102">
        <f t="shared" si="7"/>
        <v>-541.87049999999999</v>
      </c>
      <c r="G20" s="102"/>
      <c r="H20" s="102">
        <f t="shared" si="2"/>
        <v>-541.87049999999999</v>
      </c>
      <c r="I20" s="102">
        <f t="shared" si="2"/>
        <v>0</v>
      </c>
      <c r="J20" s="102">
        <f t="shared" si="3"/>
        <v>541.87049999999999</v>
      </c>
      <c r="K20" s="102">
        <f t="shared" si="4"/>
        <v>-113.792805</v>
      </c>
      <c r="L20" s="102">
        <f t="shared" si="6"/>
        <v>18.965467500000003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8">C21</f>
        <v>8992.5206847898007</v>
      </c>
      <c r="C21" s="102">
        <f>+'Summary Feed x Depr Grp'!AB16</f>
        <v>8992.5206847898007</v>
      </c>
      <c r="D21" s="102">
        <f t="shared" si="0"/>
        <v>90.311750000000004</v>
      </c>
      <c r="E21" s="191">
        <f>(+C21*$E$9/12)*0.5</f>
        <v>38.030868729423538</v>
      </c>
      <c r="F21" s="229">
        <f t="shared" si="7"/>
        <v>-632.18224999999995</v>
      </c>
      <c r="G21" s="102">
        <f>-E21</f>
        <v>-38.030868729423538</v>
      </c>
      <c r="H21" s="229">
        <f t="shared" si="2"/>
        <v>8360.3384347898009</v>
      </c>
      <c r="I21" s="102">
        <f t="shared" si="2"/>
        <v>8954.4898160603771</v>
      </c>
      <c r="J21" s="229">
        <f t="shared" si="3"/>
        <v>594.15138127057617</v>
      </c>
      <c r="K21" s="229">
        <f t="shared" si="4"/>
        <v>-124.77179006682098</v>
      </c>
      <c r="L21" s="102">
        <f t="shared" si="6"/>
        <v>10.978985066820982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8"/>
        <v>13150.262916623935</v>
      </c>
      <c r="C22" s="102">
        <f>+'Summary Feed x Depr Grp'!AB17</f>
        <v>13150.262916623935</v>
      </c>
      <c r="D22" s="102">
        <f t="shared" si="0"/>
        <v>90.311750000000004</v>
      </c>
      <c r="E22" s="102">
        <f t="shared" ref="E22:E27" si="9">+(C21*$E$9/12)+(((C22-C21)*$E$9/12)*0.5)</f>
        <v>93.645522314312274</v>
      </c>
      <c r="F22" s="229">
        <f t="shared" si="7"/>
        <v>-722.49399999999991</v>
      </c>
      <c r="G22" s="191">
        <f>-E22+G21</f>
        <v>-131.6763910437358</v>
      </c>
      <c r="H22" s="229">
        <f t="shared" si="2"/>
        <v>12427.768916623934</v>
      </c>
      <c r="I22" s="102">
        <f t="shared" si="2"/>
        <v>13018.586525580198</v>
      </c>
      <c r="J22" s="229">
        <f t="shared" si="3"/>
        <v>590.81760895626394</v>
      </c>
      <c r="K22" s="229">
        <f t="shared" si="4"/>
        <v>-124.07169788081542</v>
      </c>
      <c r="L22" s="102">
        <f t="shared" si="6"/>
        <v>-0.70009218600556267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8"/>
        <v>16654.081413147615</v>
      </c>
      <c r="C23" s="102">
        <f>+'Summary Feed x Depr Grp'!AB18</f>
        <v>16654.081413147615</v>
      </c>
      <c r="D23" s="102">
        <f t="shared" si="0"/>
        <v>90.311750000000004</v>
      </c>
      <c r="E23" s="102">
        <f t="shared" si="9"/>
        <v>126.04753956132554</v>
      </c>
      <c r="F23" s="102">
        <f t="shared" si="7"/>
        <v>-812.80574999999988</v>
      </c>
      <c r="G23" s="102">
        <f t="shared" si="7"/>
        <v>-257.72393060506135</v>
      </c>
      <c r="H23" s="102">
        <f t="shared" si="2"/>
        <v>15841.275663147615</v>
      </c>
      <c r="I23" s="102">
        <f t="shared" si="2"/>
        <v>16396.357482542553</v>
      </c>
      <c r="J23" s="102">
        <f t="shared" si="3"/>
        <v>555.08181939493807</v>
      </c>
      <c r="K23" s="102">
        <f t="shared" si="4"/>
        <v>-116.56718207293699</v>
      </c>
      <c r="L23" s="102">
        <f t="shared" si="6"/>
        <v>-7.504515807878434</v>
      </c>
      <c r="M23" s="189"/>
      <c r="N23" s="190"/>
      <c r="O23" s="145">
        <v>2</v>
      </c>
      <c r="P23" s="131"/>
      <c r="Q23" s="42">
        <v>44926</v>
      </c>
      <c r="R23" s="43">
        <f>+'E316 4'!L38</f>
        <v>-27.208595498000051</v>
      </c>
      <c r="S23" s="47">
        <f>+'E316 4'!K38</f>
        <v>156.35749965108224</v>
      </c>
      <c r="T23" s="45"/>
      <c r="U23" s="46"/>
      <c r="V23" s="43"/>
      <c r="W23" s="147">
        <f>S23</f>
        <v>156.35749965108224</v>
      </c>
      <c r="X23" s="1"/>
    </row>
    <row r="24" spans="1:24" ht="15" x14ac:dyDescent="0.25">
      <c r="A24" s="97">
        <v>44500</v>
      </c>
      <c r="B24" s="102">
        <f t="shared" si="8"/>
        <v>19787.313707983321</v>
      </c>
      <c r="C24" s="102">
        <f>+'Summary Feed x Depr Grp'!AB19</f>
        <v>19787.313707983321</v>
      </c>
      <c r="D24" s="102">
        <f t="shared" si="0"/>
        <v>90.311750000000004</v>
      </c>
      <c r="E24" s="102">
        <f t="shared" si="9"/>
        <v>154.11673353311627</v>
      </c>
      <c r="F24" s="102">
        <f t="shared" si="7"/>
        <v>-903.11749999999984</v>
      </c>
      <c r="G24" s="102">
        <f t="shared" si="7"/>
        <v>-411.84066413817766</v>
      </c>
      <c r="H24" s="102">
        <f t="shared" si="2"/>
        <v>18884.196207983321</v>
      </c>
      <c r="I24" s="102">
        <f t="shared" si="2"/>
        <v>19375.473043845144</v>
      </c>
      <c r="J24" s="102">
        <f t="shared" si="3"/>
        <v>491.2768358618232</v>
      </c>
      <c r="K24" s="102">
        <f t="shared" si="4"/>
        <v>-103.16813553098287</v>
      </c>
      <c r="L24" s="102">
        <f t="shared" si="6"/>
        <v>-13.399046541954121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+'E316 4'!L39</f>
        <v>-5.5465710473955028</v>
      </c>
      <c r="S24" s="48">
        <f t="shared" ref="S24:S35" si="11">+S23-R24</f>
        <v>161.90407069847774</v>
      </c>
      <c r="T24" s="45">
        <f>U24-SUM($P$23:P24)+1</f>
        <v>335</v>
      </c>
      <c r="U24" s="46">
        <f>P36</f>
        <v>365</v>
      </c>
      <c r="V24" s="43">
        <f t="shared" ref="V24:V35" si="12">+T24/U24*R24</f>
        <v>-5.0906884955547769</v>
      </c>
      <c r="W24" s="146">
        <f t="shared" ref="W24:W35" si="13">+W23-V24</f>
        <v>161.44818814663702</v>
      </c>
      <c r="X24" s="1"/>
    </row>
    <row r="25" spans="1:24" ht="15" x14ac:dyDescent="0.25">
      <c r="A25" s="97">
        <v>44530</v>
      </c>
      <c r="B25" s="102">
        <f t="shared" si="8"/>
        <v>24427.231115643575</v>
      </c>
      <c r="C25" s="102">
        <f>+'Summary Feed x Depr Grp'!AB20</f>
        <v>24427.231115643575</v>
      </c>
      <c r="D25" s="102">
        <f t="shared" si="0"/>
        <v>90.311750000000004</v>
      </c>
      <c r="E25" s="102">
        <f t="shared" si="9"/>
        <v>186.9906791499221</v>
      </c>
      <c r="F25" s="102">
        <f t="shared" si="7"/>
        <v>-993.4292499999998</v>
      </c>
      <c r="G25" s="102">
        <f t="shared" si="7"/>
        <v>-598.83134328809979</v>
      </c>
      <c r="H25" s="102">
        <f t="shared" si="2"/>
        <v>23433.801865643574</v>
      </c>
      <c r="I25" s="102">
        <f t="shared" si="2"/>
        <v>23828.399772355475</v>
      </c>
      <c r="J25" s="102">
        <f t="shared" si="3"/>
        <v>394.59790671190058</v>
      </c>
      <c r="K25" s="102">
        <f t="shared" si="4"/>
        <v>-82.865560409499125</v>
      </c>
      <c r="L25" s="102">
        <f t="shared" si="6"/>
        <v>-20.302575121483741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+'E316 4'!L40</f>
        <v>-7.6525776824252318</v>
      </c>
      <c r="S25" s="48">
        <f t="shared" si="11"/>
        <v>169.55664838090297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-6.4365516397384823</v>
      </c>
      <c r="W25" s="146">
        <f t="shared" si="13"/>
        <v>167.88473978637552</v>
      </c>
      <c r="X25" s="1"/>
    </row>
    <row r="26" spans="1:24" ht="15" x14ac:dyDescent="0.25">
      <c r="A26" s="97">
        <v>44561</v>
      </c>
      <c r="B26" s="229">
        <f t="shared" si="8"/>
        <v>28899.759999999998</v>
      </c>
      <c r="C26" s="102">
        <f>+'Summary Feed x Depr Grp'!AB21</f>
        <v>28899.759999999998</v>
      </c>
      <c r="D26" s="102">
        <f t="shared" si="0"/>
        <v>90.311750000000004</v>
      </c>
      <c r="E26" s="229">
        <f t="shared" si="9"/>
        <v>225.5287332599093</v>
      </c>
      <c r="F26" s="99">
        <f t="shared" si="7"/>
        <v>-1083.7409999999998</v>
      </c>
      <c r="G26" s="229">
        <f t="shared" si="7"/>
        <v>-824.36007654800915</v>
      </c>
      <c r="H26" s="99">
        <f t="shared" si="2"/>
        <v>27816.019</v>
      </c>
      <c r="I26" s="229">
        <f t="shared" si="2"/>
        <v>28075.399923451991</v>
      </c>
      <c r="J26" s="99">
        <f t="shared" si="3"/>
        <v>259.38092345199038</v>
      </c>
      <c r="K26" s="245">
        <f t="shared" si="4"/>
        <v>-54.469993924917979</v>
      </c>
      <c r="L26" s="102">
        <f t="shared" si="6"/>
        <v>-28.395566484581146</v>
      </c>
      <c r="M26" s="246">
        <f>+'DFIT Detail'!C16</f>
        <v>-54.51</v>
      </c>
      <c r="N26" s="248">
        <f>+K26-M26</f>
        <v>4.000607508201881E-2</v>
      </c>
      <c r="O26" s="145">
        <v>5</v>
      </c>
      <c r="P26" s="131">
        <f t="shared" si="10"/>
        <v>31</v>
      </c>
      <c r="Q26" s="42">
        <v>44986</v>
      </c>
      <c r="R26" s="43">
        <f>+'E316 4'!L41</f>
        <v>-9.7585843174535114</v>
      </c>
      <c r="S26" s="48">
        <f t="shared" si="11"/>
        <v>179.31523269835648</v>
      </c>
      <c r="T26" s="45">
        <f>U26-SUM($P$23:P26)+1</f>
        <v>276</v>
      </c>
      <c r="U26" s="46">
        <f t="shared" si="14"/>
        <v>365</v>
      </c>
      <c r="V26" s="43">
        <f t="shared" si="12"/>
        <v>-7.3790938948415592</v>
      </c>
      <c r="W26" s="146">
        <f t="shared" si="13"/>
        <v>175.26383368121708</v>
      </c>
      <c r="X26" s="1"/>
    </row>
    <row r="27" spans="1:24" ht="15" x14ac:dyDescent="0.25">
      <c r="A27" s="165">
        <v>44592</v>
      </c>
      <c r="B27" s="166">
        <f>C27</f>
        <v>29886.48</v>
      </c>
      <c r="C27" s="166">
        <f>+'Summary Feed x Depr Grp'!AB22</f>
        <v>29886.48</v>
      </c>
      <c r="D27" s="166">
        <f>($B$26*$C$6/12)+(($B$38-$B$26)*$B$6/12)</f>
        <v>210.85813953333337</v>
      </c>
      <c r="E27" s="219">
        <f t="shared" si="9"/>
        <v>248.61680666666666</v>
      </c>
      <c r="F27" s="166">
        <f>-D27+F26</f>
        <v>-1294.5991395333331</v>
      </c>
      <c r="G27" s="219">
        <f t="shared" si="7"/>
        <v>-1072.9768832146758</v>
      </c>
      <c r="H27" s="166">
        <f t="shared" si="2"/>
        <v>28591.880860466666</v>
      </c>
      <c r="I27" s="219">
        <f t="shared" si="2"/>
        <v>28813.503116785323</v>
      </c>
      <c r="J27" s="166">
        <f t="shared" si="3"/>
        <v>221.62225631865658</v>
      </c>
      <c r="K27" s="166">
        <f t="shared" si="4"/>
        <v>-46.540673826917882</v>
      </c>
      <c r="L27" s="166">
        <f t="shared" si="6"/>
        <v>-7.9293200980000975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+'E316 4'!L42</f>
        <v>-11.864590952480199</v>
      </c>
      <c r="S27" s="48">
        <f t="shared" si="11"/>
        <v>191.17982365083668</v>
      </c>
      <c r="T27" s="45">
        <f>U27-SUM($P$23:P27)+1</f>
        <v>246</v>
      </c>
      <c r="U27" s="46">
        <f t="shared" si="14"/>
        <v>365</v>
      </c>
      <c r="V27" s="43">
        <f t="shared" si="12"/>
        <v>-7.9964092446852852</v>
      </c>
      <c r="W27" s="146">
        <f t="shared" si="13"/>
        <v>183.26024292590236</v>
      </c>
      <c r="X27" s="1"/>
    </row>
    <row r="28" spans="1:24" ht="15" x14ac:dyDescent="0.25">
      <c r="A28" s="97">
        <v>44620</v>
      </c>
      <c r="B28" s="102">
        <f t="shared" ref="B28:B74" si="15">C28</f>
        <v>30873.200000000001</v>
      </c>
      <c r="C28" s="102">
        <f>+'Summary Feed x Depr Grp'!AB23</f>
        <v>30873.200000000001</v>
      </c>
      <c r="D28" s="102">
        <f t="shared" ref="D28:D38" si="16">($B$26*$C$6/12)+(($B$38-$B$26)*$B$6/12)</f>
        <v>210.85813953333337</v>
      </c>
      <c r="E28" s="191">
        <f>+(C27*$E$9/12)+(((C28-C27)*$E$9/12)*0.5)</f>
        <v>256.96281333333337</v>
      </c>
      <c r="F28" s="102">
        <f>-D28+F27</f>
        <v>-1505.4572790666664</v>
      </c>
      <c r="G28" s="191">
        <f t="shared" si="7"/>
        <v>-1329.9396965480091</v>
      </c>
      <c r="H28" s="102">
        <f>B28+F28</f>
        <v>29367.742720933333</v>
      </c>
      <c r="I28" s="102">
        <f t="shared" si="2"/>
        <v>29543.260303451993</v>
      </c>
      <c r="J28" s="102">
        <f t="shared" si="3"/>
        <v>175.51758251865976</v>
      </c>
      <c r="K28" s="102">
        <f t="shared" si="4"/>
        <v>-36.858692328918551</v>
      </c>
      <c r="L28" s="102">
        <f t="shared" si="6"/>
        <v>-9.6819814979993311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+'E316 4'!L43</f>
        <v>-13.97059758750845</v>
      </c>
      <c r="S28" s="48">
        <f t="shared" si="11"/>
        <v>205.15042123834513</v>
      </c>
      <c r="T28" s="45">
        <f>U28-SUM($P$23:P28)+1</f>
        <v>215</v>
      </c>
      <c r="U28" s="46">
        <f t="shared" si="14"/>
        <v>365</v>
      </c>
      <c r="V28" s="43">
        <f t="shared" si="12"/>
        <v>-8.2292561131899102</v>
      </c>
      <c r="W28" s="146">
        <f t="shared" si="13"/>
        <v>191.48949903909227</v>
      </c>
      <c r="X28" s="1"/>
    </row>
    <row r="29" spans="1:24" ht="15" x14ac:dyDescent="0.25">
      <c r="A29" s="97">
        <v>44651</v>
      </c>
      <c r="B29" s="102">
        <f t="shared" si="15"/>
        <v>31859.920000000002</v>
      </c>
      <c r="C29" s="102">
        <f>+'Summary Feed x Depr Grp'!AB24</f>
        <v>31859.920000000002</v>
      </c>
      <c r="D29" s="102">
        <f t="shared" si="16"/>
        <v>210.85813953333337</v>
      </c>
      <c r="E29" s="191">
        <f>+(C28*$E$9/12)+(((C29-C28)*$E$9/12)*0.5)</f>
        <v>265.30882000000003</v>
      </c>
      <c r="F29" s="102">
        <f t="shared" ref="F29:G44" si="17">-D29+F28</f>
        <v>-1716.3154185999997</v>
      </c>
      <c r="G29" s="191">
        <f t="shared" si="7"/>
        <v>-1595.2485165480091</v>
      </c>
      <c r="H29" s="102">
        <f t="shared" ref="H29:I74" si="18">B29+F29</f>
        <v>30143.604581400003</v>
      </c>
      <c r="I29" s="102">
        <f t="shared" si="2"/>
        <v>30264.671483451992</v>
      </c>
      <c r="J29" s="102">
        <f t="shared" si="3"/>
        <v>121.06690205198902</v>
      </c>
      <c r="K29" s="102">
        <f t="shared" si="4"/>
        <v>-25.424049430917695</v>
      </c>
      <c r="L29" s="102">
        <f t="shared" si="6"/>
        <v>-11.434642898000856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+'E316 4'!L44</f>
        <v>-16.076604222535195</v>
      </c>
      <c r="S29" s="48">
        <f t="shared" si="11"/>
        <v>221.22702546088033</v>
      </c>
      <c r="T29" s="45">
        <f>U29-SUM($P$23:P29)+1</f>
        <v>185</v>
      </c>
      <c r="U29" s="46">
        <f t="shared" si="14"/>
        <v>365</v>
      </c>
      <c r="V29" s="43">
        <f t="shared" si="12"/>
        <v>-8.1484158388192096</v>
      </c>
      <c r="W29" s="146">
        <f t="shared" si="13"/>
        <v>199.63791487791147</v>
      </c>
      <c r="X29" s="1"/>
    </row>
    <row r="30" spans="1:24" ht="15" x14ac:dyDescent="0.25">
      <c r="A30" s="97">
        <v>44681</v>
      </c>
      <c r="B30" s="102">
        <f t="shared" si="15"/>
        <v>32846.639999999999</v>
      </c>
      <c r="C30" s="102">
        <f>+'Summary Feed x Depr Grp'!AB25</f>
        <v>32846.639999999999</v>
      </c>
      <c r="D30" s="102">
        <f t="shared" si="16"/>
        <v>210.85813953333337</v>
      </c>
      <c r="E30" s="191">
        <f t="shared" ref="E30:E38" si="19">+(C29*$E$9/12)+(((C30-C29)*$E$9/12)*0.5)</f>
        <v>273.65482666666668</v>
      </c>
      <c r="F30" s="102">
        <f t="shared" si="17"/>
        <v>-1927.173558133333</v>
      </c>
      <c r="G30" s="191">
        <f t="shared" si="7"/>
        <v>-1868.9033432146757</v>
      </c>
      <c r="H30" s="102">
        <f t="shared" si="18"/>
        <v>30919.466441866665</v>
      </c>
      <c r="I30" s="102">
        <f t="shared" si="2"/>
        <v>30977.736656785324</v>
      </c>
      <c r="J30" s="102">
        <f t="shared" si="3"/>
        <v>58.270214918658894</v>
      </c>
      <c r="K30" s="102">
        <f t="shared" si="4"/>
        <v>-12.236745132918367</v>
      </c>
      <c r="L30" s="102">
        <f t="shared" si="6"/>
        <v>-13.187304297999328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+'E316 4'!L45</f>
        <v>-18.18261085756339</v>
      </c>
      <c r="S30" s="48">
        <f t="shared" si="11"/>
        <v>239.40963631844372</v>
      </c>
      <c r="T30" s="45">
        <f>U30-SUM($P$23:P30)+1</f>
        <v>154</v>
      </c>
      <c r="U30" s="46">
        <f t="shared" si="14"/>
        <v>365</v>
      </c>
      <c r="V30" s="43">
        <f t="shared" si="12"/>
        <v>-7.6715673207253747</v>
      </c>
      <c r="W30" s="146">
        <f t="shared" si="13"/>
        <v>207.30948219863686</v>
      </c>
      <c r="X30" s="1"/>
    </row>
    <row r="31" spans="1:24" ht="15" x14ac:dyDescent="0.25">
      <c r="A31" s="97">
        <v>44712</v>
      </c>
      <c r="B31" s="102">
        <f t="shared" si="15"/>
        <v>33833.360000000001</v>
      </c>
      <c r="C31" s="102">
        <f>+'Summary Feed x Depr Grp'!AB26</f>
        <v>33833.360000000001</v>
      </c>
      <c r="D31" s="102">
        <f t="shared" si="16"/>
        <v>210.85813953333337</v>
      </c>
      <c r="E31" s="191">
        <f t="shared" si="19"/>
        <v>282.00083333333333</v>
      </c>
      <c r="F31" s="102">
        <f t="shared" si="17"/>
        <v>-2138.0316976666663</v>
      </c>
      <c r="G31" s="191">
        <f t="shared" si="7"/>
        <v>-2150.9041765480092</v>
      </c>
      <c r="H31" s="102">
        <f t="shared" si="18"/>
        <v>31695.328302333335</v>
      </c>
      <c r="I31" s="102">
        <f t="shared" si="18"/>
        <v>31682.45582345199</v>
      </c>
      <c r="J31" s="102">
        <f t="shared" si="3"/>
        <v>-12.87247888134516</v>
      </c>
      <c r="K31" s="102">
        <f t="shared" si="4"/>
        <v>2.7032205650824834</v>
      </c>
      <c r="L31" s="102">
        <f t="shared" si="6"/>
        <v>-14.939965698000851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+'E316 4'!L46</f>
        <v>-20.288617492590134</v>
      </c>
      <c r="S31" s="48">
        <f t="shared" si="11"/>
        <v>259.69825381103385</v>
      </c>
      <c r="T31" s="45">
        <f>U31-SUM($P$23:P31)+1</f>
        <v>123</v>
      </c>
      <c r="U31" s="46">
        <f t="shared" si="14"/>
        <v>365</v>
      </c>
      <c r="V31" s="43">
        <f t="shared" si="12"/>
        <v>-6.8369861687358533</v>
      </c>
      <c r="W31" s="146">
        <f t="shared" si="13"/>
        <v>214.14646836737271</v>
      </c>
      <c r="X31" s="1"/>
    </row>
    <row r="32" spans="1:24" ht="15" x14ac:dyDescent="0.25">
      <c r="A32" s="97">
        <v>44742</v>
      </c>
      <c r="B32" s="102">
        <f t="shared" si="15"/>
        <v>34820.080000000002</v>
      </c>
      <c r="C32" s="102">
        <f>+'Summary Feed x Depr Grp'!AB27</f>
        <v>34820.080000000002</v>
      </c>
      <c r="D32" s="102">
        <f t="shared" si="16"/>
        <v>210.85813953333337</v>
      </c>
      <c r="E32" s="191">
        <f t="shared" si="19"/>
        <v>290.34683999999999</v>
      </c>
      <c r="F32" s="102">
        <f t="shared" si="17"/>
        <v>-2348.8898371999999</v>
      </c>
      <c r="G32" s="191">
        <f t="shared" si="7"/>
        <v>-2441.2510165480094</v>
      </c>
      <c r="H32" s="102">
        <f t="shared" si="18"/>
        <v>32471.190162800001</v>
      </c>
      <c r="I32" s="102">
        <f t="shared" si="18"/>
        <v>32378.828983451993</v>
      </c>
      <c r="J32" s="102">
        <f t="shared" si="3"/>
        <v>-92.361179348008591</v>
      </c>
      <c r="K32" s="102">
        <f t="shared" si="4"/>
        <v>19.395847663081803</v>
      </c>
      <c r="L32" s="102">
        <f t="shared" si="6"/>
        <v>-16.692627097999321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+'E316 4'!L47</f>
        <v>-22.39462412761992</v>
      </c>
      <c r="S32" s="48">
        <f t="shared" si="11"/>
        <v>282.09287793865377</v>
      </c>
      <c r="T32" s="45">
        <f>U32-SUM($P$23:P32)+1</f>
        <v>93</v>
      </c>
      <c r="U32" s="46">
        <f t="shared" si="14"/>
        <v>365</v>
      </c>
      <c r="V32" s="43">
        <f t="shared" si="12"/>
        <v>-5.706027517448363</v>
      </c>
      <c r="W32" s="146">
        <f t="shared" si="13"/>
        <v>219.85249588482108</v>
      </c>
      <c r="X32" s="1"/>
    </row>
    <row r="33" spans="1:34" ht="15" x14ac:dyDescent="0.25">
      <c r="A33" s="97">
        <v>44773</v>
      </c>
      <c r="B33" s="102">
        <f t="shared" si="15"/>
        <v>35806.800000000003</v>
      </c>
      <c r="C33" s="102">
        <f>+'Summary Feed x Depr Grp'!AB28</f>
        <v>35806.800000000003</v>
      </c>
      <c r="D33" s="102">
        <f t="shared" si="16"/>
        <v>210.85813953333337</v>
      </c>
      <c r="E33" s="191">
        <f t="shared" si="19"/>
        <v>298.6928466666667</v>
      </c>
      <c r="F33" s="102">
        <f t="shared" si="17"/>
        <v>-2559.7479767333334</v>
      </c>
      <c r="G33" s="191">
        <f t="shared" si="17"/>
        <v>-2739.9438632146762</v>
      </c>
      <c r="H33" s="102">
        <f t="shared" si="18"/>
        <v>33247.052023266668</v>
      </c>
      <c r="I33" s="102">
        <f t="shared" si="18"/>
        <v>33066.856136785325</v>
      </c>
      <c r="J33" s="102">
        <f t="shared" si="3"/>
        <v>-180.19588648134231</v>
      </c>
      <c r="K33" s="102">
        <f t="shared" si="4"/>
        <v>37.841136161081884</v>
      </c>
      <c r="L33" s="102">
        <f t="shared" si="6"/>
        <v>-18.445288498000082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+'E316 4'!L48</f>
        <v>-24.500630762643539</v>
      </c>
      <c r="S33" s="48">
        <f t="shared" si="11"/>
        <v>306.59350870129731</v>
      </c>
      <c r="T33" s="45">
        <f>U33-SUM($P$23:P33)+1</f>
        <v>62</v>
      </c>
      <c r="U33" s="46">
        <f t="shared" si="14"/>
        <v>365</v>
      </c>
      <c r="V33" s="43">
        <f t="shared" si="12"/>
        <v>-4.161750978859998</v>
      </c>
      <c r="W33" s="146">
        <f t="shared" si="13"/>
        <v>224.01424686368108</v>
      </c>
      <c r="X33" s="1"/>
    </row>
    <row r="34" spans="1:34" ht="15" x14ac:dyDescent="0.25">
      <c r="A34" s="97">
        <v>44804</v>
      </c>
      <c r="B34" s="102">
        <f t="shared" si="15"/>
        <v>36793.520000000004</v>
      </c>
      <c r="C34" s="102">
        <f>+'Summary Feed x Depr Grp'!AB29</f>
        <v>36793.520000000004</v>
      </c>
      <c r="D34" s="102">
        <f t="shared" si="16"/>
        <v>210.85813953333337</v>
      </c>
      <c r="E34" s="191">
        <f t="shared" si="19"/>
        <v>307.03885333333341</v>
      </c>
      <c r="F34" s="102">
        <f t="shared" si="17"/>
        <v>-2770.606116266667</v>
      </c>
      <c r="G34" s="191">
        <f t="shared" si="17"/>
        <v>-3046.9827165480096</v>
      </c>
      <c r="H34" s="102">
        <f t="shared" si="18"/>
        <v>34022.913883733338</v>
      </c>
      <c r="I34" s="102">
        <f t="shared" si="18"/>
        <v>33746.537283451995</v>
      </c>
      <c r="J34" s="102">
        <f t="shared" si="3"/>
        <v>-276.37660028134269</v>
      </c>
      <c r="K34" s="102">
        <f t="shared" si="4"/>
        <v>58.03908605908196</v>
      </c>
      <c r="L34" s="102">
        <f t="shared" si="6"/>
        <v>-20.197949898000076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+'E316 4'!L49</f>
        <v>-26.606637397673353</v>
      </c>
      <c r="S34" s="48">
        <f t="shared" si="11"/>
        <v>333.20014609897066</v>
      </c>
      <c r="T34" s="45">
        <f>U34-SUM($P$23:P34)+1</f>
        <v>32</v>
      </c>
      <c r="U34" s="46">
        <f t="shared" si="14"/>
        <v>365</v>
      </c>
      <c r="V34" s="43">
        <f t="shared" si="12"/>
        <v>-2.332636703357664</v>
      </c>
      <c r="W34" s="146">
        <f t="shared" si="13"/>
        <v>226.34688356703873</v>
      </c>
      <c r="X34" s="1"/>
    </row>
    <row r="35" spans="1:34" ht="15" x14ac:dyDescent="0.25">
      <c r="A35" s="97">
        <v>44834</v>
      </c>
      <c r="B35" s="102">
        <f t="shared" si="15"/>
        <v>37780.240000000005</v>
      </c>
      <c r="C35" s="102">
        <f>+'Summary Feed x Depr Grp'!AB30</f>
        <v>37780.240000000005</v>
      </c>
      <c r="D35" s="102">
        <f t="shared" si="16"/>
        <v>210.85813953333337</v>
      </c>
      <c r="E35" s="191">
        <f t="shared" si="19"/>
        <v>315.38486000000006</v>
      </c>
      <c r="F35" s="102">
        <f t="shared" si="17"/>
        <v>-2981.4642558000005</v>
      </c>
      <c r="G35" s="191">
        <f t="shared" si="17"/>
        <v>-3362.3675765480098</v>
      </c>
      <c r="H35" s="102">
        <f t="shared" si="18"/>
        <v>34798.775744200007</v>
      </c>
      <c r="I35" s="102">
        <f t="shared" si="18"/>
        <v>34417.872423451998</v>
      </c>
      <c r="J35" s="102">
        <f t="shared" si="3"/>
        <v>-380.90332074800972</v>
      </c>
      <c r="K35" s="102">
        <f t="shared" si="4"/>
        <v>79.989697357082036</v>
      </c>
      <c r="L35" s="102">
        <f t="shared" si="6"/>
        <v>-21.950611298000076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+'E316 4'!L50</f>
        <v>-28.712644032701576</v>
      </c>
      <c r="S35" s="48">
        <f t="shared" si="11"/>
        <v>361.91279013167224</v>
      </c>
      <c r="T35" s="45">
        <f>U35-SUM($P$23:P35)+1</f>
        <v>1</v>
      </c>
      <c r="U35" s="46">
        <f t="shared" si="14"/>
        <v>365</v>
      </c>
      <c r="V35" s="43">
        <f t="shared" si="12"/>
        <v>-7.8664778171785146E-2</v>
      </c>
      <c r="W35" s="146">
        <f t="shared" si="13"/>
        <v>226.42554834521053</v>
      </c>
      <c r="X35" s="1"/>
    </row>
    <row r="36" spans="1:34" ht="15.75" thickBot="1" x14ac:dyDescent="0.3">
      <c r="A36" s="97">
        <v>44865</v>
      </c>
      <c r="B36" s="102">
        <f t="shared" si="15"/>
        <v>38766.960000000006</v>
      </c>
      <c r="C36" s="102">
        <f>+'Summary Feed x Depr Grp'!AB31</f>
        <v>38766.960000000006</v>
      </c>
      <c r="D36" s="102">
        <f t="shared" si="16"/>
        <v>210.85813953333337</v>
      </c>
      <c r="E36" s="191">
        <f t="shared" si="19"/>
        <v>323.73086666666671</v>
      </c>
      <c r="F36" s="102">
        <f t="shared" si="17"/>
        <v>-3192.322395333334</v>
      </c>
      <c r="G36" s="191">
        <f t="shared" si="17"/>
        <v>-3686.0984432146765</v>
      </c>
      <c r="H36" s="102">
        <f t="shared" si="18"/>
        <v>35574.63760466667</v>
      </c>
      <c r="I36" s="102">
        <f t="shared" si="18"/>
        <v>35080.861556785327</v>
      </c>
      <c r="J36" s="102">
        <f t="shared" si="3"/>
        <v>-493.7760478813434</v>
      </c>
      <c r="K36" s="102">
        <f t="shared" si="4"/>
        <v>103.69297005508211</v>
      </c>
      <c r="L36" s="102">
        <f t="shared" si="6"/>
        <v>-23.703272698000077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-205.55529048059</v>
      </c>
      <c r="S36" s="224">
        <f>+'E316 4'!K50-S35</f>
        <v>0</v>
      </c>
      <c r="T36" s="21"/>
      <c r="U36" s="50"/>
      <c r="V36" s="49">
        <f>SUM(V24:V35)</f>
        <v>-70.068048694128265</v>
      </c>
      <c r="W36" s="139"/>
      <c r="X36" s="1"/>
    </row>
    <row r="37" spans="1:34" ht="16.5" thickTop="1" thickBot="1" x14ac:dyDescent="0.3">
      <c r="A37" s="97">
        <v>44895</v>
      </c>
      <c r="B37" s="102">
        <f t="shared" si="15"/>
        <v>39753.680000000008</v>
      </c>
      <c r="C37" s="102">
        <f>+'Summary Feed x Depr Grp'!AB32</f>
        <v>39753.680000000008</v>
      </c>
      <c r="D37" s="102">
        <f t="shared" si="16"/>
        <v>210.85813953333337</v>
      </c>
      <c r="E37" s="191">
        <f t="shared" si="19"/>
        <v>332.07687333333337</v>
      </c>
      <c r="F37" s="102">
        <f t="shared" si="17"/>
        <v>-3403.1805348666676</v>
      </c>
      <c r="G37" s="191">
        <f t="shared" si="17"/>
        <v>-4018.17531654801</v>
      </c>
      <c r="H37" s="102">
        <f t="shared" si="18"/>
        <v>36350.49946513334</v>
      </c>
      <c r="I37" s="102">
        <f t="shared" si="18"/>
        <v>35735.504683451996</v>
      </c>
      <c r="J37" s="102">
        <f t="shared" si="3"/>
        <v>-614.99478168134374</v>
      </c>
      <c r="K37" s="102">
        <f t="shared" si="4"/>
        <v>129.14890415308219</v>
      </c>
      <c r="L37" s="102">
        <f t="shared" si="6"/>
        <v>-25.455934098000071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34" ht="15.75" thickBot="1" x14ac:dyDescent="0.3">
      <c r="A38" s="97">
        <v>44926</v>
      </c>
      <c r="B38" s="102">
        <f t="shared" si="15"/>
        <v>40740.400000000009</v>
      </c>
      <c r="C38" s="102">
        <f>+'Summary Feed x Depr Grp'!AB33</f>
        <v>40740.400000000009</v>
      </c>
      <c r="D38" s="102">
        <f t="shared" si="16"/>
        <v>210.85813953333337</v>
      </c>
      <c r="E38" s="191">
        <f t="shared" si="19"/>
        <v>340.42288000000008</v>
      </c>
      <c r="F38" s="102">
        <f t="shared" si="17"/>
        <v>-3614.0386744000011</v>
      </c>
      <c r="G38" s="191">
        <f t="shared" si="17"/>
        <v>-4358.5981965480096</v>
      </c>
      <c r="H38" s="102">
        <f t="shared" si="18"/>
        <v>37126.36132560001</v>
      </c>
      <c r="I38" s="102">
        <f t="shared" si="18"/>
        <v>36381.801803451999</v>
      </c>
      <c r="J38" s="102">
        <f t="shared" si="3"/>
        <v>-744.55952214801073</v>
      </c>
      <c r="K38" s="245">
        <f t="shared" si="4"/>
        <v>156.35749965108224</v>
      </c>
      <c r="L38" s="102">
        <f t="shared" si="6"/>
        <v>-27.208595498000051</v>
      </c>
      <c r="M38" s="246">
        <f>+'DFIT Detail'!D16</f>
        <v>156.44999999999999</v>
      </c>
      <c r="N38" s="248">
        <f>+K38-M38</f>
        <v>-9.2500348917752717E-2</v>
      </c>
      <c r="O38" s="145">
        <v>17</v>
      </c>
      <c r="P38" s="22" t="s">
        <v>63</v>
      </c>
      <c r="Q38" s="22"/>
      <c r="R38" s="43"/>
      <c r="S38" s="54">
        <f>(S23+S35+SUM(S24:S34)*2)/24</f>
        <v>234.03856582396466</v>
      </c>
      <c r="T38" s="21"/>
      <c r="U38" s="22"/>
      <c r="V38" s="160" t="s">
        <v>104</v>
      </c>
      <c r="W38" s="55">
        <f>W35</f>
        <v>226.42554834521053</v>
      </c>
      <c r="X38" s="247">
        <f>+'DFIT Detail'!E16</f>
        <v>226.7</v>
      </c>
      <c r="Y38" s="249">
        <f>+W38-X38</f>
        <v>-0.2744516547894591</v>
      </c>
      <c r="Z38" s="228" t="s">
        <v>516</v>
      </c>
    </row>
    <row r="39" spans="1:34" ht="16.5" thickTop="1" thickBot="1" x14ac:dyDescent="0.3">
      <c r="A39" s="165">
        <v>44957</v>
      </c>
      <c r="B39" s="166">
        <f t="shared" si="15"/>
        <v>42085.01716522115</v>
      </c>
      <c r="C39" s="166">
        <f>+'Summary Feed x Depr Grp'!AB34</f>
        <v>42085.01716522115</v>
      </c>
      <c r="D39" s="166">
        <f>(($B$26*$D$6/12)+(($B$38-$B$26)*$C$6/12)+(($B$50-$B$38)*$B$6/12))</f>
        <v>282.45754176245953</v>
      </c>
      <c r="E39" s="195">
        <f>+(C38*$E$10/12)+(((C39-C38)*$E$10/12)*0.5)</f>
        <v>308.86978484530391</v>
      </c>
      <c r="F39" s="166">
        <f t="shared" si="17"/>
        <v>-3896.4962161624608</v>
      </c>
      <c r="G39" s="195">
        <f t="shared" si="17"/>
        <v>-4667.4679813933135</v>
      </c>
      <c r="H39" s="166">
        <f t="shared" si="18"/>
        <v>38188.520949058686</v>
      </c>
      <c r="I39" s="166">
        <f t="shared" si="18"/>
        <v>37417.549183827839</v>
      </c>
      <c r="J39" s="166">
        <f t="shared" si="3"/>
        <v>-770.97176523084636</v>
      </c>
      <c r="K39" s="166">
        <f t="shared" si="4"/>
        <v>161.90407069847774</v>
      </c>
      <c r="L39" s="166">
        <f t="shared" si="6"/>
        <v>-5.5465710473955028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34" ht="15.75" thickBot="1" x14ac:dyDescent="0.3">
      <c r="A40" s="97">
        <v>44985</v>
      </c>
      <c r="B40" s="102">
        <f t="shared" si="15"/>
        <v>43429.634330442292</v>
      </c>
      <c r="C40" s="99">
        <f>+'Summary Feed x Depr Grp'!AB35</f>
        <v>43429.634330442292</v>
      </c>
      <c r="D40" s="102">
        <f t="shared" ref="D40:D50" si="20">(($B$26*$D$6/12)+(($B$38-$B$26)*$C$6/12)+(($B$50-$B$38)*$B$6/12))</f>
        <v>282.45754176245953</v>
      </c>
      <c r="E40" s="191">
        <f>+(C39*$E$10/12)+(((C40-C39)*$E$10/12)*0.5)</f>
        <v>318.89838786924491</v>
      </c>
      <c r="F40" s="102">
        <f t="shared" si="17"/>
        <v>-4178.95375792492</v>
      </c>
      <c r="G40" s="191">
        <f t="shared" si="17"/>
        <v>-4986.3663692625587</v>
      </c>
      <c r="H40" s="102">
        <f t="shared" si="18"/>
        <v>39250.680572517369</v>
      </c>
      <c r="I40" s="102">
        <f t="shared" si="18"/>
        <v>38443.267961179736</v>
      </c>
      <c r="J40" s="102">
        <f t="shared" si="3"/>
        <v>-807.41261133763328</v>
      </c>
      <c r="K40" s="102">
        <f t="shared" si="4"/>
        <v>169.55664838090297</v>
      </c>
      <c r="L40" s="102">
        <f t="shared" si="6"/>
        <v>-7.6525776824252318</v>
      </c>
      <c r="M40" s="189"/>
      <c r="N40" s="190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x14ac:dyDescent="0.25">
      <c r="A41" s="97">
        <v>45016</v>
      </c>
      <c r="B41" s="102">
        <f t="shared" si="15"/>
        <v>44774.251495663433</v>
      </c>
      <c r="C41" s="99">
        <f>+'Summary Feed x Depr Grp'!AB36</f>
        <v>44774.251495663433</v>
      </c>
      <c r="D41" s="102">
        <f t="shared" si="20"/>
        <v>282.45754176245953</v>
      </c>
      <c r="E41" s="191">
        <f t="shared" ref="E41:E74" si="21">+(C40*$E$10/12)+(((C41-C40)*$E$10/12)*0.5)</f>
        <v>328.92699089318597</v>
      </c>
      <c r="F41" s="102">
        <f t="shared" si="17"/>
        <v>-4461.4112996873791</v>
      </c>
      <c r="G41" s="191">
        <f t="shared" si="17"/>
        <v>-5315.2933601557443</v>
      </c>
      <c r="H41" s="102">
        <f t="shared" si="18"/>
        <v>40312.840195976052</v>
      </c>
      <c r="I41" s="102">
        <f t="shared" si="18"/>
        <v>39458.958135507688</v>
      </c>
      <c r="J41" s="102">
        <f t="shared" si="3"/>
        <v>-853.88206046836422</v>
      </c>
      <c r="K41" s="102">
        <f t="shared" si="4"/>
        <v>179.31523269835648</v>
      </c>
      <c r="L41" s="102">
        <f t="shared" si="6"/>
        <v>-9.7585843174535114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x14ac:dyDescent="0.25">
      <c r="A42" s="97">
        <v>45046</v>
      </c>
      <c r="B42" s="102">
        <f t="shared" si="15"/>
        <v>46118.868660884575</v>
      </c>
      <c r="C42" s="99">
        <f>+'Summary Feed x Depr Grp'!AB37</f>
        <v>46118.868660884575</v>
      </c>
      <c r="D42" s="102">
        <f t="shared" si="20"/>
        <v>282.45754176245953</v>
      </c>
      <c r="E42" s="191">
        <f t="shared" si="21"/>
        <v>338.95559391712692</v>
      </c>
      <c r="F42" s="102">
        <f t="shared" si="17"/>
        <v>-4743.8688414498383</v>
      </c>
      <c r="G42" s="191">
        <f t="shared" si="17"/>
        <v>-5654.2489540728711</v>
      </c>
      <c r="H42" s="102">
        <f t="shared" si="18"/>
        <v>41374.999819434735</v>
      </c>
      <c r="I42" s="102">
        <f t="shared" si="18"/>
        <v>40464.619706811704</v>
      </c>
      <c r="J42" s="102">
        <f t="shared" si="3"/>
        <v>-910.38011262303189</v>
      </c>
      <c r="K42" s="102">
        <f t="shared" si="4"/>
        <v>191.17982365083668</v>
      </c>
      <c r="L42" s="102">
        <f t="shared" si="6"/>
        <v>-11.864590952480199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x14ac:dyDescent="0.25">
      <c r="A43" s="97">
        <v>45077</v>
      </c>
      <c r="B43" s="102">
        <f t="shared" si="15"/>
        <v>47463.485826105716</v>
      </c>
      <c r="C43" s="99">
        <f>+'Summary Feed x Depr Grp'!AB38</f>
        <v>47463.485826105716</v>
      </c>
      <c r="D43" s="102">
        <f t="shared" si="20"/>
        <v>282.45754176245953</v>
      </c>
      <c r="E43" s="191">
        <f t="shared" si="21"/>
        <v>348.98419694106798</v>
      </c>
      <c r="F43" s="102">
        <f t="shared" si="17"/>
        <v>-5026.3263832122975</v>
      </c>
      <c r="G43" s="191">
        <f t="shared" si="17"/>
        <v>-6003.2331510139393</v>
      </c>
      <c r="H43" s="102">
        <f t="shared" si="18"/>
        <v>42437.159442893419</v>
      </c>
      <c r="I43" s="102">
        <f t="shared" si="18"/>
        <v>41460.252675091775</v>
      </c>
      <c r="J43" s="102">
        <f t="shared" si="3"/>
        <v>-976.90676780164358</v>
      </c>
      <c r="K43" s="102">
        <f t="shared" si="4"/>
        <v>205.15042123834513</v>
      </c>
      <c r="L43" s="102">
        <f t="shared" si="6"/>
        <v>-13.97059758750845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x14ac:dyDescent="0.25">
      <c r="A44" s="97">
        <v>45107</v>
      </c>
      <c r="B44" s="102">
        <f t="shared" si="15"/>
        <v>48808.102991326858</v>
      </c>
      <c r="C44" s="99">
        <f>+'Summary Feed x Depr Grp'!AB39</f>
        <v>48808.102991326858</v>
      </c>
      <c r="D44" s="102">
        <f t="shared" si="20"/>
        <v>282.45754176245953</v>
      </c>
      <c r="E44" s="191">
        <f t="shared" si="21"/>
        <v>359.01279996500904</v>
      </c>
      <c r="F44" s="102">
        <f t="shared" si="17"/>
        <v>-5308.7839249747567</v>
      </c>
      <c r="G44" s="191">
        <f t="shared" si="17"/>
        <v>-6362.2459509789487</v>
      </c>
      <c r="H44" s="102">
        <f t="shared" si="18"/>
        <v>43499.319066352102</v>
      </c>
      <c r="I44" s="102">
        <f t="shared" si="18"/>
        <v>42445.85704034791</v>
      </c>
      <c r="J44" s="102">
        <f t="shared" si="3"/>
        <v>-1053.462026004192</v>
      </c>
      <c r="K44" s="102">
        <f t="shared" si="4"/>
        <v>221.22702546088033</v>
      </c>
      <c r="L44" s="102">
        <f t="shared" si="6"/>
        <v>-16.076604222535195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x14ac:dyDescent="0.25">
      <c r="A45" s="97">
        <v>45138</v>
      </c>
      <c r="B45" s="102">
        <f t="shared" si="15"/>
        <v>50152.720156547999</v>
      </c>
      <c r="C45" s="99">
        <f>+'Summary Feed x Depr Grp'!AB40</f>
        <v>50152.720156547999</v>
      </c>
      <c r="D45" s="102">
        <f t="shared" si="20"/>
        <v>282.45754176245953</v>
      </c>
      <c r="E45" s="191">
        <f t="shared" si="21"/>
        <v>369.04140298894998</v>
      </c>
      <c r="F45" s="102">
        <f t="shared" ref="F45:G60" si="22">-D45+F44</f>
        <v>-5591.2414667372159</v>
      </c>
      <c r="G45" s="191">
        <f t="shared" si="22"/>
        <v>-6731.2873539678985</v>
      </c>
      <c r="H45" s="102">
        <f t="shared" si="18"/>
        <v>44561.478689810785</v>
      </c>
      <c r="I45" s="102">
        <f t="shared" si="18"/>
        <v>43421.432802580101</v>
      </c>
      <c r="J45" s="102">
        <f t="shared" si="3"/>
        <v>-1140.0458872306845</v>
      </c>
      <c r="K45" s="102">
        <f t="shared" si="4"/>
        <v>239.40963631844372</v>
      </c>
      <c r="L45" s="102">
        <f t="shared" si="6"/>
        <v>-18.18261085756339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x14ac:dyDescent="0.25">
      <c r="A46" s="97">
        <v>45169</v>
      </c>
      <c r="B46" s="102">
        <f t="shared" si="15"/>
        <v>51497.337321769141</v>
      </c>
      <c r="C46" s="99">
        <f>+'Summary Feed x Depr Grp'!AB41</f>
        <v>51497.337321769141</v>
      </c>
      <c r="D46" s="102">
        <f t="shared" si="20"/>
        <v>282.45754176245953</v>
      </c>
      <c r="E46" s="191">
        <f t="shared" si="21"/>
        <v>379.07000601289099</v>
      </c>
      <c r="F46" s="102">
        <f t="shared" si="22"/>
        <v>-5873.6990084996751</v>
      </c>
      <c r="G46" s="191">
        <f t="shared" si="22"/>
        <v>-7110.3573599807896</v>
      </c>
      <c r="H46" s="102">
        <f t="shared" si="18"/>
        <v>45623.638313269468</v>
      </c>
      <c r="I46" s="102">
        <f t="shared" si="18"/>
        <v>44386.979961788355</v>
      </c>
      <c r="J46" s="102">
        <f t="shared" si="3"/>
        <v>-1236.6583514811136</v>
      </c>
      <c r="K46" s="102">
        <f t="shared" si="4"/>
        <v>259.69825381103385</v>
      </c>
      <c r="L46" s="102">
        <f t="shared" si="6"/>
        <v>-20.288617492590134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x14ac:dyDescent="0.25">
      <c r="A47" s="97">
        <v>45199</v>
      </c>
      <c r="B47" s="102">
        <f t="shared" si="15"/>
        <v>52841.954486990282</v>
      </c>
      <c r="C47" s="99">
        <f>+'Summary Feed x Depr Grp'!AB42</f>
        <v>52841.954486990282</v>
      </c>
      <c r="D47" s="102">
        <f t="shared" si="20"/>
        <v>282.45754176245953</v>
      </c>
      <c r="E47" s="191">
        <f t="shared" si="21"/>
        <v>389.09860903683204</v>
      </c>
      <c r="F47" s="102">
        <f t="shared" si="22"/>
        <v>-6156.1565502621343</v>
      </c>
      <c r="G47" s="191">
        <f t="shared" si="22"/>
        <v>-7499.455969017622</v>
      </c>
      <c r="H47" s="102">
        <f t="shared" si="18"/>
        <v>46685.797936728151</v>
      </c>
      <c r="I47" s="102">
        <f t="shared" si="18"/>
        <v>45342.498517972657</v>
      </c>
      <c r="J47" s="102">
        <f t="shared" si="3"/>
        <v>-1343.2994187554941</v>
      </c>
      <c r="K47" s="102">
        <f t="shared" si="4"/>
        <v>282.09287793865377</v>
      </c>
      <c r="L47" s="102">
        <f t="shared" si="6"/>
        <v>-22.39462412761992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x14ac:dyDescent="0.25">
      <c r="A48" s="97">
        <v>45230</v>
      </c>
      <c r="B48" s="102">
        <f t="shared" si="15"/>
        <v>54186.571652211423</v>
      </c>
      <c r="C48" s="99">
        <f>+'Summary Feed x Depr Grp'!AB43</f>
        <v>54186.571652211423</v>
      </c>
      <c r="D48" s="102">
        <f t="shared" si="20"/>
        <v>282.45754176245953</v>
      </c>
      <c r="E48" s="191">
        <f t="shared" si="21"/>
        <v>399.12721206077305</v>
      </c>
      <c r="F48" s="102">
        <f t="shared" si="22"/>
        <v>-6438.6140920245934</v>
      </c>
      <c r="G48" s="191">
        <f t="shared" si="22"/>
        <v>-7898.5831810783948</v>
      </c>
      <c r="H48" s="102">
        <f t="shared" si="18"/>
        <v>47747.957560186827</v>
      </c>
      <c r="I48" s="102">
        <f t="shared" si="18"/>
        <v>46287.988471133031</v>
      </c>
      <c r="J48" s="102">
        <f t="shared" si="3"/>
        <v>-1459.9690890537968</v>
      </c>
      <c r="K48" s="102">
        <f t="shared" si="4"/>
        <v>306.59350870129731</v>
      </c>
      <c r="L48" s="102">
        <f t="shared" si="6"/>
        <v>-24.500630762643539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x14ac:dyDescent="0.25">
      <c r="A49" s="97">
        <v>45260</v>
      </c>
      <c r="B49" s="102">
        <f t="shared" si="15"/>
        <v>55531.188817432565</v>
      </c>
      <c r="C49" s="99">
        <f>+'Summary Feed x Depr Grp'!AB44</f>
        <v>55531.188817432565</v>
      </c>
      <c r="D49" s="102">
        <f t="shared" si="20"/>
        <v>282.45754176245953</v>
      </c>
      <c r="E49" s="191">
        <f t="shared" si="21"/>
        <v>409.15581508471399</v>
      </c>
      <c r="F49" s="102">
        <f t="shared" si="22"/>
        <v>-6721.0716337870526</v>
      </c>
      <c r="G49" s="191">
        <f t="shared" si="22"/>
        <v>-8307.7389961631088</v>
      </c>
      <c r="H49" s="102">
        <f t="shared" si="18"/>
        <v>48810.117183645511</v>
      </c>
      <c r="I49" s="102">
        <f t="shared" si="18"/>
        <v>47223.44982126946</v>
      </c>
      <c r="J49" s="102">
        <f t="shared" si="3"/>
        <v>-1586.6673623760507</v>
      </c>
      <c r="K49" s="102">
        <f t="shared" si="4"/>
        <v>333.20014609897066</v>
      </c>
      <c r="L49" s="102">
        <f t="shared" si="6"/>
        <v>-26.606637397673353</v>
      </c>
      <c r="M49" s="189"/>
      <c r="N49" s="102"/>
      <c r="O49" s="145">
        <v>2</v>
      </c>
      <c r="P49" s="131"/>
      <c r="Q49" s="42">
        <v>45291</v>
      </c>
      <c r="R49" s="43">
        <f>+'E316 4'!L50</f>
        <v>-28.712644032701576</v>
      </c>
      <c r="S49" s="47">
        <f>+'E316 4'!K50</f>
        <v>361.91279013167224</v>
      </c>
      <c r="T49" s="45"/>
      <c r="U49" s="46"/>
      <c r="V49" s="43"/>
      <c r="W49" s="147">
        <f>S49</f>
        <v>361.91279013167224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x14ac:dyDescent="0.25">
      <c r="A50" s="97">
        <v>45291</v>
      </c>
      <c r="B50" s="102">
        <f t="shared" si="15"/>
        <v>56875.805982653706</v>
      </c>
      <c r="C50" s="99">
        <f>+'Summary Feed x Depr Grp'!AB45</f>
        <v>56875.805982653706</v>
      </c>
      <c r="D50" s="102">
        <f t="shared" si="20"/>
        <v>282.45754176245953</v>
      </c>
      <c r="E50" s="191">
        <f t="shared" si="21"/>
        <v>419.18441810865505</v>
      </c>
      <c r="F50" s="102">
        <f t="shared" si="22"/>
        <v>-7003.5291755495118</v>
      </c>
      <c r="G50" s="191">
        <f t="shared" si="22"/>
        <v>-8726.9234142717632</v>
      </c>
      <c r="H50" s="102">
        <f t="shared" si="18"/>
        <v>49872.276807104194</v>
      </c>
      <c r="I50" s="102">
        <f t="shared" si="18"/>
        <v>48148.882568381945</v>
      </c>
      <c r="J50" s="102">
        <f t="shared" si="3"/>
        <v>-1723.3942387222487</v>
      </c>
      <c r="K50" s="102">
        <f t="shared" si="4"/>
        <v>361.91279013167224</v>
      </c>
      <c r="L50" s="102">
        <f t="shared" si="6"/>
        <v>-28.712644032701576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+'E316 4'!L51</f>
        <v>20.280372020668381</v>
      </c>
      <c r="S50" s="48">
        <f t="shared" ref="S50:S61" si="24">+S49-R50</f>
        <v>341.63241811100386</v>
      </c>
      <c r="T50" s="45">
        <f>U50-SUM(P$49:$P50)+1</f>
        <v>336</v>
      </c>
      <c r="U50" s="46">
        <f>P62</f>
        <v>366</v>
      </c>
      <c r="V50" s="43">
        <f t="shared" ref="V50:V61" si="25">+T50/U50*R50</f>
        <v>18.61804644520376</v>
      </c>
      <c r="W50" s="146">
        <f t="shared" ref="W50:W61" si="26">+W49-V50</f>
        <v>343.29474368646845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x14ac:dyDescent="0.25">
      <c r="A51" s="165">
        <v>45322</v>
      </c>
      <c r="B51" s="166">
        <f t="shared" si="15"/>
        <v>63066.331265172732</v>
      </c>
      <c r="C51" s="219">
        <f>+'Summary Feed x Depr Grp'!AB46</f>
        <v>63066.331265172732</v>
      </c>
      <c r="D51" s="166">
        <f t="shared" ref="D51:D61" si="27">($B$26*$E$6+($B$38-$B$26)*$D$6+($B$50-$B$38)*$C$6+($B$62-$B$50)*$B$6)/12</f>
        <v>543.85742025177763</v>
      </c>
      <c r="E51" s="195">
        <f t="shared" si="21"/>
        <v>447.28422015335275</v>
      </c>
      <c r="F51" s="166">
        <f t="shared" si="22"/>
        <v>-7547.3865958012893</v>
      </c>
      <c r="G51" s="195">
        <f t="shared" si="22"/>
        <v>-9174.2076344251163</v>
      </c>
      <c r="H51" s="166">
        <f t="shared" si="18"/>
        <v>55518.944669371442</v>
      </c>
      <c r="I51" s="166">
        <f t="shared" si="18"/>
        <v>53892.123630747614</v>
      </c>
      <c r="J51" s="166">
        <f t="shared" si="3"/>
        <v>-1626.8210386238279</v>
      </c>
      <c r="K51" s="166">
        <f t="shared" si="4"/>
        <v>341.63241811100386</v>
      </c>
      <c r="L51" s="166">
        <f t="shared" si="6"/>
        <v>20.280372020668381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+'E316 4'!L52</f>
        <v>10.584461796923961</v>
      </c>
      <c r="S51" s="48">
        <f t="shared" si="24"/>
        <v>331.0479563140799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8.8782234198241969</v>
      </c>
      <c r="W51" s="146">
        <f t="shared" si="26"/>
        <v>334.41652026664423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x14ac:dyDescent="0.25">
      <c r="A52" s="97">
        <v>45351</v>
      </c>
      <c r="B52" s="102">
        <f t="shared" si="15"/>
        <v>69256.856547691757</v>
      </c>
      <c r="C52" s="99">
        <f>+'Summary Feed x Depr Grp'!AB47</f>
        <v>69256.856547691757</v>
      </c>
      <c r="D52" s="102">
        <f t="shared" si="27"/>
        <v>543.85742025177763</v>
      </c>
      <c r="E52" s="191">
        <f t="shared" si="21"/>
        <v>493.4552212188072</v>
      </c>
      <c r="F52" s="102">
        <f t="shared" si="22"/>
        <v>-8091.2440160530668</v>
      </c>
      <c r="G52" s="191">
        <f t="shared" si="22"/>
        <v>-9667.6628556439227</v>
      </c>
      <c r="H52" s="102">
        <f t="shared" si="18"/>
        <v>61165.61253163869</v>
      </c>
      <c r="I52" s="102">
        <f t="shared" si="18"/>
        <v>59589.193692047833</v>
      </c>
      <c r="J52" s="102">
        <f t="shared" si="3"/>
        <v>-1576.4188395908568</v>
      </c>
      <c r="K52" s="102">
        <f t="shared" si="4"/>
        <v>331.0479563140799</v>
      </c>
      <c r="L52" s="102">
        <f t="shared" si="6"/>
        <v>10.584461796923961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+'E316 4'!L53</f>
        <v>0.88855157317794919</v>
      </c>
      <c r="S52" s="48">
        <f t="shared" si="24"/>
        <v>330.15940474090195</v>
      </c>
      <c r="T52" s="45">
        <f>U52-SUM(P$49:$P52)+1</f>
        <v>276</v>
      </c>
      <c r="U52" s="46">
        <f t="shared" si="28"/>
        <v>366</v>
      </c>
      <c r="V52" s="43">
        <f t="shared" si="25"/>
        <v>0.67005528469156816</v>
      </c>
      <c r="W52" s="146">
        <f t="shared" si="26"/>
        <v>333.74646498195267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" x14ac:dyDescent="0.25">
      <c r="A53" s="97">
        <v>45382</v>
      </c>
      <c r="B53" s="102">
        <f t="shared" si="15"/>
        <v>75447.381830210783</v>
      </c>
      <c r="C53" s="99">
        <f>+'Summary Feed x Depr Grp'!AB48</f>
        <v>75447.381830210783</v>
      </c>
      <c r="D53" s="102">
        <f t="shared" si="27"/>
        <v>543.85742025177763</v>
      </c>
      <c r="E53" s="191">
        <f t="shared" si="21"/>
        <v>539.62622228426153</v>
      </c>
      <c r="F53" s="102">
        <f t="shared" si="22"/>
        <v>-8635.1014363048453</v>
      </c>
      <c r="G53" s="191">
        <f t="shared" si="22"/>
        <v>-10207.289077928184</v>
      </c>
      <c r="H53" s="102">
        <f t="shared" si="18"/>
        <v>66812.280393905938</v>
      </c>
      <c r="I53" s="102">
        <f t="shared" si="18"/>
        <v>65240.092752282595</v>
      </c>
      <c r="J53" s="102">
        <f t="shared" si="3"/>
        <v>-1572.1876416233426</v>
      </c>
      <c r="K53" s="102">
        <f t="shared" si="4"/>
        <v>330.15940474090195</v>
      </c>
      <c r="L53" s="102">
        <f t="shared" si="6"/>
        <v>0.88855157317794919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+'E316 4'!L54</f>
        <v>-8.8073586505664707</v>
      </c>
      <c r="S53" s="48">
        <f t="shared" si="24"/>
        <v>338.96676339146842</v>
      </c>
      <c r="T53" s="45">
        <f>U53-SUM(P$49:$P53)+1</f>
        <v>246</v>
      </c>
      <c r="U53" s="46">
        <f t="shared" si="28"/>
        <v>366</v>
      </c>
      <c r="V53" s="43">
        <f t="shared" si="25"/>
        <v>-5.9197000766102503</v>
      </c>
      <c r="W53" s="146">
        <f t="shared" si="26"/>
        <v>339.66616505856291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" x14ac:dyDescent="0.25">
      <c r="A54" s="97">
        <v>45412</v>
      </c>
      <c r="B54" s="102">
        <f t="shared" si="15"/>
        <v>81637.907112729808</v>
      </c>
      <c r="C54" s="99">
        <f>+'Summary Feed x Depr Grp'!AB49</f>
        <v>81637.907112729808</v>
      </c>
      <c r="D54" s="102">
        <f t="shared" si="27"/>
        <v>543.85742025177763</v>
      </c>
      <c r="E54" s="191">
        <f t="shared" si="21"/>
        <v>585.79722334971598</v>
      </c>
      <c r="F54" s="102">
        <f t="shared" si="22"/>
        <v>-9178.9588565566228</v>
      </c>
      <c r="G54" s="191">
        <f t="shared" si="22"/>
        <v>-10793.086301277901</v>
      </c>
      <c r="H54" s="102">
        <f t="shared" si="18"/>
        <v>72458.948256173186</v>
      </c>
      <c r="I54" s="102">
        <f t="shared" si="18"/>
        <v>70844.820811451908</v>
      </c>
      <c r="J54" s="102">
        <f t="shared" si="3"/>
        <v>-1614.1274447212782</v>
      </c>
      <c r="K54" s="102">
        <f t="shared" si="4"/>
        <v>338.96676339146842</v>
      </c>
      <c r="L54" s="102">
        <f t="shared" si="6"/>
        <v>-8.8073586505664707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+'E316 4'!L55</f>
        <v>-18.503268874313903</v>
      </c>
      <c r="S54" s="48">
        <f t="shared" si="24"/>
        <v>357.47003226578232</v>
      </c>
      <c r="T54" s="45">
        <f>U54-SUM(P$49:$P54)+1</f>
        <v>215</v>
      </c>
      <c r="U54" s="46">
        <f t="shared" si="28"/>
        <v>366</v>
      </c>
      <c r="V54" s="43">
        <f t="shared" si="25"/>
        <v>-10.869406579173468</v>
      </c>
      <c r="W54" s="146">
        <f t="shared" si="26"/>
        <v>350.53557163773638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x14ac:dyDescent="0.25">
      <c r="A55" s="97">
        <v>45443</v>
      </c>
      <c r="B55" s="102">
        <f t="shared" si="15"/>
        <v>87828.432395248834</v>
      </c>
      <c r="C55" s="99">
        <f>+'Summary Feed x Depr Grp'!AB50</f>
        <v>87828.432395248834</v>
      </c>
      <c r="D55" s="102">
        <f t="shared" si="27"/>
        <v>543.85742025177763</v>
      </c>
      <c r="E55" s="191">
        <f t="shared" si="21"/>
        <v>631.96822441517043</v>
      </c>
      <c r="F55" s="102">
        <f t="shared" si="22"/>
        <v>-9722.8162768084003</v>
      </c>
      <c r="G55" s="191">
        <f t="shared" si="22"/>
        <v>-11425.054525693071</v>
      </c>
      <c r="H55" s="102">
        <f t="shared" si="18"/>
        <v>78105.616118440434</v>
      </c>
      <c r="I55" s="102">
        <f t="shared" si="18"/>
        <v>76403.377869555756</v>
      </c>
      <c r="J55" s="102">
        <f t="shared" si="3"/>
        <v>-1702.2382488846779</v>
      </c>
      <c r="K55" s="102">
        <f t="shared" si="4"/>
        <v>357.47003226578232</v>
      </c>
      <c r="L55" s="102">
        <f t="shared" si="6"/>
        <v>-18.503268874313903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+'E316 4'!L56</f>
        <v>-28.199179098055367</v>
      </c>
      <c r="S55" s="48">
        <f t="shared" si="24"/>
        <v>385.66921136383769</v>
      </c>
      <c r="T55" s="45">
        <f>U55-SUM(P$49:$P55)+1</f>
        <v>185</v>
      </c>
      <c r="U55" s="46">
        <f t="shared" si="28"/>
        <v>366</v>
      </c>
      <c r="V55" s="43">
        <f t="shared" si="25"/>
        <v>-14.253683423880446</v>
      </c>
      <c r="W55" s="146">
        <f t="shared" si="26"/>
        <v>364.78925506161681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" x14ac:dyDescent="0.25">
      <c r="A56" s="97">
        <v>45473</v>
      </c>
      <c r="B56" s="102">
        <f t="shared" si="15"/>
        <v>94018.957677767859</v>
      </c>
      <c r="C56" s="99">
        <f>+'Summary Feed x Depr Grp'!AB51</f>
        <v>94018.957677767859</v>
      </c>
      <c r="D56" s="102">
        <f t="shared" si="27"/>
        <v>543.85742025177763</v>
      </c>
      <c r="E56" s="191">
        <f t="shared" si="21"/>
        <v>678.13922548062476</v>
      </c>
      <c r="F56" s="102">
        <f t="shared" si="22"/>
        <v>-10266.673697060178</v>
      </c>
      <c r="G56" s="191">
        <f t="shared" si="22"/>
        <v>-12103.193751173696</v>
      </c>
      <c r="H56" s="102">
        <f t="shared" si="18"/>
        <v>83752.283980707682</v>
      </c>
      <c r="I56" s="102">
        <f t="shared" si="18"/>
        <v>81915.763926594169</v>
      </c>
      <c r="J56" s="102">
        <f t="shared" si="3"/>
        <v>-1836.5200541135127</v>
      </c>
      <c r="K56" s="102">
        <f t="shared" si="4"/>
        <v>385.66921136383769</v>
      </c>
      <c r="L56" s="102">
        <f t="shared" si="6"/>
        <v>-28.199179098055367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+'E316 4'!L57</f>
        <v>-37.8950893218028</v>
      </c>
      <c r="S56" s="48">
        <f t="shared" si="24"/>
        <v>423.56430068564049</v>
      </c>
      <c r="T56" s="45">
        <f>U56-SUM(P$49:$P56)+1</f>
        <v>154</v>
      </c>
      <c r="U56" s="46">
        <f t="shared" si="28"/>
        <v>366</v>
      </c>
      <c r="V56" s="43">
        <f t="shared" si="25"/>
        <v>-15.944928293873311</v>
      </c>
      <c r="W56" s="146">
        <f t="shared" si="26"/>
        <v>380.73418335549013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" x14ac:dyDescent="0.25">
      <c r="A57" s="97">
        <v>45504</v>
      </c>
      <c r="B57" s="102">
        <f t="shared" si="15"/>
        <v>100209.48296028688</v>
      </c>
      <c r="C57" s="99">
        <f>+'Summary Feed x Depr Grp'!AB52</f>
        <v>100209.48296028688</v>
      </c>
      <c r="D57" s="102">
        <f t="shared" si="27"/>
        <v>543.85742025177763</v>
      </c>
      <c r="E57" s="191">
        <f t="shared" si="21"/>
        <v>724.31022654607909</v>
      </c>
      <c r="F57" s="102">
        <f t="shared" si="22"/>
        <v>-10810.531117311955</v>
      </c>
      <c r="G57" s="191">
        <f t="shared" si="22"/>
        <v>-12827.503977719774</v>
      </c>
      <c r="H57" s="102">
        <f t="shared" si="18"/>
        <v>89398.95184297493</v>
      </c>
      <c r="I57" s="102">
        <f t="shared" si="18"/>
        <v>87381.978982567118</v>
      </c>
      <c r="J57" s="102">
        <f t="shared" si="3"/>
        <v>-2016.9728604078118</v>
      </c>
      <c r="K57" s="102">
        <f t="shared" si="4"/>
        <v>423.56430068564049</v>
      </c>
      <c r="L57" s="102">
        <f t="shared" si="6"/>
        <v>-37.8950893218028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+'E316 4'!L58</f>
        <v>-47.590999545550289</v>
      </c>
      <c r="S57" s="48">
        <f t="shared" si="24"/>
        <v>471.15530023119078</v>
      </c>
      <c r="T57" s="45">
        <f>U57-SUM(P$49:$P57)+1</f>
        <v>123</v>
      </c>
      <c r="U57" s="46">
        <f t="shared" si="28"/>
        <v>366</v>
      </c>
      <c r="V57" s="43">
        <f t="shared" si="25"/>
        <v>-15.993696568586572</v>
      </c>
      <c r="W57" s="146">
        <f t="shared" si="26"/>
        <v>396.72787992407672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" x14ac:dyDescent="0.25">
      <c r="A58" s="97">
        <v>45535</v>
      </c>
      <c r="B58" s="102">
        <f t="shared" si="15"/>
        <v>106400.00824280591</v>
      </c>
      <c r="C58" s="99">
        <f>+'Summary Feed x Depr Grp'!AB53</f>
        <v>106400.00824280591</v>
      </c>
      <c r="D58" s="102">
        <f t="shared" si="27"/>
        <v>543.85742025177763</v>
      </c>
      <c r="E58" s="191">
        <f t="shared" si="21"/>
        <v>770.48122761153354</v>
      </c>
      <c r="F58" s="102">
        <f t="shared" si="22"/>
        <v>-11354.388537563733</v>
      </c>
      <c r="G58" s="191">
        <f t="shared" si="22"/>
        <v>-13597.985205331308</v>
      </c>
      <c r="H58" s="102">
        <f t="shared" si="18"/>
        <v>95045.619705242178</v>
      </c>
      <c r="I58" s="102">
        <f t="shared" si="18"/>
        <v>92802.023037474602</v>
      </c>
      <c r="J58" s="102">
        <f t="shared" si="3"/>
        <v>-2243.5966677675751</v>
      </c>
      <c r="K58" s="102">
        <f t="shared" si="4"/>
        <v>471.15530023119078</v>
      </c>
      <c r="L58" s="102">
        <f t="shared" si="6"/>
        <v>-47.590999545550289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+'E316 4'!L59</f>
        <v>-57.286909769294709</v>
      </c>
      <c r="S58" s="48">
        <f t="shared" si="24"/>
        <v>528.44221000048549</v>
      </c>
      <c r="T58" s="45">
        <f>U58-SUM(P$49:$P58)+1</f>
        <v>93</v>
      </c>
      <c r="U58" s="46">
        <f t="shared" si="28"/>
        <v>366</v>
      </c>
      <c r="V58" s="43">
        <f t="shared" si="25"/>
        <v>-14.556509859410951</v>
      </c>
      <c r="W58" s="146">
        <f t="shared" si="26"/>
        <v>411.28438978348765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" x14ac:dyDescent="0.25">
      <c r="A59" s="97">
        <v>45565</v>
      </c>
      <c r="B59" s="102">
        <f t="shared" si="15"/>
        <v>112590.53352532494</v>
      </c>
      <c r="C59" s="99">
        <f>+'Summary Feed x Depr Grp'!AB54</f>
        <v>112590.53352532494</v>
      </c>
      <c r="D59" s="102">
        <f t="shared" si="27"/>
        <v>543.85742025177763</v>
      </c>
      <c r="E59" s="191">
        <f t="shared" si="21"/>
        <v>816.65222867698787</v>
      </c>
      <c r="F59" s="102">
        <f t="shared" si="22"/>
        <v>-11898.24595781551</v>
      </c>
      <c r="G59" s="191">
        <f t="shared" si="22"/>
        <v>-14414.637434008297</v>
      </c>
      <c r="H59" s="102">
        <f t="shared" si="18"/>
        <v>100692.28756750943</v>
      </c>
      <c r="I59" s="102">
        <f t="shared" si="18"/>
        <v>98175.896091316637</v>
      </c>
      <c r="J59" s="102">
        <f t="shared" si="3"/>
        <v>-2516.3914761927881</v>
      </c>
      <c r="K59" s="102">
        <f t="shared" si="4"/>
        <v>528.44221000048549</v>
      </c>
      <c r="L59" s="102">
        <f t="shared" si="6"/>
        <v>-57.286909769294709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+'E316 4'!L60</f>
        <v>-66.982819993039129</v>
      </c>
      <c r="S59" s="48">
        <f t="shared" si="24"/>
        <v>595.42502999352462</v>
      </c>
      <c r="T59" s="45">
        <f>U59-SUM(P$49:$P59)+1</f>
        <v>62</v>
      </c>
      <c r="U59" s="46">
        <f t="shared" si="28"/>
        <v>366</v>
      </c>
      <c r="V59" s="43">
        <f t="shared" si="25"/>
        <v>-11.346816501553077</v>
      </c>
      <c r="W59" s="146">
        <f t="shared" si="26"/>
        <v>422.63120628504072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x14ac:dyDescent="0.25">
      <c r="A60" s="97">
        <v>45596</v>
      </c>
      <c r="B60" s="102">
        <f t="shared" si="15"/>
        <v>118781.05880784396</v>
      </c>
      <c r="C60" s="99">
        <f>+'Summary Feed x Depr Grp'!AB55</f>
        <v>118781.05880784396</v>
      </c>
      <c r="D60" s="102">
        <f t="shared" si="27"/>
        <v>543.85742025177763</v>
      </c>
      <c r="E60" s="191">
        <f t="shared" si="21"/>
        <v>862.82322974244244</v>
      </c>
      <c r="F60" s="102">
        <f t="shared" si="22"/>
        <v>-12442.103378067288</v>
      </c>
      <c r="G60" s="191">
        <f t="shared" si="22"/>
        <v>-15277.460663750739</v>
      </c>
      <c r="H60" s="102">
        <f t="shared" si="18"/>
        <v>106338.95542977667</v>
      </c>
      <c r="I60" s="102">
        <f t="shared" si="18"/>
        <v>103503.59814409322</v>
      </c>
      <c r="J60" s="102">
        <f t="shared" si="3"/>
        <v>-2835.3572856834508</v>
      </c>
      <c r="K60" s="102">
        <f t="shared" si="4"/>
        <v>595.42502999352462</v>
      </c>
      <c r="L60" s="102">
        <f t="shared" si="6"/>
        <v>-66.982819993039129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+'E316 4'!L61</f>
        <v>-76.678730216783606</v>
      </c>
      <c r="S60" s="48">
        <f t="shared" si="24"/>
        <v>672.10376021030822</v>
      </c>
      <c r="T60" s="45">
        <f>U60-SUM(P$49:$P60)+1</f>
        <v>32</v>
      </c>
      <c r="U60" s="46">
        <f t="shared" si="28"/>
        <v>366</v>
      </c>
      <c r="V60" s="43">
        <f t="shared" si="25"/>
        <v>-6.7041512757843593</v>
      </c>
      <c r="W60" s="146">
        <f t="shared" si="26"/>
        <v>429.33535756082506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x14ac:dyDescent="0.25">
      <c r="A61" s="97">
        <v>45626</v>
      </c>
      <c r="B61" s="102">
        <f t="shared" si="15"/>
        <v>124971.58409036299</v>
      </c>
      <c r="C61" s="99">
        <f>+'Summary Feed x Depr Grp'!AB56</f>
        <v>124971.58409036299</v>
      </c>
      <c r="D61" s="102">
        <f t="shared" si="27"/>
        <v>543.85742025177763</v>
      </c>
      <c r="E61" s="191">
        <f t="shared" si="21"/>
        <v>908.99423080789677</v>
      </c>
      <c r="F61" s="102">
        <f t="shared" ref="F61:G74" si="29">-D61+F60</f>
        <v>-12985.960798319065</v>
      </c>
      <c r="G61" s="191">
        <f t="shared" si="29"/>
        <v>-16186.454894558636</v>
      </c>
      <c r="H61" s="102">
        <f t="shared" si="18"/>
        <v>111985.62329204392</v>
      </c>
      <c r="I61" s="102">
        <f t="shared" si="18"/>
        <v>108785.12919580436</v>
      </c>
      <c r="J61" s="102">
        <f t="shared" si="3"/>
        <v>-3200.4940962395631</v>
      </c>
      <c r="K61" s="102">
        <f t="shared" si="4"/>
        <v>672.10376021030822</v>
      </c>
      <c r="L61" s="102">
        <f t="shared" si="6"/>
        <v>-76.678730216783606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+'E316 4'!L62</f>
        <v>-86.374640440531039</v>
      </c>
      <c r="S61" s="48">
        <f t="shared" si="24"/>
        <v>758.47840065083926</v>
      </c>
      <c r="T61" s="45">
        <f>U61-SUM(P$49:$P61)+1</f>
        <v>1</v>
      </c>
      <c r="U61" s="46">
        <f t="shared" si="28"/>
        <v>366</v>
      </c>
      <c r="V61" s="43">
        <f t="shared" si="25"/>
        <v>-0.23599628535664219</v>
      </c>
      <c r="W61" s="146">
        <f t="shared" si="26"/>
        <v>429.57135384618169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thickBot="1" x14ac:dyDescent="0.3">
      <c r="A62" s="97">
        <v>45657</v>
      </c>
      <c r="B62" s="102">
        <f t="shared" si="15"/>
        <v>131162.109372882</v>
      </c>
      <c r="C62" s="99">
        <f>+'Summary Feed x Depr Grp'!AB57</f>
        <v>131162.109372882</v>
      </c>
      <c r="D62" s="102">
        <f>($B$26*$E$6+($B$38-$B$26)*$D$6+($B$50-$B$38)*$C$6+($B$62-$B$50)*$B$6)/12</f>
        <v>543.85742025177763</v>
      </c>
      <c r="E62" s="191">
        <f t="shared" si="21"/>
        <v>955.16523187335099</v>
      </c>
      <c r="F62" s="102">
        <f t="shared" si="29"/>
        <v>-13529.818218570843</v>
      </c>
      <c r="G62" s="191">
        <f t="shared" si="29"/>
        <v>-17141.620126431986</v>
      </c>
      <c r="H62" s="102">
        <f t="shared" si="18"/>
        <v>117632.29115431115</v>
      </c>
      <c r="I62" s="102">
        <f t="shared" si="18"/>
        <v>114020.48924645002</v>
      </c>
      <c r="J62" s="102">
        <f t="shared" si="3"/>
        <v>-3611.8019078611396</v>
      </c>
      <c r="K62" s="102">
        <f t="shared" si="4"/>
        <v>758.47840065083926</v>
      </c>
      <c r="L62" s="102">
        <f t="shared" si="6"/>
        <v>-86.374640440531039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-396.56561051916702</v>
      </c>
      <c r="S62" s="224">
        <f>+'E316 4'!K62-S61</f>
        <v>0</v>
      </c>
      <c r="T62" s="21"/>
      <c r="U62" s="50"/>
      <c r="V62" s="49">
        <f>SUM(V50:V61)</f>
        <v>-67.658563714509555</v>
      </c>
      <c r="W62" s="1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 thickTop="1" thickBot="1" x14ac:dyDescent="0.3">
      <c r="A63" s="165">
        <v>45688</v>
      </c>
      <c r="B63" s="166">
        <f t="shared" si="15"/>
        <v>135669.14655400446</v>
      </c>
      <c r="C63" s="219">
        <f>+'Summary Feed x Depr Grp'!AB58</f>
        <v>135669.14655400446</v>
      </c>
      <c r="D63" s="166">
        <f t="shared" ref="D63:D73" si="30">($B$26*$F$6+($B$38-$B$26)*$E$6+($B$50-$B$38)*$D$6+($B$62-$B$50)*$C$6+($B$74-$B$62)*$B$6)/12</f>
        <v>904.22463769228955</v>
      </c>
      <c r="E63" s="195">
        <f t="shared" si="21"/>
        <v>995.05822522734729</v>
      </c>
      <c r="F63" s="166">
        <f t="shared" si="29"/>
        <v>-14434.042856263133</v>
      </c>
      <c r="G63" s="195">
        <f t="shared" si="29"/>
        <v>-18136.678351659335</v>
      </c>
      <c r="H63" s="166">
        <f t="shared" si="18"/>
        <v>121235.10369774133</v>
      </c>
      <c r="I63" s="166">
        <f t="shared" si="18"/>
        <v>117532.46820234513</v>
      </c>
      <c r="J63" s="166">
        <f t="shared" si="3"/>
        <v>-3702.6354953962</v>
      </c>
      <c r="K63" s="166">
        <f t="shared" si="4"/>
        <v>777.553454033202</v>
      </c>
      <c r="L63" s="166">
        <f t="shared" si="6"/>
        <v>-19.075053382362739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thickBot="1" x14ac:dyDescent="0.3">
      <c r="A64" s="97">
        <v>45716</v>
      </c>
      <c r="B64" s="102">
        <f t="shared" si="15"/>
        <v>140176.18373512692</v>
      </c>
      <c r="C64" s="99">
        <f>+'Summary Feed x Depr Grp'!AB59</f>
        <v>140176.18373512692</v>
      </c>
      <c r="D64" s="102">
        <f t="shared" si="30"/>
        <v>904.22463769228955</v>
      </c>
      <c r="E64" s="191">
        <f t="shared" si="21"/>
        <v>1028.6732108698857</v>
      </c>
      <c r="F64" s="102">
        <f t="shared" si="29"/>
        <v>-15338.267493955424</v>
      </c>
      <c r="G64" s="191">
        <f t="shared" si="29"/>
        <v>-19165.35156252922</v>
      </c>
      <c r="H64" s="102">
        <f t="shared" si="18"/>
        <v>124837.91624117149</v>
      </c>
      <c r="I64" s="102">
        <f t="shared" si="18"/>
        <v>121010.8321725977</v>
      </c>
      <c r="J64" s="102">
        <f t="shared" si="3"/>
        <v>-3827.084068573793</v>
      </c>
      <c r="K64" s="102">
        <f t="shared" si="4"/>
        <v>803.68765440049651</v>
      </c>
      <c r="L64" s="102">
        <f t="shared" si="6"/>
        <v>-26.134200367294511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444.65266522495654</v>
      </c>
      <c r="T64" s="21"/>
      <c r="U64" s="22"/>
      <c r="V64" s="160" t="s">
        <v>104</v>
      </c>
      <c r="W64" s="55">
        <f>W61</f>
        <v>429.57135384618169</v>
      </c>
      <c r="X64" s="247">
        <f>+'DFIT Detail'!F16</f>
        <v>429.9</v>
      </c>
      <c r="Y64" s="249">
        <f>+W64-X64</f>
        <v>-0.32864615381828344</v>
      </c>
      <c r="Z64" s="228" t="s">
        <v>516</v>
      </c>
      <c r="AA64" s="1"/>
      <c r="AB64" s="1"/>
      <c r="AC64" s="1"/>
      <c r="AD64" s="1"/>
      <c r="AE64" s="1"/>
      <c r="AF64" s="1"/>
      <c r="AG64" s="1"/>
      <c r="AH64" s="1"/>
    </row>
    <row r="65" spans="1:34" ht="16.5" thickTop="1" thickBot="1" x14ac:dyDescent="0.3">
      <c r="A65" s="97">
        <v>45747</v>
      </c>
      <c r="B65" s="102">
        <f t="shared" si="15"/>
        <v>144683.22091624938</v>
      </c>
      <c r="C65" s="99">
        <f>+'Summary Feed x Depr Grp'!AB60</f>
        <v>144683.22091624938</v>
      </c>
      <c r="D65" s="102">
        <f t="shared" si="30"/>
        <v>904.22463769228955</v>
      </c>
      <c r="E65" s="191">
        <f t="shared" si="21"/>
        <v>1062.2881965124241</v>
      </c>
      <c r="F65" s="102">
        <f t="shared" si="29"/>
        <v>-16242.492131647714</v>
      </c>
      <c r="G65" s="191">
        <f t="shared" si="29"/>
        <v>-20227.639759041645</v>
      </c>
      <c r="H65" s="102">
        <f t="shared" si="18"/>
        <v>128440.72878460167</v>
      </c>
      <c r="I65" s="102">
        <f t="shared" si="18"/>
        <v>124455.58115720774</v>
      </c>
      <c r="J65" s="102">
        <f t="shared" si="3"/>
        <v>-3985.1476273939334</v>
      </c>
      <c r="K65" s="102">
        <f t="shared" si="4"/>
        <v>836.88100175272598</v>
      </c>
      <c r="L65" s="102">
        <f t="shared" si="6"/>
        <v>-33.193347352229466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thickBot="1" x14ac:dyDescent="0.3">
      <c r="A66" s="97">
        <v>45777</v>
      </c>
      <c r="B66" s="102">
        <f t="shared" si="15"/>
        <v>149190.25809737184</v>
      </c>
      <c r="C66" s="99">
        <f>+'Summary Feed x Depr Grp'!AB61</f>
        <v>149190.25809737184</v>
      </c>
      <c r="D66" s="102">
        <f t="shared" si="30"/>
        <v>904.22463769228955</v>
      </c>
      <c r="E66" s="191">
        <f t="shared" si="21"/>
        <v>1095.9031821549622</v>
      </c>
      <c r="F66" s="102">
        <f t="shared" si="29"/>
        <v>-17146.716769340004</v>
      </c>
      <c r="G66" s="191">
        <f t="shared" si="29"/>
        <v>-21323.542941196607</v>
      </c>
      <c r="H66" s="102">
        <f t="shared" si="18"/>
        <v>132043.54132803183</v>
      </c>
      <c r="I66" s="102">
        <f t="shared" si="18"/>
        <v>127866.71515617524</v>
      </c>
      <c r="J66" s="102">
        <f t="shared" si="3"/>
        <v>-4176.8261718565918</v>
      </c>
      <c r="K66" s="102">
        <f t="shared" si="4"/>
        <v>877.13349608988426</v>
      </c>
      <c r="L66" s="102">
        <f t="shared" si="6"/>
        <v>-40.252494337158282</v>
      </c>
      <c r="M66" s="189"/>
      <c r="N66" s="102"/>
    </row>
    <row r="67" spans="1:34" ht="15" x14ac:dyDescent="0.25">
      <c r="A67" s="97">
        <v>45808</v>
      </c>
      <c r="B67" s="102">
        <f t="shared" si="15"/>
        <v>153697.2952784943</v>
      </c>
      <c r="C67" s="99">
        <f>+'Summary Feed x Depr Grp'!AB62</f>
        <v>153697.2952784943</v>
      </c>
      <c r="D67" s="102">
        <f t="shared" si="30"/>
        <v>904.22463769228955</v>
      </c>
      <c r="E67" s="191">
        <f t="shared" si="21"/>
        <v>1129.5181677975008</v>
      </c>
      <c r="F67" s="102">
        <f t="shared" si="29"/>
        <v>-18050.941407032293</v>
      </c>
      <c r="G67" s="191">
        <f t="shared" si="29"/>
        <v>-22453.061108994109</v>
      </c>
      <c r="H67" s="102">
        <f t="shared" si="18"/>
        <v>135646.35387146202</v>
      </c>
      <c r="I67" s="102">
        <f t="shared" si="18"/>
        <v>131244.23416950018</v>
      </c>
      <c r="J67" s="102">
        <f t="shared" si="3"/>
        <v>-4402.1197019618412</v>
      </c>
      <c r="K67" s="102">
        <f t="shared" si="4"/>
        <v>924.44513741198659</v>
      </c>
      <c r="L67" s="102">
        <f t="shared" si="6"/>
        <v>-47.311641322102332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34" ht="15" x14ac:dyDescent="0.25">
      <c r="A68" s="97">
        <v>45838</v>
      </c>
      <c r="B68" s="102">
        <f t="shared" si="15"/>
        <v>158204.33245961677</v>
      </c>
      <c r="C68" s="99">
        <f>+'Summary Feed x Depr Grp'!AB63</f>
        <v>158204.33245961677</v>
      </c>
      <c r="D68" s="102">
        <f t="shared" si="30"/>
        <v>904.22463769228955</v>
      </c>
      <c r="E68" s="191">
        <f t="shared" si="21"/>
        <v>1163.133153440039</v>
      </c>
      <c r="F68" s="102">
        <f t="shared" si="29"/>
        <v>-18955.166044724581</v>
      </c>
      <c r="G68" s="191">
        <f t="shared" si="29"/>
        <v>-23616.194262434146</v>
      </c>
      <c r="H68" s="102">
        <f t="shared" si="18"/>
        <v>139249.16641489218</v>
      </c>
      <c r="I68" s="102">
        <f t="shared" si="18"/>
        <v>134588.13819718262</v>
      </c>
      <c r="J68" s="102">
        <f t="shared" si="3"/>
        <v>-4661.0282177095651</v>
      </c>
      <c r="K68" s="102">
        <f t="shared" si="4"/>
        <v>978.81592571900865</v>
      </c>
      <c r="L68" s="102">
        <f t="shared" si="6"/>
        <v>-54.370788307022053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34" ht="15" x14ac:dyDescent="0.25">
      <c r="A69" s="97">
        <v>45869</v>
      </c>
      <c r="B69" s="102">
        <f t="shared" si="15"/>
        <v>162711.36964073923</v>
      </c>
      <c r="C69" s="99">
        <f>+'Summary Feed x Depr Grp'!AB64</f>
        <v>162711.36964073923</v>
      </c>
      <c r="D69" s="102">
        <f t="shared" si="30"/>
        <v>904.22463769228955</v>
      </c>
      <c r="E69" s="191">
        <f t="shared" si="21"/>
        <v>1196.7481390825774</v>
      </c>
      <c r="F69" s="102">
        <f t="shared" si="29"/>
        <v>-19859.39068241687</v>
      </c>
      <c r="G69" s="191">
        <f t="shared" si="29"/>
        <v>-24812.942401516724</v>
      </c>
      <c r="H69" s="102">
        <f t="shared" si="18"/>
        <v>142851.97895832235</v>
      </c>
      <c r="I69" s="102">
        <f t="shared" si="18"/>
        <v>137898.42723922251</v>
      </c>
      <c r="J69" s="102">
        <f t="shared" si="3"/>
        <v>-4953.5517190998362</v>
      </c>
      <c r="K69" s="102">
        <f t="shared" si="4"/>
        <v>1040.2458610109657</v>
      </c>
      <c r="L69" s="102">
        <f t="shared" si="6"/>
        <v>-61.429935291957008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34" ht="15" x14ac:dyDescent="0.25">
      <c r="A70" s="97">
        <v>45900</v>
      </c>
      <c r="B70" s="102">
        <f t="shared" si="15"/>
        <v>167218.40682186169</v>
      </c>
      <c r="C70" s="99">
        <f>+'Summary Feed x Depr Grp'!AB65</f>
        <v>167218.40682186169</v>
      </c>
      <c r="D70" s="102">
        <f t="shared" si="30"/>
        <v>904.22463769228955</v>
      </c>
      <c r="E70" s="191">
        <f t="shared" si="21"/>
        <v>1230.3631247251158</v>
      </c>
      <c r="F70" s="102">
        <f t="shared" si="29"/>
        <v>-20763.615320109158</v>
      </c>
      <c r="G70" s="191">
        <f t="shared" si="29"/>
        <v>-26043.305526241838</v>
      </c>
      <c r="H70" s="102">
        <f t="shared" si="18"/>
        <v>146454.79150175254</v>
      </c>
      <c r="I70" s="102">
        <f t="shared" si="18"/>
        <v>141175.10129561985</v>
      </c>
      <c r="J70" s="102">
        <f>I70-H70</f>
        <v>-5279.6902061326837</v>
      </c>
      <c r="K70" s="102">
        <f t="shared" si="4"/>
        <v>1108.7349432878634</v>
      </c>
      <c r="L70" s="102">
        <f t="shared" si="6"/>
        <v>-68.489082276897761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34" ht="15" customHeight="1" x14ac:dyDescent="0.25">
      <c r="A71" s="97">
        <v>45930</v>
      </c>
      <c r="B71" s="102">
        <f t="shared" si="15"/>
        <v>171725.44400298415</v>
      </c>
      <c r="C71" s="99">
        <f>+'Summary Feed x Depr Grp'!AB66</f>
        <v>171725.44400298415</v>
      </c>
      <c r="D71" s="102">
        <f t="shared" si="30"/>
        <v>904.22463769228955</v>
      </c>
      <c r="E71" s="191">
        <f t="shared" si="21"/>
        <v>1263.9781103676542</v>
      </c>
      <c r="F71" s="102">
        <f t="shared" si="29"/>
        <v>-21667.839957801447</v>
      </c>
      <c r="G71" s="191">
        <f t="shared" si="29"/>
        <v>-27307.283636609493</v>
      </c>
      <c r="H71" s="102">
        <f t="shared" si="18"/>
        <v>150057.6040451827</v>
      </c>
      <c r="I71" s="102">
        <f t="shared" si="18"/>
        <v>144418.16036637465</v>
      </c>
      <c r="J71" s="102">
        <f>I71-H71</f>
        <v>-5639.4436788080493</v>
      </c>
      <c r="K71" s="102">
        <f t="shared" si="4"/>
        <v>1184.2831725496903</v>
      </c>
      <c r="L71" s="102">
        <f t="shared" si="6"/>
        <v>-75.548229261826918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34" ht="15" customHeight="1" x14ac:dyDescent="0.25">
      <c r="A72" s="97">
        <v>45961</v>
      </c>
      <c r="B72" s="102">
        <f t="shared" si="15"/>
        <v>176232.48118410661</v>
      </c>
      <c r="C72" s="99">
        <f>+'Summary Feed x Depr Grp'!AB67</f>
        <v>176232.48118410661</v>
      </c>
      <c r="D72" s="102">
        <f t="shared" si="30"/>
        <v>904.22463769228955</v>
      </c>
      <c r="E72" s="191">
        <f t="shared" si="21"/>
        <v>1297.5930960101925</v>
      </c>
      <c r="F72" s="102">
        <f t="shared" si="29"/>
        <v>-22572.064595493735</v>
      </c>
      <c r="G72" s="191">
        <f t="shared" si="29"/>
        <v>-28604.876732619687</v>
      </c>
      <c r="H72" s="102">
        <f t="shared" si="18"/>
        <v>153660.41658861289</v>
      </c>
      <c r="I72" s="102">
        <f t="shared" si="18"/>
        <v>147627.60445148693</v>
      </c>
      <c r="J72" s="102">
        <f t="shared" ref="J72:J74" si="31">I72-H72</f>
        <v>-6032.8121371259622</v>
      </c>
      <c r="K72" s="102">
        <f t="shared" si="4"/>
        <v>1266.8905487964521</v>
      </c>
      <c r="L72" s="102">
        <f t="shared" si="6"/>
        <v>-82.60737624676176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34" ht="15" customHeight="1" x14ac:dyDescent="0.25">
      <c r="A73" s="97">
        <v>45991</v>
      </c>
      <c r="B73" s="102">
        <f t="shared" si="15"/>
        <v>180739.51836522907</v>
      </c>
      <c r="C73" s="99">
        <f>+'Summary Feed x Depr Grp'!AB68</f>
        <v>180739.51836522907</v>
      </c>
      <c r="D73" s="102">
        <f t="shared" si="30"/>
        <v>904.22463769228955</v>
      </c>
      <c r="E73" s="191">
        <f t="shared" si="21"/>
        <v>1331.2080816527307</v>
      </c>
      <c r="F73" s="102">
        <f t="shared" si="29"/>
        <v>-23476.289233186024</v>
      </c>
      <c r="G73" s="191">
        <f t="shared" si="29"/>
        <v>-29936.084814272417</v>
      </c>
      <c r="H73" s="102">
        <f t="shared" si="18"/>
        <v>157263.22913204305</v>
      </c>
      <c r="I73" s="102">
        <f t="shared" si="18"/>
        <v>150803.43355095666</v>
      </c>
      <c r="J73" s="102">
        <f t="shared" si="31"/>
        <v>-6459.7955810863932</v>
      </c>
      <c r="K73" s="102">
        <f t="shared" si="4"/>
        <v>1356.5570720281426</v>
      </c>
      <c r="L73" s="102">
        <f t="shared" si="6"/>
        <v>-89.666523231690462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34" ht="15" x14ac:dyDescent="0.25">
      <c r="A74" s="97">
        <v>46022</v>
      </c>
      <c r="B74" s="102">
        <f t="shared" si="15"/>
        <v>185246.55554635153</v>
      </c>
      <c r="C74" s="99">
        <f>+'Summary Feed x Depr Grp'!AB69</f>
        <v>185246.55554635153</v>
      </c>
      <c r="D74" s="102">
        <f>($B$26*$F$6+($B$38-$B$26)*$E$6+($B$50-$B$38)*$D$6+($B$62-$B$50)*$C$6+($B$74-$B$62)*$B$6)/12</f>
        <v>904.22463769228955</v>
      </c>
      <c r="E74" s="191">
        <f t="shared" si="21"/>
        <v>1364.8230672952693</v>
      </c>
      <c r="F74" s="102">
        <f t="shared" si="29"/>
        <v>-24380.513870878312</v>
      </c>
      <c r="G74" s="191">
        <f t="shared" si="29"/>
        <v>-31300.907881567688</v>
      </c>
      <c r="H74" s="102">
        <f t="shared" si="18"/>
        <v>160866.04167547321</v>
      </c>
      <c r="I74" s="102">
        <f t="shared" si="18"/>
        <v>153945.64766478384</v>
      </c>
      <c r="J74" s="102">
        <f t="shared" si="31"/>
        <v>-6920.3940106893715</v>
      </c>
      <c r="K74" s="102">
        <f t="shared" si="4"/>
        <v>1453.2827422447679</v>
      </c>
      <c r="L74" s="102">
        <f t="shared" si="6"/>
        <v>-96.725670216625304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3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+'E316 4'!L62</f>
        <v>-86.374640440531039</v>
      </c>
      <c r="S75" s="47">
        <f>+'E316 4'!K62</f>
        <v>758.47840065083926</v>
      </c>
      <c r="T75" s="45"/>
      <c r="U75" s="46"/>
      <c r="V75" s="43"/>
      <c r="W75" s="147">
        <f>S75</f>
        <v>758.47840065083926</v>
      </c>
      <c r="X75" s="1"/>
    </row>
    <row r="76" spans="1:3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+'E316 4'!L63</f>
        <v>-19.075053382362739</v>
      </c>
      <c r="S76" s="48">
        <f t="shared" ref="S76:S87" si="33">+S75-R76</f>
        <v>777.553454033202</v>
      </c>
      <c r="T76" s="45">
        <f>U76-SUM($P$75:P76)+1</f>
        <v>335</v>
      </c>
      <c r="U76" s="46">
        <f>P88</f>
        <v>365</v>
      </c>
      <c r="V76" s="43">
        <f t="shared" ref="V76:V87" si="34">+T76/U76*R76</f>
        <v>-17.5072407755932</v>
      </c>
      <c r="W76" s="146">
        <f t="shared" ref="W76:W87" si="35">+W75-V76</f>
        <v>775.98564142643249</v>
      </c>
      <c r="X76" s="1"/>
    </row>
    <row r="77" spans="1:34" ht="15" x14ac:dyDescent="0.25">
      <c r="A77" s="107" t="s">
        <v>102</v>
      </c>
      <c r="B77" s="98">
        <f>B26</f>
        <v>28899.759999999998</v>
      </c>
      <c r="C77" s="98">
        <f>C26</f>
        <v>28899.759999999998</v>
      </c>
      <c r="D77" s="98">
        <f>SUM(D21:D26)</f>
        <v>541.87049999999999</v>
      </c>
      <c r="E77" s="98">
        <f>SUM(E21:E26)</f>
        <v>824.36007654800915</v>
      </c>
      <c r="F77" s="98">
        <f t="shared" ref="F77:K77" si="36">F26</f>
        <v>-1083.7409999999998</v>
      </c>
      <c r="G77" s="98">
        <f t="shared" si="36"/>
        <v>-824.36007654800915</v>
      </c>
      <c r="H77" s="98">
        <f t="shared" si="36"/>
        <v>27816.019</v>
      </c>
      <c r="I77" s="98">
        <f t="shared" si="36"/>
        <v>28075.399923451991</v>
      </c>
      <c r="J77" s="98">
        <f t="shared" si="36"/>
        <v>259.38092345199038</v>
      </c>
      <c r="K77" s="98">
        <f t="shared" si="36"/>
        <v>-54.469993924917979</v>
      </c>
      <c r="L77" s="96">
        <f>SUM(L21:L26)</f>
        <v>-59.322811075082022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+'E316 4'!L64</f>
        <v>-26.134200367294511</v>
      </c>
      <c r="S77" s="48">
        <f t="shared" si="33"/>
        <v>803.68765440049651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-21.981368528107986</v>
      </c>
      <c r="W77" s="146">
        <f t="shared" si="35"/>
        <v>797.96700995454046</v>
      </c>
      <c r="X77" s="1"/>
    </row>
    <row r="78" spans="1:34" ht="15" x14ac:dyDescent="0.25">
      <c r="A78" s="108" t="s">
        <v>103</v>
      </c>
      <c r="B78" s="109">
        <f>(0+B26+SUM(B15:B25)*2)/24</f>
        <v>8121.7741531823549</v>
      </c>
      <c r="C78" s="109">
        <f>(0+C26+SUM(C15:C25)*2)/24</f>
        <v>8121.7741531823549</v>
      </c>
      <c r="D78" s="109"/>
      <c r="E78" s="110"/>
      <c r="F78" s="109">
        <f t="shared" ref="F78:K78" si="38">(0+F26+SUM(F15:F25)*2)/24</f>
        <v>-541.87049999999999</v>
      </c>
      <c r="G78" s="109">
        <f t="shared" si="38"/>
        <v>-154.19026967320855</v>
      </c>
      <c r="H78" s="109">
        <f t="shared" si="38"/>
        <v>7579.903653182354</v>
      </c>
      <c r="I78" s="109">
        <f t="shared" si="38"/>
        <v>7967.5838835091454</v>
      </c>
      <c r="J78" s="109">
        <f t="shared" si="38"/>
        <v>387.68023032679139</v>
      </c>
      <c r="K78" s="109">
        <f t="shared" si="38"/>
        <v>-81.4128483686262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+'E316 4'!L65</f>
        <v>-33.193347352229466</v>
      </c>
      <c r="S78" s="48">
        <f t="shared" si="33"/>
        <v>836.88100175272598</v>
      </c>
      <c r="T78" s="45">
        <f>U78-SUM($P$75:P78)+1</f>
        <v>276</v>
      </c>
      <c r="U78" s="46">
        <f t="shared" si="37"/>
        <v>365</v>
      </c>
      <c r="V78" s="43">
        <f t="shared" si="34"/>
        <v>-25.099627038946117</v>
      </c>
      <c r="W78" s="146">
        <f t="shared" si="35"/>
        <v>823.06663699348655</v>
      </c>
      <c r="X78" s="1"/>
    </row>
    <row r="79" spans="1:3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+'E316 4'!L66</f>
        <v>-40.252494337158282</v>
      </c>
      <c r="S79" s="48">
        <f t="shared" si="33"/>
        <v>877.13349608988426</v>
      </c>
      <c r="T79" s="45">
        <f>U79-SUM($P$75:P79)+1</f>
        <v>246</v>
      </c>
      <c r="U79" s="46">
        <f t="shared" si="37"/>
        <v>365</v>
      </c>
      <c r="V79" s="43">
        <f t="shared" si="34"/>
        <v>-27.129078375180651</v>
      </c>
      <c r="W79" s="146">
        <f t="shared" si="35"/>
        <v>850.19571536866715</v>
      </c>
      <c r="X79" s="1"/>
    </row>
    <row r="80" spans="1:34" ht="15" x14ac:dyDescent="0.25">
      <c r="A80" s="124" t="s">
        <v>89</v>
      </c>
      <c r="B80" s="125">
        <f>B38</f>
        <v>40740.400000000009</v>
      </c>
      <c r="C80" s="125">
        <f>C38</f>
        <v>40740.400000000009</v>
      </c>
      <c r="D80" s="125">
        <f>SUM(D27:D38)</f>
        <v>2530.2976744000007</v>
      </c>
      <c r="E80" s="125">
        <f>SUM(E27:E38)</f>
        <v>3534.2381200000004</v>
      </c>
      <c r="F80" s="125">
        <f t="shared" ref="F80:I80" si="39">F38</f>
        <v>-3614.0386744000011</v>
      </c>
      <c r="G80" s="125">
        <f t="shared" si="39"/>
        <v>-4358.5981965480096</v>
      </c>
      <c r="H80" s="125">
        <f t="shared" si="39"/>
        <v>37126.36132560001</v>
      </c>
      <c r="I80" s="125">
        <f t="shared" si="39"/>
        <v>36381.801803451999</v>
      </c>
      <c r="J80" s="125">
        <f>J38</f>
        <v>-744.55952214801073</v>
      </c>
      <c r="K80" s="125">
        <f>K38</f>
        <v>156.35749965108224</v>
      </c>
      <c r="L80" s="126">
        <f>SUM(L27:L38)</f>
        <v>-210.82749357600019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+'E316 4'!L67</f>
        <v>-47.311641322102332</v>
      </c>
      <c r="S80" s="48">
        <f t="shared" si="33"/>
        <v>924.44513741198659</v>
      </c>
      <c r="T80" s="45">
        <f>U80-SUM($P$75:P80)+1</f>
        <v>215</v>
      </c>
      <c r="U80" s="46">
        <f t="shared" si="37"/>
        <v>365</v>
      </c>
      <c r="V80" s="43">
        <f t="shared" si="34"/>
        <v>-27.868501052745209</v>
      </c>
      <c r="W80" s="146">
        <f t="shared" si="35"/>
        <v>878.06421642141231</v>
      </c>
      <c r="X80" s="1"/>
    </row>
    <row r="81" spans="1:42" ht="15" x14ac:dyDescent="0.25">
      <c r="A81" s="127" t="s">
        <v>88</v>
      </c>
      <c r="B81" s="128">
        <f>(B26+B38+SUM(B27:B37)*2)/24</f>
        <v>34820.080000000002</v>
      </c>
      <c r="C81" s="128">
        <f>(C26+C38+SUM(C27:C37)*2)/24</f>
        <v>34820.080000000002</v>
      </c>
      <c r="D81" s="128"/>
      <c r="E81" s="129"/>
      <c r="F81" s="128">
        <f t="shared" ref="F81:I81" si="40">(F26+F38+SUM(F27:F37)*2)/24</f>
        <v>-2348.8898371999999</v>
      </c>
      <c r="G81" s="128">
        <f t="shared" si="40"/>
        <v>-2492.0225571035648</v>
      </c>
      <c r="H81" s="128">
        <f t="shared" si="40"/>
        <v>32471.190162800005</v>
      </c>
      <c r="I81" s="128">
        <f t="shared" si="40"/>
        <v>32328.057442896436</v>
      </c>
      <c r="J81" s="128">
        <f>(J26+J38+SUM(J27:J37)*2)/24</f>
        <v>-143.13271990356512</v>
      </c>
      <c r="K81" s="128">
        <f>(K26+K38+SUM(K27:K37)*2)/24</f>
        <v>30.057871179748677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+'E316 4'!L68</f>
        <v>-54.370788307022053</v>
      </c>
      <c r="S81" s="48">
        <f t="shared" si="33"/>
        <v>978.81592571900865</v>
      </c>
      <c r="T81" s="45">
        <f>U81-SUM($P$75:P81)+1</f>
        <v>185</v>
      </c>
      <c r="U81" s="46">
        <f t="shared" si="37"/>
        <v>365</v>
      </c>
      <c r="V81" s="43">
        <f t="shared" si="34"/>
        <v>-27.557796813148165</v>
      </c>
      <c r="W81" s="146">
        <f t="shared" si="35"/>
        <v>905.62201323456043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+'E316 4'!L69</f>
        <v>-61.429935291957008</v>
      </c>
      <c r="S82" s="48">
        <f t="shared" si="33"/>
        <v>1040.2458610109657</v>
      </c>
      <c r="T82" s="45">
        <f>U82-SUM($P$75:P82)+1</f>
        <v>154</v>
      </c>
      <c r="U82" s="46">
        <f t="shared" si="37"/>
        <v>365</v>
      </c>
      <c r="V82" s="43">
        <f t="shared" si="34"/>
        <v>-25.918383657428436</v>
      </c>
      <c r="W82" s="146">
        <f t="shared" si="35"/>
        <v>931.54039689198885</v>
      </c>
      <c r="X82" s="1"/>
    </row>
    <row r="83" spans="1:42" ht="15" x14ac:dyDescent="0.25">
      <c r="A83" s="107" t="s">
        <v>90</v>
      </c>
      <c r="B83" s="98">
        <f>B50</f>
        <v>56875.805982653706</v>
      </c>
      <c r="C83" s="98">
        <f>C50</f>
        <v>56875.805982653706</v>
      </c>
      <c r="D83" s="98">
        <f>SUM(D39:D50)</f>
        <v>3389.4905011495152</v>
      </c>
      <c r="E83" s="98">
        <f>SUM(E39:E50)</f>
        <v>4368.3252177237537</v>
      </c>
      <c r="F83" s="98">
        <f t="shared" ref="F83:K83" si="41">F50</f>
        <v>-7003.5291755495118</v>
      </c>
      <c r="G83" s="98">
        <f t="shared" si="41"/>
        <v>-8726.9234142717632</v>
      </c>
      <c r="H83" s="98">
        <f t="shared" si="41"/>
        <v>49872.276807104194</v>
      </c>
      <c r="I83" s="98">
        <f t="shared" si="41"/>
        <v>48148.882568381945</v>
      </c>
      <c r="J83" s="98">
        <f t="shared" si="41"/>
        <v>-1723.3942387222487</v>
      </c>
      <c r="K83" s="98">
        <f t="shared" si="41"/>
        <v>361.91279013167224</v>
      </c>
      <c r="L83" s="101">
        <f>SUM(L39:L50)</f>
        <v>-205.55529048059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+'E316 4'!L70</f>
        <v>-68.489082276897761</v>
      </c>
      <c r="S83" s="48">
        <f t="shared" si="33"/>
        <v>1108.7349432878634</v>
      </c>
      <c r="T83" s="45">
        <f>U83-SUM($P$75:P83)+1</f>
        <v>123</v>
      </c>
      <c r="U83" s="46">
        <f t="shared" si="37"/>
        <v>365</v>
      </c>
      <c r="V83" s="43">
        <f t="shared" si="34"/>
        <v>-23.079882520708011</v>
      </c>
      <c r="W83" s="146">
        <f t="shared" si="35"/>
        <v>954.62027941269685</v>
      </c>
      <c r="X83" s="1"/>
    </row>
    <row r="84" spans="1:42" ht="15" x14ac:dyDescent="0.25">
      <c r="A84" s="108" t="s">
        <v>91</v>
      </c>
      <c r="B84" s="109">
        <f>(B38+B50+SUM(B39:B49)*2)/24</f>
        <v>48808.102991326858</v>
      </c>
      <c r="C84" s="109">
        <f>(C38+C50+SUM(C39:C49)*2)/24</f>
        <v>48808.102991326858</v>
      </c>
      <c r="D84" s="109"/>
      <c r="E84" s="110"/>
      <c r="F84" s="109">
        <f t="shared" ref="F84:K84" si="42">(F38+F50+SUM(F39:F49)*2)/24</f>
        <v>-5308.7839249747567</v>
      </c>
      <c r="G84" s="109">
        <f t="shared" si="42"/>
        <v>-6423.2532860412548</v>
      </c>
      <c r="H84" s="109">
        <f t="shared" si="42"/>
        <v>43499.319066352102</v>
      </c>
      <c r="I84" s="109">
        <f t="shared" si="42"/>
        <v>42384.849705285596</v>
      </c>
      <c r="J84" s="109">
        <f t="shared" si="42"/>
        <v>-1114.4693610664983</v>
      </c>
      <c r="K84" s="109">
        <f t="shared" si="42"/>
        <v>234.03856582396466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+'E316 4'!L71</f>
        <v>-75.548229261826918</v>
      </c>
      <c r="S84" s="48">
        <f t="shared" si="33"/>
        <v>1184.2831725496903</v>
      </c>
      <c r="T84" s="45">
        <f>U84-SUM($P$75:P84)+1</f>
        <v>93</v>
      </c>
      <c r="U84" s="46">
        <f t="shared" si="37"/>
        <v>365</v>
      </c>
      <c r="V84" s="43">
        <f t="shared" si="34"/>
        <v>-19.249274853013436</v>
      </c>
      <c r="W84" s="146">
        <f t="shared" si="35"/>
        <v>973.86955426571024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+'E316 4'!L72</f>
        <v>-82.60737624676176</v>
      </c>
      <c r="S85" s="48">
        <f t="shared" si="33"/>
        <v>1266.8905487964521</v>
      </c>
      <c r="T85" s="45">
        <f>U85-SUM($P$75:P85)+1</f>
        <v>62</v>
      </c>
      <c r="U85" s="46">
        <f t="shared" si="37"/>
        <v>365</v>
      </c>
      <c r="V85" s="43">
        <f t="shared" si="34"/>
        <v>-14.031937883011587</v>
      </c>
      <c r="W85" s="146">
        <f t="shared" si="35"/>
        <v>987.90149214872179</v>
      </c>
      <c r="X85" s="1"/>
    </row>
    <row r="86" spans="1:42" ht="15" x14ac:dyDescent="0.25">
      <c r="A86" s="124" t="s">
        <v>92</v>
      </c>
      <c r="B86" s="125">
        <f>B62</f>
        <v>131162.109372882</v>
      </c>
      <c r="C86" s="125">
        <f>C62</f>
        <v>131162.109372882</v>
      </c>
      <c r="D86" s="125">
        <f>SUM(D51:D62)</f>
        <v>6526.2890430213311</v>
      </c>
      <c r="E86" s="125">
        <f>SUM(E51:E62)</f>
        <v>8414.6967121602229</v>
      </c>
      <c r="F86" s="125">
        <f t="shared" ref="F86:K86" si="43">F62</f>
        <v>-13529.818218570843</v>
      </c>
      <c r="G86" s="125">
        <f t="shared" si="43"/>
        <v>-17141.620126431986</v>
      </c>
      <c r="H86" s="125">
        <f t="shared" si="43"/>
        <v>117632.29115431115</v>
      </c>
      <c r="I86" s="125">
        <f t="shared" si="43"/>
        <v>114020.48924645002</v>
      </c>
      <c r="J86" s="125">
        <f t="shared" si="43"/>
        <v>-3611.8019078611396</v>
      </c>
      <c r="K86" s="125">
        <f t="shared" si="43"/>
        <v>758.47840065083926</v>
      </c>
      <c r="L86" s="126">
        <f>SUM(L51:L62)</f>
        <v>-396.56561051916702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+'E316 4'!L73</f>
        <v>-89.666523231690462</v>
      </c>
      <c r="S86" s="48">
        <f t="shared" si="33"/>
        <v>1356.5570720281426</v>
      </c>
      <c r="T86" s="45">
        <f>U86-SUM($P$75:P86)+1</f>
        <v>32</v>
      </c>
      <c r="U86" s="46">
        <f t="shared" si="37"/>
        <v>365</v>
      </c>
      <c r="V86" s="43">
        <f t="shared" si="34"/>
        <v>-7.8611746394906703</v>
      </c>
      <c r="W86" s="146">
        <f t="shared" si="35"/>
        <v>995.76266678821241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94018.957677767845</v>
      </c>
      <c r="C87" s="128">
        <f t="shared" si="44"/>
        <v>94018.957677767845</v>
      </c>
      <c r="D87" s="128"/>
      <c r="E87" s="129"/>
      <c r="F87" s="128">
        <f t="shared" ref="F87:H87" si="45">(F50+F62+SUM(F51:F61)*2)/24</f>
        <v>-10266.673697060178</v>
      </c>
      <c r="G87" s="128">
        <f t="shared" si="45"/>
        <v>-12384.067340988544</v>
      </c>
      <c r="H87" s="128">
        <f t="shared" si="45"/>
        <v>83752.283980707682</v>
      </c>
      <c r="I87" s="128">
        <f>(I50+I62+SUM(I51:I61)*2)/24</f>
        <v>81634.89033677931</v>
      </c>
      <c r="J87" s="128">
        <f t="shared" ref="J87:K87" si="46">(J50+J62+SUM(J51:J61)*2)/24</f>
        <v>-2117.3936439283648</v>
      </c>
      <c r="K87" s="128">
        <f t="shared" si="46"/>
        <v>444.65266522495654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+'E316 4'!L74</f>
        <v>-96.725670216625304</v>
      </c>
      <c r="S87" s="48">
        <f t="shared" si="33"/>
        <v>1453.2827422447679</v>
      </c>
      <c r="T87" s="45">
        <f>U87-SUM($P$75:P87)+1</f>
        <v>1</v>
      </c>
      <c r="U87" s="46">
        <f t="shared" si="37"/>
        <v>365</v>
      </c>
      <c r="V87" s="43">
        <f t="shared" si="34"/>
        <v>-0.26500183620993234</v>
      </c>
      <c r="W87" s="146">
        <f t="shared" si="35"/>
        <v>996.02766862442229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-694.8043415939286</v>
      </c>
      <c r="S88" s="224">
        <f>+'E316 4'!K74-S87</f>
        <v>0</v>
      </c>
      <c r="T88" s="21"/>
      <c r="U88" s="50"/>
      <c r="V88" s="49">
        <f>SUM(V76:V87)</f>
        <v>-237.54926797358337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185246.55554635153</v>
      </c>
      <c r="C89" s="98">
        <f>C74</f>
        <v>185246.55554635153</v>
      </c>
      <c r="D89" s="98">
        <f>SUM(D63:D74)</f>
        <v>10850.695652307477</v>
      </c>
      <c r="E89" s="98">
        <f>SUM(E63:E74)</f>
        <v>14159.287755135698</v>
      </c>
      <c r="F89" s="98">
        <f t="shared" ref="F89:K89" si="47">F74</f>
        <v>-24380.513870878312</v>
      </c>
      <c r="G89" s="98">
        <f t="shared" si="47"/>
        <v>-31300.907881567688</v>
      </c>
      <c r="H89" s="98">
        <f t="shared" si="47"/>
        <v>160866.04167547321</v>
      </c>
      <c r="I89" s="98">
        <f t="shared" si="47"/>
        <v>153945.64766478384</v>
      </c>
      <c r="J89" s="98">
        <f t="shared" si="47"/>
        <v>-6920.3940106893715</v>
      </c>
      <c r="K89" s="98">
        <f t="shared" si="47"/>
        <v>1453.2827422447679</v>
      </c>
      <c r="L89" s="101">
        <f>SUM(L63:L74)</f>
        <v>-694.8043415939286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158204.33245961674</v>
      </c>
      <c r="C90" s="109">
        <f>(C62+C74+SUM(C63:C73)*2)/24</f>
        <v>158204.33245961674</v>
      </c>
      <c r="D90" s="109"/>
      <c r="E90" s="110"/>
      <c r="F90" s="109">
        <f t="shared" ref="F90:K90" si="48">(F62+F74+SUM(F63:F73)*2)/24</f>
        <v>-18955.166044724578</v>
      </c>
      <c r="G90" s="109">
        <f t="shared" si="48"/>
        <v>-23820.685425092921</v>
      </c>
      <c r="H90" s="109">
        <f t="shared" si="48"/>
        <v>139249.16641489218</v>
      </c>
      <c r="I90" s="109">
        <f t="shared" si="48"/>
        <v>134383.64703452383</v>
      </c>
      <c r="J90" s="109">
        <f t="shared" si="48"/>
        <v>-4865.5193803683424</v>
      </c>
      <c r="K90" s="109">
        <f t="shared" si="48"/>
        <v>1021.759069877352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1021.759069877352</v>
      </c>
      <c r="T90" s="21"/>
      <c r="U90" s="22"/>
      <c r="V90" s="160" t="s">
        <v>104</v>
      </c>
      <c r="W90" s="55">
        <f>W87</f>
        <v>996.02766862442229</v>
      </c>
      <c r="X90" s="247">
        <f>+'DFIT Detail'!G16</f>
        <v>996.43</v>
      </c>
      <c r="Y90" s="249">
        <f>+W90-X90</f>
        <v>-0.40233137557765986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Grp'!AB73-B78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Grp'!AB74-B81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Grp'!AB75-B84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Grp'!AB76-B87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Grp'!AB77-B90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E316 STM Misc, Colstrip 4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824.36007654800915</v>
      </c>
      <c r="F103" s="99">
        <f t="array" ref="F103:F107">TRANSPOSE('Depr Exp Detail'!D73:H73)</f>
        <v>824.37</v>
      </c>
      <c r="G103" s="264">
        <f>+F103-E103</f>
        <v>9.9234519908577568E-3</v>
      </c>
      <c r="H103" s="256"/>
    </row>
    <row r="104" spans="1:12" x14ac:dyDescent="0.2">
      <c r="D104" s="258" t="s">
        <v>3035</v>
      </c>
      <c r="E104" s="102">
        <f>+E80</f>
        <v>3534.2381200000004</v>
      </c>
      <c r="F104" s="99">
        <v>3534.54</v>
      </c>
      <c r="G104" s="264">
        <f t="shared" ref="G104:G107" si="50">+F104-E104</f>
        <v>0.30187999999952808</v>
      </c>
      <c r="H104" s="256"/>
    </row>
    <row r="105" spans="1:12" x14ac:dyDescent="0.2">
      <c r="D105" s="255">
        <v>2023</v>
      </c>
      <c r="E105" s="102">
        <f>+E83</f>
        <v>4368.3252177237537</v>
      </c>
      <c r="F105" s="99">
        <v>4368.54</v>
      </c>
      <c r="G105" s="264">
        <f t="shared" si="50"/>
        <v>0.21478227624629653</v>
      </c>
      <c r="H105" s="256"/>
    </row>
    <row r="106" spans="1:12" x14ac:dyDescent="0.2">
      <c r="D106" s="255">
        <v>2024</v>
      </c>
      <c r="E106" s="102">
        <f>+E86</f>
        <v>8414.6967121602229</v>
      </c>
      <c r="F106" s="99">
        <v>8415.06</v>
      </c>
      <c r="G106" s="264">
        <f t="shared" si="50"/>
        <v>0.36328783977660351</v>
      </c>
      <c r="H106" s="256"/>
    </row>
    <row r="107" spans="1:12" x14ac:dyDescent="0.2">
      <c r="D107" s="255">
        <v>2025</v>
      </c>
      <c r="E107" s="102">
        <f>+E89</f>
        <v>14159.287755135698</v>
      </c>
      <c r="F107" s="99">
        <v>14159.88</v>
      </c>
      <c r="G107" s="264">
        <f t="shared" si="50"/>
        <v>0.59224486430139223</v>
      </c>
      <c r="H107" s="256"/>
    </row>
    <row r="108" spans="1:12" x14ac:dyDescent="0.2">
      <c r="D108" s="255"/>
      <c r="E108" s="190"/>
      <c r="F108" s="190"/>
      <c r="G108" s="195">
        <f>SUM(G103:G107)</f>
        <v>1.4821184323146781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2995</v>
      </c>
    </row>
    <row r="2" spans="1:1" x14ac:dyDescent="0.25">
      <c r="A2" t="s">
        <v>2996</v>
      </c>
    </row>
    <row r="3" spans="1:1" x14ac:dyDescent="0.25">
      <c r="A3" t="s">
        <v>2997</v>
      </c>
    </row>
    <row r="4" spans="1:1" x14ac:dyDescent="0.25">
      <c r="A4" t="s">
        <v>2998</v>
      </c>
    </row>
  </sheetData>
  <pageMargins left="0.7" right="0.7" top="0.75" bottom="0.75" header="0.3" footer="0.3"/>
  <customProperties>
    <customPr name="_pios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27"/>
  <sheetViews>
    <sheetView workbookViewId="0">
      <selection activeCell="F37" sqref="F37:G37"/>
    </sheetView>
  </sheetViews>
  <sheetFormatPr defaultRowHeight="15" outlineLevelCol="1" x14ac:dyDescent="0.25"/>
  <cols>
    <col min="1" max="1" width="63.140625" style="163" bestFit="1" customWidth="1"/>
    <col min="2" max="2" width="37.42578125" style="163" bestFit="1" customWidth="1"/>
    <col min="3" max="4" width="17.5703125" style="163" bestFit="1" customWidth="1"/>
    <col min="5" max="7" width="17.5703125" style="163" customWidth="1" outlineLevel="1"/>
    <col min="8" max="8" width="17.5703125" style="163" customWidth="1"/>
    <col min="9" max="9" width="28.5703125" style="163" bestFit="1" customWidth="1"/>
    <col min="10" max="10" width="11.5703125" customWidth="1"/>
    <col min="11" max="11" width="11.7109375" bestFit="1" customWidth="1"/>
    <col min="12" max="12" width="10.7109375" bestFit="1" customWidth="1"/>
    <col min="13" max="16" width="10.5703125" bestFit="1" customWidth="1"/>
  </cols>
  <sheetData>
    <row r="1" spans="1:30" ht="18.75" x14ac:dyDescent="0.3">
      <c r="A1" s="276" t="s">
        <v>3049</v>
      </c>
      <c r="B1" s="263"/>
      <c r="C1" s="263"/>
      <c r="D1" s="263"/>
      <c r="E1" s="263"/>
      <c r="F1" s="263"/>
      <c r="G1" s="263"/>
      <c r="H1" s="263"/>
      <c r="I1" s="263"/>
    </row>
    <row r="2" spans="1:30" x14ac:dyDescent="0.25">
      <c r="I2"/>
    </row>
    <row r="3" spans="1:30" x14ac:dyDescent="0.25">
      <c r="A3" s="163" t="s">
        <v>137</v>
      </c>
      <c r="B3" s="163" t="s">
        <v>138</v>
      </c>
      <c r="C3" s="163" t="s">
        <v>139</v>
      </c>
      <c r="D3" s="163" t="s">
        <v>140</v>
      </c>
      <c r="E3" s="163" t="s">
        <v>141</v>
      </c>
      <c r="F3" s="163" t="s">
        <v>142</v>
      </c>
      <c r="G3" s="163" t="s">
        <v>143</v>
      </c>
      <c r="I3"/>
      <c r="AD3" s="163"/>
    </row>
    <row r="4" spans="1:30" x14ac:dyDescent="0.25">
      <c r="A4" s="163" t="s">
        <v>181</v>
      </c>
      <c r="B4" s="240" t="s">
        <v>112</v>
      </c>
      <c r="C4" s="274">
        <v>248028.26</v>
      </c>
      <c r="D4" s="240">
        <v>349649.06</v>
      </c>
      <c r="E4" s="240">
        <v>418889</v>
      </c>
      <c r="F4" s="240">
        <v>806904.93</v>
      </c>
      <c r="G4" s="240">
        <v>1357767.07</v>
      </c>
      <c r="I4"/>
      <c r="AD4" s="164"/>
    </row>
    <row r="5" spans="1:30" x14ac:dyDescent="0.25">
      <c r="A5" s="163" t="s">
        <v>181</v>
      </c>
      <c r="B5" s="241" t="s">
        <v>107</v>
      </c>
      <c r="C5" s="241">
        <v>92473.23</v>
      </c>
      <c r="D5" s="241">
        <v>130360.83</v>
      </c>
      <c r="E5" s="241">
        <v>156175.82999999999</v>
      </c>
      <c r="F5" s="241">
        <v>300841.15999999997</v>
      </c>
      <c r="G5" s="241">
        <v>506221.05</v>
      </c>
      <c r="I5"/>
      <c r="AD5" s="164"/>
    </row>
    <row r="6" spans="1:30" x14ac:dyDescent="0.25">
      <c r="A6" s="163" t="s">
        <v>181</v>
      </c>
      <c r="B6" s="242" t="s">
        <v>118</v>
      </c>
      <c r="C6" s="242">
        <v>222697.21</v>
      </c>
      <c r="D6" s="242">
        <v>313939.45</v>
      </c>
      <c r="E6" s="242">
        <v>376107.97</v>
      </c>
      <c r="F6" s="242">
        <v>724495.99</v>
      </c>
      <c r="G6" s="242">
        <v>1219098.79</v>
      </c>
      <c r="H6" s="267">
        <f>SUM(E4:E16)</f>
        <v>12332154.369999997</v>
      </c>
      <c r="I6"/>
      <c r="AD6" s="164"/>
    </row>
    <row r="7" spans="1:30" ht="15.75" thickBot="1" x14ac:dyDescent="0.3">
      <c r="A7" s="163" t="s">
        <v>181</v>
      </c>
      <c r="B7" s="240" t="s">
        <v>113</v>
      </c>
      <c r="C7" s="240">
        <v>2241112.7200000002</v>
      </c>
      <c r="D7" s="240">
        <v>3159329.2</v>
      </c>
      <c r="E7" s="240">
        <v>3784961.73</v>
      </c>
      <c r="F7" s="240">
        <v>7290963.2199999997</v>
      </c>
      <c r="G7" s="240">
        <v>12268397.08</v>
      </c>
      <c r="H7" s="267">
        <f>SUM(E4:E25)</f>
        <v>12582649.659999998</v>
      </c>
      <c r="I7"/>
      <c r="AD7" s="164"/>
    </row>
    <row r="8" spans="1:30" ht="15.75" thickBot="1" x14ac:dyDescent="0.3">
      <c r="A8" s="163" t="s">
        <v>181</v>
      </c>
      <c r="B8" s="241" t="s">
        <v>108</v>
      </c>
      <c r="C8" s="241">
        <v>382610.65</v>
      </c>
      <c r="D8" s="241">
        <v>539371.81000000006</v>
      </c>
      <c r="E8" s="241">
        <v>646182.01</v>
      </c>
      <c r="F8" s="241">
        <v>1244738.94</v>
      </c>
      <c r="G8" s="244">
        <v>2094504.01</v>
      </c>
      <c r="H8" s="277">
        <f>+H6/H7</f>
        <v>0.98009200790225282</v>
      </c>
      <c r="I8"/>
      <c r="AD8" s="164"/>
    </row>
    <row r="9" spans="1:30" x14ac:dyDescent="0.25">
      <c r="A9" s="163" t="s">
        <v>181</v>
      </c>
      <c r="B9" s="242" t="s">
        <v>119</v>
      </c>
      <c r="C9" s="242">
        <v>2034813.65</v>
      </c>
      <c r="D9" s="242">
        <v>2868506.33</v>
      </c>
      <c r="E9" s="242">
        <v>3436548.05</v>
      </c>
      <c r="F9" s="242">
        <v>6619814.7999999998</v>
      </c>
      <c r="G9" s="242">
        <v>11139065.630000001</v>
      </c>
      <c r="I9"/>
      <c r="AD9" s="164"/>
    </row>
    <row r="10" spans="1:30" x14ac:dyDescent="0.25">
      <c r="A10" s="163" t="s">
        <v>181</v>
      </c>
      <c r="B10" s="240" t="s">
        <v>114</v>
      </c>
      <c r="C10" s="240">
        <v>404134.6</v>
      </c>
      <c r="D10" s="240">
        <v>569714.43999999994</v>
      </c>
      <c r="E10" s="240">
        <v>682533.28</v>
      </c>
      <c r="F10" s="240">
        <v>1314762.25</v>
      </c>
      <c r="G10" s="240">
        <v>2212331.2599999998</v>
      </c>
      <c r="I10"/>
      <c r="AD10" s="164"/>
    </row>
    <row r="11" spans="1:30" x14ac:dyDescent="0.25">
      <c r="A11" s="163" t="s">
        <v>181</v>
      </c>
      <c r="B11" s="242" t="s">
        <v>120</v>
      </c>
      <c r="C11" s="242">
        <v>1061654.21</v>
      </c>
      <c r="D11" s="242">
        <v>1496629.37</v>
      </c>
      <c r="E11" s="242">
        <v>1793002.43</v>
      </c>
      <c r="F11" s="242">
        <v>3453856.56</v>
      </c>
      <c r="G11" s="242">
        <v>5811753.8899999997</v>
      </c>
      <c r="I11"/>
      <c r="AD11" s="164"/>
    </row>
    <row r="12" spans="1:30" x14ac:dyDescent="0.25">
      <c r="A12" s="163" t="s">
        <v>181</v>
      </c>
      <c r="B12" s="240" t="s">
        <v>115</v>
      </c>
      <c r="C12" s="240">
        <v>234267.53</v>
      </c>
      <c r="D12" s="240">
        <v>330250.37</v>
      </c>
      <c r="E12" s="240">
        <v>395648.87</v>
      </c>
      <c r="F12" s="240">
        <v>762137.51</v>
      </c>
      <c r="G12" s="240">
        <v>1282437.5900000001</v>
      </c>
      <c r="I12"/>
      <c r="AD12" s="164"/>
    </row>
    <row r="13" spans="1:30" x14ac:dyDescent="0.25">
      <c r="A13" s="163" t="s">
        <v>181</v>
      </c>
      <c r="B13" s="241" t="s">
        <v>110</v>
      </c>
      <c r="C13" s="241">
        <v>30687.83</v>
      </c>
      <c r="D13" s="241">
        <v>43261.07</v>
      </c>
      <c r="E13" s="241">
        <v>51827.92</v>
      </c>
      <c r="F13" s="241">
        <v>99836.03</v>
      </c>
      <c r="G13" s="241">
        <v>167992.61</v>
      </c>
      <c r="I13"/>
      <c r="AD13" s="164"/>
    </row>
    <row r="14" spans="1:30" x14ac:dyDescent="0.25">
      <c r="A14" s="163" t="s">
        <v>181</v>
      </c>
      <c r="B14" s="242" t="s">
        <v>121</v>
      </c>
      <c r="C14" s="242">
        <v>291545.51</v>
      </c>
      <c r="D14" s="242">
        <v>410995.91</v>
      </c>
      <c r="E14" s="242">
        <v>492384.23</v>
      </c>
      <c r="F14" s="242">
        <v>948478.67</v>
      </c>
      <c r="G14" s="242">
        <v>1595991.17</v>
      </c>
      <c r="I14"/>
      <c r="AD14" s="164"/>
    </row>
    <row r="15" spans="1:30" x14ac:dyDescent="0.25">
      <c r="A15" s="163" t="s">
        <v>181</v>
      </c>
      <c r="B15" s="240" t="s">
        <v>116</v>
      </c>
      <c r="C15" s="240">
        <v>29063.65</v>
      </c>
      <c r="D15" s="240">
        <v>40971.49</v>
      </c>
      <c r="E15" s="240">
        <v>49084.93</v>
      </c>
      <c r="F15" s="240">
        <v>94552.15</v>
      </c>
      <c r="G15" s="240">
        <v>159101.54</v>
      </c>
      <c r="I15"/>
      <c r="AD15" s="164"/>
    </row>
    <row r="16" spans="1:30" x14ac:dyDescent="0.25">
      <c r="A16" s="163" t="s">
        <v>181</v>
      </c>
      <c r="B16" s="242" t="s">
        <v>122</v>
      </c>
      <c r="C16" s="242">
        <v>28899.759999999998</v>
      </c>
      <c r="D16" s="242">
        <v>40740.400000000001</v>
      </c>
      <c r="E16" s="242">
        <v>48808.12</v>
      </c>
      <c r="F16" s="242">
        <v>94018.98</v>
      </c>
      <c r="G16" s="242">
        <v>158204.32</v>
      </c>
      <c r="I16"/>
      <c r="AD16" s="164"/>
    </row>
    <row r="17" spans="1:30" x14ac:dyDescent="0.25">
      <c r="A17" s="163" t="s">
        <v>181</v>
      </c>
      <c r="B17" s="243" t="s">
        <v>133</v>
      </c>
      <c r="C17" s="243">
        <v>16450.28</v>
      </c>
      <c r="D17" s="243">
        <v>23190.2</v>
      </c>
      <c r="E17" s="243">
        <v>27782.48</v>
      </c>
      <c r="F17" s="243">
        <v>53517.32</v>
      </c>
      <c r="G17" s="243">
        <v>90052.81</v>
      </c>
      <c r="I17"/>
      <c r="AD17" s="164"/>
    </row>
    <row r="18" spans="1:30" x14ac:dyDescent="0.25">
      <c r="A18" s="163" t="s">
        <v>181</v>
      </c>
      <c r="B18" s="243" t="s">
        <v>129</v>
      </c>
      <c r="C18" s="243">
        <v>16450.28</v>
      </c>
      <c r="D18" s="243">
        <v>23190.2</v>
      </c>
      <c r="E18" s="243">
        <v>27782.48</v>
      </c>
      <c r="F18" s="243">
        <v>53517.32</v>
      </c>
      <c r="G18" s="243">
        <v>90052.81</v>
      </c>
      <c r="I18"/>
      <c r="AD18" s="164"/>
    </row>
    <row r="19" spans="1:30" x14ac:dyDescent="0.25">
      <c r="A19" s="163" t="s">
        <v>181</v>
      </c>
      <c r="B19" s="243" t="s">
        <v>182</v>
      </c>
      <c r="C19" s="243">
        <v>14617.51</v>
      </c>
      <c r="D19" s="243">
        <v>20606.47</v>
      </c>
      <c r="E19" s="243">
        <v>24687.13</v>
      </c>
      <c r="F19" s="243">
        <v>47554.81</v>
      </c>
      <c r="G19" s="243">
        <v>80019.789999999994</v>
      </c>
      <c r="I19"/>
      <c r="AD19" s="164"/>
    </row>
    <row r="20" spans="1:30" x14ac:dyDescent="0.25">
      <c r="A20" s="163" t="s">
        <v>181</v>
      </c>
      <c r="B20" s="243" t="s">
        <v>134</v>
      </c>
      <c r="C20" s="243">
        <v>23863.34</v>
      </c>
      <c r="D20" s="243">
        <v>33640.46</v>
      </c>
      <c r="E20" s="243">
        <v>40302.19</v>
      </c>
      <c r="F20" s="243">
        <v>77634.070000000007</v>
      </c>
      <c r="G20" s="243">
        <v>130633.76</v>
      </c>
      <c r="I20"/>
      <c r="AD20" s="164"/>
    </row>
    <row r="21" spans="1:30" x14ac:dyDescent="0.25">
      <c r="A21" s="163" t="s">
        <v>181</v>
      </c>
      <c r="B21" s="243" t="s">
        <v>130</v>
      </c>
      <c r="C21" s="243">
        <v>24071.95</v>
      </c>
      <c r="D21" s="243">
        <v>33934.629999999997</v>
      </c>
      <c r="E21" s="243">
        <v>40654.57</v>
      </c>
      <c r="F21" s="243">
        <v>78312.73</v>
      </c>
      <c r="G21" s="243">
        <v>131775.66</v>
      </c>
      <c r="I21"/>
      <c r="AD21" s="164"/>
    </row>
    <row r="22" spans="1:30" x14ac:dyDescent="0.25">
      <c r="A22" s="163" t="s">
        <v>181</v>
      </c>
      <c r="B22" s="243" t="s">
        <v>183</v>
      </c>
      <c r="C22" s="243">
        <v>10557.09</v>
      </c>
      <c r="D22" s="243">
        <v>14882.49</v>
      </c>
      <c r="E22" s="243">
        <v>17829.63</v>
      </c>
      <c r="F22" s="243">
        <v>34345.19</v>
      </c>
      <c r="G22" s="243">
        <v>57792.09</v>
      </c>
      <c r="I22"/>
      <c r="AD22" s="164"/>
    </row>
    <row r="23" spans="1:30" x14ac:dyDescent="0.25">
      <c r="A23" s="163" t="s">
        <v>181</v>
      </c>
      <c r="B23" s="243" t="s">
        <v>135</v>
      </c>
      <c r="C23" s="243">
        <v>18119.150000000001</v>
      </c>
      <c r="D23" s="243">
        <v>25542.83</v>
      </c>
      <c r="E23" s="243">
        <v>30601.01</v>
      </c>
      <c r="F23" s="243">
        <v>58946.69</v>
      </c>
      <c r="G23" s="243">
        <v>99188.75</v>
      </c>
      <c r="I23"/>
      <c r="AD23" s="164"/>
    </row>
    <row r="24" spans="1:30" x14ac:dyDescent="0.25">
      <c r="A24" s="163" t="s">
        <v>181</v>
      </c>
      <c r="B24" s="243" t="s">
        <v>131</v>
      </c>
      <c r="C24" s="243">
        <v>20540.5</v>
      </c>
      <c r="D24" s="243">
        <v>28956.22</v>
      </c>
      <c r="E24" s="243">
        <v>34690.370000000003</v>
      </c>
      <c r="F24" s="243">
        <v>66823.960000000006</v>
      </c>
      <c r="G24" s="243">
        <v>112443.7</v>
      </c>
      <c r="I24"/>
      <c r="AD24" s="164"/>
    </row>
    <row r="25" spans="1:30" x14ac:dyDescent="0.25">
      <c r="A25" s="163" t="s">
        <v>181</v>
      </c>
      <c r="B25" s="243" t="s">
        <v>184</v>
      </c>
      <c r="C25" s="243">
        <v>3650.66</v>
      </c>
      <c r="D25" s="243">
        <v>5146.34</v>
      </c>
      <c r="E25" s="243">
        <v>6165.43</v>
      </c>
      <c r="F25" s="243">
        <v>11876.48</v>
      </c>
      <c r="G25" s="243">
        <v>19984.400000000001</v>
      </c>
      <c r="I25"/>
      <c r="AD25" s="164"/>
    </row>
    <row r="27" spans="1:30" x14ac:dyDescent="0.25">
      <c r="A27" s="275" t="s">
        <v>2</v>
      </c>
      <c r="B27" s="239">
        <f>SUBTOTAL(9,C4:C16)</f>
        <v>7301988.8099999996</v>
      </c>
      <c r="C27" s="239">
        <f>SUBTOTAL(9,D4:D16)</f>
        <v>10293719.729999999</v>
      </c>
      <c r="D27" s="239">
        <f>SUBTOTAL(9,E4:E16)</f>
        <v>12332154.369999997</v>
      </c>
      <c r="E27" s="239">
        <f>SUBTOTAL(9,F4:F16)</f>
        <v>23755401.190000001</v>
      </c>
      <c r="F27" s="239">
        <f>SUBTOTAL(9,G4:G16)</f>
        <v>39972866.010000005</v>
      </c>
    </row>
  </sheetData>
  <autoFilter ref="A3:G25">
    <filterColumn colId="0">
      <filters>
        <filter val="Colstrip 3&amp;4"/>
      </filters>
    </filterColumn>
  </autoFilter>
  <pageMargins left="0.7" right="0.7" top="0.75" bottom="0.75" header="0.3" footer="0.3"/>
  <pageSetup orientation="portrait" horizontalDpi="360" verticalDpi="360" r:id="rId1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5"/>
  <sheetViews>
    <sheetView workbookViewId="0"/>
  </sheetViews>
  <sheetFormatPr defaultRowHeight="15" x14ac:dyDescent="0.25"/>
  <cols>
    <col min="1" max="1" width="60" style="163" bestFit="1" customWidth="1"/>
    <col min="2" max="2" width="37.42578125" style="163" bestFit="1" customWidth="1"/>
    <col min="3" max="7" width="17.5703125" style="163" bestFit="1" customWidth="1"/>
    <col min="9" max="9" width="11.28515625" bestFit="1" customWidth="1"/>
    <col min="11" max="12" width="9.7109375" bestFit="1" customWidth="1"/>
  </cols>
  <sheetData>
    <row r="1" spans="1:12" ht="18.75" x14ac:dyDescent="0.3">
      <c r="A1" s="276" t="s">
        <v>3051</v>
      </c>
      <c r="B1" s="263"/>
      <c r="C1" s="263"/>
      <c r="D1" s="263"/>
      <c r="E1" s="263"/>
      <c r="F1" s="263"/>
      <c r="G1" s="263"/>
    </row>
    <row r="2" spans="1:12" x14ac:dyDescent="0.25">
      <c r="A2" s="263"/>
      <c r="B2" s="263"/>
      <c r="C2" s="263"/>
      <c r="D2" s="263"/>
      <c r="E2" s="263"/>
      <c r="F2" s="263"/>
      <c r="G2" s="263"/>
    </row>
    <row r="3" spans="1:12" x14ac:dyDescent="0.25">
      <c r="A3" s="163" t="s">
        <v>137</v>
      </c>
      <c r="B3" s="163" t="s">
        <v>138</v>
      </c>
      <c r="C3" s="163" t="s">
        <v>139</v>
      </c>
      <c r="D3" s="163" t="s">
        <v>140</v>
      </c>
      <c r="E3" s="163" t="s">
        <v>404</v>
      </c>
      <c r="F3" s="163" t="s">
        <v>405</v>
      </c>
      <c r="G3" s="163" t="s">
        <v>406</v>
      </c>
      <c r="I3" s="169"/>
      <c r="J3" s="169"/>
      <c r="K3" s="170"/>
      <c r="L3" s="170"/>
    </row>
    <row r="4" spans="1:12" x14ac:dyDescent="0.25">
      <c r="A4" s="163" t="s">
        <v>181</v>
      </c>
      <c r="B4" s="240" t="s">
        <v>112</v>
      </c>
      <c r="C4" s="240">
        <v>230.07</v>
      </c>
      <c r="D4" s="240">
        <v>2257.71</v>
      </c>
      <c r="E4" s="240">
        <v>3055.91</v>
      </c>
      <c r="F4" s="240">
        <v>5492.77</v>
      </c>
      <c r="G4" s="240">
        <v>10682.63</v>
      </c>
    </row>
    <row r="5" spans="1:12" x14ac:dyDescent="0.25">
      <c r="A5" s="163" t="s">
        <v>181</v>
      </c>
      <c r="B5" s="241" t="s">
        <v>107</v>
      </c>
      <c r="C5" s="241">
        <v>79.16</v>
      </c>
      <c r="D5" s="241">
        <v>807.56</v>
      </c>
      <c r="E5" s="241">
        <v>673.13</v>
      </c>
      <c r="F5" s="241">
        <v>266.12</v>
      </c>
      <c r="G5" s="241">
        <v>-345.69</v>
      </c>
    </row>
    <row r="6" spans="1:12" x14ac:dyDescent="0.25">
      <c r="A6" s="163" t="s">
        <v>181</v>
      </c>
      <c r="B6" s="242" t="s">
        <v>118</v>
      </c>
      <c r="C6" s="242">
        <v>236.91</v>
      </c>
      <c r="D6" s="242">
        <v>2186.9699999999998</v>
      </c>
      <c r="E6" s="242">
        <v>2965.61</v>
      </c>
      <c r="F6" s="242">
        <v>5341.53</v>
      </c>
      <c r="G6" s="242">
        <v>10367.35</v>
      </c>
      <c r="H6" s="168"/>
    </row>
    <row r="7" spans="1:12" x14ac:dyDescent="0.25">
      <c r="A7" s="163" t="s">
        <v>181</v>
      </c>
      <c r="B7" s="240" t="s">
        <v>113</v>
      </c>
      <c r="C7" s="240">
        <v>-8033.19</v>
      </c>
      <c r="D7" s="240">
        <v>-8015.49</v>
      </c>
      <c r="E7" s="240">
        <v>-13216.62</v>
      </c>
      <c r="F7" s="240">
        <v>-29879.51</v>
      </c>
      <c r="G7" s="240">
        <v>-48703.42</v>
      </c>
    </row>
    <row r="8" spans="1:12" x14ac:dyDescent="0.25">
      <c r="A8" s="163" t="s">
        <v>181</v>
      </c>
      <c r="B8" s="241" t="s">
        <v>108</v>
      </c>
      <c r="C8" s="241">
        <v>-1161.42</v>
      </c>
      <c r="D8" s="241">
        <v>-258.06</v>
      </c>
      <c r="E8" s="241">
        <v>835.26</v>
      </c>
      <c r="F8" s="241">
        <v>4029.29</v>
      </c>
      <c r="G8" s="241">
        <v>12505.65</v>
      </c>
    </row>
    <row r="9" spans="1:12" x14ac:dyDescent="0.25">
      <c r="A9" s="163" t="s">
        <v>181</v>
      </c>
      <c r="B9" s="242" t="s">
        <v>119</v>
      </c>
      <c r="C9" s="242">
        <v>-7053.48</v>
      </c>
      <c r="D9" s="242">
        <v>-6006.84</v>
      </c>
      <c r="E9" s="242">
        <v>-9376.7900000000009</v>
      </c>
      <c r="F9" s="242">
        <v>-20383.689999999999</v>
      </c>
      <c r="G9" s="242">
        <v>-29494.85</v>
      </c>
    </row>
    <row r="10" spans="1:12" x14ac:dyDescent="0.25">
      <c r="A10" s="163" t="s">
        <v>181</v>
      </c>
      <c r="B10" s="240" t="s">
        <v>114</v>
      </c>
      <c r="C10" s="240">
        <v>-558.87</v>
      </c>
      <c r="D10" s="240">
        <v>3258.39</v>
      </c>
      <c r="E10" s="240">
        <v>5137.63</v>
      </c>
      <c r="F10" s="240">
        <v>10720.39</v>
      </c>
      <c r="G10" s="240">
        <v>23948.57</v>
      </c>
    </row>
    <row r="11" spans="1:12" x14ac:dyDescent="0.25">
      <c r="A11" s="163" t="s">
        <v>181</v>
      </c>
      <c r="B11" s="242" t="s">
        <v>120</v>
      </c>
      <c r="C11" s="242">
        <v>-1988.42</v>
      </c>
      <c r="D11" s="242">
        <v>5810.5</v>
      </c>
      <c r="E11" s="242">
        <v>10271.81</v>
      </c>
      <c r="F11" s="242">
        <v>23486.880000000001</v>
      </c>
      <c r="G11" s="242">
        <v>55430.73</v>
      </c>
    </row>
    <row r="12" spans="1:12" x14ac:dyDescent="0.25">
      <c r="A12" s="163" t="s">
        <v>181</v>
      </c>
      <c r="B12" s="240" t="s">
        <v>115</v>
      </c>
      <c r="C12" s="240">
        <v>-741.55</v>
      </c>
      <c r="D12" s="240">
        <v>-318.85000000000002</v>
      </c>
      <c r="E12" s="240">
        <v>53.9</v>
      </c>
      <c r="F12" s="240">
        <v>1105.3599999999999</v>
      </c>
      <c r="G12" s="240">
        <v>4543.6400000000003</v>
      </c>
    </row>
    <row r="13" spans="1:12" x14ac:dyDescent="0.25">
      <c r="A13" s="163" t="s">
        <v>181</v>
      </c>
      <c r="B13" s="241" t="s">
        <v>110</v>
      </c>
      <c r="C13" s="241">
        <v>-145.36000000000001</v>
      </c>
      <c r="D13" s="241">
        <v>-296.8</v>
      </c>
      <c r="E13" s="241">
        <v>-459.59</v>
      </c>
      <c r="F13" s="241">
        <v>-968.37</v>
      </c>
      <c r="G13" s="241">
        <v>-1768.16</v>
      </c>
    </row>
    <row r="14" spans="1:12" x14ac:dyDescent="0.25">
      <c r="A14" s="163" t="s">
        <v>181</v>
      </c>
      <c r="B14" s="242" t="s">
        <v>121</v>
      </c>
      <c r="C14" s="242">
        <v>-830.02</v>
      </c>
      <c r="D14" s="242">
        <v>94.82</v>
      </c>
      <c r="E14" s="242">
        <v>1139.4000000000001</v>
      </c>
      <c r="F14" s="242">
        <v>4219.01</v>
      </c>
      <c r="G14" s="242">
        <v>11927.97</v>
      </c>
    </row>
    <row r="15" spans="1:12" x14ac:dyDescent="0.25">
      <c r="A15" s="163" t="s">
        <v>181</v>
      </c>
      <c r="B15" s="240" t="s">
        <v>116</v>
      </c>
      <c r="C15" s="240">
        <v>-54.99</v>
      </c>
      <c r="D15" s="240">
        <v>155.85</v>
      </c>
      <c r="E15" s="240">
        <v>225.84</v>
      </c>
      <c r="F15" s="240">
        <v>428.73</v>
      </c>
      <c r="G15" s="240">
        <v>995.61</v>
      </c>
    </row>
    <row r="16" spans="1:12" x14ac:dyDescent="0.25">
      <c r="A16" s="163" t="s">
        <v>181</v>
      </c>
      <c r="B16" s="242" t="s">
        <v>122</v>
      </c>
      <c r="C16" s="242">
        <v>-54.51</v>
      </c>
      <c r="D16" s="242">
        <v>156.44999999999999</v>
      </c>
      <c r="E16" s="242">
        <v>226.7</v>
      </c>
      <c r="F16" s="242">
        <v>429.9</v>
      </c>
      <c r="G16" s="242">
        <v>996.43</v>
      </c>
    </row>
    <row r="17" spans="1:9" x14ac:dyDescent="0.25">
      <c r="A17" s="163" t="s">
        <v>181</v>
      </c>
      <c r="B17" s="243" t="s">
        <v>133</v>
      </c>
      <c r="C17" s="243">
        <v>-639.85</v>
      </c>
      <c r="D17" s="243">
        <v>-1810.21</v>
      </c>
      <c r="E17" s="243">
        <v>-2343.31</v>
      </c>
      <c r="F17" s="243">
        <v>-4068.96</v>
      </c>
      <c r="G17" s="243">
        <v>-7101.05</v>
      </c>
    </row>
    <row r="18" spans="1:9" x14ac:dyDescent="0.25">
      <c r="A18" s="163" t="s">
        <v>181</v>
      </c>
      <c r="B18" s="243" t="s">
        <v>129</v>
      </c>
      <c r="C18" s="243">
        <v>-639.85</v>
      </c>
      <c r="D18" s="243">
        <v>-1810.21</v>
      </c>
      <c r="E18" s="243">
        <v>-2343.31</v>
      </c>
      <c r="F18" s="243">
        <v>-4068.96</v>
      </c>
      <c r="G18" s="243">
        <v>-7101.05</v>
      </c>
    </row>
    <row r="19" spans="1:9" x14ac:dyDescent="0.25">
      <c r="A19" s="163" t="s">
        <v>181</v>
      </c>
      <c r="B19" s="243" t="s">
        <v>182</v>
      </c>
      <c r="C19" s="243">
        <v>-568.66</v>
      </c>
      <c r="D19" s="243">
        <v>-1608.7</v>
      </c>
      <c r="E19" s="243">
        <v>-2081.84</v>
      </c>
      <c r="F19" s="243">
        <v>-3614.96</v>
      </c>
      <c r="G19" s="243">
        <v>-6310.16</v>
      </c>
      <c r="I19" s="167"/>
    </row>
    <row r="20" spans="1:9" x14ac:dyDescent="0.25">
      <c r="A20" s="163" t="s">
        <v>181</v>
      </c>
      <c r="B20" s="243" t="s">
        <v>134</v>
      </c>
      <c r="C20" s="243">
        <v>-645.64</v>
      </c>
      <c r="D20" s="243">
        <v>-1865.02</v>
      </c>
      <c r="E20" s="243">
        <v>-2504.8200000000002</v>
      </c>
      <c r="F20" s="243">
        <v>-4520.3500000000004</v>
      </c>
      <c r="G20" s="243">
        <v>-7955.32</v>
      </c>
      <c r="I20" s="167"/>
    </row>
    <row r="21" spans="1:9" x14ac:dyDescent="0.25">
      <c r="A21" s="163" t="s">
        <v>181</v>
      </c>
      <c r="B21" s="243" t="s">
        <v>130</v>
      </c>
      <c r="C21" s="243">
        <v>-651.36</v>
      </c>
      <c r="D21" s="243">
        <v>-1881.36</v>
      </c>
      <c r="E21" s="243">
        <v>-2526.63</v>
      </c>
      <c r="F21" s="243">
        <v>-4559.17</v>
      </c>
      <c r="G21" s="243">
        <v>-8024.91</v>
      </c>
      <c r="I21" s="167"/>
    </row>
    <row r="22" spans="1:9" x14ac:dyDescent="0.25">
      <c r="A22" s="163" t="s">
        <v>181</v>
      </c>
      <c r="B22" s="243" t="s">
        <v>183</v>
      </c>
      <c r="C22" s="243">
        <v>-285.74</v>
      </c>
      <c r="D22" s="243">
        <v>-824.96</v>
      </c>
      <c r="E22" s="243">
        <v>-1107.78</v>
      </c>
      <c r="F22" s="243">
        <v>-1999.63</v>
      </c>
      <c r="G22" s="243">
        <v>-3519.22</v>
      </c>
      <c r="I22" s="167"/>
    </row>
    <row r="23" spans="1:9" x14ac:dyDescent="0.25">
      <c r="A23" s="163" t="s">
        <v>181</v>
      </c>
      <c r="B23" s="243" t="s">
        <v>135</v>
      </c>
      <c r="C23" s="243">
        <v>-690.66</v>
      </c>
      <c r="D23" s="243">
        <v>-1918.5</v>
      </c>
      <c r="E23" s="243">
        <v>-2559.4499999999998</v>
      </c>
      <c r="F23" s="243">
        <v>-4623.03</v>
      </c>
      <c r="G23" s="243">
        <v>-8281.0499999999993</v>
      </c>
      <c r="I23" s="167"/>
    </row>
    <row r="24" spans="1:9" x14ac:dyDescent="0.25">
      <c r="A24" s="163" t="s">
        <v>181</v>
      </c>
      <c r="B24" s="243" t="s">
        <v>131</v>
      </c>
      <c r="C24" s="243">
        <v>-783</v>
      </c>
      <c r="D24" s="243">
        <v>-2174.7600000000002</v>
      </c>
      <c r="E24" s="243">
        <v>-2901.29</v>
      </c>
      <c r="F24" s="243">
        <v>-5241.38</v>
      </c>
      <c r="G24" s="243">
        <v>-9387.69</v>
      </c>
      <c r="I24" s="167"/>
    </row>
    <row r="25" spans="1:9" x14ac:dyDescent="0.25">
      <c r="A25" s="163" t="s">
        <v>181</v>
      </c>
      <c r="B25" s="243" t="s">
        <v>184</v>
      </c>
      <c r="C25" s="243">
        <v>-139.26</v>
      </c>
      <c r="D25" s="243">
        <v>-386.76</v>
      </c>
      <c r="E25" s="243">
        <v>-515.41999999999996</v>
      </c>
      <c r="F25" s="243">
        <v>-931.72</v>
      </c>
      <c r="G25" s="243">
        <v>-1667.93</v>
      </c>
      <c r="I25" s="167"/>
    </row>
  </sheetData>
  <autoFilter ref="A3:G25">
    <filterColumn colId="0">
      <filters>
        <filter val="Colstrip 3&amp;4"/>
      </filters>
    </filterColumn>
  </autoFilter>
  <pageMargins left="0.7" right="0.7" top="0.75" bottom="0.75" header="0.3" footer="0.3"/>
  <pageSetup orientation="portrait" horizontalDpi="0" verticalDpi="0" r:id="rId1"/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517"/>
  <sheetViews>
    <sheetView workbookViewId="0">
      <selection activeCell="E70" sqref="E70"/>
    </sheetView>
  </sheetViews>
  <sheetFormatPr defaultRowHeight="15" x14ac:dyDescent="0.25"/>
  <cols>
    <col min="1" max="1" width="47.5703125" style="263" bestFit="1" customWidth="1"/>
    <col min="2" max="2" width="46.7109375" style="263" customWidth="1"/>
    <col min="3" max="3" width="38.7109375" style="263" bestFit="1" customWidth="1"/>
    <col min="4" max="4" width="13.28515625" style="263" bestFit="1" customWidth="1"/>
    <col min="5" max="6" width="14.28515625" style="263" bestFit="1" customWidth="1"/>
    <col min="7" max="8" width="15.28515625" style="263" bestFit="1" customWidth="1"/>
    <col min="9" max="9" width="15.28515625" bestFit="1" customWidth="1"/>
  </cols>
  <sheetData>
    <row r="1" spans="1:9" ht="18.75" x14ac:dyDescent="0.3">
      <c r="A1" s="276" t="s">
        <v>3050</v>
      </c>
    </row>
    <row r="3" spans="1:9" x14ac:dyDescent="0.25">
      <c r="A3" s="263" t="s">
        <v>137</v>
      </c>
      <c r="B3" s="263" t="s">
        <v>3008</v>
      </c>
      <c r="C3" s="263" t="s">
        <v>138</v>
      </c>
      <c r="D3" s="263" t="s">
        <v>3036</v>
      </c>
      <c r="E3" s="263" t="s">
        <v>3037</v>
      </c>
      <c r="F3" s="263" t="s">
        <v>3038</v>
      </c>
      <c r="G3" s="263" t="s">
        <v>3039</v>
      </c>
      <c r="H3" s="263" t="s">
        <v>3040</v>
      </c>
      <c r="I3" s="263" t="s">
        <v>3041</v>
      </c>
    </row>
    <row r="4" spans="1:9" hidden="1" x14ac:dyDescent="0.25">
      <c r="A4" s="263" t="s">
        <v>144</v>
      </c>
      <c r="B4" s="263" t="s">
        <v>3018</v>
      </c>
      <c r="C4" s="263" t="s">
        <v>145</v>
      </c>
      <c r="D4" s="263">
        <v>2851.92</v>
      </c>
      <c r="E4" s="263">
        <v>613138.18999999994</v>
      </c>
      <c r="F4" s="263">
        <v>778525.44</v>
      </c>
      <c r="G4" s="263">
        <v>778525.44</v>
      </c>
      <c r="H4" s="263">
        <v>778525.44</v>
      </c>
      <c r="I4" s="168">
        <f>SUM(D4:H4)</f>
        <v>2951566.4299999997</v>
      </c>
    </row>
    <row r="5" spans="1:9" hidden="1" x14ac:dyDescent="0.25">
      <c r="A5" s="263" t="s">
        <v>144</v>
      </c>
      <c r="B5" s="263" t="s">
        <v>3018</v>
      </c>
      <c r="C5" s="263" t="s">
        <v>146</v>
      </c>
      <c r="D5" s="263">
        <v>7633.04</v>
      </c>
      <c r="E5" s="263">
        <v>1641047.6</v>
      </c>
      <c r="F5" s="263">
        <v>2083702.92</v>
      </c>
      <c r="G5" s="263">
        <v>2083702.92</v>
      </c>
      <c r="H5" s="263">
        <v>2083702.92</v>
      </c>
      <c r="I5" s="168">
        <f t="shared" ref="I5:I60" si="0">SUM(D5:H5)</f>
        <v>7899789.4000000004</v>
      </c>
    </row>
    <row r="6" spans="1:9" hidden="1" x14ac:dyDescent="0.25">
      <c r="A6" s="263" t="s">
        <v>147</v>
      </c>
      <c r="B6" s="263" t="s">
        <v>3018</v>
      </c>
      <c r="C6" s="263" t="s">
        <v>148</v>
      </c>
      <c r="D6" s="263">
        <v>0.13</v>
      </c>
      <c r="E6" s="263">
        <v>26.39</v>
      </c>
      <c r="F6" s="263">
        <v>36.119999999999997</v>
      </c>
      <c r="G6" s="263">
        <v>36.119999999999997</v>
      </c>
      <c r="H6" s="263">
        <v>36.119999999999997</v>
      </c>
      <c r="I6" s="168">
        <f t="shared" si="0"/>
        <v>134.88</v>
      </c>
    </row>
    <row r="7" spans="1:9" hidden="1" x14ac:dyDescent="0.25">
      <c r="A7" s="263" t="s">
        <v>147</v>
      </c>
      <c r="B7" s="263" t="s">
        <v>3018</v>
      </c>
      <c r="C7" s="263" t="s">
        <v>149</v>
      </c>
      <c r="D7" s="263">
        <v>0.69</v>
      </c>
      <c r="E7" s="263">
        <v>148.03</v>
      </c>
      <c r="F7" s="263">
        <v>194.76</v>
      </c>
      <c r="G7" s="263">
        <v>194.76</v>
      </c>
      <c r="H7" s="263">
        <v>194.76</v>
      </c>
      <c r="I7" s="168">
        <f t="shared" si="0"/>
        <v>733</v>
      </c>
    </row>
    <row r="8" spans="1:9" hidden="1" x14ac:dyDescent="0.25">
      <c r="A8" s="263" t="s">
        <v>147</v>
      </c>
      <c r="B8" s="263" t="s">
        <v>3018</v>
      </c>
      <c r="C8" s="263" t="s">
        <v>150</v>
      </c>
      <c r="D8" s="263">
        <v>0.05</v>
      </c>
      <c r="E8" s="263">
        <v>10.86</v>
      </c>
      <c r="F8" s="263">
        <v>11.16</v>
      </c>
      <c r="G8" s="263">
        <v>11.16</v>
      </c>
      <c r="H8" s="263">
        <v>11.16</v>
      </c>
      <c r="I8" s="168">
        <f t="shared" si="0"/>
        <v>44.39</v>
      </c>
    </row>
    <row r="9" spans="1:9" hidden="1" x14ac:dyDescent="0.25">
      <c r="A9" s="263" t="s">
        <v>147</v>
      </c>
      <c r="B9" s="263" t="s">
        <v>3018</v>
      </c>
      <c r="C9" s="263" t="s">
        <v>148</v>
      </c>
      <c r="D9" s="263">
        <v>-3739.26</v>
      </c>
      <c r="E9" s="263">
        <v>-3932.83</v>
      </c>
      <c r="F9" s="263">
        <v>32373.59</v>
      </c>
      <c r="G9" s="263">
        <v>849002.04</v>
      </c>
      <c r="H9" s="263">
        <v>849002.04</v>
      </c>
      <c r="I9" s="168">
        <f t="shared" si="0"/>
        <v>1722705.58</v>
      </c>
    </row>
    <row r="10" spans="1:9" hidden="1" x14ac:dyDescent="0.25">
      <c r="A10" s="263" t="s">
        <v>147</v>
      </c>
      <c r="B10" s="263" t="s">
        <v>3018</v>
      </c>
      <c r="C10" s="263" t="s">
        <v>149</v>
      </c>
      <c r="D10" s="263">
        <v>-1149.3800000000001</v>
      </c>
      <c r="E10" s="263">
        <v>-1208.96</v>
      </c>
      <c r="F10" s="263">
        <v>9453.6299999999992</v>
      </c>
      <c r="G10" s="263">
        <v>247926.72</v>
      </c>
      <c r="H10" s="263">
        <v>247926.72</v>
      </c>
      <c r="I10" s="168">
        <f t="shared" si="0"/>
        <v>502948.73</v>
      </c>
    </row>
    <row r="11" spans="1:9" hidden="1" x14ac:dyDescent="0.25">
      <c r="A11" s="263" t="s">
        <v>147</v>
      </c>
      <c r="B11" s="263" t="s">
        <v>3018</v>
      </c>
      <c r="C11" s="263" t="s">
        <v>150</v>
      </c>
      <c r="D11" s="263">
        <v>-1040.01</v>
      </c>
      <c r="E11" s="263">
        <v>32735.71</v>
      </c>
      <c r="F11" s="263">
        <v>45756</v>
      </c>
      <c r="G11" s="263">
        <v>313459.44</v>
      </c>
      <c r="H11" s="263">
        <v>313459.44</v>
      </c>
      <c r="I11" s="168">
        <f t="shared" si="0"/>
        <v>704370.58000000007</v>
      </c>
    </row>
    <row r="12" spans="1:9" hidden="1" x14ac:dyDescent="0.25">
      <c r="A12" s="263" t="s">
        <v>147</v>
      </c>
      <c r="B12" s="263" t="s">
        <v>3018</v>
      </c>
      <c r="C12" s="263" t="s">
        <v>151</v>
      </c>
      <c r="D12" s="263">
        <v>-17177.189999999999</v>
      </c>
      <c r="E12" s="263">
        <v>-36698.04</v>
      </c>
      <c r="F12" s="263">
        <v>111585.2</v>
      </c>
      <c r="G12" s="263">
        <v>3532844.52</v>
      </c>
      <c r="H12" s="263">
        <v>3532844.52</v>
      </c>
      <c r="I12" s="168">
        <f t="shared" si="0"/>
        <v>7123399.0099999998</v>
      </c>
    </row>
    <row r="13" spans="1:9" hidden="1" x14ac:dyDescent="0.25">
      <c r="A13" s="263" t="s">
        <v>147</v>
      </c>
      <c r="B13" s="263" t="s">
        <v>3018</v>
      </c>
      <c r="C13" s="263" t="s">
        <v>152</v>
      </c>
      <c r="D13" s="263">
        <v>-91.22</v>
      </c>
      <c r="E13" s="263">
        <v>-95.88</v>
      </c>
      <c r="F13" s="263">
        <v>593.88</v>
      </c>
      <c r="G13" s="263">
        <v>15575.28</v>
      </c>
      <c r="H13" s="263">
        <v>15575.28</v>
      </c>
      <c r="I13" s="168">
        <f t="shared" si="0"/>
        <v>31557.340000000004</v>
      </c>
    </row>
    <row r="14" spans="1:9" hidden="1" x14ac:dyDescent="0.25">
      <c r="A14" s="263" t="s">
        <v>153</v>
      </c>
      <c r="B14" s="263" t="s">
        <v>3018</v>
      </c>
      <c r="C14" s="263" t="s">
        <v>154</v>
      </c>
      <c r="D14" s="263">
        <v>-17.79</v>
      </c>
      <c r="E14" s="263">
        <v>-38.04</v>
      </c>
      <c r="F14" s="263">
        <v>95.72</v>
      </c>
      <c r="G14" s="263">
        <v>3034.32</v>
      </c>
      <c r="H14" s="263">
        <v>3034.32</v>
      </c>
      <c r="I14" s="168">
        <f t="shared" si="0"/>
        <v>6108.5300000000007</v>
      </c>
    </row>
    <row r="15" spans="1:9" hidden="1" x14ac:dyDescent="0.25">
      <c r="A15" s="263" t="s">
        <v>153</v>
      </c>
      <c r="B15" s="263" t="s">
        <v>3018</v>
      </c>
      <c r="C15" s="263" t="s">
        <v>158</v>
      </c>
      <c r="D15" s="263">
        <v>-6.85</v>
      </c>
      <c r="E15" s="263">
        <v>-14.64</v>
      </c>
      <c r="F15" s="263">
        <v>44.17</v>
      </c>
      <c r="G15" s="263">
        <v>1396.68</v>
      </c>
      <c r="H15" s="263">
        <v>1396.68</v>
      </c>
      <c r="I15" s="168">
        <f t="shared" si="0"/>
        <v>2816.04</v>
      </c>
    </row>
    <row r="16" spans="1:9" hidden="1" x14ac:dyDescent="0.25">
      <c r="A16" s="263" t="s">
        <v>153</v>
      </c>
      <c r="B16" s="263" t="s">
        <v>3018</v>
      </c>
      <c r="C16" s="263" t="s">
        <v>159</v>
      </c>
      <c r="D16" s="263">
        <v>-89.03</v>
      </c>
      <c r="E16" s="263">
        <v>-190.2</v>
      </c>
      <c r="F16" s="263">
        <v>571.23</v>
      </c>
      <c r="G16" s="263">
        <v>18084.240000000002</v>
      </c>
      <c r="H16" s="263">
        <v>18084.240000000002</v>
      </c>
      <c r="I16" s="168">
        <f t="shared" si="0"/>
        <v>36460.480000000003</v>
      </c>
    </row>
    <row r="17" spans="1:9" hidden="1" x14ac:dyDescent="0.25">
      <c r="A17" s="263" t="s">
        <v>153</v>
      </c>
      <c r="B17" s="263" t="s">
        <v>3018</v>
      </c>
      <c r="C17" s="263" t="s">
        <v>155</v>
      </c>
      <c r="D17" s="263">
        <v>-0.61</v>
      </c>
      <c r="E17" s="263">
        <v>-1.32</v>
      </c>
      <c r="F17" s="263">
        <v>15.6</v>
      </c>
      <c r="G17" s="263">
        <v>404.88</v>
      </c>
      <c r="H17" s="263">
        <v>404.88</v>
      </c>
      <c r="I17" s="168">
        <f t="shared" si="0"/>
        <v>823.43000000000006</v>
      </c>
    </row>
    <row r="18" spans="1:9" hidden="1" x14ac:dyDescent="0.25">
      <c r="A18" s="263" t="s">
        <v>153</v>
      </c>
      <c r="B18" s="263" t="s">
        <v>3018</v>
      </c>
      <c r="C18" s="263" t="s">
        <v>156</v>
      </c>
      <c r="D18" s="263">
        <v>-55.7</v>
      </c>
      <c r="E18" s="263">
        <v>-118.11</v>
      </c>
      <c r="F18" s="263">
        <v>1953.87</v>
      </c>
      <c r="G18" s="263">
        <v>50406.36</v>
      </c>
      <c r="H18" s="263">
        <v>50406.36</v>
      </c>
      <c r="I18" s="168">
        <f t="shared" si="0"/>
        <v>102592.78</v>
      </c>
    </row>
    <row r="19" spans="1:9" hidden="1" x14ac:dyDescent="0.25">
      <c r="A19" s="263" t="s">
        <v>153</v>
      </c>
      <c r="B19" s="263" t="s">
        <v>3018</v>
      </c>
      <c r="C19" s="263" t="s">
        <v>157</v>
      </c>
      <c r="D19" s="263">
        <v>-1948.35</v>
      </c>
      <c r="E19" s="263">
        <v>-4132.4399999999996</v>
      </c>
      <c r="F19" s="263">
        <v>133443.71</v>
      </c>
      <c r="G19" s="263">
        <v>3442592.28</v>
      </c>
      <c r="H19" s="263">
        <v>3442592.28</v>
      </c>
      <c r="I19" s="168">
        <f t="shared" si="0"/>
        <v>7012547.4799999995</v>
      </c>
    </row>
    <row r="20" spans="1:9" hidden="1" x14ac:dyDescent="0.25">
      <c r="A20" s="263" t="s">
        <v>3030</v>
      </c>
      <c r="B20" s="263" t="s">
        <v>3018</v>
      </c>
      <c r="C20" s="263" t="s">
        <v>145</v>
      </c>
      <c r="D20" s="263">
        <v>0.93</v>
      </c>
      <c r="E20" s="263">
        <v>22.44</v>
      </c>
      <c r="F20" s="263">
        <v>22.32</v>
      </c>
      <c r="G20" s="263">
        <v>13804.21</v>
      </c>
      <c r="H20" s="263">
        <v>330787.68</v>
      </c>
      <c r="I20" s="168">
        <f t="shared" si="0"/>
        <v>344637.58</v>
      </c>
    </row>
    <row r="21" spans="1:9" hidden="1" x14ac:dyDescent="0.25">
      <c r="A21" s="263" t="s">
        <v>3030</v>
      </c>
      <c r="B21" s="263" t="s">
        <v>3018</v>
      </c>
      <c r="C21" s="263" t="s">
        <v>146</v>
      </c>
      <c r="D21" s="263">
        <v>32.49</v>
      </c>
      <c r="E21" s="263">
        <v>779.64</v>
      </c>
      <c r="F21" s="263">
        <v>779.28</v>
      </c>
      <c r="G21" s="263">
        <v>779.28</v>
      </c>
      <c r="H21" s="263">
        <v>779.28</v>
      </c>
      <c r="I21" s="168">
        <f t="shared" si="0"/>
        <v>3149.9699999999993</v>
      </c>
    </row>
    <row r="22" spans="1:9" hidden="1" x14ac:dyDescent="0.25">
      <c r="A22" s="263" t="s">
        <v>3029</v>
      </c>
      <c r="B22" s="263" t="s">
        <v>3018</v>
      </c>
      <c r="C22" s="263" t="s">
        <v>156</v>
      </c>
      <c r="D22" s="263">
        <v>176.1</v>
      </c>
      <c r="E22" s="263">
        <v>10983.96</v>
      </c>
      <c r="F22" s="263">
        <v>29879.64</v>
      </c>
      <c r="G22" s="263">
        <v>41404.620000000003</v>
      </c>
      <c r="H22" s="263">
        <v>46014.84</v>
      </c>
      <c r="I22" s="168">
        <f t="shared" si="0"/>
        <v>128459.16</v>
      </c>
    </row>
    <row r="23" spans="1:9" hidden="1" x14ac:dyDescent="0.25">
      <c r="A23" s="263" t="s">
        <v>3029</v>
      </c>
      <c r="B23" s="263" t="s">
        <v>3018</v>
      </c>
      <c r="C23" s="263" t="s">
        <v>157</v>
      </c>
      <c r="D23" s="263">
        <v>381.44</v>
      </c>
      <c r="E23" s="263">
        <v>23790.42</v>
      </c>
      <c r="F23" s="263">
        <v>126320.4</v>
      </c>
      <c r="G23" s="263">
        <v>175042.8</v>
      </c>
      <c r="H23" s="263">
        <v>194531.76</v>
      </c>
      <c r="I23" s="168">
        <f t="shared" si="0"/>
        <v>520066.81999999995</v>
      </c>
    </row>
    <row r="24" spans="1:9" hidden="1" x14ac:dyDescent="0.25">
      <c r="A24" s="263" t="s">
        <v>3028</v>
      </c>
      <c r="B24" s="263" t="s">
        <v>3019</v>
      </c>
      <c r="C24" s="263" t="s">
        <v>206</v>
      </c>
      <c r="E24" s="263">
        <v>2765.43</v>
      </c>
      <c r="F24" s="263">
        <v>72822.600000000006</v>
      </c>
      <c r="G24" s="263">
        <v>144459.72</v>
      </c>
      <c r="H24" s="263">
        <v>215694.42</v>
      </c>
      <c r="I24" s="168">
        <f t="shared" si="0"/>
        <v>435742.17000000004</v>
      </c>
    </row>
    <row r="25" spans="1:9" hidden="1" x14ac:dyDescent="0.25">
      <c r="A25" s="263" t="s">
        <v>3028</v>
      </c>
      <c r="B25" s="263" t="s">
        <v>3019</v>
      </c>
      <c r="C25" s="263" t="s">
        <v>161</v>
      </c>
      <c r="E25" s="263">
        <v>3560.53</v>
      </c>
      <c r="F25" s="263">
        <v>77157.3</v>
      </c>
      <c r="G25" s="263">
        <v>153058.38</v>
      </c>
      <c r="H25" s="263">
        <v>228532.98</v>
      </c>
      <c r="I25" s="168">
        <f t="shared" si="0"/>
        <v>462309.19000000006</v>
      </c>
    </row>
    <row r="26" spans="1:9" hidden="1" x14ac:dyDescent="0.25">
      <c r="A26" s="263" t="s">
        <v>3028</v>
      </c>
      <c r="B26" s="263" t="s">
        <v>3019</v>
      </c>
      <c r="C26" s="263" t="s">
        <v>173</v>
      </c>
      <c r="E26" s="263">
        <v>1982.94</v>
      </c>
      <c r="F26" s="263">
        <v>47026.5</v>
      </c>
      <c r="G26" s="263">
        <v>93287.160000000105</v>
      </c>
      <c r="H26" s="263">
        <v>139287.96</v>
      </c>
      <c r="I26" s="168">
        <f t="shared" si="0"/>
        <v>281584.56000000006</v>
      </c>
    </row>
    <row r="27" spans="1:9" hidden="1" x14ac:dyDescent="0.25">
      <c r="A27" s="263" t="s">
        <v>3028</v>
      </c>
      <c r="B27" s="263" t="s">
        <v>3019</v>
      </c>
      <c r="C27" s="263" t="s">
        <v>241</v>
      </c>
      <c r="F27" s="263">
        <v>352574.96</v>
      </c>
      <c r="G27" s="263">
        <v>587384.04</v>
      </c>
      <c r="H27" s="263">
        <v>587384.04</v>
      </c>
      <c r="I27" s="168">
        <f t="shared" si="0"/>
        <v>1527343.04</v>
      </c>
    </row>
    <row r="28" spans="1:9" hidden="1" x14ac:dyDescent="0.25">
      <c r="A28" s="263" t="s">
        <v>160</v>
      </c>
      <c r="B28" s="263" t="s">
        <v>3045</v>
      </c>
      <c r="C28" s="263" t="s">
        <v>161</v>
      </c>
      <c r="D28" s="263">
        <v>-4.5999999999999996</v>
      </c>
      <c r="E28" s="263">
        <v>-47.94</v>
      </c>
      <c r="F28" s="263">
        <v>-71.040000000000006</v>
      </c>
      <c r="G28" s="263">
        <v>-88.32</v>
      </c>
      <c r="H28" s="263">
        <v>-105.6</v>
      </c>
      <c r="I28" s="168">
        <f t="shared" si="0"/>
        <v>-317.5</v>
      </c>
    </row>
    <row r="29" spans="1:9" hidden="1" x14ac:dyDescent="0.25">
      <c r="A29" s="263" t="s">
        <v>160</v>
      </c>
      <c r="B29" s="263" t="s">
        <v>3045</v>
      </c>
      <c r="C29" s="263" t="s">
        <v>148</v>
      </c>
      <c r="D29" s="263">
        <v>-967.08</v>
      </c>
      <c r="E29" s="263">
        <v>-10129.92</v>
      </c>
      <c r="F29" s="263">
        <v>-19461.54</v>
      </c>
      <c r="G29" s="263">
        <v>-23987.46</v>
      </c>
      <c r="H29" s="263">
        <v>-28577.4</v>
      </c>
      <c r="I29" s="168">
        <f t="shared" si="0"/>
        <v>-83123.399999999994</v>
      </c>
    </row>
    <row r="30" spans="1:9" hidden="1" x14ac:dyDescent="0.25">
      <c r="A30" s="263" t="s">
        <v>160</v>
      </c>
      <c r="B30" s="263" t="s">
        <v>3045</v>
      </c>
      <c r="C30" s="263" t="s">
        <v>149</v>
      </c>
      <c r="D30" s="263">
        <v>-6557.19</v>
      </c>
      <c r="E30" s="263">
        <v>-68685.36</v>
      </c>
      <c r="F30" s="263">
        <v>-125366.46</v>
      </c>
      <c r="G30" s="263">
        <v>-154522.14000000001</v>
      </c>
      <c r="H30" s="263">
        <v>-184091.22</v>
      </c>
      <c r="I30" s="168">
        <f t="shared" si="0"/>
        <v>-539222.37</v>
      </c>
    </row>
    <row r="31" spans="1:9" hidden="1" x14ac:dyDescent="0.25">
      <c r="A31" s="263" t="s">
        <v>160</v>
      </c>
      <c r="B31" s="263" t="s">
        <v>3045</v>
      </c>
      <c r="C31" s="263" t="s">
        <v>162</v>
      </c>
      <c r="D31" s="263">
        <v>-8642.52</v>
      </c>
      <c r="E31" s="263">
        <v>-90528.78</v>
      </c>
      <c r="F31" s="263">
        <v>-166000.38</v>
      </c>
      <c r="G31" s="263">
        <v>-204605.34</v>
      </c>
      <c r="H31" s="263">
        <v>-243758.28</v>
      </c>
      <c r="I31" s="168">
        <f t="shared" si="0"/>
        <v>-713535.3</v>
      </c>
    </row>
    <row r="32" spans="1:9" hidden="1" x14ac:dyDescent="0.25">
      <c r="A32" s="263" t="s">
        <v>160</v>
      </c>
      <c r="B32" s="263" t="s">
        <v>3045</v>
      </c>
      <c r="C32" s="263" t="s">
        <v>163</v>
      </c>
      <c r="D32" s="263">
        <v>-25239.74</v>
      </c>
      <c r="E32" s="263">
        <v>-264382.86</v>
      </c>
      <c r="F32" s="263">
        <v>-516187.32</v>
      </c>
      <c r="G32" s="263">
        <v>-636231.48</v>
      </c>
      <c r="H32" s="263">
        <v>-757978.38000000105</v>
      </c>
      <c r="I32" s="168">
        <f t="shared" si="0"/>
        <v>-2200019.7800000012</v>
      </c>
    </row>
    <row r="33" spans="1:9" hidden="1" x14ac:dyDescent="0.25">
      <c r="A33" s="263" t="s">
        <v>160</v>
      </c>
      <c r="B33" s="263" t="s">
        <v>3045</v>
      </c>
      <c r="C33" s="263" t="s">
        <v>150</v>
      </c>
      <c r="D33" s="263">
        <v>-5865.08</v>
      </c>
      <c r="E33" s="263">
        <v>-61436.160000000003</v>
      </c>
      <c r="F33" s="263">
        <v>-88348.08</v>
      </c>
      <c r="G33" s="263">
        <v>-108894</v>
      </c>
      <c r="H33" s="263">
        <v>-129731.58</v>
      </c>
      <c r="I33" s="168">
        <f t="shared" si="0"/>
        <v>-394274.9</v>
      </c>
    </row>
    <row r="34" spans="1:9" hidden="1" x14ac:dyDescent="0.25">
      <c r="A34" s="263" t="s">
        <v>160</v>
      </c>
      <c r="B34" s="263" t="s">
        <v>3045</v>
      </c>
      <c r="C34" s="263" t="s">
        <v>151</v>
      </c>
      <c r="D34" s="263">
        <v>-220.99</v>
      </c>
      <c r="E34" s="263">
        <v>-2315.1</v>
      </c>
      <c r="F34" s="263">
        <v>-4134.4799999999996</v>
      </c>
      <c r="G34" s="263">
        <v>-5096.3999999999996</v>
      </c>
      <c r="H34" s="263">
        <v>-6071.94</v>
      </c>
      <c r="I34" s="168">
        <f t="shared" si="0"/>
        <v>-17838.91</v>
      </c>
    </row>
    <row r="35" spans="1:9" hidden="1" x14ac:dyDescent="0.25">
      <c r="A35" s="263" t="s">
        <v>160</v>
      </c>
      <c r="B35" s="263" t="s">
        <v>3045</v>
      </c>
      <c r="C35" s="263" t="s">
        <v>152</v>
      </c>
      <c r="D35" s="263">
        <v>-4.32</v>
      </c>
      <c r="E35" s="263">
        <v>-45.06</v>
      </c>
      <c r="F35" s="263">
        <v>-65.94</v>
      </c>
      <c r="G35" s="263">
        <v>-81.779999999999902</v>
      </c>
      <c r="H35" s="263">
        <v>-97.619999999999806</v>
      </c>
      <c r="I35" s="168">
        <f t="shared" si="0"/>
        <v>-294.71999999999969</v>
      </c>
    </row>
    <row r="36" spans="1:9" hidden="1" x14ac:dyDescent="0.25">
      <c r="A36" s="263" t="s">
        <v>164</v>
      </c>
      <c r="B36" s="263" t="s">
        <v>3045</v>
      </c>
      <c r="C36" s="263" t="s">
        <v>165</v>
      </c>
      <c r="D36" s="263">
        <v>-6769.75</v>
      </c>
      <c r="E36" s="263">
        <v>-40548.120000000003</v>
      </c>
      <c r="F36" s="263">
        <v>-102373.5</v>
      </c>
      <c r="G36" s="263">
        <v>-176958.3</v>
      </c>
      <c r="H36" s="263">
        <v>-252601.38</v>
      </c>
      <c r="I36" s="168">
        <f t="shared" si="0"/>
        <v>-579251.05000000005</v>
      </c>
    </row>
    <row r="37" spans="1:9" hidden="1" x14ac:dyDescent="0.25">
      <c r="A37" s="263" t="s">
        <v>164</v>
      </c>
      <c r="B37" s="263" t="s">
        <v>3045</v>
      </c>
      <c r="C37" s="263" t="s">
        <v>166</v>
      </c>
      <c r="D37" s="263">
        <v>-523.14</v>
      </c>
      <c r="E37" s="263">
        <v>-3133.26</v>
      </c>
      <c r="F37" s="263">
        <v>-7119.6</v>
      </c>
      <c r="G37" s="263">
        <v>-12306.48</v>
      </c>
      <c r="H37" s="263">
        <v>-17567.46</v>
      </c>
      <c r="I37" s="168">
        <f t="shared" si="0"/>
        <v>-40649.94</v>
      </c>
    </row>
    <row r="38" spans="1:9" hidden="1" x14ac:dyDescent="0.25">
      <c r="A38" s="263" t="s">
        <v>164</v>
      </c>
      <c r="B38" s="263" t="s">
        <v>3045</v>
      </c>
      <c r="C38" s="263" t="s">
        <v>167</v>
      </c>
      <c r="D38" s="263">
        <v>-187.02</v>
      </c>
      <c r="E38" s="263">
        <v>-1120.32</v>
      </c>
      <c r="F38" s="263">
        <v>-2082.96</v>
      </c>
      <c r="G38" s="263">
        <v>-3600.72</v>
      </c>
      <c r="H38" s="263">
        <v>-5140.08</v>
      </c>
      <c r="I38" s="168">
        <f t="shared" si="0"/>
        <v>-12131.1</v>
      </c>
    </row>
    <row r="39" spans="1:9" hidden="1" x14ac:dyDescent="0.25">
      <c r="A39" s="263" t="s">
        <v>164</v>
      </c>
      <c r="B39" s="263" t="s">
        <v>3045</v>
      </c>
      <c r="C39" s="263" t="s">
        <v>168</v>
      </c>
      <c r="D39" s="263">
        <v>-59.68</v>
      </c>
      <c r="E39" s="263">
        <v>-357.48</v>
      </c>
      <c r="F39" s="263">
        <v>-1004.52</v>
      </c>
      <c r="G39" s="263">
        <v>-1736.04</v>
      </c>
      <c r="H39" s="263">
        <v>-2478.3000000000002</v>
      </c>
      <c r="I39" s="168">
        <f t="shared" si="0"/>
        <v>-5636.02</v>
      </c>
    </row>
    <row r="40" spans="1:9" hidden="1" x14ac:dyDescent="0.25">
      <c r="A40" s="263" t="s">
        <v>164</v>
      </c>
      <c r="B40" s="263" t="s">
        <v>3045</v>
      </c>
      <c r="C40" s="263" t="s">
        <v>169</v>
      </c>
      <c r="D40" s="263">
        <v>-69.819999999999993</v>
      </c>
      <c r="E40" s="263">
        <v>-418.02</v>
      </c>
      <c r="F40" s="263">
        <v>-697.86</v>
      </c>
      <c r="G40" s="263">
        <v>-1206.18</v>
      </c>
      <c r="H40" s="263">
        <v>-1721.7</v>
      </c>
      <c r="I40" s="168">
        <f t="shared" si="0"/>
        <v>-4113.58</v>
      </c>
    </row>
    <row r="41" spans="1:9" hidden="1" x14ac:dyDescent="0.25">
      <c r="A41" s="263" t="s">
        <v>170</v>
      </c>
      <c r="B41" s="263" t="s">
        <v>3018</v>
      </c>
      <c r="C41" s="263" t="s">
        <v>171</v>
      </c>
      <c r="D41" s="263">
        <v>0</v>
      </c>
      <c r="E41" s="263">
        <v>0</v>
      </c>
      <c r="F41" s="263">
        <v>1139.04</v>
      </c>
      <c r="G41" s="263">
        <v>4016.16</v>
      </c>
      <c r="H41" s="263">
        <v>8124.48</v>
      </c>
      <c r="I41" s="168">
        <f t="shared" si="0"/>
        <v>13279.68</v>
      </c>
    </row>
    <row r="42" spans="1:9" hidden="1" x14ac:dyDescent="0.25">
      <c r="A42" s="263" t="s">
        <v>170</v>
      </c>
      <c r="B42" s="263" t="s">
        <v>3018</v>
      </c>
      <c r="C42" s="263" t="s">
        <v>161</v>
      </c>
      <c r="D42" s="263">
        <v>4408.8999999999996</v>
      </c>
      <c r="E42" s="263">
        <v>22267.94</v>
      </c>
      <c r="F42" s="263">
        <v>204123.5</v>
      </c>
      <c r="G42" s="263">
        <v>660653.38</v>
      </c>
      <c r="H42" s="263">
        <v>1313459.73</v>
      </c>
      <c r="I42" s="168">
        <f t="shared" si="0"/>
        <v>2204913.4500000002</v>
      </c>
    </row>
    <row r="43" spans="1:9" hidden="1" x14ac:dyDescent="0.25">
      <c r="A43" s="263" t="s">
        <v>170</v>
      </c>
      <c r="B43" s="263" t="s">
        <v>3018</v>
      </c>
      <c r="C43" s="263" t="s">
        <v>172</v>
      </c>
      <c r="D43" s="263">
        <v>0</v>
      </c>
      <c r="E43" s="263">
        <v>0</v>
      </c>
      <c r="F43" s="263">
        <v>43188.480000000003</v>
      </c>
      <c r="G43" s="263">
        <v>152275.68</v>
      </c>
      <c r="H43" s="263">
        <v>308035.5</v>
      </c>
      <c r="I43" s="168">
        <f t="shared" si="0"/>
        <v>503499.66000000003</v>
      </c>
    </row>
    <row r="44" spans="1:9" hidden="1" x14ac:dyDescent="0.25">
      <c r="A44" s="263" t="s">
        <v>170</v>
      </c>
      <c r="B44" s="263" t="s">
        <v>3018</v>
      </c>
      <c r="C44" s="263" t="s">
        <v>173</v>
      </c>
      <c r="D44" s="263">
        <v>0</v>
      </c>
      <c r="E44" s="263">
        <v>0</v>
      </c>
      <c r="F44" s="263">
        <v>9465.1200000000008</v>
      </c>
      <c r="G44" s="263">
        <v>33372.78</v>
      </c>
      <c r="H44" s="263">
        <v>67509.42</v>
      </c>
      <c r="I44" s="168">
        <f t="shared" si="0"/>
        <v>110347.32</v>
      </c>
    </row>
    <row r="45" spans="1:9" hidden="1" x14ac:dyDescent="0.25">
      <c r="A45" s="263" t="s">
        <v>170</v>
      </c>
      <c r="B45" s="263" t="s">
        <v>3018</v>
      </c>
      <c r="C45" s="263" t="s">
        <v>174</v>
      </c>
      <c r="D45" s="263">
        <v>0</v>
      </c>
      <c r="E45" s="263">
        <v>0</v>
      </c>
      <c r="F45" s="263">
        <v>4493.46</v>
      </c>
      <c r="G45" s="263">
        <v>15843.54</v>
      </c>
      <c r="H45" s="263">
        <v>32049.42</v>
      </c>
      <c r="I45" s="168">
        <f t="shared" si="0"/>
        <v>52386.42</v>
      </c>
    </row>
    <row r="46" spans="1:9" hidden="1" x14ac:dyDescent="0.25">
      <c r="A46" s="263" t="s">
        <v>170</v>
      </c>
      <c r="B46" s="263" t="s">
        <v>3018</v>
      </c>
      <c r="C46" s="263" t="s">
        <v>175</v>
      </c>
      <c r="D46" s="263">
        <v>56.27</v>
      </c>
      <c r="E46" s="263">
        <v>1316.7</v>
      </c>
      <c r="F46" s="263">
        <v>2522.81</v>
      </c>
      <c r="G46" s="263">
        <v>3172.63</v>
      </c>
      <c r="H46" s="263">
        <v>3530.37</v>
      </c>
      <c r="I46" s="168">
        <f t="shared" si="0"/>
        <v>10598.779999999999</v>
      </c>
    </row>
    <row r="47" spans="1:9" hidden="1" x14ac:dyDescent="0.25">
      <c r="A47" s="263" t="s">
        <v>170</v>
      </c>
      <c r="B47" s="263" t="s">
        <v>3018</v>
      </c>
      <c r="C47" s="263" t="s">
        <v>148</v>
      </c>
      <c r="D47" s="263">
        <v>2193.48</v>
      </c>
      <c r="E47" s="263">
        <v>11122.43</v>
      </c>
      <c r="F47" s="263">
        <v>100181.39</v>
      </c>
      <c r="G47" s="263">
        <v>315051.46000000002</v>
      </c>
      <c r="H47" s="263">
        <v>622437.09</v>
      </c>
      <c r="I47" s="168">
        <f t="shared" si="0"/>
        <v>1050985.8500000001</v>
      </c>
    </row>
    <row r="48" spans="1:9" hidden="1" x14ac:dyDescent="0.25">
      <c r="A48" s="263" t="s">
        <v>170</v>
      </c>
      <c r="B48" s="263" t="s">
        <v>3018</v>
      </c>
      <c r="C48" s="263" t="s">
        <v>149</v>
      </c>
      <c r="D48" s="263">
        <v>11581.92</v>
      </c>
      <c r="E48" s="263">
        <v>59397.93</v>
      </c>
      <c r="F48" s="263">
        <v>142524.25</v>
      </c>
      <c r="G48" s="263">
        <v>307865.92</v>
      </c>
      <c r="H48" s="263">
        <v>546494.84999999905</v>
      </c>
      <c r="I48" s="168">
        <f t="shared" si="0"/>
        <v>1067864.8699999992</v>
      </c>
    </row>
    <row r="49" spans="1:9" hidden="1" x14ac:dyDescent="0.25">
      <c r="A49" s="263" t="s">
        <v>170</v>
      </c>
      <c r="B49" s="263" t="s">
        <v>3018</v>
      </c>
      <c r="C49" s="263" t="s">
        <v>162</v>
      </c>
      <c r="D49" s="263">
        <v>1090.49</v>
      </c>
      <c r="E49" s="263">
        <v>10499.29</v>
      </c>
      <c r="F49" s="263">
        <v>70997.399999999994</v>
      </c>
      <c r="G49" s="263">
        <v>208600.52</v>
      </c>
      <c r="H49" s="263">
        <v>402484.07</v>
      </c>
      <c r="I49" s="168">
        <f t="shared" si="0"/>
        <v>693671.77</v>
      </c>
    </row>
    <row r="50" spans="1:9" hidden="1" x14ac:dyDescent="0.25">
      <c r="A50" s="263" t="s">
        <v>170</v>
      </c>
      <c r="B50" s="263" t="s">
        <v>3018</v>
      </c>
      <c r="C50" s="263" t="s">
        <v>163</v>
      </c>
      <c r="D50" s="263">
        <v>629.34</v>
      </c>
      <c r="E50" s="263">
        <v>14715.46</v>
      </c>
      <c r="F50" s="263">
        <v>154381.5</v>
      </c>
      <c r="G50" s="263">
        <v>474896.42</v>
      </c>
      <c r="H50" s="263">
        <v>925626.97</v>
      </c>
      <c r="I50" s="168">
        <f t="shared" si="0"/>
        <v>1570249.69</v>
      </c>
    </row>
    <row r="51" spans="1:9" hidden="1" x14ac:dyDescent="0.25">
      <c r="A51" s="263" t="s">
        <v>170</v>
      </c>
      <c r="B51" s="263" t="s">
        <v>3018</v>
      </c>
      <c r="C51" s="263" t="s">
        <v>150</v>
      </c>
      <c r="D51" s="263">
        <v>218.42</v>
      </c>
      <c r="E51" s="263">
        <v>1103.1300000000001</v>
      </c>
      <c r="F51" s="263">
        <v>27927.05</v>
      </c>
      <c r="G51" s="263">
        <v>95636.54</v>
      </c>
      <c r="H51" s="263">
        <v>192360.79</v>
      </c>
      <c r="I51" s="168">
        <f t="shared" si="0"/>
        <v>317245.93</v>
      </c>
    </row>
    <row r="52" spans="1:9" hidden="1" x14ac:dyDescent="0.25">
      <c r="A52" s="263" t="s">
        <v>170</v>
      </c>
      <c r="B52" s="263" t="s">
        <v>3018</v>
      </c>
      <c r="C52" s="263" t="s">
        <v>176</v>
      </c>
      <c r="D52" s="263">
        <v>0</v>
      </c>
      <c r="E52" s="263">
        <v>0</v>
      </c>
      <c r="F52" s="263">
        <v>44.64</v>
      </c>
      <c r="G52" s="263">
        <v>156.96</v>
      </c>
      <c r="H52" s="263">
        <v>316.8</v>
      </c>
      <c r="I52" s="168">
        <f t="shared" si="0"/>
        <v>518.40000000000009</v>
      </c>
    </row>
    <row r="53" spans="1:9" hidden="1" x14ac:dyDescent="0.25">
      <c r="A53" s="263" t="s">
        <v>170</v>
      </c>
      <c r="B53" s="263" t="s">
        <v>3018</v>
      </c>
      <c r="C53" s="263" t="s">
        <v>177</v>
      </c>
      <c r="D53" s="263">
        <v>106.39</v>
      </c>
      <c r="E53" s="263">
        <v>537.37</v>
      </c>
      <c r="F53" s="263">
        <v>1219.8399999999999</v>
      </c>
      <c r="G53" s="263">
        <v>2611.7199999999998</v>
      </c>
      <c r="H53" s="263">
        <v>4626.24</v>
      </c>
      <c r="I53" s="168">
        <f t="shared" si="0"/>
        <v>9101.56</v>
      </c>
    </row>
    <row r="54" spans="1:9" hidden="1" x14ac:dyDescent="0.25">
      <c r="A54" s="263" t="s">
        <v>178</v>
      </c>
      <c r="B54" s="263" t="s">
        <v>3018</v>
      </c>
      <c r="C54" s="263" t="s">
        <v>165</v>
      </c>
      <c r="D54" s="263">
        <v>8743.51</v>
      </c>
      <c r="E54" s="263">
        <v>121823.69</v>
      </c>
      <c r="F54" s="263">
        <v>254398.6</v>
      </c>
      <c r="G54" s="263">
        <v>749920.19</v>
      </c>
      <c r="H54" s="263">
        <v>1257721.6599999999</v>
      </c>
      <c r="I54" s="168">
        <f t="shared" si="0"/>
        <v>2392607.65</v>
      </c>
    </row>
    <row r="55" spans="1:9" hidden="1" x14ac:dyDescent="0.25">
      <c r="A55" s="263" t="s">
        <v>178</v>
      </c>
      <c r="B55" s="263" t="s">
        <v>3018</v>
      </c>
      <c r="C55" s="263" t="s">
        <v>166</v>
      </c>
      <c r="D55" s="263">
        <v>4.41</v>
      </c>
      <c r="E55" s="263">
        <v>61.42</v>
      </c>
      <c r="F55" s="263">
        <v>115.9</v>
      </c>
      <c r="G55" s="263">
        <v>341.57</v>
      </c>
      <c r="H55" s="263">
        <v>573.29999999999995</v>
      </c>
      <c r="I55" s="168">
        <f t="shared" si="0"/>
        <v>1096.5999999999999</v>
      </c>
    </row>
    <row r="56" spans="1:9" hidden="1" x14ac:dyDescent="0.25">
      <c r="A56" s="263" t="s">
        <v>178</v>
      </c>
      <c r="B56" s="263" t="s">
        <v>3018</v>
      </c>
      <c r="C56" s="263" t="s">
        <v>179</v>
      </c>
      <c r="D56" s="263">
        <v>959.16</v>
      </c>
      <c r="E56" s="263">
        <v>5693.76</v>
      </c>
      <c r="F56" s="263">
        <v>6971.88</v>
      </c>
      <c r="G56" s="263">
        <v>8043.24</v>
      </c>
      <c r="H56" s="263">
        <v>9114.6</v>
      </c>
      <c r="I56" s="168">
        <f t="shared" si="0"/>
        <v>30782.639999999999</v>
      </c>
    </row>
    <row r="57" spans="1:9" hidden="1" x14ac:dyDescent="0.25">
      <c r="A57" s="263" t="s">
        <v>178</v>
      </c>
      <c r="B57" s="263" t="s">
        <v>3018</v>
      </c>
      <c r="C57" s="263" t="s">
        <v>167</v>
      </c>
      <c r="D57" s="263">
        <v>7360.94</v>
      </c>
      <c r="E57" s="263">
        <v>48664.4</v>
      </c>
      <c r="F57" s="263">
        <v>72108.679999999993</v>
      </c>
      <c r="G57" s="263">
        <v>451248.56</v>
      </c>
      <c r="H57" s="263">
        <v>590062.47000000102</v>
      </c>
      <c r="I57" s="168">
        <f t="shared" si="0"/>
        <v>1169445.050000001</v>
      </c>
    </row>
    <row r="58" spans="1:9" hidden="1" x14ac:dyDescent="0.25">
      <c r="A58" s="263" t="s">
        <v>178</v>
      </c>
      <c r="B58" s="263" t="s">
        <v>3018</v>
      </c>
      <c r="C58" s="263" t="s">
        <v>168</v>
      </c>
      <c r="D58" s="263">
        <v>-0.56999999999999995</v>
      </c>
      <c r="E58" s="263">
        <v>-7.9</v>
      </c>
      <c r="F58" s="263">
        <v>-17.350000000000001</v>
      </c>
      <c r="G58" s="263">
        <v>-29.75</v>
      </c>
      <c r="H58" s="263">
        <v>-47.96</v>
      </c>
      <c r="I58" s="168">
        <f t="shared" si="0"/>
        <v>-103.53</v>
      </c>
    </row>
    <row r="59" spans="1:9" hidden="1" x14ac:dyDescent="0.25">
      <c r="A59" s="263" t="s">
        <v>178</v>
      </c>
      <c r="B59" s="263" t="s">
        <v>3018</v>
      </c>
      <c r="C59" s="263" t="s">
        <v>180</v>
      </c>
      <c r="D59" s="263">
        <v>64.900000000000006</v>
      </c>
      <c r="E59" s="263">
        <v>904.91</v>
      </c>
      <c r="F59" s="263">
        <v>3409.01</v>
      </c>
      <c r="G59" s="263">
        <v>10049.700000000001</v>
      </c>
      <c r="H59" s="263">
        <v>16854.47</v>
      </c>
      <c r="I59" s="168">
        <f t="shared" si="0"/>
        <v>31282.99</v>
      </c>
    </row>
    <row r="60" spans="1:9" hidden="1" x14ac:dyDescent="0.25">
      <c r="A60" s="263" t="s">
        <v>178</v>
      </c>
      <c r="B60" s="263" t="s">
        <v>3018</v>
      </c>
      <c r="C60" s="263" t="s">
        <v>159</v>
      </c>
      <c r="D60" s="263">
        <v>111.83</v>
      </c>
      <c r="E60" s="263">
        <v>1558.54</v>
      </c>
      <c r="F60" s="263">
        <v>2877.39</v>
      </c>
      <c r="G60" s="263">
        <v>8482.17</v>
      </c>
      <c r="H60" s="263">
        <v>14225.44</v>
      </c>
      <c r="I60" s="168">
        <f t="shared" si="0"/>
        <v>27255.370000000003</v>
      </c>
    </row>
    <row r="61" spans="1:9" x14ac:dyDescent="0.25">
      <c r="A61" s="263" t="s">
        <v>181</v>
      </c>
      <c r="B61" s="263" t="s">
        <v>3018</v>
      </c>
      <c r="C61" s="263" t="s">
        <v>112</v>
      </c>
      <c r="D61" s="263">
        <v>4014.93</v>
      </c>
      <c r="E61" s="263">
        <v>17213.099999999999</v>
      </c>
      <c r="F61" s="263">
        <v>19980.66</v>
      </c>
      <c r="G61" s="263">
        <v>38488.86</v>
      </c>
      <c r="H61" s="263">
        <v>64765.32</v>
      </c>
      <c r="I61" s="263">
        <v>144462.87</v>
      </c>
    </row>
    <row r="62" spans="1:9" x14ac:dyDescent="0.25">
      <c r="A62" s="263" t="s">
        <v>181</v>
      </c>
      <c r="B62" s="263" t="s">
        <v>3018</v>
      </c>
      <c r="C62" s="263" t="s">
        <v>107</v>
      </c>
      <c r="D62" s="263">
        <v>1465.72</v>
      </c>
      <c r="E62" s="263">
        <v>6283.92</v>
      </c>
      <c r="F62" s="263">
        <v>2732.1</v>
      </c>
      <c r="G62" s="263">
        <v>5263.5</v>
      </c>
      <c r="H62" s="263">
        <v>8857.86</v>
      </c>
      <c r="I62" s="263">
        <v>24603.1</v>
      </c>
    </row>
    <row r="63" spans="1:9" x14ac:dyDescent="0.25">
      <c r="A63" s="263" t="s">
        <v>181</v>
      </c>
      <c r="B63" s="263" t="s">
        <v>3018</v>
      </c>
      <c r="C63" s="263" t="s">
        <v>118</v>
      </c>
      <c r="D63" s="263">
        <v>3748.86</v>
      </c>
      <c r="E63" s="263">
        <v>16072.02</v>
      </c>
      <c r="F63" s="263">
        <v>18616.560000000001</v>
      </c>
      <c r="G63" s="263">
        <v>35862</v>
      </c>
      <c r="H63" s="263">
        <v>60344.88</v>
      </c>
      <c r="I63" s="263">
        <v>134644.32</v>
      </c>
    </row>
    <row r="64" spans="1:9" x14ac:dyDescent="0.25">
      <c r="A64" s="263" t="s">
        <v>181</v>
      </c>
      <c r="B64" s="263" t="s">
        <v>3018</v>
      </c>
      <c r="C64" s="263" t="s">
        <v>113</v>
      </c>
      <c r="D64" s="263">
        <v>45788.34</v>
      </c>
      <c r="E64" s="263">
        <v>196306.02</v>
      </c>
      <c r="F64" s="263">
        <v>222556.02</v>
      </c>
      <c r="G64" s="263">
        <v>428708.52</v>
      </c>
      <c r="H64" s="263">
        <v>721381.32</v>
      </c>
      <c r="I64" s="263">
        <v>1614740.22</v>
      </c>
    </row>
    <row r="65" spans="1:9" x14ac:dyDescent="0.25">
      <c r="A65" s="263" t="s">
        <v>181</v>
      </c>
      <c r="B65" s="263" t="s">
        <v>3018</v>
      </c>
      <c r="C65" s="263" t="s">
        <v>108</v>
      </c>
      <c r="D65" s="263">
        <v>8817.1299999999992</v>
      </c>
      <c r="E65" s="263">
        <v>37801.379999999997</v>
      </c>
      <c r="F65" s="263">
        <v>59642.28</v>
      </c>
      <c r="G65" s="263">
        <v>114888.66</v>
      </c>
      <c r="H65" s="263">
        <v>193321.8</v>
      </c>
      <c r="I65" s="263">
        <v>414471.25</v>
      </c>
    </row>
    <row r="66" spans="1:9" x14ac:dyDescent="0.25">
      <c r="A66" s="263" t="s">
        <v>181</v>
      </c>
      <c r="B66" s="263" t="s">
        <v>3018</v>
      </c>
      <c r="C66" s="263" t="s">
        <v>119</v>
      </c>
      <c r="D66" s="263">
        <v>42717.14</v>
      </c>
      <c r="E66" s="263">
        <v>183139.20000000001</v>
      </c>
      <c r="F66" s="263">
        <v>216846.54</v>
      </c>
      <c r="G66" s="263">
        <v>417710.82</v>
      </c>
      <c r="H66" s="263">
        <v>702875.34</v>
      </c>
      <c r="I66" s="263">
        <v>1563289.04</v>
      </c>
    </row>
    <row r="67" spans="1:9" x14ac:dyDescent="0.25">
      <c r="A67" s="263" t="s">
        <v>181</v>
      </c>
      <c r="B67" s="263" t="s">
        <v>3018</v>
      </c>
      <c r="C67" s="263" t="s">
        <v>114</v>
      </c>
      <c r="D67" s="263">
        <v>12493.24</v>
      </c>
      <c r="E67" s="263">
        <v>53561.4</v>
      </c>
      <c r="F67" s="263">
        <v>70914.960000000006</v>
      </c>
      <c r="G67" s="263">
        <v>136603.44</v>
      </c>
      <c r="H67" s="263">
        <v>229860.72</v>
      </c>
      <c r="I67" s="263">
        <v>503433.76</v>
      </c>
    </row>
    <row r="68" spans="1:9" x14ac:dyDescent="0.25">
      <c r="A68" s="263" t="s">
        <v>181</v>
      </c>
      <c r="B68" s="263" t="s">
        <v>3018</v>
      </c>
      <c r="C68" s="263" t="s">
        <v>120</v>
      </c>
      <c r="D68" s="263">
        <v>30343.15</v>
      </c>
      <c r="E68" s="263">
        <v>130088.64</v>
      </c>
      <c r="F68" s="263">
        <v>181093.86</v>
      </c>
      <c r="G68" s="263">
        <v>348840.24</v>
      </c>
      <c r="H68" s="263">
        <v>586987.43999999994</v>
      </c>
      <c r="I68" s="263">
        <v>1277353.33</v>
      </c>
    </row>
    <row r="69" spans="1:9" x14ac:dyDescent="0.25">
      <c r="A69" s="263" t="s">
        <v>181</v>
      </c>
      <c r="B69" s="263" t="s">
        <v>3018</v>
      </c>
      <c r="C69" s="263" t="s">
        <v>115</v>
      </c>
      <c r="D69" s="263">
        <v>5253.77</v>
      </c>
      <c r="E69" s="263">
        <v>22524.3</v>
      </c>
      <c r="F69" s="263">
        <v>33274.620000000003</v>
      </c>
      <c r="G69" s="263">
        <v>64096.5</v>
      </c>
      <c r="H69" s="263">
        <v>107853.66</v>
      </c>
      <c r="I69" s="263">
        <v>233002.85</v>
      </c>
    </row>
    <row r="70" spans="1:9" x14ac:dyDescent="0.25">
      <c r="A70" s="263" t="s">
        <v>181</v>
      </c>
      <c r="B70" s="263" t="s">
        <v>3018</v>
      </c>
      <c r="C70" s="263" t="s">
        <v>110</v>
      </c>
      <c r="D70" s="263">
        <v>458.78</v>
      </c>
      <c r="E70" s="263">
        <v>1967.22</v>
      </c>
      <c r="F70" s="263">
        <v>2042.1</v>
      </c>
      <c r="G70" s="263">
        <v>3933.6</v>
      </c>
      <c r="H70" s="263">
        <v>6618.54</v>
      </c>
      <c r="I70" s="263">
        <v>15020.240000000002</v>
      </c>
    </row>
    <row r="71" spans="1:9" x14ac:dyDescent="0.25">
      <c r="A71" s="263" t="s">
        <v>181</v>
      </c>
      <c r="B71" s="263" t="s">
        <v>3018</v>
      </c>
      <c r="C71" s="263" t="s">
        <v>121</v>
      </c>
      <c r="D71" s="263">
        <v>6980.74</v>
      </c>
      <c r="E71" s="263">
        <v>29927.94</v>
      </c>
      <c r="F71" s="263">
        <v>47760.9</v>
      </c>
      <c r="G71" s="263">
        <v>92002.14</v>
      </c>
      <c r="H71" s="263">
        <v>154810.62</v>
      </c>
      <c r="I71" s="263">
        <v>331482.33999999997</v>
      </c>
    </row>
    <row r="72" spans="1:9" x14ac:dyDescent="0.25">
      <c r="A72" s="263" t="s">
        <v>181</v>
      </c>
      <c r="B72" s="263" t="s">
        <v>3018</v>
      </c>
      <c r="C72" s="263" t="s">
        <v>116</v>
      </c>
      <c r="D72" s="263">
        <v>827.41</v>
      </c>
      <c r="E72" s="263">
        <v>3547.56</v>
      </c>
      <c r="F72" s="263">
        <v>4387.38</v>
      </c>
      <c r="G72" s="263">
        <v>8451.7199999999993</v>
      </c>
      <c r="H72" s="263">
        <v>14222.46</v>
      </c>
      <c r="I72" s="263">
        <v>31436.53</v>
      </c>
    </row>
    <row r="73" spans="1:9" x14ac:dyDescent="0.25">
      <c r="A73" s="263" t="s">
        <v>181</v>
      </c>
      <c r="B73" s="263" t="s">
        <v>3018</v>
      </c>
      <c r="C73" s="263" t="s">
        <v>122</v>
      </c>
      <c r="D73" s="263">
        <v>824.37</v>
      </c>
      <c r="E73" s="263">
        <v>3534.54</v>
      </c>
      <c r="F73" s="263">
        <v>4368.54</v>
      </c>
      <c r="G73" s="263">
        <v>8415.06</v>
      </c>
      <c r="H73" s="263">
        <v>14159.88</v>
      </c>
      <c r="I73" s="263">
        <v>31302.39</v>
      </c>
    </row>
    <row r="74" spans="1:9" x14ac:dyDescent="0.25">
      <c r="A74" s="263" t="s">
        <v>181</v>
      </c>
      <c r="B74" s="263" t="s">
        <v>3018</v>
      </c>
      <c r="C74" s="263" t="s">
        <v>133</v>
      </c>
      <c r="D74" s="263">
        <v>242.68</v>
      </c>
      <c r="E74" s="263">
        <v>1040.6400000000001</v>
      </c>
      <c r="F74" s="263">
        <v>1780.86</v>
      </c>
      <c r="G74" s="263">
        <v>3430.44</v>
      </c>
      <c r="H74" s="263">
        <v>5771.88</v>
      </c>
      <c r="I74" s="263">
        <v>12266.5</v>
      </c>
    </row>
    <row r="75" spans="1:9" x14ac:dyDescent="0.25">
      <c r="A75" s="263" t="s">
        <v>181</v>
      </c>
      <c r="B75" s="263" t="s">
        <v>3018</v>
      </c>
      <c r="C75" s="263" t="s">
        <v>129</v>
      </c>
      <c r="D75" s="263">
        <v>242.68</v>
      </c>
      <c r="E75" s="263">
        <v>1040.6400000000001</v>
      </c>
      <c r="F75" s="263">
        <v>1780.86</v>
      </c>
      <c r="G75" s="263">
        <v>3430.44</v>
      </c>
      <c r="H75" s="263">
        <v>5771.88</v>
      </c>
      <c r="I75" s="263">
        <v>12266.5</v>
      </c>
    </row>
    <row r="76" spans="1:9" x14ac:dyDescent="0.25">
      <c r="A76" s="263" t="s">
        <v>181</v>
      </c>
      <c r="B76" s="263" t="s">
        <v>3018</v>
      </c>
      <c r="C76" s="263" t="s">
        <v>182</v>
      </c>
      <c r="D76" s="263">
        <v>215.66</v>
      </c>
      <c r="E76" s="263">
        <v>924.36</v>
      </c>
      <c r="F76" s="263">
        <v>1582.98</v>
      </c>
      <c r="G76" s="263">
        <v>3048.78</v>
      </c>
      <c r="H76" s="263">
        <v>5130.3599999999997</v>
      </c>
      <c r="I76" s="263">
        <v>10902.14</v>
      </c>
    </row>
    <row r="77" spans="1:9" x14ac:dyDescent="0.25">
      <c r="A77" s="263" t="s">
        <v>181</v>
      </c>
      <c r="B77" s="263" t="s">
        <v>3018</v>
      </c>
      <c r="C77" s="263" t="s">
        <v>134</v>
      </c>
      <c r="D77" s="263">
        <v>335.3</v>
      </c>
      <c r="E77" s="263">
        <v>1437.27</v>
      </c>
      <c r="F77" s="263">
        <v>2014.61</v>
      </c>
      <c r="G77" s="263">
        <v>3881.62</v>
      </c>
      <c r="H77" s="263">
        <v>6531.81</v>
      </c>
      <c r="I77" s="263">
        <v>14200.61</v>
      </c>
    </row>
    <row r="78" spans="1:9" x14ac:dyDescent="0.25">
      <c r="A78" s="263" t="s">
        <v>181</v>
      </c>
      <c r="B78" s="263" t="s">
        <v>3018</v>
      </c>
      <c r="C78" s="263" t="s">
        <v>130</v>
      </c>
      <c r="D78" s="263">
        <v>338.23</v>
      </c>
      <c r="E78" s="263">
        <v>1449.72</v>
      </c>
      <c r="F78" s="263">
        <v>2032.14</v>
      </c>
      <c r="G78" s="263">
        <v>3915</v>
      </c>
      <c r="H78" s="263">
        <v>6587.64</v>
      </c>
      <c r="I78" s="263">
        <v>14322.73</v>
      </c>
    </row>
    <row r="79" spans="1:9" x14ac:dyDescent="0.25">
      <c r="A79" s="263" t="s">
        <v>181</v>
      </c>
      <c r="B79" s="263" t="s">
        <v>3018</v>
      </c>
      <c r="C79" s="263" t="s">
        <v>183</v>
      </c>
      <c r="D79" s="263">
        <v>148.34</v>
      </c>
      <c r="E79" s="263">
        <v>635.88</v>
      </c>
      <c r="F79" s="263">
        <v>891.42</v>
      </c>
      <c r="G79" s="263">
        <v>1717.32</v>
      </c>
      <c r="H79" s="263">
        <v>2889.48</v>
      </c>
      <c r="I79" s="263">
        <v>6282.4400000000005</v>
      </c>
    </row>
    <row r="80" spans="1:9" x14ac:dyDescent="0.25">
      <c r="A80" s="263" t="s">
        <v>181</v>
      </c>
      <c r="B80" s="263" t="s">
        <v>3018</v>
      </c>
      <c r="C80" s="263" t="s">
        <v>135</v>
      </c>
      <c r="D80" s="263">
        <v>335.09</v>
      </c>
      <c r="E80" s="263">
        <v>1436.46</v>
      </c>
      <c r="F80" s="263">
        <v>1372.98</v>
      </c>
      <c r="G80" s="263">
        <v>2645.16</v>
      </c>
      <c r="H80" s="263">
        <v>4451.7</v>
      </c>
      <c r="I80" s="263">
        <v>10241.39</v>
      </c>
    </row>
    <row r="81" spans="1:9" x14ac:dyDescent="0.25">
      <c r="A81" s="263" t="s">
        <v>181</v>
      </c>
      <c r="B81" s="263" t="s">
        <v>3018</v>
      </c>
      <c r="C81" s="263" t="s">
        <v>131</v>
      </c>
      <c r="D81" s="263">
        <v>379.85</v>
      </c>
      <c r="E81" s="263">
        <v>1628.7</v>
      </c>
      <c r="F81" s="263">
        <v>1557.24</v>
      </c>
      <c r="G81" s="263">
        <v>3000.12</v>
      </c>
      <c r="H81" s="263">
        <v>5048.46</v>
      </c>
      <c r="I81" s="263">
        <v>11614.369999999999</v>
      </c>
    </row>
    <row r="82" spans="1:9" x14ac:dyDescent="0.25">
      <c r="A82" s="263" t="s">
        <v>181</v>
      </c>
      <c r="B82" s="263" t="s">
        <v>3018</v>
      </c>
      <c r="C82" s="263" t="s">
        <v>184</v>
      </c>
      <c r="D82" s="263">
        <v>67.52</v>
      </c>
      <c r="E82" s="263">
        <v>289.2</v>
      </c>
      <c r="F82" s="263">
        <v>277.68</v>
      </c>
      <c r="G82" s="263">
        <v>534.66</v>
      </c>
      <c r="H82" s="263">
        <v>899.1</v>
      </c>
      <c r="I82" s="263">
        <v>2068.16</v>
      </c>
    </row>
    <row r="83" spans="1:9" hidden="1" x14ac:dyDescent="0.25">
      <c r="A83" s="263" t="s">
        <v>185</v>
      </c>
      <c r="B83" s="263" t="s">
        <v>3019</v>
      </c>
      <c r="C83" s="263" t="s">
        <v>186</v>
      </c>
      <c r="G83" s="263">
        <v>64859.96</v>
      </c>
      <c r="H83" s="263">
        <v>1556639.04</v>
      </c>
      <c r="I83" s="168">
        <f t="shared" ref="I83:I132" si="1">SUM(D83:H83)</f>
        <v>1621499</v>
      </c>
    </row>
    <row r="84" spans="1:9" hidden="1" x14ac:dyDescent="0.25">
      <c r="A84" s="263" t="s">
        <v>187</v>
      </c>
      <c r="B84" s="263" t="s">
        <v>3045</v>
      </c>
      <c r="C84" s="263" t="s">
        <v>161</v>
      </c>
      <c r="D84" s="263">
        <v>20.59</v>
      </c>
      <c r="E84" s="263">
        <v>228.32</v>
      </c>
      <c r="F84" s="263">
        <v>737.04</v>
      </c>
      <c r="G84" s="263">
        <v>1816.8</v>
      </c>
      <c r="H84" s="263">
        <v>3465.87</v>
      </c>
      <c r="I84" s="168">
        <f t="shared" si="1"/>
        <v>6268.62</v>
      </c>
    </row>
    <row r="85" spans="1:9" hidden="1" x14ac:dyDescent="0.25">
      <c r="A85" s="263" t="s">
        <v>187</v>
      </c>
      <c r="B85" s="263" t="s">
        <v>3045</v>
      </c>
      <c r="C85" s="263" t="s">
        <v>175</v>
      </c>
      <c r="D85" s="263">
        <v>-156.41</v>
      </c>
      <c r="E85" s="263">
        <v>5141.03</v>
      </c>
      <c r="F85" s="263">
        <v>37662.53</v>
      </c>
      <c r="G85" s="263">
        <v>102383.06</v>
      </c>
      <c r="H85" s="263">
        <v>201415.86</v>
      </c>
      <c r="I85" s="168">
        <f t="shared" si="1"/>
        <v>346446.06999999995</v>
      </c>
    </row>
    <row r="86" spans="1:9" hidden="1" x14ac:dyDescent="0.25">
      <c r="A86" s="263" t="s">
        <v>187</v>
      </c>
      <c r="B86" s="263" t="s">
        <v>3045</v>
      </c>
      <c r="C86" s="263" t="s">
        <v>148</v>
      </c>
      <c r="D86" s="263">
        <v>5866.32</v>
      </c>
      <c r="E86" s="263">
        <v>28351.61</v>
      </c>
      <c r="F86" s="263">
        <v>33093.96</v>
      </c>
      <c r="G86" s="263">
        <v>35996.11</v>
      </c>
      <c r="H86" s="263">
        <v>39776.159999999902</v>
      </c>
      <c r="I86" s="168">
        <f t="shared" si="1"/>
        <v>143084.15999999992</v>
      </c>
    </row>
    <row r="87" spans="1:9" hidden="1" x14ac:dyDescent="0.25">
      <c r="A87" s="263" t="s">
        <v>187</v>
      </c>
      <c r="B87" s="263" t="s">
        <v>3045</v>
      </c>
      <c r="C87" s="263" t="s">
        <v>149</v>
      </c>
      <c r="D87" s="263">
        <v>14815.01</v>
      </c>
      <c r="E87" s="263">
        <v>93331.88</v>
      </c>
      <c r="F87" s="263">
        <v>111845.79</v>
      </c>
      <c r="G87" s="263">
        <v>115109.74</v>
      </c>
      <c r="H87" s="263">
        <v>117161.33</v>
      </c>
      <c r="I87" s="168">
        <f t="shared" si="1"/>
        <v>452263.75</v>
      </c>
    </row>
    <row r="88" spans="1:9" hidden="1" x14ac:dyDescent="0.25">
      <c r="A88" s="263" t="s">
        <v>187</v>
      </c>
      <c r="B88" s="263" t="s">
        <v>3045</v>
      </c>
      <c r="C88" s="263" t="s">
        <v>162</v>
      </c>
      <c r="D88" s="263">
        <v>32289.4</v>
      </c>
      <c r="E88" s="263">
        <v>180753.95</v>
      </c>
      <c r="F88" s="263">
        <v>207032.51</v>
      </c>
      <c r="G88" s="263">
        <v>213314.75</v>
      </c>
      <c r="H88" s="263">
        <v>218313.95</v>
      </c>
      <c r="I88" s="168">
        <f t="shared" si="1"/>
        <v>851704.56</v>
      </c>
    </row>
    <row r="89" spans="1:9" hidden="1" x14ac:dyDescent="0.25">
      <c r="A89" s="263" t="s">
        <v>187</v>
      </c>
      <c r="B89" s="263" t="s">
        <v>3045</v>
      </c>
      <c r="C89" s="263" t="s">
        <v>163</v>
      </c>
      <c r="D89" s="263">
        <v>53954.44</v>
      </c>
      <c r="E89" s="263">
        <v>350055.44</v>
      </c>
      <c r="F89" s="263">
        <v>442620.05</v>
      </c>
      <c r="G89" s="263">
        <v>455212.84</v>
      </c>
      <c r="H89" s="263">
        <v>461826.65000000101</v>
      </c>
      <c r="I89" s="168">
        <f t="shared" si="1"/>
        <v>1763669.4200000011</v>
      </c>
    </row>
    <row r="90" spans="1:9" hidden="1" x14ac:dyDescent="0.25">
      <c r="A90" s="263" t="s">
        <v>187</v>
      </c>
      <c r="B90" s="263" t="s">
        <v>3045</v>
      </c>
      <c r="C90" s="263" t="s">
        <v>150</v>
      </c>
      <c r="D90" s="263">
        <v>23859.040000000001</v>
      </c>
      <c r="E90" s="263">
        <v>124069.8</v>
      </c>
      <c r="F90" s="263">
        <v>108711.02</v>
      </c>
      <c r="G90" s="263">
        <v>113451.04</v>
      </c>
      <c r="H90" s="263">
        <v>118015.08</v>
      </c>
      <c r="I90" s="168">
        <f t="shared" si="1"/>
        <v>488105.98</v>
      </c>
    </row>
    <row r="91" spans="1:9" hidden="1" x14ac:dyDescent="0.25">
      <c r="A91" s="263" t="s">
        <v>187</v>
      </c>
      <c r="B91" s="263" t="s">
        <v>3045</v>
      </c>
      <c r="C91" s="263" t="s">
        <v>176</v>
      </c>
      <c r="D91" s="263">
        <v>4624.0200000000004</v>
      </c>
      <c r="E91" s="263">
        <v>32378.32</v>
      </c>
      <c r="F91" s="263">
        <v>26785.86</v>
      </c>
      <c r="G91" s="263">
        <v>26948.58</v>
      </c>
      <c r="H91" s="263">
        <v>27111.3</v>
      </c>
      <c r="I91" s="168">
        <f t="shared" si="1"/>
        <v>117848.08</v>
      </c>
    </row>
    <row r="92" spans="1:9" hidden="1" x14ac:dyDescent="0.25">
      <c r="A92" s="263" t="s">
        <v>187</v>
      </c>
      <c r="B92" s="263" t="s">
        <v>3045</v>
      </c>
      <c r="C92" s="263" t="s">
        <v>151</v>
      </c>
      <c r="D92" s="263">
        <v>31197.18</v>
      </c>
      <c r="E92" s="263">
        <v>154632.07999999999</v>
      </c>
      <c r="F92" s="263">
        <v>157971.44</v>
      </c>
      <c r="G92" s="263">
        <v>158423.5</v>
      </c>
      <c r="H92" s="263">
        <v>158826.23999999999</v>
      </c>
      <c r="I92" s="168">
        <f t="shared" si="1"/>
        <v>661050.43999999994</v>
      </c>
    </row>
    <row r="93" spans="1:9" hidden="1" x14ac:dyDescent="0.25">
      <c r="A93" s="263" t="s">
        <v>187</v>
      </c>
      <c r="B93" s="263" t="s">
        <v>3045</v>
      </c>
      <c r="C93" s="263" t="s">
        <v>152</v>
      </c>
      <c r="D93" s="263">
        <v>18.32</v>
      </c>
      <c r="E93" s="263">
        <v>93.27</v>
      </c>
      <c r="F93" s="263">
        <v>94.929999999999893</v>
      </c>
      <c r="G93" s="263">
        <v>128.65</v>
      </c>
      <c r="H93" s="263">
        <v>178.48</v>
      </c>
      <c r="I93" s="168">
        <f t="shared" si="1"/>
        <v>513.64999999999986</v>
      </c>
    </row>
    <row r="94" spans="1:9" hidden="1" x14ac:dyDescent="0.25">
      <c r="A94" s="263" t="s">
        <v>187</v>
      </c>
      <c r="B94" s="263" t="s">
        <v>3045</v>
      </c>
      <c r="C94" s="263" t="s">
        <v>177</v>
      </c>
      <c r="D94" s="263">
        <v>-191.27</v>
      </c>
      <c r="E94" s="263">
        <v>6146.78</v>
      </c>
      <c r="F94" s="263">
        <v>44269.53</v>
      </c>
      <c r="G94" s="263">
        <v>120383.34</v>
      </c>
      <c r="H94" s="263">
        <v>236849.55</v>
      </c>
      <c r="I94" s="168">
        <f t="shared" si="1"/>
        <v>407457.93</v>
      </c>
    </row>
    <row r="95" spans="1:9" hidden="1" x14ac:dyDescent="0.25">
      <c r="A95" s="263" t="s">
        <v>188</v>
      </c>
      <c r="B95" s="263" t="s">
        <v>3045</v>
      </c>
      <c r="C95" s="263" t="s">
        <v>189</v>
      </c>
      <c r="D95" s="263">
        <v>0.05</v>
      </c>
      <c r="E95" s="263">
        <v>0.24</v>
      </c>
      <c r="F95" s="263">
        <v>0.24</v>
      </c>
      <c r="G95" s="263">
        <v>0.24</v>
      </c>
      <c r="H95" s="263">
        <v>0.24</v>
      </c>
      <c r="I95" s="168">
        <f t="shared" si="1"/>
        <v>1.01</v>
      </c>
    </row>
    <row r="96" spans="1:9" hidden="1" x14ac:dyDescent="0.25">
      <c r="A96" s="263" t="s">
        <v>188</v>
      </c>
      <c r="B96" s="263" t="s">
        <v>3045</v>
      </c>
      <c r="C96" s="263" t="s">
        <v>165</v>
      </c>
      <c r="D96" s="263">
        <v>69612.929999999993</v>
      </c>
      <c r="E96" s="263">
        <v>1426921.67</v>
      </c>
      <c r="F96" s="263">
        <v>4310018.2699999996</v>
      </c>
      <c r="G96" s="263">
        <v>6677697.0500000203</v>
      </c>
      <c r="H96" s="263">
        <v>8819868.2700000405</v>
      </c>
      <c r="I96" s="168">
        <f t="shared" si="1"/>
        <v>21304118.190000061</v>
      </c>
    </row>
    <row r="97" spans="1:9" hidden="1" x14ac:dyDescent="0.25">
      <c r="A97" s="263" t="s">
        <v>188</v>
      </c>
      <c r="B97" s="263" t="s">
        <v>3045</v>
      </c>
      <c r="C97" s="263" t="s">
        <v>166</v>
      </c>
      <c r="D97" s="263">
        <v>5545.2</v>
      </c>
      <c r="E97" s="263">
        <v>163330.6</v>
      </c>
      <c r="F97" s="263">
        <v>458213.71</v>
      </c>
      <c r="G97" s="263">
        <v>715886.04999999795</v>
      </c>
      <c r="H97" s="263">
        <v>949782.82999999798</v>
      </c>
      <c r="I97" s="168">
        <f t="shared" si="1"/>
        <v>2292758.3899999959</v>
      </c>
    </row>
    <row r="98" spans="1:9" hidden="1" x14ac:dyDescent="0.25">
      <c r="A98" s="263" t="s">
        <v>188</v>
      </c>
      <c r="B98" s="263" t="s">
        <v>3045</v>
      </c>
      <c r="C98" s="263" t="s">
        <v>167</v>
      </c>
      <c r="D98" s="263">
        <v>1606.38</v>
      </c>
      <c r="E98" s="263">
        <v>12277.93</v>
      </c>
      <c r="F98" s="263">
        <v>13609.34</v>
      </c>
      <c r="G98" s="263">
        <v>15430.35</v>
      </c>
      <c r="H98" s="263">
        <v>16981.810000000001</v>
      </c>
      <c r="I98" s="168">
        <f t="shared" si="1"/>
        <v>59905.81</v>
      </c>
    </row>
    <row r="99" spans="1:9" hidden="1" x14ac:dyDescent="0.25">
      <c r="A99" s="263" t="s">
        <v>188</v>
      </c>
      <c r="B99" s="263" t="s">
        <v>3045</v>
      </c>
      <c r="C99" s="263" t="s">
        <v>190</v>
      </c>
      <c r="D99" s="263">
        <v>795.73</v>
      </c>
      <c r="E99" s="263">
        <v>3267.73</v>
      </c>
      <c r="F99" s="263">
        <v>3361.31</v>
      </c>
      <c r="G99" s="263">
        <v>3369.96</v>
      </c>
      <c r="H99" s="263">
        <v>3377.94</v>
      </c>
      <c r="I99" s="168">
        <f t="shared" si="1"/>
        <v>14172.67</v>
      </c>
    </row>
    <row r="100" spans="1:9" hidden="1" x14ac:dyDescent="0.25">
      <c r="A100" s="263" t="s">
        <v>188</v>
      </c>
      <c r="B100" s="263" t="s">
        <v>3045</v>
      </c>
      <c r="C100" s="263" t="s">
        <v>168</v>
      </c>
      <c r="D100" s="263">
        <v>208600.7</v>
      </c>
      <c r="E100" s="263">
        <v>880242.9</v>
      </c>
      <c r="F100" s="263">
        <v>1110541.8999999999</v>
      </c>
      <c r="G100" s="263">
        <v>1111918.52</v>
      </c>
      <c r="H100" s="263">
        <v>1113243.25</v>
      </c>
      <c r="I100" s="168">
        <f t="shared" si="1"/>
        <v>4424547.2699999996</v>
      </c>
    </row>
    <row r="101" spans="1:9" hidden="1" x14ac:dyDescent="0.25">
      <c r="A101" s="263" t="s">
        <v>188</v>
      </c>
      <c r="B101" s="263" t="s">
        <v>3045</v>
      </c>
      <c r="C101" s="263" t="s">
        <v>180</v>
      </c>
      <c r="D101" s="263">
        <v>4152.1499999999996</v>
      </c>
      <c r="E101" s="263">
        <v>17776.060000000001</v>
      </c>
      <c r="F101" s="263">
        <v>37784.92</v>
      </c>
      <c r="G101" s="263">
        <v>39100.61</v>
      </c>
      <c r="H101" s="263">
        <v>40295.24</v>
      </c>
      <c r="I101" s="168">
        <f t="shared" si="1"/>
        <v>139108.97999999998</v>
      </c>
    </row>
    <row r="102" spans="1:9" hidden="1" x14ac:dyDescent="0.25">
      <c r="A102" s="263" t="s">
        <v>188</v>
      </c>
      <c r="B102" s="263" t="s">
        <v>3045</v>
      </c>
      <c r="C102" s="263" t="s">
        <v>191</v>
      </c>
      <c r="D102" s="263">
        <v>404.12</v>
      </c>
      <c r="E102" s="263">
        <v>1847.46</v>
      </c>
      <c r="F102" s="263">
        <v>1590.42</v>
      </c>
      <c r="G102" s="263">
        <v>1591.86</v>
      </c>
      <c r="H102" s="263">
        <v>1593.3</v>
      </c>
      <c r="I102" s="168">
        <f t="shared" si="1"/>
        <v>7027.16</v>
      </c>
    </row>
    <row r="103" spans="1:9" hidden="1" x14ac:dyDescent="0.25">
      <c r="A103" s="263" t="s">
        <v>188</v>
      </c>
      <c r="B103" s="263" t="s">
        <v>3045</v>
      </c>
      <c r="C103" s="263" t="s">
        <v>155</v>
      </c>
      <c r="D103" s="263">
        <v>1046.54</v>
      </c>
      <c r="E103" s="263">
        <v>4785.8999999999996</v>
      </c>
      <c r="F103" s="263">
        <v>4826.1000000000004</v>
      </c>
      <c r="G103" s="263">
        <v>4839.0600000000004</v>
      </c>
      <c r="H103" s="263">
        <v>4852.0200000000004</v>
      </c>
      <c r="I103" s="168">
        <f t="shared" si="1"/>
        <v>20349.620000000003</v>
      </c>
    </row>
    <row r="104" spans="1:9" hidden="1" x14ac:dyDescent="0.25">
      <c r="A104" s="263" t="s">
        <v>188</v>
      </c>
      <c r="B104" s="263" t="s">
        <v>3045</v>
      </c>
      <c r="C104" s="263" t="s">
        <v>156</v>
      </c>
      <c r="D104" s="263">
        <v>32384.12</v>
      </c>
      <c r="E104" s="263">
        <v>132469.29999999999</v>
      </c>
      <c r="F104" s="263">
        <v>172024.82</v>
      </c>
      <c r="G104" s="263">
        <v>172631.24</v>
      </c>
      <c r="H104" s="263">
        <v>173181.84</v>
      </c>
      <c r="I104" s="168">
        <f t="shared" si="1"/>
        <v>682691.32</v>
      </c>
    </row>
    <row r="105" spans="1:9" hidden="1" x14ac:dyDescent="0.25">
      <c r="A105" s="263" t="s">
        <v>188</v>
      </c>
      <c r="B105" s="263" t="s">
        <v>3045</v>
      </c>
      <c r="C105" s="263" t="s">
        <v>157</v>
      </c>
      <c r="D105" s="263">
        <v>4156.7299999999996</v>
      </c>
      <c r="E105" s="263">
        <v>17226.78</v>
      </c>
      <c r="F105" s="263">
        <v>43504.43</v>
      </c>
      <c r="G105" s="263">
        <v>43521.72</v>
      </c>
      <c r="H105" s="263">
        <v>43539</v>
      </c>
      <c r="I105" s="168">
        <f t="shared" si="1"/>
        <v>151948.66</v>
      </c>
    </row>
    <row r="106" spans="1:9" hidden="1" x14ac:dyDescent="0.25">
      <c r="A106" s="263" t="s">
        <v>188</v>
      </c>
      <c r="B106" s="263" t="s">
        <v>3045</v>
      </c>
      <c r="C106" s="263" t="s">
        <v>192</v>
      </c>
      <c r="D106" s="263">
        <v>143.61000000000001</v>
      </c>
      <c r="E106" s="263">
        <v>655.8</v>
      </c>
      <c r="F106" s="263">
        <v>896.64</v>
      </c>
      <c r="G106" s="263">
        <v>896.64</v>
      </c>
      <c r="H106" s="263">
        <v>896.64</v>
      </c>
      <c r="I106" s="168">
        <f t="shared" si="1"/>
        <v>3489.33</v>
      </c>
    </row>
    <row r="107" spans="1:9" hidden="1" x14ac:dyDescent="0.25">
      <c r="A107" s="263" t="s">
        <v>188</v>
      </c>
      <c r="B107" s="263" t="s">
        <v>3045</v>
      </c>
      <c r="C107" s="263" t="s">
        <v>193</v>
      </c>
      <c r="D107" s="263">
        <v>180.4</v>
      </c>
      <c r="E107" s="263">
        <v>823.92</v>
      </c>
      <c r="F107" s="263">
        <v>874.08</v>
      </c>
      <c r="G107" s="263">
        <v>874.08</v>
      </c>
      <c r="H107" s="263">
        <v>874.08</v>
      </c>
      <c r="I107" s="168">
        <f t="shared" si="1"/>
        <v>3626.56</v>
      </c>
    </row>
    <row r="108" spans="1:9" hidden="1" x14ac:dyDescent="0.25">
      <c r="A108" s="263" t="s">
        <v>188</v>
      </c>
      <c r="B108" s="263" t="s">
        <v>3045</v>
      </c>
      <c r="C108" s="263" t="s">
        <v>169</v>
      </c>
      <c r="D108" s="263">
        <v>23308.09</v>
      </c>
      <c r="E108" s="263">
        <v>136197.69</v>
      </c>
      <c r="F108" s="263">
        <v>140107.24</v>
      </c>
      <c r="G108" s="263">
        <v>172263.78</v>
      </c>
      <c r="H108" s="263">
        <v>200845.38</v>
      </c>
      <c r="I108" s="168">
        <f t="shared" si="1"/>
        <v>672722.18</v>
      </c>
    </row>
    <row r="109" spans="1:9" hidden="1" x14ac:dyDescent="0.25">
      <c r="A109" s="263" t="s">
        <v>3027</v>
      </c>
      <c r="B109" s="263" t="s">
        <v>3018</v>
      </c>
      <c r="C109" s="263" t="s">
        <v>1632</v>
      </c>
      <c r="D109" s="263">
        <v>0.09</v>
      </c>
      <c r="E109" s="263">
        <v>0.24</v>
      </c>
      <c r="F109" s="263">
        <v>0.12</v>
      </c>
      <c r="G109" s="263">
        <v>8303.82</v>
      </c>
      <c r="H109" s="263">
        <v>36980.1</v>
      </c>
      <c r="I109" s="168">
        <f t="shared" si="1"/>
        <v>45284.369999999995</v>
      </c>
    </row>
    <row r="110" spans="1:9" hidden="1" x14ac:dyDescent="0.25">
      <c r="A110" s="263" t="s">
        <v>3027</v>
      </c>
      <c r="B110" s="263" t="s">
        <v>3018</v>
      </c>
      <c r="C110" s="263" t="s">
        <v>183</v>
      </c>
      <c r="D110" s="263">
        <v>351.19</v>
      </c>
      <c r="E110" s="263">
        <v>26770.13</v>
      </c>
      <c r="F110" s="263">
        <v>157338.42000000001</v>
      </c>
      <c r="G110" s="263">
        <v>635058.42000000004</v>
      </c>
      <c r="H110" s="263">
        <v>1989109.26</v>
      </c>
      <c r="I110" s="168">
        <f t="shared" si="1"/>
        <v>2808627.42</v>
      </c>
    </row>
    <row r="111" spans="1:9" hidden="1" x14ac:dyDescent="0.25">
      <c r="A111" s="263" t="s">
        <v>3027</v>
      </c>
      <c r="B111" s="263" t="s">
        <v>3018</v>
      </c>
      <c r="C111" s="263" t="s">
        <v>369</v>
      </c>
      <c r="D111" s="263">
        <v>0.36</v>
      </c>
      <c r="E111" s="263">
        <v>0.96</v>
      </c>
      <c r="F111" s="263">
        <v>0.96</v>
      </c>
      <c r="G111" s="263">
        <v>59274.239999999998</v>
      </c>
      <c r="H111" s="263">
        <v>263972.34000000003</v>
      </c>
      <c r="I111" s="168">
        <f t="shared" si="1"/>
        <v>323248.86000000004</v>
      </c>
    </row>
    <row r="112" spans="1:9" hidden="1" x14ac:dyDescent="0.25">
      <c r="A112" s="263" t="s">
        <v>194</v>
      </c>
      <c r="B112" s="263" t="s">
        <v>3018</v>
      </c>
      <c r="C112" s="263" t="s">
        <v>195</v>
      </c>
      <c r="F112" s="263">
        <v>1414341.42</v>
      </c>
      <c r="G112" s="263">
        <v>4478747.7</v>
      </c>
      <c r="H112" s="263">
        <v>8486048.1600000001</v>
      </c>
      <c r="I112" s="168">
        <f t="shared" si="1"/>
        <v>14379137.280000001</v>
      </c>
    </row>
    <row r="113" spans="1:9" hidden="1" x14ac:dyDescent="0.25">
      <c r="A113" s="263" t="s">
        <v>196</v>
      </c>
      <c r="B113" s="263" t="s">
        <v>3018</v>
      </c>
      <c r="C113" s="263" t="s">
        <v>195</v>
      </c>
      <c r="F113" s="263">
        <v>1658.23</v>
      </c>
      <c r="G113" s="263">
        <v>39797.519999999997</v>
      </c>
      <c r="H113" s="263">
        <v>39797.519999999997</v>
      </c>
      <c r="I113" s="168">
        <f t="shared" si="1"/>
        <v>81253.26999999999</v>
      </c>
    </row>
    <row r="114" spans="1:9" hidden="1" x14ac:dyDescent="0.25">
      <c r="A114" s="263" t="s">
        <v>196</v>
      </c>
      <c r="B114" s="263" t="s">
        <v>3018</v>
      </c>
      <c r="C114" s="263" t="s">
        <v>197</v>
      </c>
      <c r="F114" s="263">
        <v>164164.67000000001</v>
      </c>
      <c r="G114" s="263">
        <v>3939951.96</v>
      </c>
      <c r="H114" s="263">
        <v>3939951.96</v>
      </c>
      <c r="I114" s="168">
        <f t="shared" si="1"/>
        <v>8044068.5899999999</v>
      </c>
    </row>
    <row r="115" spans="1:9" hidden="1" x14ac:dyDescent="0.25">
      <c r="A115" s="263" t="s">
        <v>198</v>
      </c>
      <c r="B115" s="263" t="s">
        <v>3019</v>
      </c>
      <c r="C115" s="263" t="s">
        <v>199</v>
      </c>
      <c r="I115" s="168">
        <f t="shared" si="1"/>
        <v>0</v>
      </c>
    </row>
    <row r="116" spans="1:9" hidden="1" x14ac:dyDescent="0.25">
      <c r="A116" s="263" t="s">
        <v>200</v>
      </c>
      <c r="B116" s="263" t="s">
        <v>3018</v>
      </c>
      <c r="C116" s="263" t="s">
        <v>201</v>
      </c>
      <c r="E116" s="263">
        <v>225688.98</v>
      </c>
      <c r="F116" s="263">
        <v>968107.02</v>
      </c>
      <c r="G116" s="263">
        <v>2295023.04</v>
      </c>
      <c r="H116" s="263">
        <v>4055217.9</v>
      </c>
      <c r="I116" s="168">
        <f t="shared" si="1"/>
        <v>7544036.9399999995</v>
      </c>
    </row>
    <row r="117" spans="1:9" hidden="1" x14ac:dyDescent="0.25">
      <c r="A117" s="263" t="s">
        <v>202</v>
      </c>
      <c r="B117" s="263" t="s">
        <v>3018</v>
      </c>
      <c r="C117" s="263" t="s">
        <v>203</v>
      </c>
      <c r="D117" s="263">
        <v>58.91</v>
      </c>
      <c r="E117" s="263">
        <v>425.82</v>
      </c>
      <c r="F117" s="263">
        <v>737.28</v>
      </c>
      <c r="G117" s="263">
        <v>1029.5999999999999</v>
      </c>
      <c r="H117" s="263">
        <v>1330.56</v>
      </c>
      <c r="I117" s="168">
        <f t="shared" si="1"/>
        <v>3582.1699999999996</v>
      </c>
    </row>
    <row r="118" spans="1:9" hidden="1" x14ac:dyDescent="0.25">
      <c r="A118" s="263" t="s">
        <v>202</v>
      </c>
      <c r="B118" s="263" t="s">
        <v>3018</v>
      </c>
      <c r="C118" s="263" t="s">
        <v>204</v>
      </c>
      <c r="D118" s="263">
        <v>284.08999999999997</v>
      </c>
      <c r="E118" s="263">
        <v>6056.82</v>
      </c>
      <c r="F118" s="263">
        <v>13138.29</v>
      </c>
      <c r="G118" s="263">
        <v>19351.759999999998</v>
      </c>
      <c r="H118" s="263">
        <v>25521.56</v>
      </c>
      <c r="I118" s="168">
        <f t="shared" si="1"/>
        <v>64352.520000000004</v>
      </c>
    </row>
    <row r="119" spans="1:9" hidden="1" x14ac:dyDescent="0.25">
      <c r="A119" s="263" t="s">
        <v>202</v>
      </c>
      <c r="B119" s="263" t="s">
        <v>3018</v>
      </c>
      <c r="C119" s="263" t="s">
        <v>205</v>
      </c>
      <c r="D119" s="263">
        <v>407.93</v>
      </c>
      <c r="E119" s="263">
        <v>7862.32</v>
      </c>
      <c r="F119" s="263">
        <v>16945.04</v>
      </c>
      <c r="G119" s="263">
        <v>25011.81</v>
      </c>
      <c r="H119" s="263">
        <v>33045.39</v>
      </c>
      <c r="I119" s="168">
        <f t="shared" si="1"/>
        <v>83272.490000000005</v>
      </c>
    </row>
    <row r="120" spans="1:9" hidden="1" x14ac:dyDescent="0.25">
      <c r="A120" s="263" t="s">
        <v>202</v>
      </c>
      <c r="B120" s="263" t="s">
        <v>3018</v>
      </c>
      <c r="C120" s="263" t="s">
        <v>206</v>
      </c>
      <c r="D120" s="263">
        <v>2032.77</v>
      </c>
      <c r="E120" s="263">
        <v>37364.81</v>
      </c>
      <c r="F120" s="263">
        <v>79179.63</v>
      </c>
      <c r="G120" s="263">
        <v>117013.31</v>
      </c>
      <c r="H120" s="263">
        <v>154752.14000000001</v>
      </c>
      <c r="I120" s="168">
        <f t="shared" si="1"/>
        <v>390342.66000000003</v>
      </c>
    </row>
    <row r="121" spans="1:9" hidden="1" x14ac:dyDescent="0.25">
      <c r="A121" s="263" t="s">
        <v>202</v>
      </c>
      <c r="B121" s="263" t="s">
        <v>3018</v>
      </c>
      <c r="C121" s="263" t="s">
        <v>207</v>
      </c>
      <c r="D121" s="263">
        <v>32.700000000000003</v>
      </c>
      <c r="E121" s="263">
        <v>698.16</v>
      </c>
      <c r="F121" s="263">
        <v>1464.63</v>
      </c>
      <c r="G121" s="263">
        <v>2157.2800000000002</v>
      </c>
      <c r="H121" s="263">
        <v>2845.2</v>
      </c>
      <c r="I121" s="168">
        <f t="shared" si="1"/>
        <v>7197.97</v>
      </c>
    </row>
    <row r="122" spans="1:9" hidden="1" x14ac:dyDescent="0.25">
      <c r="A122" s="263" t="s">
        <v>202</v>
      </c>
      <c r="B122" s="263" t="s">
        <v>3018</v>
      </c>
      <c r="C122" s="263" t="s">
        <v>171</v>
      </c>
      <c r="D122" s="263">
        <v>1652.27</v>
      </c>
      <c r="E122" s="263">
        <v>14183.89</v>
      </c>
      <c r="F122" s="263">
        <v>22069.38</v>
      </c>
      <c r="G122" s="263">
        <v>32940.6</v>
      </c>
      <c r="H122" s="263">
        <v>44133.84</v>
      </c>
      <c r="I122" s="168">
        <f t="shared" si="1"/>
        <v>114979.98</v>
      </c>
    </row>
    <row r="123" spans="1:9" hidden="1" x14ac:dyDescent="0.25">
      <c r="A123" s="263" t="s">
        <v>202</v>
      </c>
      <c r="B123" s="263" t="s">
        <v>3018</v>
      </c>
      <c r="C123" s="263" t="s">
        <v>208</v>
      </c>
      <c r="D123" s="263">
        <v>195.28</v>
      </c>
      <c r="E123" s="263">
        <v>1411.38</v>
      </c>
      <c r="F123" s="263">
        <v>1813.86</v>
      </c>
      <c r="G123" s="263">
        <v>2534.52</v>
      </c>
      <c r="H123" s="263">
        <v>3276.78</v>
      </c>
      <c r="I123" s="168">
        <f t="shared" si="1"/>
        <v>9231.82</v>
      </c>
    </row>
    <row r="124" spans="1:9" hidden="1" x14ac:dyDescent="0.25">
      <c r="A124" s="263" t="s">
        <v>202</v>
      </c>
      <c r="B124" s="263" t="s">
        <v>3018</v>
      </c>
      <c r="C124" s="263" t="s">
        <v>161</v>
      </c>
      <c r="D124" s="263">
        <v>12287.92</v>
      </c>
      <c r="E124" s="263">
        <v>95645.409999999902</v>
      </c>
      <c r="F124" s="263">
        <v>153453.54</v>
      </c>
      <c r="G124" s="263">
        <v>221456.52</v>
      </c>
      <c r="H124" s="263">
        <v>291134.03999999998</v>
      </c>
      <c r="I124" s="168">
        <f t="shared" si="1"/>
        <v>773977.42999999993</v>
      </c>
    </row>
    <row r="125" spans="1:9" hidden="1" x14ac:dyDescent="0.25">
      <c r="A125" s="263" t="s">
        <v>202</v>
      </c>
      <c r="B125" s="263" t="s">
        <v>3018</v>
      </c>
      <c r="C125" s="263" t="s">
        <v>172</v>
      </c>
      <c r="D125" s="263">
        <v>14.11</v>
      </c>
      <c r="E125" s="263">
        <v>142.5</v>
      </c>
      <c r="F125" s="263">
        <v>247.5</v>
      </c>
      <c r="G125" s="263">
        <v>383.52</v>
      </c>
      <c r="H125" s="263">
        <v>523.86</v>
      </c>
      <c r="I125" s="168">
        <f t="shared" si="1"/>
        <v>1311.49</v>
      </c>
    </row>
    <row r="126" spans="1:9" hidden="1" x14ac:dyDescent="0.25">
      <c r="A126" s="263" t="s">
        <v>202</v>
      </c>
      <c r="B126" s="263" t="s">
        <v>3018</v>
      </c>
      <c r="C126" s="263" t="s">
        <v>209</v>
      </c>
      <c r="D126" s="263">
        <v>130.55000000000001</v>
      </c>
      <c r="E126" s="263">
        <v>1040.28</v>
      </c>
      <c r="F126" s="263">
        <v>1713.36</v>
      </c>
      <c r="G126" s="263">
        <v>2498.94</v>
      </c>
      <c r="H126" s="263">
        <v>3306.66</v>
      </c>
      <c r="I126" s="168">
        <f t="shared" si="1"/>
        <v>8689.7899999999991</v>
      </c>
    </row>
    <row r="127" spans="1:9" hidden="1" x14ac:dyDescent="0.25">
      <c r="A127" s="263" t="s">
        <v>202</v>
      </c>
      <c r="B127" s="263" t="s">
        <v>3018</v>
      </c>
      <c r="C127" s="263" t="s">
        <v>173</v>
      </c>
      <c r="D127" s="263">
        <v>429.72</v>
      </c>
      <c r="E127" s="263">
        <v>3697.67</v>
      </c>
      <c r="F127" s="263">
        <v>6494.02</v>
      </c>
      <c r="G127" s="263">
        <v>9653.7599999999893</v>
      </c>
      <c r="H127" s="263">
        <v>12903.34</v>
      </c>
      <c r="I127" s="168">
        <f t="shared" si="1"/>
        <v>33178.509999999995</v>
      </c>
    </row>
    <row r="128" spans="1:9" hidden="1" x14ac:dyDescent="0.25">
      <c r="A128" s="263" t="s">
        <v>202</v>
      </c>
      <c r="B128" s="263" t="s">
        <v>3018</v>
      </c>
      <c r="C128" s="263" t="s">
        <v>175</v>
      </c>
      <c r="D128" s="263">
        <v>12154.34</v>
      </c>
      <c r="E128" s="263">
        <v>138490.64000000001</v>
      </c>
      <c r="F128" s="263">
        <v>279004.45</v>
      </c>
      <c r="G128" s="263">
        <v>418008.24</v>
      </c>
      <c r="H128" s="263">
        <v>559385.87999999896</v>
      </c>
      <c r="I128" s="168">
        <f t="shared" si="1"/>
        <v>1407043.5499999989</v>
      </c>
    </row>
    <row r="129" spans="1:9" hidden="1" x14ac:dyDescent="0.25">
      <c r="A129" s="263" t="s">
        <v>202</v>
      </c>
      <c r="B129" s="263" t="s">
        <v>3018</v>
      </c>
      <c r="C129" s="263" t="s">
        <v>148</v>
      </c>
      <c r="D129" s="263">
        <v>43100</v>
      </c>
      <c r="E129" s="263">
        <v>344415.25</v>
      </c>
      <c r="F129" s="263">
        <v>770837.46999999904</v>
      </c>
      <c r="G129" s="263">
        <v>1162834.05</v>
      </c>
      <c r="H129" s="263">
        <v>1550102.75</v>
      </c>
      <c r="I129" s="168">
        <f t="shared" si="1"/>
        <v>3871289.5199999991</v>
      </c>
    </row>
    <row r="130" spans="1:9" hidden="1" x14ac:dyDescent="0.25">
      <c r="A130" s="263" t="s">
        <v>202</v>
      </c>
      <c r="B130" s="263" t="s">
        <v>3018</v>
      </c>
      <c r="C130" s="263" t="s">
        <v>149</v>
      </c>
      <c r="D130" s="263">
        <v>51011.03</v>
      </c>
      <c r="E130" s="263">
        <v>431664.84</v>
      </c>
      <c r="F130" s="263">
        <v>928584.01</v>
      </c>
      <c r="G130" s="263">
        <v>1372219.18</v>
      </c>
      <c r="H130" s="263">
        <v>1774179.6899999899</v>
      </c>
      <c r="I130" s="168">
        <f t="shared" si="1"/>
        <v>4557658.7499999898</v>
      </c>
    </row>
    <row r="131" spans="1:9" hidden="1" x14ac:dyDescent="0.25">
      <c r="A131" s="263" t="s">
        <v>202</v>
      </c>
      <c r="B131" s="263" t="s">
        <v>3018</v>
      </c>
      <c r="C131" s="263" t="s">
        <v>162</v>
      </c>
      <c r="D131" s="263">
        <v>22756.86</v>
      </c>
      <c r="E131" s="263">
        <v>142688.04</v>
      </c>
      <c r="F131" s="263">
        <v>276388.46000000002</v>
      </c>
      <c r="G131" s="263">
        <v>408197.04000000103</v>
      </c>
      <c r="H131" s="263">
        <v>543416.67999999702</v>
      </c>
      <c r="I131" s="168">
        <f t="shared" si="1"/>
        <v>1393447.0799999982</v>
      </c>
    </row>
    <row r="132" spans="1:9" hidden="1" x14ac:dyDescent="0.25">
      <c r="A132" s="263" t="s">
        <v>202</v>
      </c>
      <c r="B132" s="263" t="s">
        <v>3018</v>
      </c>
      <c r="C132" s="263" t="s">
        <v>163</v>
      </c>
      <c r="D132" s="263">
        <v>63346.400000000001</v>
      </c>
      <c r="E132" s="263">
        <v>394254.8</v>
      </c>
      <c r="F132" s="263">
        <v>809309.78</v>
      </c>
      <c r="G132" s="263">
        <v>1192970.7</v>
      </c>
      <c r="H132" s="263">
        <v>1586364.46</v>
      </c>
      <c r="I132" s="168">
        <f t="shared" si="1"/>
        <v>4046246.1399999997</v>
      </c>
    </row>
    <row r="133" spans="1:9" hidden="1" x14ac:dyDescent="0.25">
      <c r="A133" s="263" t="s">
        <v>202</v>
      </c>
      <c r="B133" s="263" t="s">
        <v>3018</v>
      </c>
      <c r="C133" s="263" t="s">
        <v>150</v>
      </c>
      <c r="D133" s="263">
        <v>32764.59</v>
      </c>
      <c r="E133" s="263">
        <v>242141.61</v>
      </c>
      <c r="F133" s="263">
        <v>395151.17</v>
      </c>
      <c r="G133" s="263">
        <v>596067.14999999898</v>
      </c>
      <c r="H133" s="263">
        <v>799850.12999999803</v>
      </c>
      <c r="I133" s="168">
        <f t="shared" ref="I133:I196" si="2">SUM(D133:H133)</f>
        <v>2065974.6499999971</v>
      </c>
    </row>
    <row r="134" spans="1:9" hidden="1" x14ac:dyDescent="0.25">
      <c r="A134" s="263" t="s">
        <v>202</v>
      </c>
      <c r="B134" s="263" t="s">
        <v>3018</v>
      </c>
      <c r="C134" s="263" t="s">
        <v>176</v>
      </c>
      <c r="D134" s="263">
        <v>1481.5</v>
      </c>
      <c r="E134" s="263">
        <v>10108.42</v>
      </c>
      <c r="F134" s="263">
        <v>16004.04</v>
      </c>
      <c r="G134" s="263">
        <v>23701.75</v>
      </c>
      <c r="H134" s="263">
        <v>31377.29</v>
      </c>
      <c r="I134" s="168">
        <f t="shared" si="2"/>
        <v>82673</v>
      </c>
    </row>
    <row r="135" spans="1:9" hidden="1" x14ac:dyDescent="0.25">
      <c r="A135" s="263" t="s">
        <v>202</v>
      </c>
      <c r="B135" s="263" t="s">
        <v>3018</v>
      </c>
      <c r="C135" s="263" t="s">
        <v>151</v>
      </c>
      <c r="D135" s="263">
        <v>4748.05</v>
      </c>
      <c r="E135" s="263">
        <v>38222.58</v>
      </c>
      <c r="F135" s="263">
        <v>77427.839999999997</v>
      </c>
      <c r="G135" s="263">
        <v>117292.8</v>
      </c>
      <c r="H135" s="263">
        <v>158339.22</v>
      </c>
      <c r="I135" s="168">
        <f t="shared" si="2"/>
        <v>396030.49</v>
      </c>
    </row>
    <row r="136" spans="1:9" hidden="1" x14ac:dyDescent="0.25">
      <c r="A136" s="263" t="s">
        <v>202</v>
      </c>
      <c r="B136" s="263" t="s">
        <v>3018</v>
      </c>
      <c r="C136" s="263" t="s">
        <v>152</v>
      </c>
      <c r="D136" s="263">
        <v>587.17999999999995</v>
      </c>
      <c r="E136" s="263">
        <v>4361.47</v>
      </c>
      <c r="F136" s="263">
        <v>7195.56</v>
      </c>
      <c r="G136" s="263">
        <v>10875.71</v>
      </c>
      <c r="H136" s="263">
        <v>14606.66</v>
      </c>
      <c r="I136" s="168">
        <f t="shared" si="2"/>
        <v>37626.58</v>
      </c>
    </row>
    <row r="137" spans="1:9" hidden="1" x14ac:dyDescent="0.25">
      <c r="A137" s="263" t="s">
        <v>202</v>
      </c>
      <c r="B137" s="263" t="s">
        <v>3018</v>
      </c>
      <c r="C137" s="263" t="s">
        <v>210</v>
      </c>
      <c r="D137" s="263">
        <v>168.69</v>
      </c>
      <c r="E137" s="263">
        <v>2336.5700000000002</v>
      </c>
      <c r="F137" s="263">
        <v>4718.93</v>
      </c>
      <c r="G137" s="263">
        <v>7027.04</v>
      </c>
      <c r="H137" s="263">
        <v>9354.14</v>
      </c>
      <c r="I137" s="168">
        <f t="shared" si="2"/>
        <v>23605.37</v>
      </c>
    </row>
    <row r="138" spans="1:9" hidden="1" x14ac:dyDescent="0.25">
      <c r="A138" s="263" t="s">
        <v>211</v>
      </c>
      <c r="B138" s="263" t="s">
        <v>3018</v>
      </c>
      <c r="C138" s="263" t="s">
        <v>165</v>
      </c>
      <c r="D138" s="263">
        <v>1385.2</v>
      </c>
      <c r="E138" s="263">
        <v>14358.74</v>
      </c>
      <c r="F138" s="263">
        <v>37046.1899999999</v>
      </c>
      <c r="G138" s="263">
        <v>59825.91</v>
      </c>
      <c r="H138" s="263">
        <v>82682.099999999802</v>
      </c>
      <c r="I138" s="168">
        <f t="shared" si="2"/>
        <v>195298.13999999972</v>
      </c>
    </row>
    <row r="139" spans="1:9" hidden="1" x14ac:dyDescent="0.25">
      <c r="A139" s="263" t="s">
        <v>211</v>
      </c>
      <c r="B139" s="263" t="s">
        <v>3018</v>
      </c>
      <c r="C139" s="263" t="s">
        <v>166</v>
      </c>
      <c r="D139" s="263">
        <v>3216.33</v>
      </c>
      <c r="E139" s="263">
        <v>38679.449999999997</v>
      </c>
      <c r="F139" s="263">
        <v>92667.550000000105</v>
      </c>
      <c r="G139" s="263">
        <v>148542.43</v>
      </c>
      <c r="H139" s="263">
        <v>205457.64</v>
      </c>
      <c r="I139" s="168">
        <f t="shared" si="2"/>
        <v>488563.40000000014</v>
      </c>
    </row>
    <row r="140" spans="1:9" hidden="1" x14ac:dyDescent="0.25">
      <c r="A140" s="263" t="s">
        <v>211</v>
      </c>
      <c r="B140" s="263" t="s">
        <v>3018</v>
      </c>
      <c r="C140" s="263" t="s">
        <v>179</v>
      </c>
      <c r="D140" s="263">
        <v>9725.61</v>
      </c>
      <c r="E140" s="263">
        <v>74629.86</v>
      </c>
      <c r="F140" s="263">
        <v>153018.59</v>
      </c>
      <c r="G140" s="263">
        <v>249978.47</v>
      </c>
      <c r="H140" s="263">
        <v>337889.04</v>
      </c>
      <c r="I140" s="168">
        <f t="shared" si="2"/>
        <v>825241.57000000007</v>
      </c>
    </row>
    <row r="141" spans="1:9" hidden="1" x14ac:dyDescent="0.25">
      <c r="A141" s="263" t="s">
        <v>211</v>
      </c>
      <c r="B141" s="263" t="s">
        <v>3018</v>
      </c>
      <c r="C141" s="263" t="s">
        <v>190</v>
      </c>
      <c r="D141" s="263">
        <v>2530.06</v>
      </c>
      <c r="E141" s="263">
        <v>18164.02</v>
      </c>
      <c r="F141" s="263">
        <v>36275.269999999902</v>
      </c>
      <c r="G141" s="263">
        <v>56638.289999999899</v>
      </c>
      <c r="H141" s="263">
        <v>76319.64</v>
      </c>
      <c r="I141" s="168">
        <f t="shared" si="2"/>
        <v>189927.2799999998</v>
      </c>
    </row>
    <row r="142" spans="1:9" hidden="1" x14ac:dyDescent="0.25">
      <c r="A142" s="263" t="s">
        <v>211</v>
      </c>
      <c r="B142" s="263" t="s">
        <v>3018</v>
      </c>
      <c r="C142" s="263" t="s">
        <v>168</v>
      </c>
      <c r="D142" s="263">
        <v>33565.1</v>
      </c>
      <c r="E142" s="263">
        <v>285189.69</v>
      </c>
      <c r="F142" s="263">
        <v>812756.86</v>
      </c>
      <c r="G142" s="263">
        <v>1325826.5600000001</v>
      </c>
      <c r="H142" s="263">
        <v>1843369.14</v>
      </c>
      <c r="I142" s="168">
        <f t="shared" si="2"/>
        <v>4300707.3499999996</v>
      </c>
    </row>
    <row r="143" spans="1:9" hidden="1" x14ac:dyDescent="0.25">
      <c r="A143" s="263" t="s">
        <v>211</v>
      </c>
      <c r="B143" s="263" t="s">
        <v>3018</v>
      </c>
      <c r="C143" s="263" t="s">
        <v>180</v>
      </c>
      <c r="D143" s="263">
        <v>1562.19</v>
      </c>
      <c r="E143" s="263">
        <v>15203.05</v>
      </c>
      <c r="F143" s="263">
        <v>66623.619999999893</v>
      </c>
      <c r="G143" s="263">
        <v>103681.71</v>
      </c>
      <c r="H143" s="263">
        <v>141704.84</v>
      </c>
      <c r="I143" s="168">
        <f t="shared" si="2"/>
        <v>328775.40999999992</v>
      </c>
    </row>
    <row r="144" spans="1:9" hidden="1" x14ac:dyDescent="0.25">
      <c r="A144" s="263" t="s">
        <v>211</v>
      </c>
      <c r="B144" s="263" t="s">
        <v>3018</v>
      </c>
      <c r="C144" s="263" t="s">
        <v>191</v>
      </c>
      <c r="D144" s="263">
        <v>155.29</v>
      </c>
      <c r="E144" s="263">
        <v>3799.98</v>
      </c>
      <c r="F144" s="263">
        <v>7743.12</v>
      </c>
      <c r="G144" s="263">
        <v>12352.68</v>
      </c>
      <c r="H144" s="263">
        <v>17100.36</v>
      </c>
      <c r="I144" s="168">
        <f t="shared" si="2"/>
        <v>41151.43</v>
      </c>
    </row>
    <row r="145" spans="1:9" hidden="1" x14ac:dyDescent="0.25">
      <c r="A145" s="263" t="s">
        <v>211</v>
      </c>
      <c r="B145" s="263" t="s">
        <v>3018</v>
      </c>
      <c r="C145" s="263" t="s">
        <v>155</v>
      </c>
      <c r="D145" s="263">
        <v>8.89</v>
      </c>
      <c r="E145" s="263">
        <v>153.78</v>
      </c>
      <c r="F145" s="263">
        <v>354.84</v>
      </c>
      <c r="G145" s="263">
        <v>562.20000000000005</v>
      </c>
      <c r="H145" s="263">
        <v>775.32</v>
      </c>
      <c r="I145" s="168">
        <f t="shared" si="2"/>
        <v>1855.0300000000002</v>
      </c>
    </row>
    <row r="146" spans="1:9" hidden="1" x14ac:dyDescent="0.25">
      <c r="A146" s="263" t="s">
        <v>211</v>
      </c>
      <c r="B146" s="263" t="s">
        <v>3018</v>
      </c>
      <c r="C146" s="263" t="s">
        <v>156</v>
      </c>
      <c r="D146" s="263">
        <v>3382.71</v>
      </c>
      <c r="E146" s="263">
        <v>24475.919999999998</v>
      </c>
      <c r="F146" s="263">
        <v>73677.84</v>
      </c>
      <c r="G146" s="263">
        <v>122692.32</v>
      </c>
      <c r="H146" s="263">
        <v>172682.16</v>
      </c>
      <c r="I146" s="168">
        <f t="shared" si="2"/>
        <v>396910.95</v>
      </c>
    </row>
    <row r="147" spans="1:9" hidden="1" x14ac:dyDescent="0.25">
      <c r="A147" s="263" t="s">
        <v>211</v>
      </c>
      <c r="B147" s="263" t="s">
        <v>3018</v>
      </c>
      <c r="C147" s="263" t="s">
        <v>157</v>
      </c>
      <c r="D147" s="263">
        <v>3.8</v>
      </c>
      <c r="E147" s="263">
        <v>65.94</v>
      </c>
      <c r="F147" s="263">
        <v>382.08</v>
      </c>
      <c r="G147" s="263">
        <v>604.5</v>
      </c>
      <c r="H147" s="263">
        <v>834.24</v>
      </c>
      <c r="I147" s="168">
        <f t="shared" si="2"/>
        <v>1890.56</v>
      </c>
    </row>
    <row r="148" spans="1:9" hidden="1" x14ac:dyDescent="0.25">
      <c r="A148" s="263" t="s">
        <v>211</v>
      </c>
      <c r="B148" s="263" t="s">
        <v>3018</v>
      </c>
      <c r="C148" s="263" t="s">
        <v>192</v>
      </c>
      <c r="D148" s="263">
        <v>1.19</v>
      </c>
      <c r="E148" s="263">
        <v>21.06</v>
      </c>
      <c r="F148" s="263">
        <v>66.599999999999994</v>
      </c>
      <c r="G148" s="263">
        <v>104.82</v>
      </c>
      <c r="H148" s="263">
        <v>144.36000000000001</v>
      </c>
      <c r="I148" s="168">
        <f t="shared" si="2"/>
        <v>338.03</v>
      </c>
    </row>
    <row r="149" spans="1:9" hidden="1" x14ac:dyDescent="0.25">
      <c r="A149" s="263" t="s">
        <v>211</v>
      </c>
      <c r="B149" s="263" t="s">
        <v>3018</v>
      </c>
      <c r="C149" s="263" t="s">
        <v>193</v>
      </c>
      <c r="D149" s="263">
        <v>171.81</v>
      </c>
      <c r="E149" s="263">
        <v>1257.54</v>
      </c>
      <c r="F149" s="263">
        <v>3102.54</v>
      </c>
      <c r="G149" s="263">
        <v>5161.62</v>
      </c>
      <c r="H149" s="263">
        <v>7262.03999999999</v>
      </c>
      <c r="I149" s="168">
        <f t="shared" si="2"/>
        <v>16955.549999999988</v>
      </c>
    </row>
    <row r="150" spans="1:9" hidden="1" x14ac:dyDescent="0.25">
      <c r="A150" s="263" t="s">
        <v>211</v>
      </c>
      <c r="B150" s="263" t="s">
        <v>3018</v>
      </c>
      <c r="C150" s="263" t="s">
        <v>169</v>
      </c>
      <c r="D150" s="263">
        <v>2130.2399999999998</v>
      </c>
      <c r="E150" s="263">
        <v>25039.14</v>
      </c>
      <c r="F150" s="263">
        <v>43138.42</v>
      </c>
      <c r="G150" s="263">
        <v>69434.919999999896</v>
      </c>
      <c r="H150" s="263">
        <v>96305.5799999999</v>
      </c>
      <c r="I150" s="168">
        <f t="shared" si="2"/>
        <v>236048.29999999978</v>
      </c>
    </row>
    <row r="151" spans="1:9" hidden="1" x14ac:dyDescent="0.25">
      <c r="A151" s="263" t="s">
        <v>3026</v>
      </c>
      <c r="B151" s="263" t="s">
        <v>3019</v>
      </c>
      <c r="C151" s="263" t="s">
        <v>240</v>
      </c>
      <c r="D151" s="263">
        <v>0.53</v>
      </c>
      <c r="E151" s="263">
        <v>1.32</v>
      </c>
      <c r="F151" s="263">
        <v>895.62</v>
      </c>
      <c r="G151" s="263">
        <v>1432.2</v>
      </c>
      <c r="H151" s="263">
        <v>1432.2</v>
      </c>
      <c r="I151" s="168">
        <f t="shared" si="2"/>
        <v>3761.87</v>
      </c>
    </row>
    <row r="152" spans="1:9" hidden="1" x14ac:dyDescent="0.25">
      <c r="A152" s="263" t="s">
        <v>3026</v>
      </c>
      <c r="B152" s="263" t="s">
        <v>3019</v>
      </c>
      <c r="C152" s="263" t="s">
        <v>205</v>
      </c>
      <c r="D152" s="263">
        <v>6.54</v>
      </c>
      <c r="E152" s="263">
        <v>1739.22</v>
      </c>
      <c r="F152" s="263">
        <v>69950.89</v>
      </c>
      <c r="G152" s="263">
        <v>126577.32</v>
      </c>
      <c r="H152" s="263">
        <v>126577.32</v>
      </c>
      <c r="I152" s="168">
        <f t="shared" si="2"/>
        <v>324851.29000000004</v>
      </c>
    </row>
    <row r="153" spans="1:9" hidden="1" x14ac:dyDescent="0.25">
      <c r="A153" s="263" t="s">
        <v>3026</v>
      </c>
      <c r="B153" s="263" t="s">
        <v>3019</v>
      </c>
      <c r="C153" s="263" t="s">
        <v>206</v>
      </c>
      <c r="E153" s="263">
        <v>28319.1</v>
      </c>
      <c r="F153" s="263">
        <v>567436.57999999996</v>
      </c>
      <c r="G153" s="263">
        <v>639325.6</v>
      </c>
      <c r="H153" s="263">
        <v>685847.04000000004</v>
      </c>
      <c r="I153" s="168">
        <f t="shared" si="2"/>
        <v>1920928.3199999998</v>
      </c>
    </row>
    <row r="154" spans="1:9" hidden="1" x14ac:dyDescent="0.25">
      <c r="A154" s="263" t="s">
        <v>3026</v>
      </c>
      <c r="B154" s="263" t="s">
        <v>3019</v>
      </c>
      <c r="C154" s="263" t="s">
        <v>171</v>
      </c>
      <c r="E154" s="263">
        <v>2921.55</v>
      </c>
      <c r="F154" s="263">
        <v>55355.76</v>
      </c>
      <c r="G154" s="263">
        <v>1401971.76</v>
      </c>
      <c r="H154" s="263">
        <v>4684446</v>
      </c>
      <c r="I154" s="168">
        <f t="shared" si="2"/>
        <v>6144695.0700000003</v>
      </c>
    </row>
    <row r="155" spans="1:9" hidden="1" x14ac:dyDescent="0.25">
      <c r="A155" s="263" t="s">
        <v>3026</v>
      </c>
      <c r="B155" s="263" t="s">
        <v>3019</v>
      </c>
      <c r="C155" s="263" t="s">
        <v>161</v>
      </c>
      <c r="D155" s="263">
        <v>0.05</v>
      </c>
      <c r="E155" s="263">
        <v>361.56</v>
      </c>
      <c r="F155" s="263">
        <v>7447.61</v>
      </c>
      <c r="G155" s="263">
        <v>206701.7</v>
      </c>
      <c r="H155" s="263">
        <v>691154.1</v>
      </c>
      <c r="I155" s="168">
        <f t="shared" si="2"/>
        <v>905665.02</v>
      </c>
    </row>
    <row r="156" spans="1:9" hidden="1" x14ac:dyDescent="0.25">
      <c r="A156" s="263" t="s">
        <v>3026</v>
      </c>
      <c r="B156" s="263" t="s">
        <v>3019</v>
      </c>
      <c r="C156" s="263" t="s">
        <v>209</v>
      </c>
      <c r="D156" s="263">
        <v>0.81</v>
      </c>
      <c r="E156" s="263">
        <v>226.14</v>
      </c>
      <c r="F156" s="263">
        <v>6074.58</v>
      </c>
      <c r="G156" s="263">
        <v>126449.11</v>
      </c>
      <c r="H156" s="263">
        <v>418184.34</v>
      </c>
      <c r="I156" s="168">
        <f t="shared" si="2"/>
        <v>550934.98</v>
      </c>
    </row>
    <row r="157" spans="1:9" hidden="1" x14ac:dyDescent="0.25">
      <c r="A157" s="263" t="s">
        <v>3026</v>
      </c>
      <c r="B157" s="263" t="s">
        <v>3019</v>
      </c>
      <c r="C157" s="263" t="s">
        <v>173</v>
      </c>
      <c r="E157" s="263">
        <v>36.33</v>
      </c>
      <c r="F157" s="263">
        <v>804.36</v>
      </c>
      <c r="G157" s="263">
        <v>20372.349999999999</v>
      </c>
      <c r="H157" s="263">
        <v>68070.48</v>
      </c>
      <c r="I157" s="168">
        <f t="shared" si="2"/>
        <v>89283.51999999999</v>
      </c>
    </row>
    <row r="158" spans="1:9" hidden="1" x14ac:dyDescent="0.25">
      <c r="A158" s="263" t="s">
        <v>3026</v>
      </c>
      <c r="B158" s="263" t="s">
        <v>3019</v>
      </c>
      <c r="C158" s="263" t="s">
        <v>148</v>
      </c>
      <c r="D158" s="263">
        <v>0.05</v>
      </c>
      <c r="E158" s="263">
        <v>0.12</v>
      </c>
      <c r="F158" s="263">
        <v>165.39</v>
      </c>
      <c r="G158" s="263">
        <v>264.48</v>
      </c>
      <c r="H158" s="263">
        <v>264.48</v>
      </c>
      <c r="I158" s="168">
        <f t="shared" si="2"/>
        <v>694.52</v>
      </c>
    </row>
    <row r="159" spans="1:9" hidden="1" x14ac:dyDescent="0.25">
      <c r="A159" s="263" t="s">
        <v>3026</v>
      </c>
      <c r="B159" s="263" t="s">
        <v>3019</v>
      </c>
      <c r="C159" s="263" t="s">
        <v>149</v>
      </c>
      <c r="D159" s="263">
        <v>0</v>
      </c>
      <c r="E159" s="263">
        <v>0</v>
      </c>
      <c r="F159" s="263">
        <v>0.67</v>
      </c>
      <c r="G159" s="263">
        <v>1.08</v>
      </c>
      <c r="H159" s="263">
        <v>1.08</v>
      </c>
      <c r="I159" s="168">
        <f t="shared" si="2"/>
        <v>2.83</v>
      </c>
    </row>
    <row r="160" spans="1:9" hidden="1" x14ac:dyDescent="0.25">
      <c r="A160" s="263" t="s">
        <v>3026</v>
      </c>
      <c r="B160" s="263" t="s">
        <v>3019</v>
      </c>
      <c r="C160" s="263" t="s">
        <v>162</v>
      </c>
      <c r="D160" s="263">
        <v>0</v>
      </c>
      <c r="E160" s="263">
        <v>0</v>
      </c>
      <c r="F160" s="263">
        <v>0.82</v>
      </c>
      <c r="G160" s="263">
        <v>1.32</v>
      </c>
      <c r="H160" s="263">
        <v>1.32</v>
      </c>
      <c r="I160" s="168">
        <f t="shared" si="2"/>
        <v>3.46</v>
      </c>
    </row>
    <row r="161" spans="1:9" hidden="1" x14ac:dyDescent="0.25">
      <c r="A161" s="263" t="s">
        <v>3026</v>
      </c>
      <c r="B161" s="263" t="s">
        <v>3019</v>
      </c>
      <c r="C161" s="263" t="s">
        <v>163</v>
      </c>
      <c r="D161" s="263">
        <v>0</v>
      </c>
      <c r="E161" s="263">
        <v>0</v>
      </c>
      <c r="F161" s="263">
        <v>1.95</v>
      </c>
      <c r="G161" s="263">
        <v>3.12</v>
      </c>
      <c r="H161" s="263">
        <v>3.12</v>
      </c>
      <c r="I161" s="168">
        <f t="shared" si="2"/>
        <v>8.1900000000000013</v>
      </c>
    </row>
    <row r="162" spans="1:9" hidden="1" x14ac:dyDescent="0.25">
      <c r="A162" s="263" t="s">
        <v>3026</v>
      </c>
      <c r="B162" s="263" t="s">
        <v>3019</v>
      </c>
      <c r="C162" s="263" t="s">
        <v>176</v>
      </c>
      <c r="D162" s="263">
        <v>0</v>
      </c>
      <c r="E162" s="263">
        <v>0</v>
      </c>
      <c r="F162" s="263">
        <v>0</v>
      </c>
      <c r="G162" s="263">
        <v>0</v>
      </c>
      <c r="H162" s="263">
        <v>0</v>
      </c>
      <c r="I162" s="168">
        <f t="shared" si="2"/>
        <v>0</v>
      </c>
    </row>
    <row r="163" spans="1:9" hidden="1" x14ac:dyDescent="0.25">
      <c r="A163" s="263" t="s">
        <v>3026</v>
      </c>
      <c r="B163" s="263" t="s">
        <v>3019</v>
      </c>
      <c r="C163" s="263" t="s">
        <v>242</v>
      </c>
      <c r="E163" s="263">
        <v>8620.73</v>
      </c>
      <c r="F163" s="263">
        <v>206258.4</v>
      </c>
      <c r="G163" s="263">
        <v>206258.4</v>
      </c>
      <c r="H163" s="263">
        <v>206258.4</v>
      </c>
      <c r="I163" s="168">
        <f t="shared" si="2"/>
        <v>627395.93000000005</v>
      </c>
    </row>
    <row r="164" spans="1:9" hidden="1" x14ac:dyDescent="0.25">
      <c r="A164" s="263" t="s">
        <v>3026</v>
      </c>
      <c r="B164" s="263" t="s">
        <v>3019</v>
      </c>
      <c r="C164" s="263" t="s">
        <v>210</v>
      </c>
      <c r="D164" s="263">
        <v>0.57999999999999996</v>
      </c>
      <c r="E164" s="263">
        <v>236.43</v>
      </c>
      <c r="F164" s="263">
        <v>8714.82</v>
      </c>
      <c r="G164" s="263">
        <v>15868.2</v>
      </c>
      <c r="H164" s="263">
        <v>15868.2</v>
      </c>
      <c r="I164" s="168">
        <f t="shared" si="2"/>
        <v>40688.229999999996</v>
      </c>
    </row>
    <row r="165" spans="1:9" hidden="1" x14ac:dyDescent="0.25">
      <c r="A165" s="263" t="s">
        <v>3026</v>
      </c>
      <c r="B165" s="263" t="s">
        <v>3019</v>
      </c>
      <c r="C165" s="263" t="s">
        <v>177</v>
      </c>
      <c r="D165" s="263">
        <v>0.33</v>
      </c>
      <c r="E165" s="263">
        <v>216.96</v>
      </c>
      <c r="F165" s="263">
        <v>6899.16</v>
      </c>
      <c r="G165" s="263">
        <v>58724.63</v>
      </c>
      <c r="H165" s="263">
        <v>175155.9</v>
      </c>
      <c r="I165" s="168">
        <f t="shared" si="2"/>
        <v>240996.97999999998</v>
      </c>
    </row>
    <row r="166" spans="1:9" hidden="1" x14ac:dyDescent="0.25">
      <c r="A166" s="263" t="s">
        <v>3024</v>
      </c>
      <c r="B166" s="263" t="s">
        <v>3019</v>
      </c>
      <c r="C166" s="263" t="s">
        <v>308</v>
      </c>
      <c r="D166" s="263">
        <v>-44.87</v>
      </c>
      <c r="E166" s="263">
        <v>-1075.21</v>
      </c>
      <c r="F166" s="263">
        <v>-2115.0700000000002</v>
      </c>
      <c r="G166" s="263">
        <v>14108.15</v>
      </c>
      <c r="H166" s="263">
        <v>450004</v>
      </c>
      <c r="I166" s="168">
        <f t="shared" si="2"/>
        <v>460877</v>
      </c>
    </row>
    <row r="167" spans="1:9" hidden="1" x14ac:dyDescent="0.25">
      <c r="A167" s="263" t="s">
        <v>212</v>
      </c>
      <c r="B167" s="263" t="s">
        <v>3018</v>
      </c>
      <c r="C167" s="263" t="s">
        <v>199</v>
      </c>
      <c r="D167" s="263">
        <v>688173.61</v>
      </c>
      <c r="E167" s="263">
        <v>2691935.52</v>
      </c>
      <c r="F167" s="263">
        <v>2691935.52</v>
      </c>
      <c r="G167" s="263">
        <v>2691935.52</v>
      </c>
      <c r="H167" s="263">
        <v>2691935.52</v>
      </c>
      <c r="I167" s="168">
        <f t="shared" si="2"/>
        <v>11455915.689999999</v>
      </c>
    </row>
    <row r="168" spans="1:9" hidden="1" x14ac:dyDescent="0.25">
      <c r="A168" s="263" t="s">
        <v>213</v>
      </c>
      <c r="B168" s="263" t="s">
        <v>3018</v>
      </c>
      <c r="C168" s="263" t="s">
        <v>214</v>
      </c>
      <c r="D168" s="263">
        <v>78.03</v>
      </c>
      <c r="E168" s="263">
        <v>1919.58</v>
      </c>
      <c r="F168" s="263">
        <v>4548.24</v>
      </c>
      <c r="G168" s="263">
        <v>7254.66</v>
      </c>
      <c r="H168" s="263">
        <v>10041.06</v>
      </c>
      <c r="I168" s="168">
        <f t="shared" si="2"/>
        <v>23841.57</v>
      </c>
    </row>
    <row r="169" spans="1:9" hidden="1" x14ac:dyDescent="0.25">
      <c r="A169" s="263" t="s">
        <v>213</v>
      </c>
      <c r="B169" s="263" t="s">
        <v>3018</v>
      </c>
      <c r="C169" s="263" t="s">
        <v>154</v>
      </c>
      <c r="D169" s="263">
        <v>61.74</v>
      </c>
      <c r="E169" s="263">
        <v>1196</v>
      </c>
      <c r="F169" s="263">
        <v>2516.5</v>
      </c>
      <c r="G169" s="263">
        <v>4196.6099999999997</v>
      </c>
      <c r="H169" s="263">
        <v>5894.1</v>
      </c>
      <c r="I169" s="168">
        <f t="shared" si="2"/>
        <v>13864.95</v>
      </c>
    </row>
    <row r="170" spans="1:9" hidden="1" x14ac:dyDescent="0.25">
      <c r="A170" s="263" t="s">
        <v>213</v>
      </c>
      <c r="B170" s="263" t="s">
        <v>3018</v>
      </c>
      <c r="C170" s="263" t="s">
        <v>165</v>
      </c>
      <c r="D170" s="263">
        <v>8650.77</v>
      </c>
      <c r="E170" s="263">
        <v>121338.42</v>
      </c>
      <c r="F170" s="263">
        <v>298034.55</v>
      </c>
      <c r="G170" s="263">
        <v>477412.36999999901</v>
      </c>
      <c r="H170" s="263">
        <v>659438.87000000104</v>
      </c>
      <c r="I170" s="168">
        <f t="shared" si="2"/>
        <v>1564874.98</v>
      </c>
    </row>
    <row r="171" spans="1:9" hidden="1" x14ac:dyDescent="0.25">
      <c r="A171" s="263" t="s">
        <v>213</v>
      </c>
      <c r="B171" s="263" t="s">
        <v>3018</v>
      </c>
      <c r="C171" s="263" t="s">
        <v>166</v>
      </c>
      <c r="D171" s="263">
        <v>5144.6499999999996</v>
      </c>
      <c r="E171" s="263">
        <v>44287.48</v>
      </c>
      <c r="F171" s="263">
        <v>103255.64</v>
      </c>
      <c r="G171" s="263">
        <v>176685.92</v>
      </c>
      <c r="H171" s="263">
        <v>250453.73</v>
      </c>
      <c r="I171" s="168">
        <f t="shared" si="2"/>
        <v>579827.42000000004</v>
      </c>
    </row>
    <row r="172" spans="1:9" hidden="1" x14ac:dyDescent="0.25">
      <c r="A172" s="263" t="s">
        <v>213</v>
      </c>
      <c r="B172" s="263" t="s">
        <v>3018</v>
      </c>
      <c r="C172" s="263" t="s">
        <v>179</v>
      </c>
      <c r="D172" s="263">
        <v>20.74</v>
      </c>
      <c r="E172" s="263">
        <v>401.78</v>
      </c>
      <c r="F172" s="263">
        <v>1040.04</v>
      </c>
      <c r="G172" s="263">
        <v>1734.43</v>
      </c>
      <c r="H172" s="263">
        <v>2435.6999999999998</v>
      </c>
      <c r="I172" s="168">
        <f t="shared" si="2"/>
        <v>5632.69</v>
      </c>
    </row>
    <row r="173" spans="1:9" hidden="1" x14ac:dyDescent="0.25">
      <c r="A173" s="263" t="s">
        <v>213</v>
      </c>
      <c r="B173" s="263" t="s">
        <v>3018</v>
      </c>
      <c r="C173" s="263" t="s">
        <v>167</v>
      </c>
      <c r="D173" s="263">
        <v>4802.12</v>
      </c>
      <c r="E173" s="263">
        <v>125567.29</v>
      </c>
      <c r="F173" s="263">
        <v>258495.83</v>
      </c>
      <c r="G173" s="263">
        <v>429071.49</v>
      </c>
      <c r="H173" s="263">
        <v>606629.74999999802</v>
      </c>
      <c r="I173" s="168">
        <f t="shared" si="2"/>
        <v>1424566.4799999981</v>
      </c>
    </row>
    <row r="174" spans="1:9" hidden="1" x14ac:dyDescent="0.25">
      <c r="A174" s="263" t="s">
        <v>213</v>
      </c>
      <c r="B174" s="263" t="s">
        <v>3018</v>
      </c>
      <c r="C174" s="263" t="s">
        <v>190</v>
      </c>
      <c r="D174" s="263">
        <v>25.54</v>
      </c>
      <c r="E174" s="263">
        <v>373.94</v>
      </c>
      <c r="F174" s="263">
        <v>876.58</v>
      </c>
      <c r="G174" s="263">
        <v>1448.27999999999</v>
      </c>
      <c r="H174" s="263">
        <v>2021.3999999999901</v>
      </c>
      <c r="I174" s="168">
        <f t="shared" si="2"/>
        <v>4745.7399999999798</v>
      </c>
    </row>
    <row r="175" spans="1:9" hidden="1" x14ac:dyDescent="0.25">
      <c r="A175" s="263" t="s">
        <v>213</v>
      </c>
      <c r="B175" s="263" t="s">
        <v>3018</v>
      </c>
      <c r="C175" s="263" t="s">
        <v>168</v>
      </c>
      <c r="D175" s="263">
        <v>6717.91</v>
      </c>
      <c r="E175" s="263">
        <v>127422.93</v>
      </c>
      <c r="F175" s="263">
        <v>396033.92</v>
      </c>
      <c r="G175" s="263">
        <v>674207.53000000096</v>
      </c>
      <c r="H175" s="263">
        <v>953937.63000000303</v>
      </c>
      <c r="I175" s="168">
        <f t="shared" si="2"/>
        <v>2158319.9200000041</v>
      </c>
    </row>
    <row r="176" spans="1:9" hidden="1" x14ac:dyDescent="0.25">
      <c r="A176" s="263" t="s">
        <v>213</v>
      </c>
      <c r="B176" s="263" t="s">
        <v>3018</v>
      </c>
      <c r="C176" s="263" t="s">
        <v>180</v>
      </c>
      <c r="D176" s="263">
        <v>835.55</v>
      </c>
      <c r="E176" s="263">
        <v>21806.77</v>
      </c>
      <c r="F176" s="263">
        <v>125601.57</v>
      </c>
      <c r="G176" s="263">
        <v>223051.07</v>
      </c>
      <c r="H176" s="263">
        <v>322131.53999999899</v>
      </c>
      <c r="I176" s="168">
        <f t="shared" si="2"/>
        <v>693426.49999999907</v>
      </c>
    </row>
    <row r="177" spans="1:9" hidden="1" x14ac:dyDescent="0.25">
      <c r="A177" s="263" t="s">
        <v>213</v>
      </c>
      <c r="B177" s="263" t="s">
        <v>3018</v>
      </c>
      <c r="C177" s="263" t="s">
        <v>191</v>
      </c>
      <c r="D177" s="263">
        <v>7.94</v>
      </c>
      <c r="E177" s="263">
        <v>172.62</v>
      </c>
      <c r="F177" s="263">
        <v>348.54</v>
      </c>
      <c r="G177" s="263">
        <v>554.46</v>
      </c>
      <c r="H177" s="263">
        <v>766.8</v>
      </c>
      <c r="I177" s="168">
        <f t="shared" si="2"/>
        <v>1850.36</v>
      </c>
    </row>
    <row r="178" spans="1:9" hidden="1" x14ac:dyDescent="0.25">
      <c r="A178" s="263" t="s">
        <v>213</v>
      </c>
      <c r="B178" s="263" t="s">
        <v>3018</v>
      </c>
      <c r="C178" s="263" t="s">
        <v>155</v>
      </c>
      <c r="D178" s="263">
        <v>20.39</v>
      </c>
      <c r="E178" s="263">
        <v>445.14</v>
      </c>
      <c r="F178" s="263">
        <v>1051.32</v>
      </c>
      <c r="G178" s="263">
        <v>1674.06</v>
      </c>
      <c r="H178" s="263">
        <v>2315.64</v>
      </c>
      <c r="I178" s="168">
        <f t="shared" si="2"/>
        <v>5506.5499999999993</v>
      </c>
    </row>
    <row r="179" spans="1:9" hidden="1" x14ac:dyDescent="0.25">
      <c r="A179" s="263" t="s">
        <v>213</v>
      </c>
      <c r="B179" s="263" t="s">
        <v>3018</v>
      </c>
      <c r="C179" s="263" t="s">
        <v>156</v>
      </c>
      <c r="D179" s="263">
        <v>5.12</v>
      </c>
      <c r="E179" s="263">
        <v>111.42</v>
      </c>
      <c r="F179" s="263">
        <v>338.46</v>
      </c>
      <c r="G179" s="263">
        <v>538.62</v>
      </c>
      <c r="H179" s="263">
        <v>744.54</v>
      </c>
      <c r="I179" s="168">
        <f t="shared" si="2"/>
        <v>1738.1599999999999</v>
      </c>
    </row>
    <row r="180" spans="1:9" hidden="1" x14ac:dyDescent="0.25">
      <c r="A180" s="263" t="s">
        <v>213</v>
      </c>
      <c r="B180" s="263" t="s">
        <v>3018</v>
      </c>
      <c r="C180" s="263" t="s">
        <v>157</v>
      </c>
      <c r="D180" s="263">
        <v>8.74</v>
      </c>
      <c r="E180" s="263">
        <v>190.68</v>
      </c>
      <c r="F180" s="263">
        <v>1131.8399999999999</v>
      </c>
      <c r="G180" s="263">
        <v>1801.44</v>
      </c>
      <c r="H180" s="263">
        <v>2491.1999999999998</v>
      </c>
      <c r="I180" s="168">
        <f t="shared" si="2"/>
        <v>5623.9</v>
      </c>
    </row>
    <row r="181" spans="1:9" hidden="1" x14ac:dyDescent="0.25">
      <c r="A181" s="263" t="s">
        <v>213</v>
      </c>
      <c r="B181" s="263" t="s">
        <v>3018</v>
      </c>
      <c r="C181" s="263" t="s">
        <v>192</v>
      </c>
      <c r="D181" s="263">
        <v>2.8</v>
      </c>
      <c r="E181" s="263">
        <v>60.72</v>
      </c>
      <c r="F181" s="263">
        <v>195.66</v>
      </c>
      <c r="G181" s="263">
        <v>311.52</v>
      </c>
      <c r="H181" s="263">
        <v>431.04</v>
      </c>
      <c r="I181" s="168">
        <f t="shared" si="2"/>
        <v>1001.74</v>
      </c>
    </row>
    <row r="182" spans="1:9" hidden="1" x14ac:dyDescent="0.25">
      <c r="A182" s="263" t="s">
        <v>213</v>
      </c>
      <c r="B182" s="263" t="s">
        <v>3018</v>
      </c>
      <c r="C182" s="263" t="s">
        <v>193</v>
      </c>
      <c r="D182" s="263">
        <v>3.53</v>
      </c>
      <c r="E182" s="263">
        <v>76.739999999999995</v>
      </c>
      <c r="F182" s="263">
        <v>190.62</v>
      </c>
      <c r="G182" s="263">
        <v>303.60000000000002</v>
      </c>
      <c r="H182" s="263">
        <v>420.24</v>
      </c>
      <c r="I182" s="168">
        <f t="shared" si="2"/>
        <v>994.73</v>
      </c>
    </row>
    <row r="183" spans="1:9" hidden="1" x14ac:dyDescent="0.25">
      <c r="A183" s="263" t="s">
        <v>213</v>
      </c>
      <c r="B183" s="263" t="s">
        <v>3018</v>
      </c>
      <c r="C183" s="263" t="s">
        <v>169</v>
      </c>
      <c r="D183" s="263">
        <v>4853.8</v>
      </c>
      <c r="E183" s="263">
        <v>107245.81</v>
      </c>
      <c r="F183" s="263">
        <v>184147.73</v>
      </c>
      <c r="G183" s="263">
        <v>293410.74</v>
      </c>
      <c r="H183" s="263">
        <v>405559.5</v>
      </c>
      <c r="I183" s="168">
        <f t="shared" si="2"/>
        <v>995217.58000000007</v>
      </c>
    </row>
    <row r="184" spans="1:9" hidden="1" x14ac:dyDescent="0.25">
      <c r="A184" s="263" t="s">
        <v>213</v>
      </c>
      <c r="B184" s="263" t="s">
        <v>3018</v>
      </c>
      <c r="C184" s="263" t="s">
        <v>215</v>
      </c>
      <c r="D184" s="263">
        <v>143.72999999999999</v>
      </c>
      <c r="E184" s="263">
        <v>3536.58</v>
      </c>
      <c r="F184" s="263">
        <v>7045.5</v>
      </c>
      <c r="G184" s="263">
        <v>11237.46</v>
      </c>
      <c r="H184" s="263">
        <v>15553.02</v>
      </c>
      <c r="I184" s="168">
        <f t="shared" si="2"/>
        <v>37516.289999999994</v>
      </c>
    </row>
    <row r="185" spans="1:9" hidden="1" x14ac:dyDescent="0.25">
      <c r="A185" s="263" t="s">
        <v>213</v>
      </c>
      <c r="B185" s="263" t="s">
        <v>3018</v>
      </c>
      <c r="C185" s="263" t="s">
        <v>216</v>
      </c>
      <c r="D185" s="263">
        <v>90.08</v>
      </c>
      <c r="E185" s="263">
        <v>1977.54</v>
      </c>
      <c r="F185" s="263">
        <v>4797.9799999999996</v>
      </c>
      <c r="G185" s="263">
        <v>7812.87</v>
      </c>
      <c r="H185" s="263">
        <v>10889.1</v>
      </c>
      <c r="I185" s="168">
        <f t="shared" si="2"/>
        <v>25567.57</v>
      </c>
    </row>
    <row r="186" spans="1:9" hidden="1" x14ac:dyDescent="0.25">
      <c r="A186" s="263" t="s">
        <v>217</v>
      </c>
      <c r="B186" s="263" t="s">
        <v>3019</v>
      </c>
      <c r="C186" s="263" t="s">
        <v>218</v>
      </c>
      <c r="D186" s="263">
        <v>83652.98</v>
      </c>
      <c r="E186" s="263">
        <v>1597195.08</v>
      </c>
      <c r="F186" s="263">
        <v>917765.76</v>
      </c>
      <c r="G186" s="263">
        <v>917765.76</v>
      </c>
      <c r="H186" s="263">
        <v>917765.76</v>
      </c>
      <c r="I186" s="168">
        <f t="shared" si="2"/>
        <v>4434145.34</v>
      </c>
    </row>
    <row r="187" spans="1:9" hidden="1" x14ac:dyDescent="0.25">
      <c r="A187" s="263" t="s">
        <v>219</v>
      </c>
      <c r="B187" s="263" t="s">
        <v>3018</v>
      </c>
      <c r="C187" s="263" t="s">
        <v>220</v>
      </c>
      <c r="D187" s="263">
        <v>4202.8900000000003</v>
      </c>
      <c r="E187" s="263">
        <v>159353.64000000001</v>
      </c>
      <c r="F187" s="263">
        <v>217837.8</v>
      </c>
      <c r="G187" s="263">
        <v>213665.01</v>
      </c>
      <c r="H187" s="263">
        <v>58518.96</v>
      </c>
      <c r="I187" s="168">
        <f t="shared" si="2"/>
        <v>653578.30000000005</v>
      </c>
    </row>
    <row r="188" spans="1:9" hidden="1" x14ac:dyDescent="0.25">
      <c r="A188" s="263" t="s">
        <v>219</v>
      </c>
      <c r="B188" s="263" t="s">
        <v>3018</v>
      </c>
      <c r="C188" s="263" t="s">
        <v>221</v>
      </c>
      <c r="D188" s="263">
        <v>44120.27</v>
      </c>
      <c r="E188" s="263">
        <v>269036.84000000003</v>
      </c>
      <c r="F188" s="263">
        <v>798846.44</v>
      </c>
      <c r="G188" s="263">
        <v>2968930.8</v>
      </c>
      <c r="H188" s="263">
        <v>3077715.65</v>
      </c>
      <c r="I188" s="168">
        <f t="shared" si="2"/>
        <v>7158650</v>
      </c>
    </row>
    <row r="189" spans="1:9" hidden="1" x14ac:dyDescent="0.25">
      <c r="A189" s="263" t="s">
        <v>219</v>
      </c>
      <c r="B189" s="263" t="s">
        <v>3018</v>
      </c>
      <c r="C189" s="263" t="s">
        <v>204</v>
      </c>
      <c r="D189" s="263">
        <v>-0.39</v>
      </c>
      <c r="E189" s="263">
        <v>1598.52</v>
      </c>
      <c r="F189" s="263">
        <v>8865.2999999999993</v>
      </c>
      <c r="G189" s="263">
        <v>19948.98</v>
      </c>
      <c r="H189" s="263">
        <v>31032.66</v>
      </c>
      <c r="I189" s="168">
        <f t="shared" si="2"/>
        <v>61445.069999999992</v>
      </c>
    </row>
    <row r="190" spans="1:9" hidden="1" x14ac:dyDescent="0.25">
      <c r="A190" s="263" t="s">
        <v>219</v>
      </c>
      <c r="B190" s="263" t="s">
        <v>3018</v>
      </c>
      <c r="C190" s="263" t="s">
        <v>205</v>
      </c>
      <c r="D190" s="263">
        <v>3838.6</v>
      </c>
      <c r="E190" s="263">
        <v>65844.149999999994</v>
      </c>
      <c r="F190" s="263">
        <v>207798.39</v>
      </c>
      <c r="G190" s="263">
        <v>417859.010000001</v>
      </c>
      <c r="H190" s="263">
        <v>631016.87999999896</v>
      </c>
      <c r="I190" s="168">
        <f t="shared" si="2"/>
        <v>1326357.03</v>
      </c>
    </row>
    <row r="191" spans="1:9" hidden="1" x14ac:dyDescent="0.25">
      <c r="A191" s="263" t="s">
        <v>219</v>
      </c>
      <c r="B191" s="263" t="s">
        <v>3018</v>
      </c>
      <c r="C191" s="263" t="s">
        <v>206</v>
      </c>
      <c r="D191" s="263">
        <v>7107.37</v>
      </c>
      <c r="E191" s="263">
        <v>125235.77</v>
      </c>
      <c r="F191" s="263">
        <v>366321.27</v>
      </c>
      <c r="G191" s="263">
        <v>714779.76000000106</v>
      </c>
      <c r="H191" s="263">
        <v>1066528.6200000001</v>
      </c>
      <c r="I191" s="168">
        <f t="shared" si="2"/>
        <v>2279972.790000001</v>
      </c>
    </row>
    <row r="192" spans="1:9" hidden="1" x14ac:dyDescent="0.25">
      <c r="A192" s="263" t="s">
        <v>219</v>
      </c>
      <c r="B192" s="263" t="s">
        <v>3018</v>
      </c>
      <c r="C192" s="263" t="s">
        <v>222</v>
      </c>
      <c r="D192" s="263">
        <v>97.74</v>
      </c>
      <c r="E192" s="263">
        <v>501.61</v>
      </c>
      <c r="F192" s="263">
        <v>572.14</v>
      </c>
      <c r="G192" s="263">
        <v>586.19000000000005</v>
      </c>
      <c r="H192" s="263">
        <v>596.58000000000004</v>
      </c>
      <c r="I192" s="168">
        <f t="shared" si="2"/>
        <v>2354.2600000000002</v>
      </c>
    </row>
    <row r="193" spans="1:9" hidden="1" x14ac:dyDescent="0.25">
      <c r="A193" s="263" t="s">
        <v>219</v>
      </c>
      <c r="B193" s="263" t="s">
        <v>3018</v>
      </c>
      <c r="C193" s="263" t="s">
        <v>223</v>
      </c>
      <c r="D193" s="263">
        <v>3.87</v>
      </c>
      <c r="E193" s="263">
        <v>88.08</v>
      </c>
      <c r="F193" s="263">
        <v>88.44</v>
      </c>
      <c r="G193" s="263">
        <v>88.44</v>
      </c>
      <c r="H193" s="263">
        <v>88.44</v>
      </c>
      <c r="I193" s="168">
        <f t="shared" si="2"/>
        <v>357.27</v>
      </c>
    </row>
    <row r="194" spans="1:9" hidden="1" x14ac:dyDescent="0.25">
      <c r="A194" s="263" t="s">
        <v>219</v>
      </c>
      <c r="B194" s="263" t="s">
        <v>3018</v>
      </c>
      <c r="C194" s="263" t="s">
        <v>171</v>
      </c>
      <c r="D194" s="263">
        <v>2750.37</v>
      </c>
      <c r="E194" s="263">
        <v>50543.81</v>
      </c>
      <c r="F194" s="263">
        <v>81690.559999999998</v>
      </c>
      <c r="G194" s="263">
        <v>131040.4</v>
      </c>
      <c r="H194" s="263">
        <v>179660.82</v>
      </c>
      <c r="I194" s="168">
        <f t="shared" si="2"/>
        <v>445685.96</v>
      </c>
    </row>
    <row r="195" spans="1:9" hidden="1" x14ac:dyDescent="0.25">
      <c r="A195" s="263" t="s">
        <v>219</v>
      </c>
      <c r="B195" s="263" t="s">
        <v>3018</v>
      </c>
      <c r="C195" s="263" t="s">
        <v>208</v>
      </c>
      <c r="D195" s="263">
        <v>56.76</v>
      </c>
      <c r="E195" s="263">
        <v>1048.31</v>
      </c>
      <c r="F195" s="263">
        <v>1697.18</v>
      </c>
      <c r="G195" s="263">
        <v>2725.28</v>
      </c>
      <c r="H195" s="263">
        <v>3738.4</v>
      </c>
      <c r="I195" s="168">
        <f t="shared" si="2"/>
        <v>9265.93</v>
      </c>
    </row>
    <row r="196" spans="1:9" hidden="1" x14ac:dyDescent="0.25">
      <c r="A196" s="263" t="s">
        <v>219</v>
      </c>
      <c r="B196" s="263" t="s">
        <v>3018</v>
      </c>
      <c r="C196" s="263" t="s">
        <v>161</v>
      </c>
      <c r="D196" s="263">
        <v>16695.36</v>
      </c>
      <c r="E196" s="263">
        <v>159338.63</v>
      </c>
      <c r="F196" s="263">
        <v>258244.5</v>
      </c>
      <c r="G196" s="263">
        <v>416793.73</v>
      </c>
      <c r="H196" s="263">
        <v>594589.52999999805</v>
      </c>
      <c r="I196" s="168">
        <f t="shared" si="2"/>
        <v>1445661.7499999981</v>
      </c>
    </row>
    <row r="197" spans="1:9" hidden="1" x14ac:dyDescent="0.25">
      <c r="A197" s="263" t="s">
        <v>219</v>
      </c>
      <c r="B197" s="263" t="s">
        <v>3018</v>
      </c>
      <c r="C197" s="263" t="s">
        <v>172</v>
      </c>
      <c r="D197" s="263">
        <v>655.95</v>
      </c>
      <c r="E197" s="263">
        <v>12115.74</v>
      </c>
      <c r="F197" s="263">
        <v>19948.78</v>
      </c>
      <c r="G197" s="263">
        <v>32033.68</v>
      </c>
      <c r="H197" s="263">
        <v>43942.62</v>
      </c>
      <c r="I197" s="168">
        <f t="shared" ref="I197:I260" si="3">SUM(D197:H197)</f>
        <v>108696.77</v>
      </c>
    </row>
    <row r="198" spans="1:9" hidden="1" x14ac:dyDescent="0.25">
      <c r="A198" s="263" t="s">
        <v>219</v>
      </c>
      <c r="B198" s="263" t="s">
        <v>3018</v>
      </c>
      <c r="C198" s="263" t="s">
        <v>173</v>
      </c>
      <c r="D198" s="263">
        <v>2962.16</v>
      </c>
      <c r="E198" s="263">
        <v>12628.9</v>
      </c>
      <c r="F198" s="263">
        <v>17471.580000000002</v>
      </c>
      <c r="G198" s="263">
        <v>27118.61</v>
      </c>
      <c r="H198" s="263">
        <v>42449.470000000103</v>
      </c>
      <c r="I198" s="168">
        <f t="shared" si="3"/>
        <v>102630.7200000001</v>
      </c>
    </row>
    <row r="199" spans="1:9" hidden="1" x14ac:dyDescent="0.25">
      <c r="A199" s="263" t="s">
        <v>219</v>
      </c>
      <c r="B199" s="263" t="s">
        <v>3018</v>
      </c>
      <c r="C199" s="263" t="s">
        <v>398</v>
      </c>
      <c r="E199" s="263">
        <v>9617.7600000000093</v>
      </c>
      <c r="F199" s="263">
        <v>35452.800000000003</v>
      </c>
      <c r="G199" s="263">
        <v>70905.600000000006</v>
      </c>
      <c r="H199" s="263">
        <v>144027.35999999999</v>
      </c>
      <c r="I199" s="168">
        <f t="shared" si="3"/>
        <v>260003.52000000002</v>
      </c>
    </row>
    <row r="200" spans="1:9" hidden="1" x14ac:dyDescent="0.25">
      <c r="A200" s="263" t="s">
        <v>219</v>
      </c>
      <c r="B200" s="263" t="s">
        <v>3018</v>
      </c>
      <c r="C200" s="263" t="s">
        <v>399</v>
      </c>
      <c r="E200" s="263">
        <v>4186.74</v>
      </c>
      <c r="F200" s="263">
        <v>9278.7000000000007</v>
      </c>
      <c r="G200" s="263">
        <v>18556.62</v>
      </c>
      <c r="H200" s="263">
        <v>37692.660000000003</v>
      </c>
      <c r="I200" s="168">
        <f t="shared" si="3"/>
        <v>69714.720000000001</v>
      </c>
    </row>
    <row r="201" spans="1:9" hidden="1" x14ac:dyDescent="0.25">
      <c r="A201" s="263" t="s">
        <v>219</v>
      </c>
      <c r="B201" s="263" t="s">
        <v>3018</v>
      </c>
      <c r="C201" s="263" t="s">
        <v>224</v>
      </c>
      <c r="D201" s="263">
        <v>0</v>
      </c>
      <c r="E201" s="263">
        <v>0</v>
      </c>
      <c r="F201" s="263">
        <v>0</v>
      </c>
      <c r="G201" s="263">
        <v>0</v>
      </c>
      <c r="H201" s="263">
        <v>0</v>
      </c>
      <c r="I201" s="168">
        <f t="shared" si="3"/>
        <v>0</v>
      </c>
    </row>
    <row r="202" spans="1:9" hidden="1" x14ac:dyDescent="0.25">
      <c r="A202" s="263" t="s">
        <v>219</v>
      </c>
      <c r="B202" s="263" t="s">
        <v>3018</v>
      </c>
      <c r="C202" s="263" t="s">
        <v>225</v>
      </c>
      <c r="D202" s="263">
        <v>1452.42</v>
      </c>
      <c r="E202" s="263">
        <v>15988</v>
      </c>
      <c r="F202" s="263">
        <v>32727.59</v>
      </c>
      <c r="G202" s="263">
        <v>44460.22</v>
      </c>
      <c r="H202" s="263">
        <v>53964.04</v>
      </c>
      <c r="I202" s="168">
        <f t="shared" si="3"/>
        <v>148592.26999999999</v>
      </c>
    </row>
    <row r="203" spans="1:9" hidden="1" x14ac:dyDescent="0.25">
      <c r="A203" s="263" t="s">
        <v>219</v>
      </c>
      <c r="B203" s="263" t="s">
        <v>3018</v>
      </c>
      <c r="C203" s="263" t="s">
        <v>175</v>
      </c>
      <c r="D203" s="263">
        <v>23968.25</v>
      </c>
      <c r="E203" s="263">
        <v>164211.22</v>
      </c>
      <c r="F203" s="263">
        <v>398143.07</v>
      </c>
      <c r="G203" s="263">
        <v>817118.14</v>
      </c>
      <c r="H203" s="263">
        <v>1356510.59</v>
      </c>
      <c r="I203" s="168">
        <f t="shared" si="3"/>
        <v>2759951.2700000005</v>
      </c>
    </row>
    <row r="204" spans="1:9" hidden="1" x14ac:dyDescent="0.25">
      <c r="A204" s="263" t="s">
        <v>219</v>
      </c>
      <c r="B204" s="263" t="s">
        <v>3018</v>
      </c>
      <c r="C204" s="263" t="s">
        <v>148</v>
      </c>
      <c r="D204" s="263">
        <v>34526.980000000003</v>
      </c>
      <c r="E204" s="263">
        <v>307938.98</v>
      </c>
      <c r="F204" s="263">
        <v>918592.6</v>
      </c>
      <c r="G204" s="263">
        <v>1480843.01</v>
      </c>
      <c r="H204" s="263">
        <v>2027585.74</v>
      </c>
      <c r="I204" s="168">
        <f t="shared" si="3"/>
        <v>4769487.3100000005</v>
      </c>
    </row>
    <row r="205" spans="1:9" hidden="1" x14ac:dyDescent="0.25">
      <c r="A205" s="263" t="s">
        <v>219</v>
      </c>
      <c r="B205" s="263" t="s">
        <v>3018</v>
      </c>
      <c r="C205" s="263" t="s">
        <v>149</v>
      </c>
      <c r="D205" s="263">
        <v>65756.3</v>
      </c>
      <c r="E205" s="263">
        <v>631437.30000000005</v>
      </c>
      <c r="F205" s="263">
        <v>1469103.17</v>
      </c>
      <c r="G205" s="263">
        <v>2433532.9299999899</v>
      </c>
      <c r="H205" s="263">
        <v>3494267.3499999801</v>
      </c>
      <c r="I205" s="168">
        <f t="shared" si="3"/>
        <v>8094097.04999997</v>
      </c>
    </row>
    <row r="206" spans="1:9" hidden="1" x14ac:dyDescent="0.25">
      <c r="A206" s="263" t="s">
        <v>219</v>
      </c>
      <c r="B206" s="263" t="s">
        <v>3018</v>
      </c>
      <c r="C206" s="263" t="s">
        <v>162</v>
      </c>
      <c r="D206" s="263">
        <v>22832.2</v>
      </c>
      <c r="E206" s="263">
        <v>229257.8</v>
      </c>
      <c r="F206" s="263">
        <v>564081.950000001</v>
      </c>
      <c r="G206" s="263">
        <v>924582.05999999901</v>
      </c>
      <c r="H206" s="263">
        <v>1300413.05</v>
      </c>
      <c r="I206" s="168">
        <f t="shared" si="3"/>
        <v>3041167.06</v>
      </c>
    </row>
    <row r="207" spans="1:9" hidden="1" x14ac:dyDescent="0.25">
      <c r="A207" s="263" t="s">
        <v>219</v>
      </c>
      <c r="B207" s="263" t="s">
        <v>3018</v>
      </c>
      <c r="C207" s="263" t="s">
        <v>163</v>
      </c>
      <c r="D207" s="263">
        <v>77139.42</v>
      </c>
      <c r="E207" s="263">
        <v>861713.97</v>
      </c>
      <c r="F207" s="263">
        <v>2004062</v>
      </c>
      <c r="G207" s="263">
        <v>3284356.9799999902</v>
      </c>
      <c r="H207" s="263">
        <v>4728190.1899999799</v>
      </c>
      <c r="I207" s="168">
        <f t="shared" si="3"/>
        <v>10955462.559999969</v>
      </c>
    </row>
    <row r="208" spans="1:9" hidden="1" x14ac:dyDescent="0.25">
      <c r="A208" s="263" t="s">
        <v>219</v>
      </c>
      <c r="B208" s="263" t="s">
        <v>3018</v>
      </c>
      <c r="C208" s="263" t="s">
        <v>150</v>
      </c>
      <c r="D208" s="263">
        <v>15867.73</v>
      </c>
      <c r="E208" s="263">
        <v>197563.89</v>
      </c>
      <c r="F208" s="263">
        <v>2015391.89</v>
      </c>
      <c r="G208" s="263">
        <v>3763309.72</v>
      </c>
      <c r="H208" s="263">
        <v>5717535.1599999797</v>
      </c>
      <c r="I208" s="168">
        <f t="shared" si="3"/>
        <v>11709668.38999998</v>
      </c>
    </row>
    <row r="209" spans="1:9" hidden="1" x14ac:dyDescent="0.25">
      <c r="A209" s="263" t="s">
        <v>219</v>
      </c>
      <c r="B209" s="263" t="s">
        <v>3018</v>
      </c>
      <c r="C209" s="263" t="s">
        <v>176</v>
      </c>
      <c r="D209" s="263">
        <v>158.99</v>
      </c>
      <c r="E209" s="263">
        <v>1509.48</v>
      </c>
      <c r="F209" s="263">
        <v>2432.37</v>
      </c>
      <c r="G209" s="263">
        <v>3790.47</v>
      </c>
      <c r="H209" s="263">
        <v>5453.3</v>
      </c>
      <c r="I209" s="168">
        <f t="shared" si="3"/>
        <v>13344.61</v>
      </c>
    </row>
    <row r="210" spans="1:9" hidden="1" x14ac:dyDescent="0.25">
      <c r="A210" s="263" t="s">
        <v>219</v>
      </c>
      <c r="B210" s="263" t="s">
        <v>3018</v>
      </c>
      <c r="C210" s="263" t="s">
        <v>151</v>
      </c>
      <c r="D210" s="263">
        <v>2006.89</v>
      </c>
      <c r="E210" s="263">
        <v>52962</v>
      </c>
      <c r="F210" s="263">
        <v>150413.94</v>
      </c>
      <c r="G210" s="263">
        <v>238719.72</v>
      </c>
      <c r="H210" s="263">
        <v>302603.88</v>
      </c>
      <c r="I210" s="168">
        <f t="shared" si="3"/>
        <v>746706.43</v>
      </c>
    </row>
    <row r="211" spans="1:9" hidden="1" x14ac:dyDescent="0.25">
      <c r="A211" s="263" t="s">
        <v>219</v>
      </c>
      <c r="B211" s="263" t="s">
        <v>3018</v>
      </c>
      <c r="C211" s="263" t="s">
        <v>152</v>
      </c>
      <c r="D211" s="263">
        <v>191.68</v>
      </c>
      <c r="E211" s="263">
        <v>3840.73</v>
      </c>
      <c r="F211" s="263">
        <v>9205.8699999999808</v>
      </c>
      <c r="G211" s="263">
        <v>18286.89</v>
      </c>
      <c r="H211" s="263">
        <v>29142.28</v>
      </c>
      <c r="I211" s="168">
        <f t="shared" si="3"/>
        <v>60667.449999999983</v>
      </c>
    </row>
    <row r="212" spans="1:9" hidden="1" x14ac:dyDescent="0.25">
      <c r="A212" s="263" t="s">
        <v>219</v>
      </c>
      <c r="B212" s="263" t="s">
        <v>3018</v>
      </c>
      <c r="C212" s="263" t="s">
        <v>210</v>
      </c>
      <c r="D212" s="263">
        <v>25307.78</v>
      </c>
      <c r="E212" s="263">
        <v>226585.01</v>
      </c>
      <c r="F212" s="263">
        <v>522131.11</v>
      </c>
      <c r="G212" s="263">
        <v>1209360.27</v>
      </c>
      <c r="H212" s="263">
        <v>1758015.3</v>
      </c>
      <c r="I212" s="168">
        <f t="shared" si="3"/>
        <v>3741399.4699999997</v>
      </c>
    </row>
    <row r="213" spans="1:9" hidden="1" x14ac:dyDescent="0.25">
      <c r="A213" s="263" t="s">
        <v>219</v>
      </c>
      <c r="B213" s="263" t="s">
        <v>3018</v>
      </c>
      <c r="C213" s="263" t="s">
        <v>183</v>
      </c>
      <c r="E213" s="263">
        <v>56357.85</v>
      </c>
      <c r="F213" s="263">
        <v>153393.35</v>
      </c>
      <c r="G213" s="263">
        <v>172656.04</v>
      </c>
      <c r="H213" s="263">
        <v>181031.13</v>
      </c>
      <c r="I213" s="168">
        <f t="shared" si="3"/>
        <v>563438.37</v>
      </c>
    </row>
    <row r="214" spans="1:9" hidden="1" x14ac:dyDescent="0.25">
      <c r="A214" s="263" t="s">
        <v>219</v>
      </c>
      <c r="B214" s="263" t="s">
        <v>3018</v>
      </c>
      <c r="C214" s="263" t="s">
        <v>177</v>
      </c>
      <c r="D214" s="263">
        <v>19480.23</v>
      </c>
      <c r="E214" s="263">
        <v>215004.5</v>
      </c>
      <c r="F214" s="263">
        <v>454153.26</v>
      </c>
      <c r="G214" s="263">
        <v>806916.16999999899</v>
      </c>
      <c r="H214" s="263">
        <v>1313212.96</v>
      </c>
      <c r="I214" s="168">
        <f t="shared" si="3"/>
        <v>2808767.1199999992</v>
      </c>
    </row>
    <row r="215" spans="1:9" hidden="1" x14ac:dyDescent="0.25">
      <c r="A215" s="263" t="s">
        <v>226</v>
      </c>
      <c r="B215" s="263" t="s">
        <v>3018</v>
      </c>
      <c r="C215" s="263" t="s">
        <v>186</v>
      </c>
      <c r="D215" s="263">
        <v>69.930000000000007</v>
      </c>
      <c r="E215" s="263">
        <v>1677.24</v>
      </c>
      <c r="F215" s="263">
        <v>1677.24</v>
      </c>
      <c r="G215" s="263">
        <v>1677.24</v>
      </c>
      <c r="H215" s="263">
        <v>1677.24</v>
      </c>
      <c r="I215" s="168">
        <f t="shared" si="3"/>
        <v>6778.8899999999994</v>
      </c>
    </row>
    <row r="216" spans="1:9" hidden="1" x14ac:dyDescent="0.25">
      <c r="A216" s="263" t="s">
        <v>226</v>
      </c>
      <c r="B216" s="263" t="s">
        <v>3018</v>
      </c>
      <c r="C216" s="263" t="s">
        <v>227</v>
      </c>
      <c r="D216" s="263">
        <v>35707.19</v>
      </c>
      <c r="E216" s="263">
        <v>332823.56</v>
      </c>
      <c r="F216" s="263">
        <v>342140.88</v>
      </c>
      <c r="G216" s="263">
        <v>306524.07</v>
      </c>
      <c r="H216" s="263">
        <v>9330.07</v>
      </c>
      <c r="I216" s="168">
        <f t="shared" si="3"/>
        <v>1026525.7699999999</v>
      </c>
    </row>
    <row r="217" spans="1:9" hidden="1" x14ac:dyDescent="0.25">
      <c r="A217" s="263" t="s">
        <v>226</v>
      </c>
      <c r="B217" s="263" t="s">
        <v>3018</v>
      </c>
      <c r="C217" s="263" t="s">
        <v>195</v>
      </c>
      <c r="D217" s="263">
        <v>220076.9</v>
      </c>
      <c r="E217" s="263">
        <v>4900038.88</v>
      </c>
      <c r="F217" s="263">
        <v>10708601.039999999</v>
      </c>
      <c r="G217" s="263">
        <v>17253691.260000002</v>
      </c>
      <c r="H217" s="263">
        <v>24270228.719999999</v>
      </c>
      <c r="I217" s="168">
        <f t="shared" si="3"/>
        <v>57352636.799999997</v>
      </c>
    </row>
    <row r="218" spans="1:9" hidden="1" x14ac:dyDescent="0.25">
      <c r="A218" s="263" t="s">
        <v>226</v>
      </c>
      <c r="B218" s="263" t="s">
        <v>3018</v>
      </c>
      <c r="C218" s="263" t="s">
        <v>228</v>
      </c>
      <c r="D218" s="263">
        <v>1.3</v>
      </c>
      <c r="E218" s="263">
        <v>21.12</v>
      </c>
      <c r="F218" s="263">
        <v>27.48</v>
      </c>
      <c r="G218" s="263">
        <v>27.48</v>
      </c>
      <c r="H218" s="263">
        <v>27.48</v>
      </c>
      <c r="I218" s="168">
        <f t="shared" si="3"/>
        <v>104.86000000000001</v>
      </c>
    </row>
    <row r="219" spans="1:9" hidden="1" x14ac:dyDescent="0.25">
      <c r="A219" s="263" t="s">
        <v>226</v>
      </c>
      <c r="B219" s="263" t="s">
        <v>3018</v>
      </c>
      <c r="C219" s="263" t="s">
        <v>197</v>
      </c>
      <c r="D219" s="263">
        <v>21952.3</v>
      </c>
      <c r="E219" s="263">
        <v>651435</v>
      </c>
      <c r="F219" s="263">
        <v>756415.68</v>
      </c>
      <c r="G219" s="263">
        <v>756415.68</v>
      </c>
      <c r="H219" s="263">
        <v>756415.68</v>
      </c>
      <c r="I219" s="168">
        <f t="shared" si="3"/>
        <v>2942634.3400000003</v>
      </c>
    </row>
    <row r="220" spans="1:9" hidden="1" x14ac:dyDescent="0.25">
      <c r="A220" s="263" t="s">
        <v>226</v>
      </c>
      <c r="B220" s="263" t="s">
        <v>3018</v>
      </c>
      <c r="C220" s="263" t="s">
        <v>145</v>
      </c>
      <c r="D220" s="263">
        <v>15630.43</v>
      </c>
      <c r="E220" s="263">
        <v>91424.52</v>
      </c>
      <c r="F220" s="263">
        <v>91379.28</v>
      </c>
      <c r="G220" s="263">
        <v>91379.28</v>
      </c>
      <c r="H220" s="263">
        <v>91379.28</v>
      </c>
      <c r="I220" s="168">
        <f t="shared" si="3"/>
        <v>381192.79000000004</v>
      </c>
    </row>
    <row r="221" spans="1:9" hidden="1" x14ac:dyDescent="0.25">
      <c r="A221" s="263" t="s">
        <v>229</v>
      </c>
      <c r="B221" s="263" t="s">
        <v>3018</v>
      </c>
      <c r="C221" s="263" t="s">
        <v>199</v>
      </c>
      <c r="D221" s="263">
        <v>1347.1</v>
      </c>
      <c r="E221" s="263">
        <v>32330.400000000001</v>
      </c>
      <c r="F221" s="263">
        <v>32330.400000000001</v>
      </c>
      <c r="G221" s="263">
        <v>32330.400000000001</v>
      </c>
      <c r="H221" s="263">
        <v>32330.400000000001</v>
      </c>
      <c r="I221" s="168">
        <f t="shared" si="3"/>
        <v>130668.69999999998</v>
      </c>
    </row>
    <row r="222" spans="1:9" hidden="1" x14ac:dyDescent="0.25">
      <c r="A222" s="263" t="s">
        <v>229</v>
      </c>
      <c r="B222" s="263" t="s">
        <v>3018</v>
      </c>
      <c r="C222" s="263" t="s">
        <v>210</v>
      </c>
      <c r="D222" s="263">
        <v>6496.28</v>
      </c>
      <c r="E222" s="263">
        <v>15873.21</v>
      </c>
      <c r="F222" s="263">
        <v>15873.2</v>
      </c>
      <c r="G222" s="263">
        <v>15873.22</v>
      </c>
      <c r="H222" s="263">
        <v>15873.13</v>
      </c>
      <c r="I222" s="168">
        <f t="shared" si="3"/>
        <v>69989.040000000008</v>
      </c>
    </row>
    <row r="223" spans="1:9" hidden="1" x14ac:dyDescent="0.25">
      <c r="A223" s="263" t="s">
        <v>229</v>
      </c>
      <c r="B223" s="263" t="s">
        <v>3018</v>
      </c>
      <c r="C223" s="263" t="s">
        <v>177</v>
      </c>
      <c r="D223" s="263">
        <v>1568.48</v>
      </c>
      <c r="E223" s="263">
        <v>4724.28</v>
      </c>
      <c r="F223" s="263">
        <v>4721.76</v>
      </c>
      <c r="G223" s="263">
        <v>4721.76</v>
      </c>
      <c r="H223" s="263">
        <v>4721.76</v>
      </c>
      <c r="I223" s="168">
        <f t="shared" si="3"/>
        <v>20458.04</v>
      </c>
    </row>
    <row r="224" spans="1:9" hidden="1" x14ac:dyDescent="0.25">
      <c r="A224" s="263" t="s">
        <v>230</v>
      </c>
      <c r="B224" s="263" t="s">
        <v>3018</v>
      </c>
      <c r="C224" s="263" t="s">
        <v>231</v>
      </c>
      <c r="D224" s="263">
        <v>1067.1400000000001</v>
      </c>
      <c r="E224" s="263">
        <v>25611.360000000001</v>
      </c>
      <c r="F224" s="263">
        <v>25611.360000000001</v>
      </c>
      <c r="G224" s="263">
        <v>25611.360000000001</v>
      </c>
      <c r="H224" s="263">
        <v>25611.360000000001</v>
      </c>
      <c r="I224" s="168">
        <f t="shared" si="3"/>
        <v>103512.58</v>
      </c>
    </row>
    <row r="225" spans="1:9" hidden="1" x14ac:dyDescent="0.25">
      <c r="A225" s="263" t="s">
        <v>230</v>
      </c>
      <c r="B225" s="263" t="s">
        <v>3018</v>
      </c>
      <c r="C225" s="263" t="s">
        <v>159</v>
      </c>
      <c r="D225" s="263">
        <v>8.2100000000000009</v>
      </c>
      <c r="E225" s="263">
        <v>187.44</v>
      </c>
      <c r="F225" s="263">
        <v>187.44</v>
      </c>
      <c r="G225" s="263">
        <v>187.44</v>
      </c>
      <c r="H225" s="263">
        <v>187.44</v>
      </c>
      <c r="I225" s="168">
        <f t="shared" si="3"/>
        <v>757.97</v>
      </c>
    </row>
    <row r="226" spans="1:9" hidden="1" x14ac:dyDescent="0.25">
      <c r="A226" s="263" t="s">
        <v>230</v>
      </c>
      <c r="B226" s="263" t="s">
        <v>3018</v>
      </c>
      <c r="C226" s="263" t="s">
        <v>216</v>
      </c>
      <c r="D226" s="263">
        <v>6.42</v>
      </c>
      <c r="E226" s="263">
        <v>146.88</v>
      </c>
      <c r="F226" s="263">
        <v>146.76</v>
      </c>
      <c r="G226" s="263">
        <v>146.76</v>
      </c>
      <c r="H226" s="263">
        <v>146.76</v>
      </c>
      <c r="I226" s="168">
        <f t="shared" si="3"/>
        <v>593.57999999999993</v>
      </c>
    </row>
    <row r="227" spans="1:9" hidden="1" x14ac:dyDescent="0.25">
      <c r="A227" s="263" t="s">
        <v>232</v>
      </c>
      <c r="B227" s="263" t="s">
        <v>3019</v>
      </c>
      <c r="C227" s="263" t="s">
        <v>154</v>
      </c>
      <c r="E227" s="263">
        <v>5804771.2800000003</v>
      </c>
      <c r="F227" s="263">
        <v>5099500.08</v>
      </c>
      <c r="G227" s="263">
        <v>5099500.08</v>
      </c>
      <c r="H227" s="263">
        <v>5099500.08</v>
      </c>
      <c r="I227" s="168">
        <f t="shared" si="3"/>
        <v>21103271.52</v>
      </c>
    </row>
    <row r="228" spans="1:9" hidden="1" x14ac:dyDescent="0.25">
      <c r="A228" s="263" t="s">
        <v>235</v>
      </c>
      <c r="B228" s="263" t="s">
        <v>3019</v>
      </c>
      <c r="C228" s="263" t="s">
        <v>236</v>
      </c>
      <c r="H228" s="263">
        <v>298247.65999999997</v>
      </c>
      <c r="I228" s="168">
        <f t="shared" si="3"/>
        <v>298247.65999999997</v>
      </c>
    </row>
    <row r="229" spans="1:9" hidden="1" x14ac:dyDescent="0.25">
      <c r="A229" s="263" t="s">
        <v>237</v>
      </c>
      <c r="B229" s="263" t="s">
        <v>3018</v>
      </c>
      <c r="C229" s="263" t="s">
        <v>203</v>
      </c>
      <c r="E229" s="263">
        <v>593.95000000000005</v>
      </c>
      <c r="F229" s="263">
        <v>3032.4</v>
      </c>
      <c r="G229" s="263">
        <v>3032.4</v>
      </c>
      <c r="H229" s="263">
        <v>3032.4</v>
      </c>
      <c r="I229" s="168">
        <f t="shared" si="3"/>
        <v>9691.15</v>
      </c>
    </row>
    <row r="230" spans="1:9" hidden="1" x14ac:dyDescent="0.25">
      <c r="A230" s="263" t="s">
        <v>237</v>
      </c>
      <c r="B230" s="263" t="s">
        <v>3018</v>
      </c>
      <c r="C230" s="263" t="s">
        <v>239</v>
      </c>
      <c r="D230" s="263">
        <v>2018.51</v>
      </c>
      <c r="E230" s="263">
        <v>13530.81</v>
      </c>
      <c r="F230" s="263">
        <v>14033.04</v>
      </c>
      <c r="G230" s="263">
        <v>14033.04</v>
      </c>
      <c r="H230" s="263">
        <v>14033.04</v>
      </c>
      <c r="I230" s="168">
        <f t="shared" si="3"/>
        <v>57648.44</v>
      </c>
    </row>
    <row r="231" spans="1:9" hidden="1" x14ac:dyDescent="0.25">
      <c r="A231" s="263" t="s">
        <v>237</v>
      </c>
      <c r="B231" s="263" t="s">
        <v>3018</v>
      </c>
      <c r="C231" s="263" t="s">
        <v>205</v>
      </c>
      <c r="D231" s="263">
        <v>-22.92</v>
      </c>
      <c r="E231" s="263">
        <v>-110.04</v>
      </c>
      <c r="F231" s="263">
        <v>179.16</v>
      </c>
      <c r="G231" s="263">
        <v>6930.24</v>
      </c>
      <c r="H231" s="263">
        <v>6930.24</v>
      </c>
      <c r="I231" s="168">
        <f t="shared" si="3"/>
        <v>13906.68</v>
      </c>
    </row>
    <row r="232" spans="1:9" hidden="1" x14ac:dyDescent="0.25">
      <c r="A232" s="263" t="s">
        <v>237</v>
      </c>
      <c r="B232" s="263" t="s">
        <v>3018</v>
      </c>
      <c r="C232" s="263" t="s">
        <v>206</v>
      </c>
      <c r="D232" s="263">
        <v>2553.9</v>
      </c>
      <c r="E232" s="263">
        <v>94519.550000000105</v>
      </c>
      <c r="F232" s="263">
        <v>172824.61</v>
      </c>
      <c r="G232" s="263">
        <v>188313.18</v>
      </c>
      <c r="H232" s="263">
        <v>189288.25</v>
      </c>
      <c r="I232" s="168">
        <f t="shared" si="3"/>
        <v>647499.49</v>
      </c>
    </row>
    <row r="233" spans="1:9" hidden="1" x14ac:dyDescent="0.25">
      <c r="A233" s="263" t="s">
        <v>237</v>
      </c>
      <c r="B233" s="263" t="s">
        <v>3018</v>
      </c>
      <c r="C233" s="263" t="s">
        <v>161</v>
      </c>
      <c r="D233" s="263">
        <v>14596.88</v>
      </c>
      <c r="E233" s="263">
        <v>255893.17</v>
      </c>
      <c r="F233" s="263">
        <v>403944.13</v>
      </c>
      <c r="G233" s="263">
        <v>463852.86000000098</v>
      </c>
      <c r="H233" s="263">
        <v>539629.27</v>
      </c>
      <c r="I233" s="168">
        <f t="shared" si="3"/>
        <v>1677916.310000001</v>
      </c>
    </row>
    <row r="234" spans="1:9" hidden="1" x14ac:dyDescent="0.25">
      <c r="A234" s="263" t="s">
        <v>237</v>
      </c>
      <c r="B234" s="263" t="s">
        <v>3018</v>
      </c>
      <c r="C234" s="263" t="s">
        <v>173</v>
      </c>
      <c r="D234" s="263">
        <v>3523.23</v>
      </c>
      <c r="E234" s="263">
        <v>27931.4</v>
      </c>
      <c r="F234" s="263">
        <v>65638.87</v>
      </c>
      <c r="G234" s="263">
        <v>85140.78</v>
      </c>
      <c r="H234" s="263">
        <v>115425.54</v>
      </c>
      <c r="I234" s="168">
        <f t="shared" si="3"/>
        <v>297659.82</v>
      </c>
    </row>
    <row r="235" spans="1:9" hidden="1" x14ac:dyDescent="0.25">
      <c r="A235" s="263" t="s">
        <v>237</v>
      </c>
      <c r="B235" s="263" t="s">
        <v>3018</v>
      </c>
      <c r="C235" s="263" t="s">
        <v>224</v>
      </c>
      <c r="F235" s="263">
        <v>0</v>
      </c>
      <c r="G235" s="263">
        <v>0</v>
      </c>
      <c r="H235" s="263">
        <v>0</v>
      </c>
      <c r="I235" s="168">
        <f t="shared" si="3"/>
        <v>0</v>
      </c>
    </row>
    <row r="236" spans="1:9" hidden="1" x14ac:dyDescent="0.25">
      <c r="A236" s="263" t="s">
        <v>237</v>
      </c>
      <c r="B236" s="263" t="s">
        <v>3018</v>
      </c>
      <c r="C236" s="263" t="s">
        <v>175</v>
      </c>
      <c r="D236" s="263">
        <v>648.71</v>
      </c>
      <c r="E236" s="263">
        <v>20042.939999999999</v>
      </c>
      <c r="F236" s="263">
        <v>17809.05</v>
      </c>
      <c r="G236" s="263">
        <v>25234.880000000001</v>
      </c>
      <c r="H236" s="263">
        <v>43251.42</v>
      </c>
      <c r="I236" s="168">
        <f t="shared" si="3"/>
        <v>106987</v>
      </c>
    </row>
    <row r="237" spans="1:9" hidden="1" x14ac:dyDescent="0.25">
      <c r="A237" s="263" t="s">
        <v>237</v>
      </c>
      <c r="B237" s="263" t="s">
        <v>3018</v>
      </c>
      <c r="C237" s="263" t="s">
        <v>148</v>
      </c>
      <c r="D237" s="263">
        <v>206.75</v>
      </c>
      <c r="E237" s="263">
        <v>12872.48</v>
      </c>
      <c r="F237" s="263">
        <v>25674.78</v>
      </c>
      <c r="G237" s="263">
        <v>26070.9</v>
      </c>
      <c r="H237" s="263">
        <v>26142.880000000001</v>
      </c>
      <c r="I237" s="168">
        <f t="shared" si="3"/>
        <v>90967.79</v>
      </c>
    </row>
    <row r="238" spans="1:9" hidden="1" x14ac:dyDescent="0.25">
      <c r="A238" s="263" t="s">
        <v>237</v>
      </c>
      <c r="B238" s="263" t="s">
        <v>3018</v>
      </c>
      <c r="C238" s="263" t="s">
        <v>149</v>
      </c>
      <c r="D238" s="263">
        <v>589.20000000000005</v>
      </c>
      <c r="E238" s="263">
        <v>25600.57</v>
      </c>
      <c r="F238" s="263">
        <v>139114.26</v>
      </c>
      <c r="G238" s="263">
        <v>343301.82</v>
      </c>
      <c r="H238" s="263">
        <v>561971.200000001</v>
      </c>
      <c r="I238" s="168">
        <f t="shared" si="3"/>
        <v>1070577.050000001</v>
      </c>
    </row>
    <row r="239" spans="1:9" hidden="1" x14ac:dyDescent="0.25">
      <c r="A239" s="263" t="s">
        <v>237</v>
      </c>
      <c r="B239" s="263" t="s">
        <v>3018</v>
      </c>
      <c r="C239" s="263" t="s">
        <v>162</v>
      </c>
      <c r="E239" s="263">
        <v>282.45999999999998</v>
      </c>
      <c r="F239" s="263">
        <v>7047.24</v>
      </c>
      <c r="G239" s="263">
        <v>7047.24</v>
      </c>
      <c r="H239" s="263">
        <v>7049.13</v>
      </c>
      <c r="I239" s="168">
        <f t="shared" si="3"/>
        <v>21426.07</v>
      </c>
    </row>
    <row r="240" spans="1:9" hidden="1" x14ac:dyDescent="0.25">
      <c r="A240" s="263" t="s">
        <v>237</v>
      </c>
      <c r="B240" s="263" t="s">
        <v>3018</v>
      </c>
      <c r="C240" s="263" t="s">
        <v>163</v>
      </c>
      <c r="E240" s="263">
        <v>644.12</v>
      </c>
      <c r="F240" s="263">
        <v>17110.919999999998</v>
      </c>
      <c r="G240" s="263">
        <v>17110.919999999998</v>
      </c>
      <c r="H240" s="263">
        <v>17115.52</v>
      </c>
      <c r="I240" s="168">
        <f t="shared" si="3"/>
        <v>51981.479999999996</v>
      </c>
    </row>
    <row r="241" spans="1:9" hidden="1" x14ac:dyDescent="0.25">
      <c r="A241" s="263" t="s">
        <v>237</v>
      </c>
      <c r="B241" s="263" t="s">
        <v>3018</v>
      </c>
      <c r="C241" s="263" t="s">
        <v>150</v>
      </c>
      <c r="D241" s="263">
        <v>90.55</v>
      </c>
      <c r="E241" s="263">
        <v>5590.17</v>
      </c>
      <c r="F241" s="263">
        <v>7489.38</v>
      </c>
      <c r="G241" s="263">
        <v>7619.76</v>
      </c>
      <c r="H241" s="263">
        <v>7642.8</v>
      </c>
      <c r="I241" s="168">
        <f t="shared" si="3"/>
        <v>28432.66</v>
      </c>
    </row>
    <row r="242" spans="1:9" hidden="1" x14ac:dyDescent="0.25">
      <c r="A242" s="263" t="s">
        <v>237</v>
      </c>
      <c r="B242" s="263" t="s">
        <v>3018</v>
      </c>
      <c r="C242" s="263" t="s">
        <v>152</v>
      </c>
      <c r="D242" s="263">
        <v>5.04</v>
      </c>
      <c r="E242" s="263">
        <v>311.24</v>
      </c>
      <c r="F242" s="263">
        <v>418.38</v>
      </c>
      <c r="G242" s="263">
        <v>424.8</v>
      </c>
      <c r="H242" s="263">
        <v>425.58</v>
      </c>
      <c r="I242" s="168">
        <f t="shared" si="3"/>
        <v>1585.04</v>
      </c>
    </row>
    <row r="243" spans="1:9" hidden="1" x14ac:dyDescent="0.25">
      <c r="A243" s="263" t="s">
        <v>237</v>
      </c>
      <c r="B243" s="263" t="s">
        <v>3018</v>
      </c>
      <c r="C243" s="263" t="s">
        <v>210</v>
      </c>
      <c r="D243" s="263">
        <v>4176.6000000000004</v>
      </c>
      <c r="E243" s="263">
        <v>101829.84</v>
      </c>
      <c r="F243" s="263">
        <v>108022.62</v>
      </c>
      <c r="G243" s="263">
        <v>109798.92</v>
      </c>
      <c r="H243" s="263">
        <v>109798.92</v>
      </c>
      <c r="I243" s="168">
        <f t="shared" si="3"/>
        <v>433626.89999999997</v>
      </c>
    </row>
    <row r="244" spans="1:9" hidden="1" x14ac:dyDescent="0.25">
      <c r="A244" s="263" t="s">
        <v>237</v>
      </c>
      <c r="B244" s="263" t="s">
        <v>3018</v>
      </c>
      <c r="C244" s="263" t="s">
        <v>177</v>
      </c>
      <c r="D244" s="263">
        <v>1878.65</v>
      </c>
      <c r="E244" s="263">
        <v>50378.52</v>
      </c>
      <c r="F244" s="263">
        <v>62367.72</v>
      </c>
      <c r="G244" s="263">
        <v>62367.72</v>
      </c>
      <c r="H244" s="263">
        <v>62367.72</v>
      </c>
      <c r="I244" s="168">
        <f t="shared" si="3"/>
        <v>239360.33</v>
      </c>
    </row>
    <row r="245" spans="1:9" hidden="1" x14ac:dyDescent="0.25">
      <c r="A245" s="263" t="s">
        <v>243</v>
      </c>
      <c r="B245" s="263" t="s">
        <v>3018</v>
      </c>
      <c r="C245" s="263" t="s">
        <v>244</v>
      </c>
      <c r="E245" s="263">
        <v>4026.23</v>
      </c>
      <c r="F245" s="263">
        <v>68029.440000000002</v>
      </c>
      <c r="G245" s="263">
        <v>68029.440000000002</v>
      </c>
      <c r="H245" s="263">
        <v>68029.440000000002</v>
      </c>
      <c r="I245" s="168">
        <f t="shared" si="3"/>
        <v>208114.55</v>
      </c>
    </row>
    <row r="246" spans="1:9" hidden="1" x14ac:dyDescent="0.25">
      <c r="A246" s="263" t="s">
        <v>243</v>
      </c>
      <c r="B246" s="263" t="s">
        <v>3018</v>
      </c>
      <c r="C246" s="263" t="s">
        <v>167</v>
      </c>
      <c r="D246" s="263">
        <v>1255.52</v>
      </c>
      <c r="E246" s="263">
        <v>42225.599999999999</v>
      </c>
      <c r="F246" s="263">
        <v>55151.7</v>
      </c>
      <c r="G246" s="263">
        <v>74967.539999999994</v>
      </c>
      <c r="H246" s="263">
        <v>94783.380000000107</v>
      </c>
      <c r="I246" s="168">
        <f t="shared" si="3"/>
        <v>268383.74000000011</v>
      </c>
    </row>
    <row r="247" spans="1:9" hidden="1" x14ac:dyDescent="0.25">
      <c r="A247" s="263" t="s">
        <v>3025</v>
      </c>
      <c r="B247" s="263" t="s">
        <v>3019</v>
      </c>
      <c r="C247" s="263" t="s">
        <v>165</v>
      </c>
      <c r="D247" s="263">
        <v>16.649999999999999</v>
      </c>
      <c r="E247" s="263">
        <v>11667.89</v>
      </c>
      <c r="F247" s="263">
        <v>24323.279999999999</v>
      </c>
      <c r="G247" s="263">
        <v>24323.279999999999</v>
      </c>
      <c r="H247" s="263">
        <v>136338.82999999999</v>
      </c>
      <c r="I247" s="168">
        <f t="shared" si="3"/>
        <v>196669.93</v>
      </c>
    </row>
    <row r="248" spans="1:9" hidden="1" x14ac:dyDescent="0.25">
      <c r="A248" s="263" t="s">
        <v>3025</v>
      </c>
      <c r="B248" s="263" t="s">
        <v>3019</v>
      </c>
      <c r="C248" s="263" t="s">
        <v>166</v>
      </c>
      <c r="D248" s="263">
        <v>6.48</v>
      </c>
      <c r="E248" s="263">
        <v>4529.1899999999996</v>
      </c>
      <c r="F248" s="263">
        <v>8498.0400000000009</v>
      </c>
      <c r="G248" s="263">
        <v>8498.0400000000009</v>
      </c>
      <c r="H248" s="263">
        <v>47633.91</v>
      </c>
      <c r="I248" s="168">
        <f t="shared" si="3"/>
        <v>69165.66</v>
      </c>
    </row>
    <row r="249" spans="1:9" hidden="1" x14ac:dyDescent="0.25">
      <c r="A249" s="263" t="s">
        <v>245</v>
      </c>
      <c r="B249" s="263" t="s">
        <v>3019</v>
      </c>
      <c r="C249" s="263" t="s">
        <v>246</v>
      </c>
      <c r="E249" s="263">
        <v>664313.1</v>
      </c>
      <c r="F249" s="263">
        <v>1492167.54</v>
      </c>
      <c r="G249" s="263">
        <v>1246443.8400000001</v>
      </c>
      <c r="H249" s="263">
        <v>1246443.8400000001</v>
      </c>
      <c r="I249" s="168">
        <f t="shared" si="3"/>
        <v>4649368.32</v>
      </c>
    </row>
    <row r="250" spans="1:9" hidden="1" x14ac:dyDescent="0.25">
      <c r="A250" s="263" t="s">
        <v>247</v>
      </c>
      <c r="B250" s="263" t="s">
        <v>3045</v>
      </c>
      <c r="C250" s="263" t="s">
        <v>238</v>
      </c>
      <c r="D250" s="263">
        <v>1672.5</v>
      </c>
      <c r="E250" s="263">
        <v>17282.28</v>
      </c>
      <c r="F250" s="263">
        <v>57589.32</v>
      </c>
      <c r="G250" s="263">
        <v>129466.14</v>
      </c>
      <c r="H250" s="263">
        <v>207299.58</v>
      </c>
      <c r="I250" s="168">
        <f t="shared" si="3"/>
        <v>413309.81999999995</v>
      </c>
    </row>
    <row r="251" spans="1:9" hidden="1" x14ac:dyDescent="0.25">
      <c r="A251" s="263" t="s">
        <v>247</v>
      </c>
      <c r="B251" s="263" t="s">
        <v>3045</v>
      </c>
      <c r="C251" s="263" t="s">
        <v>239</v>
      </c>
      <c r="D251" s="263">
        <v>45.61</v>
      </c>
      <c r="E251" s="263">
        <v>758.4</v>
      </c>
      <c r="F251" s="263">
        <v>1279.3800000000001</v>
      </c>
      <c r="G251" s="263">
        <v>2281.62</v>
      </c>
      <c r="H251" s="263">
        <v>3365.9400000000101</v>
      </c>
      <c r="I251" s="168">
        <f t="shared" si="3"/>
        <v>7730.9500000000098</v>
      </c>
    </row>
    <row r="252" spans="1:9" hidden="1" x14ac:dyDescent="0.25">
      <c r="A252" s="263" t="s">
        <v>247</v>
      </c>
      <c r="B252" s="263" t="s">
        <v>3045</v>
      </c>
      <c r="C252" s="263" t="s">
        <v>206</v>
      </c>
      <c r="D252" s="263">
        <v>120.01</v>
      </c>
      <c r="E252" s="263">
        <v>2880.12</v>
      </c>
      <c r="F252" s="263">
        <v>2950.68</v>
      </c>
      <c r="G252" s="263">
        <v>2950.68</v>
      </c>
      <c r="H252" s="263">
        <v>2950.68</v>
      </c>
      <c r="I252" s="168">
        <f t="shared" si="3"/>
        <v>11852.17</v>
      </c>
    </row>
    <row r="253" spans="1:9" hidden="1" x14ac:dyDescent="0.25">
      <c r="A253" s="263" t="s">
        <v>247</v>
      </c>
      <c r="B253" s="263" t="s">
        <v>3045</v>
      </c>
      <c r="C253" s="263" t="s">
        <v>171</v>
      </c>
      <c r="D253" s="263">
        <v>121.07</v>
      </c>
      <c r="E253" s="263">
        <v>416.34</v>
      </c>
      <c r="F253" s="263">
        <v>334.56</v>
      </c>
      <c r="G253" s="263">
        <v>340.32</v>
      </c>
      <c r="H253" s="263">
        <v>346.08000000000101</v>
      </c>
      <c r="I253" s="168">
        <f t="shared" si="3"/>
        <v>1558.370000000001</v>
      </c>
    </row>
    <row r="254" spans="1:9" hidden="1" x14ac:dyDescent="0.25">
      <c r="A254" s="263" t="s">
        <v>247</v>
      </c>
      <c r="B254" s="263" t="s">
        <v>3045</v>
      </c>
      <c r="C254" s="263" t="s">
        <v>161</v>
      </c>
      <c r="D254" s="263">
        <v>20139.400000000001</v>
      </c>
      <c r="E254" s="263">
        <v>83057.86</v>
      </c>
      <c r="F254" s="263">
        <v>81342.55</v>
      </c>
      <c r="G254" s="263">
        <v>97305.670000000202</v>
      </c>
      <c r="H254" s="263">
        <v>114221.58</v>
      </c>
      <c r="I254" s="168">
        <f t="shared" si="3"/>
        <v>396067.06000000023</v>
      </c>
    </row>
    <row r="255" spans="1:9" hidden="1" x14ac:dyDescent="0.25">
      <c r="A255" s="263" t="s">
        <v>247</v>
      </c>
      <c r="B255" s="263" t="s">
        <v>3045</v>
      </c>
      <c r="C255" s="263" t="s">
        <v>172</v>
      </c>
      <c r="D255" s="263">
        <v>4512.62</v>
      </c>
      <c r="E255" s="263">
        <v>15516.6</v>
      </c>
      <c r="F255" s="263">
        <v>12676.26</v>
      </c>
      <c r="G255" s="263">
        <v>12893.7</v>
      </c>
      <c r="H255" s="263">
        <v>13111.14</v>
      </c>
      <c r="I255" s="168">
        <f t="shared" si="3"/>
        <v>58710.320000000007</v>
      </c>
    </row>
    <row r="256" spans="1:9" hidden="1" x14ac:dyDescent="0.25">
      <c r="A256" s="263" t="s">
        <v>247</v>
      </c>
      <c r="B256" s="263" t="s">
        <v>3045</v>
      </c>
      <c r="C256" s="263" t="s">
        <v>173</v>
      </c>
      <c r="D256" s="263">
        <v>1484.85</v>
      </c>
      <c r="E256" s="263">
        <v>17105.849999999999</v>
      </c>
      <c r="F256" s="263">
        <v>17006.04</v>
      </c>
      <c r="G256" s="263">
        <v>19146.66</v>
      </c>
      <c r="H256" s="263">
        <v>21460.74</v>
      </c>
      <c r="I256" s="168">
        <f t="shared" si="3"/>
        <v>76204.14</v>
      </c>
    </row>
    <row r="257" spans="1:9" hidden="1" x14ac:dyDescent="0.25">
      <c r="A257" s="263" t="s">
        <v>247</v>
      </c>
      <c r="B257" s="263" t="s">
        <v>3045</v>
      </c>
      <c r="C257" s="263" t="s">
        <v>174</v>
      </c>
      <c r="D257" s="263">
        <v>444.88</v>
      </c>
      <c r="E257" s="263">
        <v>1529.94</v>
      </c>
      <c r="F257" s="263">
        <v>1319.4</v>
      </c>
      <c r="G257" s="263">
        <v>1342.44</v>
      </c>
      <c r="H257" s="263">
        <v>1365.48</v>
      </c>
      <c r="I257" s="168">
        <f t="shared" si="3"/>
        <v>6002.1399999999994</v>
      </c>
    </row>
    <row r="258" spans="1:9" hidden="1" x14ac:dyDescent="0.25">
      <c r="A258" s="263" t="s">
        <v>247</v>
      </c>
      <c r="B258" s="263" t="s">
        <v>3045</v>
      </c>
      <c r="C258" s="263" t="s">
        <v>225</v>
      </c>
      <c r="D258" s="263">
        <v>30.1</v>
      </c>
      <c r="E258" s="263">
        <v>541.02</v>
      </c>
      <c r="F258" s="263">
        <v>935.52</v>
      </c>
      <c r="G258" s="263">
        <v>1554.06</v>
      </c>
      <c r="H258" s="263">
        <v>2223.66</v>
      </c>
      <c r="I258" s="168">
        <f t="shared" si="3"/>
        <v>5284.36</v>
      </c>
    </row>
    <row r="259" spans="1:9" hidden="1" x14ac:dyDescent="0.25">
      <c r="A259" s="263" t="s">
        <v>247</v>
      </c>
      <c r="B259" s="263" t="s">
        <v>3045</v>
      </c>
      <c r="C259" s="263" t="s">
        <v>175</v>
      </c>
      <c r="D259" s="263">
        <v>3.66</v>
      </c>
      <c r="E259" s="263">
        <v>21.51</v>
      </c>
      <c r="F259" s="263">
        <v>23.28</v>
      </c>
      <c r="G259" s="263">
        <v>23.28</v>
      </c>
      <c r="H259" s="263">
        <v>23.28</v>
      </c>
      <c r="I259" s="168">
        <f t="shared" si="3"/>
        <v>95.01</v>
      </c>
    </row>
    <row r="260" spans="1:9" hidden="1" x14ac:dyDescent="0.25">
      <c r="A260" s="263" t="s">
        <v>247</v>
      </c>
      <c r="B260" s="263" t="s">
        <v>3045</v>
      </c>
      <c r="C260" s="263" t="s">
        <v>148</v>
      </c>
      <c r="D260" s="263">
        <v>27287.85</v>
      </c>
      <c r="E260" s="263">
        <v>182072.6</v>
      </c>
      <c r="F260" s="263">
        <v>327952.53000000003</v>
      </c>
      <c r="G260" s="263">
        <v>490918.71</v>
      </c>
      <c r="H260" s="263">
        <v>664166.37999999803</v>
      </c>
      <c r="I260" s="168">
        <f t="shared" si="3"/>
        <v>1692398.069999998</v>
      </c>
    </row>
    <row r="261" spans="1:9" hidden="1" x14ac:dyDescent="0.25">
      <c r="A261" s="263" t="s">
        <v>247</v>
      </c>
      <c r="B261" s="263" t="s">
        <v>3045</v>
      </c>
      <c r="C261" s="263" t="s">
        <v>149</v>
      </c>
      <c r="D261" s="263">
        <v>23785.46</v>
      </c>
      <c r="E261" s="263">
        <v>104752.35</v>
      </c>
      <c r="F261" s="263">
        <v>134017.04</v>
      </c>
      <c r="G261" s="263">
        <v>146193.85</v>
      </c>
      <c r="H261" s="263">
        <v>157905.18999999901</v>
      </c>
      <c r="I261" s="168">
        <f t="shared" ref="I261:I324" si="4">SUM(D261:H261)</f>
        <v>566653.88999999897</v>
      </c>
    </row>
    <row r="262" spans="1:9" hidden="1" x14ac:dyDescent="0.25">
      <c r="A262" s="263" t="s">
        <v>247</v>
      </c>
      <c r="B262" s="263" t="s">
        <v>3045</v>
      </c>
      <c r="C262" s="263" t="s">
        <v>162</v>
      </c>
      <c r="D262" s="263">
        <v>22461.439999999999</v>
      </c>
      <c r="E262" s="263">
        <v>114132.11</v>
      </c>
      <c r="F262" s="263">
        <v>166821.54</v>
      </c>
      <c r="G262" s="263">
        <v>204540.19</v>
      </c>
      <c r="H262" s="263">
        <v>252227.5</v>
      </c>
      <c r="I262" s="168">
        <f t="shared" si="4"/>
        <v>760182.78</v>
      </c>
    </row>
    <row r="263" spans="1:9" hidden="1" x14ac:dyDescent="0.25">
      <c r="A263" s="263" t="s">
        <v>247</v>
      </c>
      <c r="B263" s="263" t="s">
        <v>3045</v>
      </c>
      <c r="C263" s="263" t="s">
        <v>163</v>
      </c>
      <c r="D263" s="263">
        <v>46727.82</v>
      </c>
      <c r="E263" s="263">
        <v>240627.29</v>
      </c>
      <c r="F263" s="263">
        <v>349012.22</v>
      </c>
      <c r="G263" s="263">
        <v>384235.98</v>
      </c>
      <c r="H263" s="263">
        <v>417014.99</v>
      </c>
      <c r="I263" s="168">
        <f t="shared" si="4"/>
        <v>1437618.2999999998</v>
      </c>
    </row>
    <row r="264" spans="1:9" hidden="1" x14ac:dyDescent="0.25">
      <c r="A264" s="263" t="s">
        <v>247</v>
      </c>
      <c r="B264" s="263" t="s">
        <v>3045</v>
      </c>
      <c r="C264" s="263" t="s">
        <v>150</v>
      </c>
      <c r="D264" s="263">
        <v>-143.22</v>
      </c>
      <c r="E264" s="263">
        <v>11618.59</v>
      </c>
      <c r="F264" s="263">
        <v>23679.18</v>
      </c>
      <c r="G264" s="263">
        <v>38557.440000000097</v>
      </c>
      <c r="H264" s="263">
        <v>58759.500000000102</v>
      </c>
      <c r="I264" s="168">
        <f t="shared" si="4"/>
        <v>132471.49000000022</v>
      </c>
    </row>
    <row r="265" spans="1:9" hidden="1" x14ac:dyDescent="0.25">
      <c r="A265" s="263" t="s">
        <v>247</v>
      </c>
      <c r="B265" s="263" t="s">
        <v>3045</v>
      </c>
      <c r="C265" s="263" t="s">
        <v>176</v>
      </c>
      <c r="D265" s="263">
        <v>51.13</v>
      </c>
      <c r="E265" s="263">
        <v>263.75</v>
      </c>
      <c r="F265" s="263">
        <v>395.02</v>
      </c>
      <c r="G265" s="263">
        <v>619.53</v>
      </c>
      <c r="H265" s="263">
        <v>950.62000000000103</v>
      </c>
      <c r="I265" s="168">
        <f t="shared" si="4"/>
        <v>2280.0500000000011</v>
      </c>
    </row>
    <row r="266" spans="1:9" hidden="1" x14ac:dyDescent="0.25">
      <c r="A266" s="263" t="s">
        <v>247</v>
      </c>
      <c r="B266" s="263" t="s">
        <v>3045</v>
      </c>
      <c r="C266" s="263" t="s">
        <v>152</v>
      </c>
      <c r="D266" s="263">
        <v>22.09</v>
      </c>
      <c r="E266" s="263">
        <v>98.97</v>
      </c>
      <c r="F266" s="263">
        <v>97.469999999999899</v>
      </c>
      <c r="G266" s="263">
        <v>99.24</v>
      </c>
      <c r="H266" s="263">
        <v>99.24</v>
      </c>
      <c r="I266" s="168">
        <f t="shared" si="4"/>
        <v>417.00999999999993</v>
      </c>
    </row>
    <row r="267" spans="1:9" hidden="1" x14ac:dyDescent="0.25">
      <c r="A267" s="263" t="s">
        <v>248</v>
      </c>
      <c r="B267" s="263" t="s">
        <v>3045</v>
      </c>
      <c r="C267" s="263" t="s">
        <v>165</v>
      </c>
      <c r="D267" s="263">
        <v>34389.949999999997</v>
      </c>
      <c r="E267" s="263">
        <v>171630.93</v>
      </c>
      <c r="F267" s="263">
        <v>213387.49</v>
      </c>
      <c r="G267" s="263">
        <v>214302.74</v>
      </c>
      <c r="H267" s="263">
        <v>214501.05</v>
      </c>
      <c r="I267" s="168">
        <f t="shared" si="4"/>
        <v>848212.15999999992</v>
      </c>
    </row>
    <row r="268" spans="1:9" hidden="1" x14ac:dyDescent="0.25">
      <c r="A268" s="263" t="s">
        <v>248</v>
      </c>
      <c r="B268" s="263" t="s">
        <v>3045</v>
      </c>
      <c r="C268" s="263" t="s">
        <v>166</v>
      </c>
      <c r="D268" s="263">
        <v>9267.75</v>
      </c>
      <c r="E268" s="263">
        <v>51758.43</v>
      </c>
      <c r="F268" s="263">
        <v>199334.84</v>
      </c>
      <c r="G268" s="263">
        <v>199776.91</v>
      </c>
      <c r="H268" s="263">
        <v>199918.6</v>
      </c>
      <c r="I268" s="168">
        <f t="shared" si="4"/>
        <v>660056.53</v>
      </c>
    </row>
    <row r="269" spans="1:9" hidden="1" x14ac:dyDescent="0.25">
      <c r="A269" s="263" t="s">
        <v>248</v>
      </c>
      <c r="B269" s="263" t="s">
        <v>3045</v>
      </c>
      <c r="C269" s="263" t="s">
        <v>167</v>
      </c>
      <c r="D269" s="263">
        <v>1308.51</v>
      </c>
      <c r="E269" s="263">
        <v>6461.57</v>
      </c>
      <c r="F269" s="263">
        <v>5933.98</v>
      </c>
      <c r="G269" s="263">
        <v>5967.6299999999901</v>
      </c>
      <c r="H269" s="263">
        <v>5974.8699999999899</v>
      </c>
      <c r="I269" s="168">
        <f t="shared" si="4"/>
        <v>25646.559999999976</v>
      </c>
    </row>
    <row r="270" spans="1:9" hidden="1" x14ac:dyDescent="0.25">
      <c r="A270" s="263" t="s">
        <v>248</v>
      </c>
      <c r="B270" s="263" t="s">
        <v>3045</v>
      </c>
      <c r="C270" s="263" t="s">
        <v>190</v>
      </c>
      <c r="D270" s="263">
        <v>7.19</v>
      </c>
      <c r="E270" s="263">
        <v>34.94</v>
      </c>
      <c r="F270" s="263">
        <v>39.119999999999997</v>
      </c>
      <c r="G270" s="263">
        <v>39.119999999999997</v>
      </c>
      <c r="H270" s="263">
        <v>39.119999999999997</v>
      </c>
      <c r="I270" s="168">
        <f t="shared" si="4"/>
        <v>159.49</v>
      </c>
    </row>
    <row r="271" spans="1:9" hidden="1" x14ac:dyDescent="0.25">
      <c r="A271" s="263" t="s">
        <v>248</v>
      </c>
      <c r="B271" s="263" t="s">
        <v>3045</v>
      </c>
      <c r="C271" s="263" t="s">
        <v>168</v>
      </c>
      <c r="D271" s="263">
        <v>464.82</v>
      </c>
      <c r="E271" s="263">
        <v>2197.9899999999998</v>
      </c>
      <c r="F271" s="263">
        <v>3308.69</v>
      </c>
      <c r="G271" s="263">
        <v>3342.02</v>
      </c>
      <c r="H271" s="263">
        <v>3348.57</v>
      </c>
      <c r="I271" s="168">
        <f t="shared" si="4"/>
        <v>12662.09</v>
      </c>
    </row>
    <row r="272" spans="1:9" hidden="1" x14ac:dyDescent="0.25">
      <c r="A272" s="263" t="s">
        <v>248</v>
      </c>
      <c r="B272" s="263" t="s">
        <v>3045</v>
      </c>
      <c r="C272" s="263" t="s">
        <v>180</v>
      </c>
      <c r="D272" s="263">
        <v>165.35</v>
      </c>
      <c r="E272" s="263">
        <v>820.15</v>
      </c>
      <c r="F272" s="263">
        <v>1838.68</v>
      </c>
      <c r="G272" s="263">
        <v>1844.62</v>
      </c>
      <c r="H272" s="263">
        <v>1844.64</v>
      </c>
      <c r="I272" s="168">
        <f t="shared" si="4"/>
        <v>6513.4400000000005</v>
      </c>
    </row>
    <row r="273" spans="1:9" hidden="1" x14ac:dyDescent="0.25">
      <c r="A273" s="263" t="s">
        <v>248</v>
      </c>
      <c r="B273" s="263" t="s">
        <v>3045</v>
      </c>
      <c r="C273" s="263" t="s">
        <v>156</v>
      </c>
      <c r="D273" s="263">
        <v>12.42</v>
      </c>
      <c r="E273" s="263">
        <v>61.73</v>
      </c>
      <c r="F273" s="263">
        <v>87.42</v>
      </c>
      <c r="G273" s="263">
        <v>87.48</v>
      </c>
      <c r="H273" s="263">
        <v>87.48</v>
      </c>
      <c r="I273" s="168">
        <f t="shared" si="4"/>
        <v>336.53000000000003</v>
      </c>
    </row>
    <row r="274" spans="1:9" hidden="1" x14ac:dyDescent="0.25">
      <c r="A274" s="263" t="s">
        <v>248</v>
      </c>
      <c r="B274" s="263" t="s">
        <v>3045</v>
      </c>
      <c r="C274" s="263" t="s">
        <v>169</v>
      </c>
      <c r="D274" s="263">
        <v>46.88</v>
      </c>
      <c r="E274" s="263">
        <v>232.64</v>
      </c>
      <c r="F274" s="263">
        <v>190.62</v>
      </c>
      <c r="G274" s="263">
        <v>190.92</v>
      </c>
      <c r="H274" s="263">
        <v>190.92</v>
      </c>
      <c r="I274" s="168">
        <f t="shared" si="4"/>
        <v>851.9799999999999</v>
      </c>
    </row>
    <row r="275" spans="1:9" hidden="1" x14ac:dyDescent="0.25">
      <c r="A275" s="263" t="s">
        <v>249</v>
      </c>
      <c r="B275" s="263" t="s">
        <v>3018</v>
      </c>
      <c r="C275" s="263" t="s">
        <v>165</v>
      </c>
      <c r="D275" s="263">
        <v>61899.38</v>
      </c>
      <c r="E275" s="263">
        <v>505814.99</v>
      </c>
      <c r="F275" s="263">
        <v>1247401.19</v>
      </c>
      <c r="G275" s="263">
        <v>1954915.14</v>
      </c>
      <c r="H275" s="263">
        <v>2675220.5</v>
      </c>
      <c r="I275" s="168">
        <f t="shared" si="4"/>
        <v>6445251.2000000002</v>
      </c>
    </row>
    <row r="276" spans="1:9" hidden="1" x14ac:dyDescent="0.25">
      <c r="A276" s="263" t="s">
        <v>249</v>
      </c>
      <c r="B276" s="263" t="s">
        <v>3018</v>
      </c>
      <c r="C276" s="263" t="s">
        <v>166</v>
      </c>
      <c r="D276" s="263">
        <v>4043.6</v>
      </c>
      <c r="E276" s="263">
        <v>33110.83</v>
      </c>
      <c r="F276" s="263">
        <v>73546.91</v>
      </c>
      <c r="G276" s="263">
        <v>115287.34</v>
      </c>
      <c r="H276" s="263">
        <v>157782.31</v>
      </c>
      <c r="I276" s="168">
        <f t="shared" si="4"/>
        <v>383770.99</v>
      </c>
    </row>
    <row r="277" spans="1:9" hidden="1" x14ac:dyDescent="0.25">
      <c r="A277" s="263" t="s">
        <v>249</v>
      </c>
      <c r="B277" s="263" t="s">
        <v>3018</v>
      </c>
      <c r="C277" s="263" t="s">
        <v>190</v>
      </c>
      <c r="D277" s="263">
        <v>85.96</v>
      </c>
      <c r="E277" s="263">
        <v>842.25</v>
      </c>
      <c r="F277" s="263">
        <v>1995.59</v>
      </c>
      <c r="G277" s="263">
        <v>3238.66</v>
      </c>
      <c r="H277" s="263">
        <v>4539.8599999999997</v>
      </c>
      <c r="I277" s="168">
        <f t="shared" si="4"/>
        <v>10702.32</v>
      </c>
    </row>
    <row r="278" spans="1:9" hidden="1" x14ac:dyDescent="0.25">
      <c r="A278" s="263" t="s">
        <v>249</v>
      </c>
      <c r="B278" s="263" t="s">
        <v>3018</v>
      </c>
      <c r="C278" s="263" t="s">
        <v>168</v>
      </c>
      <c r="D278" s="263">
        <v>97746.07</v>
      </c>
      <c r="E278" s="263">
        <v>825450.18</v>
      </c>
      <c r="F278" s="263">
        <v>2292986.4500000002</v>
      </c>
      <c r="G278" s="263">
        <v>3619388.21</v>
      </c>
      <c r="H278" s="263">
        <v>4978071.9999999898</v>
      </c>
      <c r="I278" s="168">
        <f t="shared" si="4"/>
        <v>11813642.909999989</v>
      </c>
    </row>
    <row r="279" spans="1:9" hidden="1" x14ac:dyDescent="0.25">
      <c r="A279" s="263" t="s">
        <v>249</v>
      </c>
      <c r="B279" s="263" t="s">
        <v>3018</v>
      </c>
      <c r="C279" s="263" t="s">
        <v>180</v>
      </c>
      <c r="D279" s="263">
        <v>32.08</v>
      </c>
      <c r="E279" s="263">
        <v>314.35000000000002</v>
      </c>
      <c r="F279" s="263">
        <v>1483.2</v>
      </c>
      <c r="G279" s="263">
        <v>2407.59</v>
      </c>
      <c r="H279" s="263">
        <v>3375.3</v>
      </c>
      <c r="I279" s="168">
        <f t="shared" si="4"/>
        <v>7612.52</v>
      </c>
    </row>
    <row r="280" spans="1:9" hidden="1" x14ac:dyDescent="0.25">
      <c r="A280" s="263" t="s">
        <v>249</v>
      </c>
      <c r="B280" s="263" t="s">
        <v>3018</v>
      </c>
      <c r="C280" s="263" t="s">
        <v>169</v>
      </c>
      <c r="D280" s="263">
        <v>61.21</v>
      </c>
      <c r="E280" s="263">
        <v>502.44</v>
      </c>
      <c r="F280" s="263">
        <v>818.68</v>
      </c>
      <c r="G280" s="263">
        <v>1283.22</v>
      </c>
      <c r="H280" s="263">
        <v>1755.99</v>
      </c>
      <c r="I280" s="168">
        <f t="shared" si="4"/>
        <v>4421.54</v>
      </c>
    </row>
    <row r="281" spans="1:9" hidden="1" x14ac:dyDescent="0.25">
      <c r="A281" s="263" t="s">
        <v>250</v>
      </c>
      <c r="B281" s="263" t="s">
        <v>3023</v>
      </c>
      <c r="C281" s="263" t="s">
        <v>251</v>
      </c>
      <c r="D281" s="263">
        <v>112.23</v>
      </c>
      <c r="E281" s="263">
        <v>3304.57</v>
      </c>
      <c r="F281" s="263">
        <v>17967.009999999998</v>
      </c>
      <c r="G281" s="263">
        <v>32641.67</v>
      </c>
      <c r="H281" s="263">
        <v>47609.74</v>
      </c>
      <c r="I281" s="168">
        <f t="shared" si="4"/>
        <v>101635.22</v>
      </c>
    </row>
    <row r="282" spans="1:9" hidden="1" x14ac:dyDescent="0.25">
      <c r="A282" s="263" t="s">
        <v>250</v>
      </c>
      <c r="B282" s="263" t="s">
        <v>3023</v>
      </c>
      <c r="C282" s="263" t="s">
        <v>3042</v>
      </c>
      <c r="D282" s="263">
        <v>0</v>
      </c>
      <c r="E282" s="263">
        <v>0</v>
      </c>
      <c r="F282" s="263">
        <v>0</v>
      </c>
      <c r="G282" s="263">
        <v>0</v>
      </c>
      <c r="H282" s="263">
        <v>0</v>
      </c>
      <c r="I282" s="168">
        <f t="shared" si="4"/>
        <v>0</v>
      </c>
    </row>
    <row r="283" spans="1:9" hidden="1" x14ac:dyDescent="0.25">
      <c r="A283" s="263" t="s">
        <v>250</v>
      </c>
      <c r="B283" s="263" t="s">
        <v>3023</v>
      </c>
      <c r="C283" s="263" t="s">
        <v>186</v>
      </c>
      <c r="D283" s="263">
        <v>-3.2899999999999898</v>
      </c>
      <c r="E283" s="263">
        <v>13529.4</v>
      </c>
      <c r="F283" s="263">
        <v>81413.06</v>
      </c>
      <c r="G283" s="263">
        <v>852807.96</v>
      </c>
      <c r="H283" s="263">
        <v>928039.32</v>
      </c>
      <c r="I283" s="168">
        <f t="shared" si="4"/>
        <v>1875786.45</v>
      </c>
    </row>
    <row r="284" spans="1:9" hidden="1" x14ac:dyDescent="0.25">
      <c r="A284" s="263" t="s">
        <v>250</v>
      </c>
      <c r="B284" s="263" t="s">
        <v>3023</v>
      </c>
      <c r="C284" s="263" t="s">
        <v>227</v>
      </c>
      <c r="D284" s="263">
        <v>200132.72</v>
      </c>
      <c r="E284" s="263">
        <v>4005129.68</v>
      </c>
      <c r="F284" s="263">
        <v>8239167.4800000004</v>
      </c>
      <c r="G284" s="263">
        <v>10122819.550000001</v>
      </c>
      <c r="H284" s="263">
        <v>8221530.6300000101</v>
      </c>
      <c r="I284" s="168">
        <f t="shared" si="4"/>
        <v>30788780.06000001</v>
      </c>
    </row>
    <row r="285" spans="1:9" hidden="1" x14ac:dyDescent="0.25">
      <c r="A285" s="263" t="s">
        <v>250</v>
      </c>
      <c r="B285" s="263" t="s">
        <v>3023</v>
      </c>
      <c r="C285" s="263" t="s">
        <v>517</v>
      </c>
      <c r="D285" s="263">
        <v>0</v>
      </c>
      <c r="E285" s="263">
        <v>0</v>
      </c>
      <c r="F285" s="263">
        <v>0</v>
      </c>
      <c r="G285" s="263">
        <v>0</v>
      </c>
      <c r="H285" s="263">
        <v>0</v>
      </c>
      <c r="I285" s="168">
        <f t="shared" si="4"/>
        <v>0</v>
      </c>
    </row>
    <row r="286" spans="1:9" hidden="1" x14ac:dyDescent="0.25">
      <c r="A286" s="263" t="s">
        <v>250</v>
      </c>
      <c r="B286" s="263" t="s">
        <v>3023</v>
      </c>
      <c r="C286" s="263" t="s">
        <v>195</v>
      </c>
      <c r="D286" s="263">
        <v>675997.27</v>
      </c>
      <c r="E286" s="263">
        <v>4013491.66</v>
      </c>
      <c r="F286" s="263">
        <v>8369236.71</v>
      </c>
      <c r="G286" s="263">
        <v>18367921.600000001</v>
      </c>
      <c r="H286" s="263">
        <v>25771212.030000001</v>
      </c>
      <c r="I286" s="168">
        <f t="shared" si="4"/>
        <v>57197859.270000003</v>
      </c>
    </row>
    <row r="287" spans="1:9" hidden="1" x14ac:dyDescent="0.25">
      <c r="A287" s="263" t="s">
        <v>250</v>
      </c>
      <c r="B287" s="263" t="s">
        <v>3023</v>
      </c>
      <c r="C287" s="263" t="s">
        <v>252</v>
      </c>
      <c r="D287" s="263">
        <v>1084.45</v>
      </c>
      <c r="E287" s="263">
        <v>5205.3599999999997</v>
      </c>
      <c r="F287" s="263">
        <v>260332.38</v>
      </c>
      <c r="G287" s="263">
        <v>1012111.71</v>
      </c>
      <c r="H287" s="263">
        <v>2324853.66</v>
      </c>
      <c r="I287" s="168">
        <f t="shared" si="4"/>
        <v>3603587.56</v>
      </c>
    </row>
    <row r="288" spans="1:9" hidden="1" x14ac:dyDescent="0.25">
      <c r="A288" s="263" t="s">
        <v>250</v>
      </c>
      <c r="B288" s="263" t="s">
        <v>3023</v>
      </c>
      <c r="C288" s="263" t="s">
        <v>253</v>
      </c>
      <c r="D288" s="263">
        <v>16411.919999999998</v>
      </c>
      <c r="E288" s="263">
        <v>78777.240000000005</v>
      </c>
      <c r="F288" s="263">
        <v>86884.74</v>
      </c>
      <c r="G288" s="263">
        <v>273357.12</v>
      </c>
      <c r="H288" s="263">
        <v>273357.12</v>
      </c>
      <c r="I288" s="168">
        <f t="shared" si="4"/>
        <v>728788.14</v>
      </c>
    </row>
    <row r="289" spans="1:9" hidden="1" x14ac:dyDescent="0.25">
      <c r="A289" s="263" t="s">
        <v>250</v>
      </c>
      <c r="B289" s="263" t="s">
        <v>3023</v>
      </c>
      <c r="C289" s="263" t="s">
        <v>254</v>
      </c>
      <c r="D289" s="263">
        <v>0</v>
      </c>
      <c r="E289" s="263">
        <v>0</v>
      </c>
      <c r="F289" s="263">
        <v>0</v>
      </c>
      <c r="G289" s="263">
        <v>0</v>
      </c>
      <c r="H289" s="263">
        <v>0</v>
      </c>
      <c r="I289" s="168">
        <f t="shared" si="4"/>
        <v>0</v>
      </c>
    </row>
    <row r="290" spans="1:9" hidden="1" x14ac:dyDescent="0.25">
      <c r="A290" s="263" t="s">
        <v>250</v>
      </c>
      <c r="B290" s="263" t="s">
        <v>3023</v>
      </c>
      <c r="C290" s="263" t="s">
        <v>2963</v>
      </c>
      <c r="D290" s="263">
        <v>34.380000000000003</v>
      </c>
      <c r="E290" s="263">
        <v>465.37</v>
      </c>
      <c r="F290" s="263">
        <v>1857.12</v>
      </c>
      <c r="G290" s="263">
        <v>1857.12</v>
      </c>
      <c r="H290" s="263">
        <v>1857.12</v>
      </c>
      <c r="I290" s="168">
        <f t="shared" si="4"/>
        <v>6071.11</v>
      </c>
    </row>
    <row r="291" spans="1:9" hidden="1" x14ac:dyDescent="0.25">
      <c r="A291" s="263" t="s">
        <v>250</v>
      </c>
      <c r="B291" s="263" t="s">
        <v>3023</v>
      </c>
      <c r="C291" s="263" t="s">
        <v>2959</v>
      </c>
      <c r="D291" s="263">
        <v>43.18</v>
      </c>
      <c r="E291" s="263">
        <v>584.21</v>
      </c>
      <c r="F291" s="263">
        <v>2331.6</v>
      </c>
      <c r="G291" s="263">
        <v>2331.6</v>
      </c>
      <c r="H291" s="263">
        <v>2331.6</v>
      </c>
      <c r="I291" s="168">
        <f t="shared" si="4"/>
        <v>7622.1900000000005</v>
      </c>
    </row>
    <row r="292" spans="1:9" hidden="1" x14ac:dyDescent="0.25">
      <c r="A292" s="263" t="s">
        <v>250</v>
      </c>
      <c r="B292" s="263" t="s">
        <v>3023</v>
      </c>
      <c r="C292" s="263" t="s">
        <v>2955</v>
      </c>
      <c r="D292" s="263">
        <v>11.79</v>
      </c>
      <c r="E292" s="263">
        <v>159.68</v>
      </c>
      <c r="F292" s="263">
        <v>637.55999999999995</v>
      </c>
      <c r="G292" s="263">
        <v>637.55999999999995</v>
      </c>
      <c r="H292" s="263">
        <v>637.55999999999995</v>
      </c>
      <c r="I292" s="168">
        <f t="shared" si="4"/>
        <v>2084.1499999999996</v>
      </c>
    </row>
    <row r="293" spans="1:9" hidden="1" x14ac:dyDescent="0.25">
      <c r="A293" s="263" t="s">
        <v>250</v>
      </c>
      <c r="B293" s="263" t="s">
        <v>3023</v>
      </c>
      <c r="C293" s="263" t="s">
        <v>255</v>
      </c>
      <c r="D293" s="263">
        <v>6640.07</v>
      </c>
      <c r="E293" s="263">
        <v>32002.21</v>
      </c>
      <c r="F293" s="263">
        <v>44032.53</v>
      </c>
      <c r="G293" s="263">
        <v>83803.320000000007</v>
      </c>
      <c r="H293" s="263">
        <v>83803.320000000007</v>
      </c>
      <c r="I293" s="168">
        <f t="shared" si="4"/>
        <v>250281.45</v>
      </c>
    </row>
    <row r="294" spans="1:9" hidden="1" x14ac:dyDescent="0.25">
      <c r="A294" s="263" t="s">
        <v>250</v>
      </c>
      <c r="B294" s="263" t="s">
        <v>3023</v>
      </c>
      <c r="C294" s="263" t="s">
        <v>2948</v>
      </c>
      <c r="D294" s="263">
        <v>73.41</v>
      </c>
      <c r="E294" s="263">
        <v>993</v>
      </c>
      <c r="F294" s="263">
        <v>3962.4</v>
      </c>
      <c r="G294" s="263">
        <v>3962.4</v>
      </c>
      <c r="H294" s="263">
        <v>3962.4</v>
      </c>
      <c r="I294" s="168">
        <f t="shared" si="4"/>
        <v>12953.61</v>
      </c>
    </row>
    <row r="295" spans="1:9" hidden="1" x14ac:dyDescent="0.25">
      <c r="A295" s="263" t="s">
        <v>250</v>
      </c>
      <c r="B295" s="263" t="s">
        <v>3023</v>
      </c>
      <c r="C295" s="263" t="s">
        <v>228</v>
      </c>
      <c r="D295" s="263">
        <v>1494.67</v>
      </c>
      <c r="E295" s="263">
        <v>7958.48</v>
      </c>
      <c r="F295" s="263">
        <v>27462.12</v>
      </c>
      <c r="G295" s="263">
        <v>27462.12</v>
      </c>
      <c r="H295" s="263">
        <v>27462.12</v>
      </c>
      <c r="I295" s="168">
        <f t="shared" si="4"/>
        <v>91839.51</v>
      </c>
    </row>
    <row r="296" spans="1:9" hidden="1" x14ac:dyDescent="0.25">
      <c r="A296" s="263" t="s">
        <v>250</v>
      </c>
      <c r="B296" s="263" t="s">
        <v>3023</v>
      </c>
      <c r="C296" s="263" t="s">
        <v>256</v>
      </c>
      <c r="D296" s="263">
        <v>16954.080000000002</v>
      </c>
      <c r="E296" s="263">
        <v>407825.11</v>
      </c>
      <c r="F296" s="263">
        <v>429150.67</v>
      </c>
      <c r="G296" s="263">
        <v>429221.47</v>
      </c>
      <c r="H296" s="263">
        <v>429292.27</v>
      </c>
      <c r="I296" s="168">
        <f t="shared" si="4"/>
        <v>1712443.6</v>
      </c>
    </row>
    <row r="297" spans="1:9" hidden="1" x14ac:dyDescent="0.25">
      <c r="A297" s="263" t="s">
        <v>250</v>
      </c>
      <c r="B297" s="263" t="s">
        <v>3023</v>
      </c>
      <c r="C297" s="263" t="s">
        <v>257</v>
      </c>
      <c r="F297" s="263">
        <v>891297.34</v>
      </c>
      <c r="G297" s="263">
        <v>1782472.08</v>
      </c>
      <c r="H297" s="263">
        <v>1782472.08</v>
      </c>
      <c r="I297" s="168">
        <f t="shared" si="4"/>
        <v>4456241.5</v>
      </c>
    </row>
    <row r="298" spans="1:9" hidden="1" x14ac:dyDescent="0.25">
      <c r="A298" s="263" t="s">
        <v>250</v>
      </c>
      <c r="B298" s="263" t="s">
        <v>3023</v>
      </c>
      <c r="C298" s="263" t="s">
        <v>258</v>
      </c>
      <c r="D298" s="263">
        <v>411.94</v>
      </c>
      <c r="E298" s="263">
        <v>5573.33</v>
      </c>
      <c r="F298" s="263">
        <v>34511.31</v>
      </c>
      <c r="G298" s="263">
        <v>433817.64</v>
      </c>
      <c r="H298" s="263">
        <v>433817.64</v>
      </c>
      <c r="I298" s="168">
        <f t="shared" si="4"/>
        <v>908131.8600000001</v>
      </c>
    </row>
    <row r="299" spans="1:9" hidden="1" x14ac:dyDescent="0.25">
      <c r="A299" s="263" t="s">
        <v>250</v>
      </c>
      <c r="B299" s="263" t="s">
        <v>3023</v>
      </c>
      <c r="C299" s="263" t="s">
        <v>259</v>
      </c>
      <c r="D299" s="263">
        <v>3159.99</v>
      </c>
      <c r="E299" s="263">
        <v>36356.730000000003</v>
      </c>
      <c r="F299" s="263">
        <v>139223.79999999999</v>
      </c>
      <c r="G299" s="263">
        <v>301853.68</v>
      </c>
      <c r="H299" s="263">
        <v>755105.95</v>
      </c>
      <c r="I299" s="168">
        <f t="shared" si="4"/>
        <v>1235700.1499999999</v>
      </c>
    </row>
    <row r="300" spans="1:9" hidden="1" x14ac:dyDescent="0.25">
      <c r="A300" s="263" t="s">
        <v>250</v>
      </c>
      <c r="B300" s="263" t="s">
        <v>3023</v>
      </c>
      <c r="C300" s="263" t="s">
        <v>197</v>
      </c>
      <c r="D300" s="263">
        <v>405231.78</v>
      </c>
      <c r="E300" s="263">
        <v>1120594.45</v>
      </c>
      <c r="F300" s="263">
        <v>1336744.02</v>
      </c>
      <c r="G300" s="263">
        <v>1660652.96</v>
      </c>
      <c r="H300" s="263">
        <v>1917940.58</v>
      </c>
      <c r="I300" s="168">
        <f t="shared" si="4"/>
        <v>6441163.79</v>
      </c>
    </row>
    <row r="301" spans="1:9" hidden="1" x14ac:dyDescent="0.25">
      <c r="A301" s="263" t="s">
        <v>250</v>
      </c>
      <c r="B301" s="263" t="s">
        <v>3023</v>
      </c>
      <c r="C301" s="263" t="s">
        <v>260</v>
      </c>
      <c r="D301" s="263">
        <v>132.58000000000001</v>
      </c>
      <c r="E301" s="263">
        <v>3294.59</v>
      </c>
      <c r="F301" s="263">
        <v>51554.33</v>
      </c>
      <c r="G301" s="263">
        <v>80628.66</v>
      </c>
      <c r="H301" s="263">
        <v>120098.26</v>
      </c>
      <c r="I301" s="168">
        <f t="shared" si="4"/>
        <v>255708.41999999998</v>
      </c>
    </row>
    <row r="302" spans="1:9" hidden="1" x14ac:dyDescent="0.25">
      <c r="A302" s="263" t="s">
        <v>250</v>
      </c>
      <c r="B302" s="263" t="s">
        <v>3023</v>
      </c>
      <c r="C302" s="263" t="s">
        <v>2887</v>
      </c>
      <c r="D302" s="263">
        <v>262.02999999999997</v>
      </c>
      <c r="E302" s="263">
        <v>3551.3</v>
      </c>
      <c r="F302" s="263">
        <v>10935</v>
      </c>
      <c r="G302" s="263">
        <v>10935</v>
      </c>
      <c r="H302" s="263">
        <v>10935</v>
      </c>
      <c r="I302" s="168">
        <f t="shared" si="4"/>
        <v>36618.33</v>
      </c>
    </row>
    <row r="303" spans="1:9" hidden="1" x14ac:dyDescent="0.25">
      <c r="A303" s="263" t="s">
        <v>250</v>
      </c>
      <c r="B303" s="263" t="s">
        <v>3023</v>
      </c>
      <c r="C303" s="263" t="s">
        <v>261</v>
      </c>
      <c r="D303" s="263">
        <v>7.46</v>
      </c>
      <c r="E303" s="263">
        <v>185.42</v>
      </c>
      <c r="F303" s="263">
        <v>891.46</v>
      </c>
      <c r="G303" s="263">
        <v>1394.17</v>
      </c>
      <c r="H303" s="263">
        <v>2076.6999999999998</v>
      </c>
      <c r="I303" s="168">
        <f t="shared" si="4"/>
        <v>4555.21</v>
      </c>
    </row>
    <row r="304" spans="1:9" hidden="1" x14ac:dyDescent="0.25">
      <c r="A304" s="263" t="s">
        <v>250</v>
      </c>
      <c r="B304" s="263" t="s">
        <v>3023</v>
      </c>
      <c r="C304" s="263" t="s">
        <v>145</v>
      </c>
      <c r="D304" s="263">
        <v>47257.120000000003</v>
      </c>
      <c r="E304" s="263">
        <v>155335.29999999999</v>
      </c>
      <c r="F304" s="263">
        <v>179350.27</v>
      </c>
      <c r="G304" s="263">
        <v>199356.96</v>
      </c>
      <c r="H304" s="263">
        <v>239542.49</v>
      </c>
      <c r="I304" s="168">
        <f t="shared" si="4"/>
        <v>820842.1399999999</v>
      </c>
    </row>
    <row r="305" spans="1:9" hidden="1" x14ac:dyDescent="0.25">
      <c r="A305" s="263" t="s">
        <v>262</v>
      </c>
      <c r="B305" s="263" t="s">
        <v>3023</v>
      </c>
      <c r="C305" s="263" t="s">
        <v>238</v>
      </c>
      <c r="D305" s="263">
        <v>26980.46</v>
      </c>
      <c r="E305" s="263">
        <v>392369.1</v>
      </c>
      <c r="F305" s="263">
        <v>641210.11</v>
      </c>
      <c r="G305" s="263">
        <v>1046208.91</v>
      </c>
      <c r="H305" s="263">
        <v>1520794</v>
      </c>
      <c r="I305" s="168">
        <f t="shared" si="4"/>
        <v>3627562.58</v>
      </c>
    </row>
    <row r="306" spans="1:9" hidden="1" x14ac:dyDescent="0.25">
      <c r="A306" s="263" t="s">
        <v>262</v>
      </c>
      <c r="B306" s="263" t="s">
        <v>3023</v>
      </c>
      <c r="C306" s="263" t="s">
        <v>263</v>
      </c>
      <c r="H306" s="263">
        <v>61295.69</v>
      </c>
      <c r="I306" s="168">
        <f t="shared" si="4"/>
        <v>61295.69</v>
      </c>
    </row>
    <row r="307" spans="1:9" hidden="1" x14ac:dyDescent="0.25">
      <c r="A307" s="263" t="s">
        <v>262</v>
      </c>
      <c r="B307" s="263" t="s">
        <v>3023</v>
      </c>
      <c r="C307" s="263" t="s">
        <v>199</v>
      </c>
      <c r="D307" s="263">
        <v>4762.95</v>
      </c>
      <c r="E307" s="263">
        <v>125633.64</v>
      </c>
      <c r="F307" s="263">
        <v>148407.24</v>
      </c>
      <c r="G307" s="263">
        <v>195264.18</v>
      </c>
      <c r="H307" s="263">
        <v>417926.28</v>
      </c>
      <c r="I307" s="168">
        <f t="shared" si="4"/>
        <v>891994.29</v>
      </c>
    </row>
    <row r="308" spans="1:9" hidden="1" x14ac:dyDescent="0.25">
      <c r="A308" s="263" t="s">
        <v>262</v>
      </c>
      <c r="B308" s="263" t="s">
        <v>3023</v>
      </c>
      <c r="C308" s="263" t="s">
        <v>220</v>
      </c>
      <c r="D308" s="263">
        <v>-39707.74</v>
      </c>
      <c r="E308" s="263">
        <v>173432.67</v>
      </c>
      <c r="F308" s="263">
        <v>804166.38</v>
      </c>
      <c r="G308" s="263">
        <v>1865293.01</v>
      </c>
      <c r="H308" s="263">
        <v>2123500.9900000002</v>
      </c>
      <c r="I308" s="168">
        <f t="shared" si="4"/>
        <v>4926685.3100000005</v>
      </c>
    </row>
    <row r="309" spans="1:9" hidden="1" x14ac:dyDescent="0.25">
      <c r="A309" s="263" t="s">
        <v>262</v>
      </c>
      <c r="B309" s="263" t="s">
        <v>3023</v>
      </c>
      <c r="C309" s="263" t="s">
        <v>264</v>
      </c>
      <c r="D309" s="263">
        <v>63.38</v>
      </c>
      <c r="E309" s="263">
        <v>1584.01</v>
      </c>
      <c r="F309" s="263">
        <v>3098.26</v>
      </c>
      <c r="G309" s="263">
        <v>4657.93</v>
      </c>
      <c r="H309" s="263">
        <v>6200.99</v>
      </c>
      <c r="I309" s="168">
        <f t="shared" si="4"/>
        <v>15604.570000000002</v>
      </c>
    </row>
    <row r="310" spans="1:9" hidden="1" x14ac:dyDescent="0.25">
      <c r="A310" s="263" t="s">
        <v>262</v>
      </c>
      <c r="B310" s="263" t="s">
        <v>3023</v>
      </c>
      <c r="C310" s="263" t="s">
        <v>221</v>
      </c>
      <c r="D310" s="263">
        <v>221893.33</v>
      </c>
      <c r="E310" s="263">
        <v>2056443.76</v>
      </c>
      <c r="F310" s="263">
        <v>3791129.9</v>
      </c>
      <c r="G310" s="263">
        <v>5787171.1200000001</v>
      </c>
      <c r="H310" s="263">
        <v>6286736.0199999996</v>
      </c>
      <c r="I310" s="168">
        <f t="shared" si="4"/>
        <v>18143374.129999999</v>
      </c>
    </row>
    <row r="311" spans="1:9" hidden="1" x14ac:dyDescent="0.25">
      <c r="A311" s="263" t="s">
        <v>262</v>
      </c>
      <c r="B311" s="263" t="s">
        <v>3023</v>
      </c>
      <c r="C311" s="263" t="s">
        <v>265</v>
      </c>
      <c r="D311" s="263">
        <v>559.05999999999995</v>
      </c>
      <c r="E311" s="263">
        <v>2620.08</v>
      </c>
      <c r="F311" s="263">
        <v>4364.34</v>
      </c>
      <c r="G311" s="263">
        <v>5070.6000000000004</v>
      </c>
      <c r="H311" s="263">
        <v>5619.9</v>
      </c>
      <c r="I311" s="168">
        <f t="shared" si="4"/>
        <v>18233.98</v>
      </c>
    </row>
    <row r="312" spans="1:9" hidden="1" x14ac:dyDescent="0.25">
      <c r="A312" s="263" t="s">
        <v>262</v>
      </c>
      <c r="B312" s="263" t="s">
        <v>3023</v>
      </c>
      <c r="C312" s="263" t="s">
        <v>266</v>
      </c>
      <c r="D312" s="263">
        <v>214.69</v>
      </c>
      <c r="E312" s="263">
        <v>1717.56</v>
      </c>
      <c r="F312" s="263">
        <v>3652.68</v>
      </c>
      <c r="G312" s="263">
        <v>3652.68</v>
      </c>
      <c r="H312" s="263">
        <v>3652.68</v>
      </c>
      <c r="I312" s="168">
        <f t="shared" si="4"/>
        <v>12890.29</v>
      </c>
    </row>
    <row r="313" spans="1:9" hidden="1" x14ac:dyDescent="0.25">
      <c r="A313" s="263" t="s">
        <v>262</v>
      </c>
      <c r="B313" s="263" t="s">
        <v>3023</v>
      </c>
      <c r="C313" s="263" t="s">
        <v>267</v>
      </c>
      <c r="D313" s="263">
        <v>6.61</v>
      </c>
      <c r="E313" s="263">
        <v>89.58</v>
      </c>
      <c r="F313" s="263">
        <v>160.02000000000001</v>
      </c>
      <c r="G313" s="263">
        <v>369.48</v>
      </c>
      <c r="H313" s="263">
        <v>565.32000000000005</v>
      </c>
      <c r="I313" s="168">
        <f t="shared" si="4"/>
        <v>1191.0100000000002</v>
      </c>
    </row>
    <row r="314" spans="1:9" hidden="1" x14ac:dyDescent="0.25">
      <c r="A314" s="263" t="s">
        <v>262</v>
      </c>
      <c r="B314" s="263" t="s">
        <v>3023</v>
      </c>
      <c r="C314" s="263" t="s">
        <v>2788</v>
      </c>
      <c r="D314" s="263">
        <v>41.23</v>
      </c>
      <c r="E314" s="263">
        <v>4657.9799999999996</v>
      </c>
      <c r="F314" s="263">
        <v>13272.96</v>
      </c>
      <c r="G314" s="263">
        <v>13272.96</v>
      </c>
      <c r="H314" s="263">
        <v>13357.26</v>
      </c>
      <c r="I314" s="168">
        <f t="shared" si="4"/>
        <v>44602.39</v>
      </c>
    </row>
    <row r="315" spans="1:9" hidden="1" x14ac:dyDescent="0.25">
      <c r="A315" s="263" t="s">
        <v>262</v>
      </c>
      <c r="B315" s="263" t="s">
        <v>3023</v>
      </c>
      <c r="C315" s="263" t="s">
        <v>268</v>
      </c>
      <c r="D315" s="263">
        <v>224.95</v>
      </c>
      <c r="E315" s="263">
        <v>7081.38</v>
      </c>
      <c r="F315" s="263">
        <v>10635.42</v>
      </c>
      <c r="G315" s="263">
        <v>11485.8</v>
      </c>
      <c r="H315" s="263">
        <v>17685.78</v>
      </c>
      <c r="I315" s="168">
        <f t="shared" si="4"/>
        <v>47113.33</v>
      </c>
    </row>
    <row r="316" spans="1:9" hidden="1" x14ac:dyDescent="0.25">
      <c r="A316" s="263" t="s">
        <v>262</v>
      </c>
      <c r="B316" s="263" t="s">
        <v>3023</v>
      </c>
      <c r="C316" s="263" t="s">
        <v>269</v>
      </c>
      <c r="D316" s="263">
        <v>17.87</v>
      </c>
      <c r="E316" s="263">
        <v>241.5</v>
      </c>
      <c r="F316" s="263">
        <v>380.34</v>
      </c>
      <c r="G316" s="263">
        <v>880.68</v>
      </c>
      <c r="H316" s="263">
        <v>1348.68</v>
      </c>
      <c r="I316" s="168">
        <f t="shared" si="4"/>
        <v>2869.0699999999997</v>
      </c>
    </row>
    <row r="317" spans="1:9" hidden="1" x14ac:dyDescent="0.25">
      <c r="A317" s="263" t="s">
        <v>262</v>
      </c>
      <c r="B317" s="263" t="s">
        <v>3023</v>
      </c>
      <c r="C317" s="263" t="s">
        <v>2766</v>
      </c>
      <c r="D317" s="263">
        <v>25.54</v>
      </c>
      <c r="E317" s="263">
        <v>2885.28</v>
      </c>
      <c r="F317" s="263">
        <v>5108.6400000000003</v>
      </c>
      <c r="G317" s="263">
        <v>5108.6400000000003</v>
      </c>
      <c r="H317" s="263">
        <v>5141.1000000000004</v>
      </c>
      <c r="I317" s="168">
        <f t="shared" si="4"/>
        <v>18269.200000000004</v>
      </c>
    </row>
    <row r="318" spans="1:9" hidden="1" x14ac:dyDescent="0.25">
      <c r="A318" s="263" t="s">
        <v>262</v>
      </c>
      <c r="B318" s="263" t="s">
        <v>3023</v>
      </c>
      <c r="C318" s="263" t="s">
        <v>270</v>
      </c>
      <c r="D318" s="263">
        <v>3992.07</v>
      </c>
      <c r="E318" s="263">
        <v>18706.740000000002</v>
      </c>
      <c r="F318" s="263">
        <v>28220.34</v>
      </c>
      <c r="G318" s="263">
        <v>32787.24</v>
      </c>
      <c r="H318" s="263">
        <v>36337.620000000003</v>
      </c>
      <c r="I318" s="168">
        <f t="shared" si="4"/>
        <v>120044.01000000001</v>
      </c>
    </row>
    <row r="319" spans="1:9" hidden="1" x14ac:dyDescent="0.25">
      <c r="A319" s="263" t="s">
        <v>262</v>
      </c>
      <c r="B319" s="263" t="s">
        <v>3023</v>
      </c>
      <c r="C319" s="263" t="s">
        <v>271</v>
      </c>
      <c r="D319" s="263">
        <v>252.6</v>
      </c>
      <c r="E319" s="263">
        <v>2020.8</v>
      </c>
      <c r="F319" s="263">
        <v>2647.2</v>
      </c>
      <c r="G319" s="263">
        <v>2647.2</v>
      </c>
      <c r="H319" s="263">
        <v>2647.2</v>
      </c>
      <c r="I319" s="168">
        <f t="shared" si="4"/>
        <v>10215</v>
      </c>
    </row>
    <row r="320" spans="1:9" hidden="1" x14ac:dyDescent="0.25">
      <c r="A320" s="263" t="s">
        <v>262</v>
      </c>
      <c r="B320" s="263" t="s">
        <v>3023</v>
      </c>
      <c r="C320" s="263" t="s">
        <v>272</v>
      </c>
      <c r="D320" s="263">
        <v>337.79</v>
      </c>
      <c r="E320" s="263">
        <v>10633.38</v>
      </c>
      <c r="F320" s="263">
        <v>19721.88</v>
      </c>
      <c r="G320" s="263">
        <v>21298.68</v>
      </c>
      <c r="H320" s="263">
        <v>32796.42</v>
      </c>
      <c r="I320" s="168">
        <f t="shared" si="4"/>
        <v>84788.15</v>
      </c>
    </row>
    <row r="321" spans="1:9" hidden="1" x14ac:dyDescent="0.25">
      <c r="A321" s="263" t="s">
        <v>262</v>
      </c>
      <c r="B321" s="263" t="s">
        <v>3023</v>
      </c>
      <c r="C321" s="263" t="s">
        <v>273</v>
      </c>
      <c r="D321" s="263">
        <v>318.08999999999997</v>
      </c>
      <c r="E321" s="263">
        <v>888.3</v>
      </c>
      <c r="F321" s="263">
        <v>3628.86</v>
      </c>
      <c r="G321" s="263">
        <v>6377.16</v>
      </c>
      <c r="H321" s="263">
        <v>6377.16</v>
      </c>
      <c r="I321" s="168">
        <f t="shared" si="4"/>
        <v>17589.57</v>
      </c>
    </row>
    <row r="322" spans="1:9" hidden="1" x14ac:dyDescent="0.25">
      <c r="A322" s="263" t="s">
        <v>262</v>
      </c>
      <c r="B322" s="263" t="s">
        <v>3023</v>
      </c>
      <c r="C322" s="263" t="s">
        <v>2741</v>
      </c>
      <c r="D322" s="263">
        <v>51.28</v>
      </c>
      <c r="E322" s="263">
        <v>5793.3</v>
      </c>
      <c r="F322" s="263">
        <v>9991.68</v>
      </c>
      <c r="G322" s="263">
        <v>9991.68</v>
      </c>
      <c r="H322" s="263">
        <v>10055.040000000001</v>
      </c>
      <c r="I322" s="168">
        <f t="shared" si="4"/>
        <v>35882.980000000003</v>
      </c>
    </row>
    <row r="323" spans="1:9" hidden="1" x14ac:dyDescent="0.25">
      <c r="A323" s="263" t="s">
        <v>262</v>
      </c>
      <c r="B323" s="263" t="s">
        <v>3023</v>
      </c>
      <c r="C323" s="263" t="s">
        <v>274</v>
      </c>
      <c r="D323" s="263">
        <v>5669.12</v>
      </c>
      <c r="E323" s="263">
        <v>26565.72</v>
      </c>
      <c r="F323" s="263">
        <v>39283.68</v>
      </c>
      <c r="G323" s="263">
        <v>45641.279999999999</v>
      </c>
      <c r="H323" s="263">
        <v>50583.360000000001</v>
      </c>
      <c r="I323" s="168">
        <f t="shared" si="4"/>
        <v>167743.16</v>
      </c>
    </row>
    <row r="324" spans="1:9" hidden="1" x14ac:dyDescent="0.25">
      <c r="A324" s="263" t="s">
        <v>262</v>
      </c>
      <c r="B324" s="263" t="s">
        <v>3023</v>
      </c>
      <c r="C324" s="263" t="s">
        <v>275</v>
      </c>
      <c r="D324" s="263">
        <v>264.33</v>
      </c>
      <c r="E324" s="263">
        <v>2114.64</v>
      </c>
      <c r="F324" s="263">
        <v>3096</v>
      </c>
      <c r="G324" s="263">
        <v>3096</v>
      </c>
      <c r="H324" s="263">
        <v>3096</v>
      </c>
      <c r="I324" s="168">
        <f t="shared" si="4"/>
        <v>11666.97</v>
      </c>
    </row>
    <row r="325" spans="1:9" hidden="1" x14ac:dyDescent="0.25">
      <c r="A325" s="263" t="s">
        <v>262</v>
      </c>
      <c r="B325" s="263" t="s">
        <v>3023</v>
      </c>
      <c r="C325" s="263" t="s">
        <v>276</v>
      </c>
      <c r="D325" s="263">
        <v>16.489999999999998</v>
      </c>
      <c r="E325" s="263">
        <v>131.88</v>
      </c>
      <c r="F325" s="263">
        <v>226.8</v>
      </c>
      <c r="G325" s="263">
        <v>226.8</v>
      </c>
      <c r="H325" s="263">
        <v>226.8</v>
      </c>
      <c r="I325" s="168">
        <f t="shared" ref="I325:I388" si="5">SUM(D325:H325)</f>
        <v>828.77</v>
      </c>
    </row>
    <row r="326" spans="1:9" hidden="1" x14ac:dyDescent="0.25">
      <c r="A326" s="263" t="s">
        <v>262</v>
      </c>
      <c r="B326" s="263" t="s">
        <v>3023</v>
      </c>
      <c r="C326" s="263" t="s">
        <v>277</v>
      </c>
      <c r="D326" s="263">
        <v>0.68</v>
      </c>
      <c r="E326" s="263">
        <v>16.649999999999999</v>
      </c>
      <c r="F326" s="263">
        <v>25.93</v>
      </c>
      <c r="G326" s="263">
        <v>26.29</v>
      </c>
      <c r="H326" s="263">
        <v>26.65</v>
      </c>
      <c r="I326" s="168">
        <f t="shared" si="5"/>
        <v>96.199999999999989</v>
      </c>
    </row>
    <row r="327" spans="1:9" hidden="1" x14ac:dyDescent="0.25">
      <c r="A327" s="263" t="s">
        <v>262</v>
      </c>
      <c r="B327" s="263" t="s">
        <v>3023</v>
      </c>
      <c r="C327" s="263" t="s">
        <v>278</v>
      </c>
      <c r="E327" s="263">
        <v>0</v>
      </c>
      <c r="F327" s="263">
        <v>0</v>
      </c>
      <c r="G327" s="263">
        <v>0</v>
      </c>
      <c r="H327" s="263">
        <v>0</v>
      </c>
      <c r="I327" s="168">
        <f t="shared" si="5"/>
        <v>0</v>
      </c>
    </row>
    <row r="328" spans="1:9" hidden="1" x14ac:dyDescent="0.25">
      <c r="A328" s="263" t="s">
        <v>262</v>
      </c>
      <c r="B328" s="263" t="s">
        <v>3023</v>
      </c>
      <c r="C328" s="263" t="s">
        <v>279</v>
      </c>
      <c r="F328" s="263">
        <v>426.9</v>
      </c>
      <c r="G328" s="263">
        <v>853.92</v>
      </c>
      <c r="H328" s="263">
        <v>853.92</v>
      </c>
      <c r="I328" s="168">
        <f t="shared" si="5"/>
        <v>2134.7399999999998</v>
      </c>
    </row>
    <row r="329" spans="1:9" hidden="1" x14ac:dyDescent="0.25">
      <c r="A329" s="263" t="s">
        <v>262</v>
      </c>
      <c r="B329" s="263" t="s">
        <v>3023</v>
      </c>
      <c r="C329" s="263" t="s">
        <v>280</v>
      </c>
      <c r="D329" s="263">
        <v>163.84</v>
      </c>
      <c r="E329" s="263">
        <v>10714.26</v>
      </c>
      <c r="F329" s="263">
        <v>18095.64</v>
      </c>
      <c r="G329" s="263">
        <v>19527</v>
      </c>
      <c r="H329" s="263">
        <v>20958.36</v>
      </c>
      <c r="I329" s="168">
        <f t="shared" si="5"/>
        <v>69459.100000000006</v>
      </c>
    </row>
    <row r="330" spans="1:9" hidden="1" x14ac:dyDescent="0.25">
      <c r="A330" s="263" t="s">
        <v>262</v>
      </c>
      <c r="B330" s="263" t="s">
        <v>3023</v>
      </c>
      <c r="C330" s="263" t="s">
        <v>281</v>
      </c>
      <c r="D330" s="263">
        <v>55.52</v>
      </c>
      <c r="E330" s="263">
        <v>5644.5</v>
      </c>
      <c r="F330" s="263">
        <v>9790.44</v>
      </c>
      <c r="G330" s="263">
        <v>9790.44</v>
      </c>
      <c r="H330" s="263">
        <v>23625.96</v>
      </c>
      <c r="I330" s="168">
        <f t="shared" si="5"/>
        <v>48906.86</v>
      </c>
    </row>
    <row r="331" spans="1:9" hidden="1" x14ac:dyDescent="0.25">
      <c r="A331" s="263" t="s">
        <v>262</v>
      </c>
      <c r="B331" s="263" t="s">
        <v>3023</v>
      </c>
      <c r="C331" s="263" t="s">
        <v>282</v>
      </c>
      <c r="E331" s="263">
        <v>5.42</v>
      </c>
      <c r="F331" s="263">
        <v>132.84</v>
      </c>
      <c r="G331" s="263">
        <v>132.84</v>
      </c>
      <c r="H331" s="263">
        <v>132.84</v>
      </c>
      <c r="I331" s="168">
        <f t="shared" si="5"/>
        <v>403.94000000000005</v>
      </c>
    </row>
    <row r="332" spans="1:9" hidden="1" x14ac:dyDescent="0.25">
      <c r="A332" s="263" t="s">
        <v>262</v>
      </c>
      <c r="B332" s="263" t="s">
        <v>3023</v>
      </c>
      <c r="C332" s="263" t="s">
        <v>283</v>
      </c>
      <c r="D332" s="263">
        <v>221.05</v>
      </c>
      <c r="E332" s="263">
        <v>11403.06</v>
      </c>
      <c r="F332" s="263">
        <v>19623</v>
      </c>
      <c r="G332" s="263">
        <v>21194.04</v>
      </c>
      <c r="H332" s="263">
        <v>22765.08</v>
      </c>
      <c r="I332" s="168">
        <f t="shared" si="5"/>
        <v>75206.23000000001</v>
      </c>
    </row>
    <row r="333" spans="1:9" hidden="1" x14ac:dyDescent="0.25">
      <c r="A333" s="263" t="s">
        <v>262</v>
      </c>
      <c r="B333" s="263" t="s">
        <v>3023</v>
      </c>
      <c r="C333" s="263" t="s">
        <v>236</v>
      </c>
      <c r="D333" s="263">
        <v>430.76</v>
      </c>
      <c r="E333" s="263">
        <v>41550.410000000003</v>
      </c>
      <c r="F333" s="263">
        <v>203454.96</v>
      </c>
      <c r="G333" s="263">
        <v>241524.12</v>
      </c>
      <c r="H333" s="263">
        <v>242682.66</v>
      </c>
      <c r="I333" s="168">
        <f t="shared" si="5"/>
        <v>729642.91</v>
      </c>
    </row>
    <row r="334" spans="1:9" hidden="1" x14ac:dyDescent="0.25">
      <c r="A334" s="263" t="s">
        <v>262</v>
      </c>
      <c r="B334" s="263" t="s">
        <v>3023</v>
      </c>
      <c r="C334" s="263" t="s">
        <v>284</v>
      </c>
      <c r="D334" s="263">
        <v>3385.89</v>
      </c>
      <c r="E334" s="263">
        <v>92310.99</v>
      </c>
      <c r="F334" s="263">
        <v>378677.64</v>
      </c>
      <c r="G334" s="263">
        <v>378677.64</v>
      </c>
      <c r="H334" s="263">
        <v>378677.64</v>
      </c>
      <c r="I334" s="168">
        <f t="shared" si="5"/>
        <v>1231729.8</v>
      </c>
    </row>
    <row r="335" spans="1:9" hidden="1" x14ac:dyDescent="0.25">
      <c r="A335" s="263" t="s">
        <v>262</v>
      </c>
      <c r="B335" s="263" t="s">
        <v>3023</v>
      </c>
      <c r="C335" s="263" t="s">
        <v>285</v>
      </c>
      <c r="D335" s="263">
        <v>30.93</v>
      </c>
      <c r="E335" s="263">
        <v>42271.61</v>
      </c>
      <c r="F335" s="263">
        <v>87294.84</v>
      </c>
      <c r="G335" s="263">
        <v>87294.84</v>
      </c>
      <c r="H335" s="263">
        <v>95472.6</v>
      </c>
      <c r="I335" s="168">
        <f t="shared" si="5"/>
        <v>312364.82</v>
      </c>
    </row>
    <row r="336" spans="1:9" hidden="1" x14ac:dyDescent="0.25">
      <c r="A336" s="263" t="s">
        <v>262</v>
      </c>
      <c r="B336" s="263" t="s">
        <v>3023</v>
      </c>
      <c r="C336" s="263" t="s">
        <v>286</v>
      </c>
      <c r="D336" s="263">
        <v>3.03</v>
      </c>
      <c r="E336" s="263">
        <v>308.10000000000002</v>
      </c>
      <c r="F336" s="263">
        <v>570.36</v>
      </c>
      <c r="G336" s="263">
        <v>570.36</v>
      </c>
      <c r="H336" s="263">
        <v>1377.42</v>
      </c>
      <c r="I336" s="168">
        <f t="shared" si="5"/>
        <v>2829.27</v>
      </c>
    </row>
    <row r="337" spans="1:9" hidden="1" x14ac:dyDescent="0.25">
      <c r="A337" s="263" t="s">
        <v>262</v>
      </c>
      <c r="B337" s="263" t="s">
        <v>3023</v>
      </c>
      <c r="C337" s="263" t="s">
        <v>287</v>
      </c>
      <c r="D337" s="263">
        <v>8369.9599999999991</v>
      </c>
      <c r="E337" s="263">
        <v>241799.01</v>
      </c>
      <c r="F337" s="263">
        <v>625823.43000000005</v>
      </c>
      <c r="G337" s="263">
        <v>636015.35999999999</v>
      </c>
      <c r="H337" s="263">
        <v>640566.75</v>
      </c>
      <c r="I337" s="168">
        <f t="shared" si="5"/>
        <v>2152574.5099999998</v>
      </c>
    </row>
    <row r="338" spans="1:9" hidden="1" x14ac:dyDescent="0.25">
      <c r="A338" s="263" t="s">
        <v>262</v>
      </c>
      <c r="B338" s="263" t="s">
        <v>3023</v>
      </c>
      <c r="C338" s="263" t="s">
        <v>288</v>
      </c>
      <c r="D338" s="263">
        <v>446.21</v>
      </c>
      <c r="E338" s="263">
        <v>10708.92</v>
      </c>
      <c r="F338" s="263">
        <v>10558.56</v>
      </c>
      <c r="G338" s="263">
        <v>10558.56</v>
      </c>
      <c r="H338" s="263">
        <v>10558.56</v>
      </c>
      <c r="I338" s="168">
        <f t="shared" si="5"/>
        <v>42830.81</v>
      </c>
    </row>
    <row r="339" spans="1:9" hidden="1" x14ac:dyDescent="0.25">
      <c r="A339" s="263" t="s">
        <v>262</v>
      </c>
      <c r="B339" s="263" t="s">
        <v>3023</v>
      </c>
      <c r="C339" s="263" t="s">
        <v>289</v>
      </c>
      <c r="E339" s="263">
        <v>129.19999999999999</v>
      </c>
      <c r="F339" s="263">
        <v>3966.48</v>
      </c>
      <c r="G339" s="263">
        <v>3966.48</v>
      </c>
      <c r="H339" s="263">
        <v>3966.48</v>
      </c>
      <c r="I339" s="168">
        <f t="shared" si="5"/>
        <v>12028.64</v>
      </c>
    </row>
    <row r="340" spans="1:9" hidden="1" x14ac:dyDescent="0.25">
      <c r="A340" s="263" t="s">
        <v>262</v>
      </c>
      <c r="B340" s="263" t="s">
        <v>3023</v>
      </c>
      <c r="C340" s="263" t="s">
        <v>290</v>
      </c>
      <c r="E340" s="263">
        <v>33.97</v>
      </c>
      <c r="F340" s="263">
        <v>1042.92</v>
      </c>
      <c r="G340" s="263">
        <v>1042.92</v>
      </c>
      <c r="H340" s="263">
        <v>1042.92</v>
      </c>
      <c r="I340" s="168">
        <f t="shared" si="5"/>
        <v>3162.7300000000005</v>
      </c>
    </row>
    <row r="341" spans="1:9" hidden="1" x14ac:dyDescent="0.25">
      <c r="A341" s="263" t="s">
        <v>262</v>
      </c>
      <c r="B341" s="263" t="s">
        <v>3023</v>
      </c>
      <c r="C341" s="263" t="s">
        <v>291</v>
      </c>
      <c r="D341" s="263">
        <v>34.19</v>
      </c>
      <c r="E341" s="263">
        <v>825.33</v>
      </c>
      <c r="F341" s="263">
        <v>1381.56</v>
      </c>
      <c r="G341" s="263">
        <v>1381.56</v>
      </c>
      <c r="H341" s="263">
        <v>1381.56</v>
      </c>
      <c r="I341" s="168">
        <f t="shared" si="5"/>
        <v>5004.2</v>
      </c>
    </row>
    <row r="342" spans="1:9" hidden="1" x14ac:dyDescent="0.25">
      <c r="A342" s="263" t="s">
        <v>262</v>
      </c>
      <c r="B342" s="263" t="s">
        <v>3023</v>
      </c>
      <c r="C342" s="263" t="s">
        <v>292</v>
      </c>
      <c r="D342" s="263">
        <v>-935.65</v>
      </c>
      <c r="E342" s="263">
        <v>12484.91</v>
      </c>
      <c r="F342" s="263">
        <v>6224.58</v>
      </c>
      <c r="G342" s="263">
        <v>6565.08</v>
      </c>
      <c r="H342" s="263">
        <v>6905.7</v>
      </c>
      <c r="I342" s="168">
        <f t="shared" si="5"/>
        <v>31244.62</v>
      </c>
    </row>
    <row r="343" spans="1:9" hidden="1" x14ac:dyDescent="0.25">
      <c r="A343" s="263" t="s">
        <v>262</v>
      </c>
      <c r="B343" s="263" t="s">
        <v>3023</v>
      </c>
      <c r="C343" s="263" t="s">
        <v>293</v>
      </c>
      <c r="D343" s="263">
        <v>11.52</v>
      </c>
      <c r="E343" s="263">
        <v>277.42</v>
      </c>
      <c r="F343" s="263">
        <v>542.36</v>
      </c>
      <c r="G343" s="263">
        <v>544.4</v>
      </c>
      <c r="H343" s="263">
        <v>546.44000000000005</v>
      </c>
      <c r="I343" s="168">
        <f t="shared" si="5"/>
        <v>1922.1399999999999</v>
      </c>
    </row>
    <row r="344" spans="1:9" hidden="1" x14ac:dyDescent="0.25">
      <c r="A344" s="263" t="s">
        <v>262</v>
      </c>
      <c r="B344" s="263" t="s">
        <v>3023</v>
      </c>
      <c r="C344" s="263" t="s">
        <v>294</v>
      </c>
      <c r="D344" s="263">
        <v>82.51</v>
      </c>
      <c r="E344" s="263">
        <v>1986.24</v>
      </c>
      <c r="F344" s="263">
        <v>3883.81</v>
      </c>
      <c r="G344" s="263">
        <v>3898.45</v>
      </c>
      <c r="H344" s="263">
        <v>3913.09</v>
      </c>
      <c r="I344" s="168">
        <f t="shared" si="5"/>
        <v>13764.099999999999</v>
      </c>
    </row>
    <row r="345" spans="1:9" hidden="1" x14ac:dyDescent="0.25">
      <c r="A345" s="263" t="s">
        <v>262</v>
      </c>
      <c r="B345" s="263" t="s">
        <v>3023</v>
      </c>
      <c r="C345" s="263" t="s">
        <v>295</v>
      </c>
      <c r="F345" s="263">
        <v>17.28</v>
      </c>
      <c r="G345" s="263">
        <v>34.56</v>
      </c>
      <c r="H345" s="263">
        <v>34.56</v>
      </c>
      <c r="I345" s="168">
        <f t="shared" si="5"/>
        <v>86.4</v>
      </c>
    </row>
    <row r="346" spans="1:9" hidden="1" x14ac:dyDescent="0.25">
      <c r="A346" s="263" t="s">
        <v>262</v>
      </c>
      <c r="B346" s="263" t="s">
        <v>3023</v>
      </c>
      <c r="C346" s="263" t="s">
        <v>296</v>
      </c>
      <c r="D346" s="263">
        <v>68.48</v>
      </c>
      <c r="E346" s="263">
        <v>2155.62</v>
      </c>
      <c r="F346" s="263">
        <v>3048.42</v>
      </c>
      <c r="G346" s="263">
        <v>3291.78</v>
      </c>
      <c r="H346" s="263">
        <v>5068.62</v>
      </c>
      <c r="I346" s="168">
        <f t="shared" si="5"/>
        <v>13632.920000000002</v>
      </c>
    </row>
    <row r="347" spans="1:9" hidden="1" x14ac:dyDescent="0.25">
      <c r="A347" s="263" t="s">
        <v>262</v>
      </c>
      <c r="B347" s="263" t="s">
        <v>3023</v>
      </c>
      <c r="C347" s="263" t="s">
        <v>297</v>
      </c>
      <c r="D347" s="263">
        <v>10.14</v>
      </c>
      <c r="E347" s="263">
        <v>136.62</v>
      </c>
      <c r="F347" s="263">
        <v>190.98</v>
      </c>
      <c r="G347" s="263">
        <v>442.98</v>
      </c>
      <c r="H347" s="263">
        <v>678.48</v>
      </c>
      <c r="I347" s="168">
        <f t="shared" si="5"/>
        <v>1459.2</v>
      </c>
    </row>
    <row r="348" spans="1:9" hidden="1" x14ac:dyDescent="0.25">
      <c r="A348" s="263" t="s">
        <v>262</v>
      </c>
      <c r="B348" s="263" t="s">
        <v>3023</v>
      </c>
      <c r="C348" s="263" t="s">
        <v>298</v>
      </c>
      <c r="D348" s="263">
        <v>6.57</v>
      </c>
      <c r="E348" s="263">
        <v>4200.49</v>
      </c>
      <c r="F348" s="263">
        <v>11697.6</v>
      </c>
      <c r="G348" s="263">
        <v>12293.76</v>
      </c>
      <c r="H348" s="263">
        <v>12293.76</v>
      </c>
      <c r="I348" s="168">
        <f t="shared" si="5"/>
        <v>40492.18</v>
      </c>
    </row>
    <row r="349" spans="1:9" hidden="1" x14ac:dyDescent="0.25">
      <c r="A349" s="263" t="s">
        <v>262</v>
      </c>
      <c r="B349" s="263" t="s">
        <v>3023</v>
      </c>
      <c r="C349" s="263" t="s">
        <v>299</v>
      </c>
      <c r="D349" s="263">
        <v>0.55000000000000004</v>
      </c>
      <c r="E349" s="263">
        <v>1633.44</v>
      </c>
      <c r="F349" s="263">
        <v>3907.44</v>
      </c>
      <c r="G349" s="263">
        <v>3907.44</v>
      </c>
      <c r="H349" s="263">
        <v>4317.84</v>
      </c>
      <c r="I349" s="168">
        <f t="shared" si="5"/>
        <v>13766.710000000001</v>
      </c>
    </row>
    <row r="350" spans="1:9" hidden="1" x14ac:dyDescent="0.25">
      <c r="A350" s="263" t="s">
        <v>262</v>
      </c>
      <c r="B350" s="263" t="s">
        <v>3023</v>
      </c>
      <c r="C350" s="263" t="s">
        <v>300</v>
      </c>
      <c r="D350" s="263">
        <v>2120.75</v>
      </c>
      <c r="E350" s="263">
        <v>9938.0400000000009</v>
      </c>
      <c r="F350" s="263">
        <v>15427.8</v>
      </c>
      <c r="G350" s="263">
        <v>17924.759999999998</v>
      </c>
      <c r="H350" s="263">
        <v>19865.88</v>
      </c>
      <c r="I350" s="168">
        <f t="shared" si="5"/>
        <v>65277.229999999996</v>
      </c>
    </row>
    <row r="351" spans="1:9" hidden="1" x14ac:dyDescent="0.25">
      <c r="A351" s="263" t="s">
        <v>262</v>
      </c>
      <c r="B351" s="263" t="s">
        <v>3023</v>
      </c>
      <c r="C351" s="263" t="s">
        <v>301</v>
      </c>
      <c r="D351" s="263">
        <v>429.9</v>
      </c>
      <c r="E351" s="263">
        <v>10465.14</v>
      </c>
      <c r="F351" s="263">
        <v>13124.64</v>
      </c>
      <c r="G351" s="263">
        <v>13306.74</v>
      </c>
      <c r="H351" s="263">
        <v>13488.96</v>
      </c>
      <c r="I351" s="168">
        <f t="shared" si="5"/>
        <v>50815.38</v>
      </c>
    </row>
    <row r="352" spans="1:9" hidden="1" x14ac:dyDescent="0.25">
      <c r="A352" s="263" t="s">
        <v>262</v>
      </c>
      <c r="B352" s="263" t="s">
        <v>3023</v>
      </c>
      <c r="C352" s="263" t="s">
        <v>302</v>
      </c>
      <c r="D352" s="263">
        <v>0</v>
      </c>
      <c r="E352" s="263">
        <v>0</v>
      </c>
      <c r="F352" s="263">
        <v>0</v>
      </c>
      <c r="G352" s="263">
        <v>0</v>
      </c>
      <c r="H352" s="263">
        <v>0</v>
      </c>
      <c r="I352" s="168">
        <f t="shared" si="5"/>
        <v>0</v>
      </c>
    </row>
    <row r="353" spans="1:9" hidden="1" x14ac:dyDescent="0.25">
      <c r="A353" s="263" t="s">
        <v>262</v>
      </c>
      <c r="B353" s="263" t="s">
        <v>3023</v>
      </c>
      <c r="C353" s="263" t="s">
        <v>303</v>
      </c>
      <c r="D353" s="263">
        <v>30.75</v>
      </c>
      <c r="E353" s="263">
        <v>967.74</v>
      </c>
      <c r="F353" s="263">
        <v>1339.62</v>
      </c>
      <c r="G353" s="263">
        <v>1446.84</v>
      </c>
      <c r="H353" s="263">
        <v>2228.7600000000002</v>
      </c>
      <c r="I353" s="168">
        <f t="shared" si="5"/>
        <v>6013.71</v>
      </c>
    </row>
    <row r="354" spans="1:9" hidden="1" x14ac:dyDescent="0.25">
      <c r="A354" s="263" t="s">
        <v>262</v>
      </c>
      <c r="B354" s="263" t="s">
        <v>3023</v>
      </c>
      <c r="C354" s="263" t="s">
        <v>304</v>
      </c>
      <c r="D354" s="263">
        <v>50.65</v>
      </c>
      <c r="E354" s="263">
        <v>683.94</v>
      </c>
      <c r="F354" s="263">
        <v>2434.7399999999998</v>
      </c>
      <c r="G354" s="263">
        <v>5638.08</v>
      </c>
      <c r="H354" s="263">
        <v>8631.84</v>
      </c>
      <c r="I354" s="168">
        <f t="shared" si="5"/>
        <v>17439.25</v>
      </c>
    </row>
    <row r="355" spans="1:9" hidden="1" x14ac:dyDescent="0.25">
      <c r="A355" s="263" t="s">
        <v>262</v>
      </c>
      <c r="B355" s="263" t="s">
        <v>3023</v>
      </c>
      <c r="C355" s="263" t="s">
        <v>305</v>
      </c>
      <c r="D355" s="263">
        <v>594.53</v>
      </c>
      <c r="E355" s="263">
        <v>2786.22</v>
      </c>
      <c r="F355" s="263">
        <v>4368.3599999999997</v>
      </c>
      <c r="G355" s="263">
        <v>5075.3999999999996</v>
      </c>
      <c r="H355" s="263">
        <v>5624.82</v>
      </c>
      <c r="I355" s="168">
        <f t="shared" si="5"/>
        <v>18449.329999999998</v>
      </c>
    </row>
    <row r="356" spans="1:9" hidden="1" x14ac:dyDescent="0.25">
      <c r="A356" s="263" t="s">
        <v>262</v>
      </c>
      <c r="B356" s="263" t="s">
        <v>3023</v>
      </c>
      <c r="C356" s="263" t="s">
        <v>306</v>
      </c>
      <c r="F356" s="263">
        <v>126.72</v>
      </c>
      <c r="G356" s="263">
        <v>253.44</v>
      </c>
      <c r="H356" s="263">
        <v>253.44</v>
      </c>
      <c r="I356" s="168">
        <f t="shared" si="5"/>
        <v>633.59999999999991</v>
      </c>
    </row>
    <row r="357" spans="1:9" hidden="1" x14ac:dyDescent="0.25">
      <c r="A357" s="263" t="s">
        <v>262</v>
      </c>
      <c r="B357" s="263" t="s">
        <v>3023</v>
      </c>
      <c r="C357" s="263" t="s">
        <v>307</v>
      </c>
      <c r="D357" s="263">
        <v>129.96</v>
      </c>
      <c r="E357" s="263">
        <v>38576.51</v>
      </c>
      <c r="F357" s="263">
        <v>70231.92</v>
      </c>
      <c r="G357" s="263">
        <v>71893.679999999993</v>
      </c>
      <c r="H357" s="263">
        <v>71893.679999999993</v>
      </c>
      <c r="I357" s="168">
        <f t="shared" si="5"/>
        <v>252725.75</v>
      </c>
    </row>
    <row r="358" spans="1:9" hidden="1" x14ac:dyDescent="0.25">
      <c r="A358" s="263" t="s">
        <v>262</v>
      </c>
      <c r="B358" s="263" t="s">
        <v>3023</v>
      </c>
      <c r="C358" s="263" t="s">
        <v>308</v>
      </c>
      <c r="D358" s="263">
        <v>11.33</v>
      </c>
      <c r="E358" s="263">
        <v>35030.449999999997</v>
      </c>
      <c r="F358" s="263">
        <v>109697.4</v>
      </c>
      <c r="G358" s="263">
        <v>109697.4</v>
      </c>
      <c r="H358" s="263">
        <v>121209.42</v>
      </c>
      <c r="I358" s="168">
        <f t="shared" si="5"/>
        <v>375646</v>
      </c>
    </row>
    <row r="359" spans="1:9" hidden="1" x14ac:dyDescent="0.25">
      <c r="A359" s="263" t="s">
        <v>262</v>
      </c>
      <c r="B359" s="263" t="s">
        <v>3023</v>
      </c>
      <c r="C359" s="263" t="s">
        <v>309</v>
      </c>
      <c r="D359" s="263">
        <v>2.86</v>
      </c>
      <c r="E359" s="263">
        <v>8826.76</v>
      </c>
      <c r="F359" s="263">
        <v>27640.2</v>
      </c>
      <c r="G359" s="263">
        <v>27640.2</v>
      </c>
      <c r="H359" s="263">
        <v>30541.02</v>
      </c>
      <c r="I359" s="168">
        <f t="shared" si="5"/>
        <v>94651.040000000008</v>
      </c>
    </row>
    <row r="360" spans="1:9" hidden="1" x14ac:dyDescent="0.25">
      <c r="A360" s="263" t="s">
        <v>262</v>
      </c>
      <c r="B360" s="263" t="s">
        <v>3023</v>
      </c>
      <c r="C360" s="263" t="s">
        <v>310</v>
      </c>
      <c r="D360" s="263">
        <v>240.43</v>
      </c>
      <c r="E360" s="263">
        <v>5852.52</v>
      </c>
      <c r="F360" s="263">
        <v>13514.64</v>
      </c>
      <c r="G360" s="263">
        <v>13701.84</v>
      </c>
      <c r="H360" s="263">
        <v>13889.04</v>
      </c>
      <c r="I360" s="168">
        <f t="shared" si="5"/>
        <v>47198.47</v>
      </c>
    </row>
    <row r="361" spans="1:9" hidden="1" x14ac:dyDescent="0.25">
      <c r="A361" s="263" t="s">
        <v>262</v>
      </c>
      <c r="B361" s="263" t="s">
        <v>3023</v>
      </c>
      <c r="C361" s="263" t="s">
        <v>311</v>
      </c>
      <c r="D361" s="263">
        <v>468.09</v>
      </c>
      <c r="E361" s="263">
        <v>2723.22</v>
      </c>
      <c r="F361" s="263">
        <v>7218.48</v>
      </c>
      <c r="G361" s="263">
        <v>11802.57</v>
      </c>
      <c r="H361" s="263">
        <v>16496.37</v>
      </c>
      <c r="I361" s="168">
        <f t="shared" si="5"/>
        <v>38708.729999999996</v>
      </c>
    </row>
    <row r="362" spans="1:9" hidden="1" x14ac:dyDescent="0.25">
      <c r="A362" s="263" t="s">
        <v>262</v>
      </c>
      <c r="B362" s="263" t="s">
        <v>3023</v>
      </c>
      <c r="C362" s="263" t="s">
        <v>312</v>
      </c>
      <c r="D362" s="263">
        <v>7937.6</v>
      </c>
      <c r="E362" s="263">
        <v>46179.12</v>
      </c>
      <c r="F362" s="263">
        <v>122413.71</v>
      </c>
      <c r="G362" s="263">
        <v>200151.64</v>
      </c>
      <c r="H362" s="263">
        <v>279750.03999999998</v>
      </c>
      <c r="I362" s="168">
        <f t="shared" si="5"/>
        <v>656432.11</v>
      </c>
    </row>
    <row r="363" spans="1:9" hidden="1" x14ac:dyDescent="0.25">
      <c r="A363" s="263" t="s">
        <v>262</v>
      </c>
      <c r="B363" s="263" t="s">
        <v>3023</v>
      </c>
      <c r="C363" s="263" t="s">
        <v>313</v>
      </c>
      <c r="D363" s="263">
        <v>5735.88</v>
      </c>
      <c r="E363" s="263">
        <v>84808.86</v>
      </c>
      <c r="F363" s="263">
        <v>230396.52</v>
      </c>
      <c r="G363" s="263">
        <v>397676.22</v>
      </c>
      <c r="H363" s="263">
        <v>580678.74</v>
      </c>
      <c r="I363" s="168">
        <f t="shared" si="5"/>
        <v>1299296.22</v>
      </c>
    </row>
    <row r="364" spans="1:9" hidden="1" x14ac:dyDescent="0.25">
      <c r="A364" s="263" t="s">
        <v>262</v>
      </c>
      <c r="B364" s="263" t="s">
        <v>3023</v>
      </c>
      <c r="C364" s="263" t="s">
        <v>314</v>
      </c>
      <c r="D364" s="263">
        <v>32156.85</v>
      </c>
      <c r="E364" s="263">
        <v>196378.26</v>
      </c>
      <c r="F364" s="263">
        <v>399083.58</v>
      </c>
      <c r="G364" s="263">
        <v>552928.86</v>
      </c>
      <c r="H364" s="263">
        <v>706774.14</v>
      </c>
      <c r="I364" s="168">
        <f t="shared" si="5"/>
        <v>1887321.69</v>
      </c>
    </row>
    <row r="365" spans="1:9" hidden="1" x14ac:dyDescent="0.25">
      <c r="A365" s="263" t="s">
        <v>262</v>
      </c>
      <c r="B365" s="263" t="s">
        <v>3023</v>
      </c>
      <c r="C365" s="263" t="s">
        <v>315</v>
      </c>
      <c r="D365" s="263">
        <v>1302.0999999999999</v>
      </c>
      <c r="E365" s="263">
        <v>7952.16</v>
      </c>
      <c r="F365" s="263">
        <v>16160.28</v>
      </c>
      <c r="G365" s="263">
        <v>22389.72</v>
      </c>
      <c r="H365" s="263">
        <v>28619.16</v>
      </c>
      <c r="I365" s="168">
        <f t="shared" si="5"/>
        <v>76423.42</v>
      </c>
    </row>
    <row r="366" spans="1:9" hidden="1" x14ac:dyDescent="0.25">
      <c r="A366" s="263" t="s">
        <v>262</v>
      </c>
      <c r="B366" s="263" t="s">
        <v>3023</v>
      </c>
      <c r="C366" s="263" t="s">
        <v>316</v>
      </c>
      <c r="F366" s="263">
        <v>20757.400000000001</v>
      </c>
      <c r="G366" s="263">
        <v>617032.19999999995</v>
      </c>
      <c r="H366" s="263">
        <v>735886.92</v>
      </c>
      <c r="I366" s="168">
        <f t="shared" si="5"/>
        <v>1373676.52</v>
      </c>
    </row>
    <row r="367" spans="1:9" hidden="1" x14ac:dyDescent="0.25">
      <c r="A367" s="263" t="s">
        <v>262</v>
      </c>
      <c r="B367" s="263" t="s">
        <v>3023</v>
      </c>
      <c r="C367" s="263" t="s">
        <v>317</v>
      </c>
      <c r="D367" s="263">
        <v>57.66</v>
      </c>
      <c r="E367" s="263">
        <v>1814.94</v>
      </c>
      <c r="F367" s="263">
        <v>4234.2</v>
      </c>
      <c r="G367" s="263">
        <v>4572.6000000000004</v>
      </c>
      <c r="H367" s="263">
        <v>7041.4200000000101</v>
      </c>
      <c r="I367" s="168">
        <f t="shared" si="5"/>
        <v>17720.820000000011</v>
      </c>
    </row>
    <row r="368" spans="1:9" hidden="1" x14ac:dyDescent="0.25">
      <c r="A368" s="263" t="s">
        <v>262</v>
      </c>
      <c r="B368" s="263" t="s">
        <v>3023</v>
      </c>
      <c r="C368" s="263" t="s">
        <v>318</v>
      </c>
      <c r="D368" s="263">
        <v>1311.54</v>
      </c>
      <c r="E368" s="263">
        <v>17711.7</v>
      </c>
      <c r="F368" s="263">
        <v>95208.3</v>
      </c>
      <c r="G368" s="263">
        <v>220477.56</v>
      </c>
      <c r="H368" s="263">
        <v>337562.52</v>
      </c>
      <c r="I368" s="168">
        <f t="shared" si="5"/>
        <v>672271.62</v>
      </c>
    </row>
    <row r="369" spans="1:9" hidden="1" x14ac:dyDescent="0.25">
      <c r="A369" s="263" t="s">
        <v>262</v>
      </c>
      <c r="B369" s="263" t="s">
        <v>3023</v>
      </c>
      <c r="C369" s="263" t="s">
        <v>319</v>
      </c>
      <c r="D369" s="263">
        <v>25605.55</v>
      </c>
      <c r="E369" s="263">
        <v>71481.179999999993</v>
      </c>
      <c r="F369" s="263">
        <v>370111.14</v>
      </c>
      <c r="G369" s="263">
        <v>650346</v>
      </c>
      <c r="H369" s="263">
        <v>650346</v>
      </c>
      <c r="I369" s="168">
        <f t="shared" si="5"/>
        <v>1767889.87</v>
      </c>
    </row>
    <row r="370" spans="1:9" hidden="1" x14ac:dyDescent="0.25">
      <c r="A370" s="263" t="s">
        <v>262</v>
      </c>
      <c r="B370" s="263" t="s">
        <v>3023</v>
      </c>
      <c r="C370" s="263" t="s">
        <v>218</v>
      </c>
      <c r="D370" s="263">
        <v>229.94</v>
      </c>
      <c r="E370" s="263">
        <v>25977.42</v>
      </c>
      <c r="F370" s="263">
        <v>35911.800000000003</v>
      </c>
      <c r="G370" s="263">
        <v>35911.800000000003</v>
      </c>
      <c r="H370" s="263">
        <v>36139.980000000003</v>
      </c>
      <c r="I370" s="168">
        <f t="shared" si="5"/>
        <v>134170.94</v>
      </c>
    </row>
    <row r="371" spans="1:9" hidden="1" x14ac:dyDescent="0.25">
      <c r="A371" s="263" t="s">
        <v>262</v>
      </c>
      <c r="B371" s="263" t="s">
        <v>3023</v>
      </c>
      <c r="C371" s="263" t="s">
        <v>246</v>
      </c>
      <c r="D371" s="263">
        <v>5805.72</v>
      </c>
      <c r="E371" s="263">
        <v>27205.5</v>
      </c>
      <c r="F371" s="263">
        <v>50736.72</v>
      </c>
      <c r="G371" s="263">
        <v>58947.6</v>
      </c>
      <c r="H371" s="263">
        <v>65330.46</v>
      </c>
      <c r="I371" s="168">
        <f t="shared" si="5"/>
        <v>208026</v>
      </c>
    </row>
    <row r="372" spans="1:9" hidden="1" x14ac:dyDescent="0.25">
      <c r="A372" s="263" t="s">
        <v>262</v>
      </c>
      <c r="B372" s="263" t="s">
        <v>3023</v>
      </c>
      <c r="C372" s="263" t="s">
        <v>320</v>
      </c>
      <c r="D372" s="263">
        <v>277.85000000000002</v>
      </c>
      <c r="E372" s="263">
        <v>2222.7600000000002</v>
      </c>
      <c r="F372" s="263">
        <v>12919.92</v>
      </c>
      <c r="G372" s="263">
        <v>12919.92</v>
      </c>
      <c r="H372" s="263">
        <v>12919.92</v>
      </c>
      <c r="I372" s="168">
        <f t="shared" si="5"/>
        <v>41260.370000000003</v>
      </c>
    </row>
    <row r="373" spans="1:9" hidden="1" x14ac:dyDescent="0.25">
      <c r="A373" s="263" t="s">
        <v>262</v>
      </c>
      <c r="B373" s="263" t="s">
        <v>3023</v>
      </c>
      <c r="C373" s="263" t="s">
        <v>321</v>
      </c>
      <c r="E373" s="263">
        <v>2337.27</v>
      </c>
      <c r="F373" s="263">
        <v>3127.98</v>
      </c>
      <c r="G373" s="263">
        <v>3148.8</v>
      </c>
      <c r="H373" s="263">
        <v>3148.8</v>
      </c>
      <c r="I373" s="168">
        <f t="shared" si="5"/>
        <v>11762.849999999999</v>
      </c>
    </row>
    <row r="374" spans="1:9" hidden="1" x14ac:dyDescent="0.25">
      <c r="A374" s="263" t="s">
        <v>262</v>
      </c>
      <c r="B374" s="263" t="s">
        <v>3023</v>
      </c>
      <c r="C374" s="263" t="s">
        <v>322</v>
      </c>
      <c r="D374" s="263">
        <v>4.87</v>
      </c>
      <c r="E374" s="263">
        <v>153.54</v>
      </c>
      <c r="F374" s="263">
        <v>231.06</v>
      </c>
      <c r="G374" s="263">
        <v>249</v>
      </c>
      <c r="H374" s="263">
        <v>383.58</v>
      </c>
      <c r="I374" s="168">
        <f t="shared" si="5"/>
        <v>1022.05</v>
      </c>
    </row>
    <row r="375" spans="1:9" hidden="1" x14ac:dyDescent="0.25">
      <c r="A375" s="263" t="s">
        <v>262</v>
      </c>
      <c r="B375" s="263" t="s">
        <v>3023</v>
      </c>
      <c r="C375" s="263" t="s">
        <v>323</v>
      </c>
      <c r="D375" s="263">
        <v>37.56</v>
      </c>
      <c r="E375" s="263">
        <v>507.18</v>
      </c>
      <c r="F375" s="263">
        <v>924.72</v>
      </c>
      <c r="G375" s="263">
        <v>2142.1799999999998</v>
      </c>
      <c r="H375" s="263">
        <v>3280.56</v>
      </c>
      <c r="I375" s="168">
        <f t="shared" si="5"/>
        <v>6892.2</v>
      </c>
    </row>
    <row r="376" spans="1:9" hidden="1" x14ac:dyDescent="0.25">
      <c r="A376" s="263" t="s">
        <v>262</v>
      </c>
      <c r="B376" s="263" t="s">
        <v>3023</v>
      </c>
      <c r="C376" s="263" t="s">
        <v>324</v>
      </c>
      <c r="E376" s="263">
        <v>820.4</v>
      </c>
      <c r="F376" s="263">
        <v>1379.88</v>
      </c>
      <c r="G376" s="263">
        <v>1379.88</v>
      </c>
      <c r="H376" s="263">
        <v>1379.88</v>
      </c>
      <c r="I376" s="168">
        <f t="shared" si="5"/>
        <v>4960.0400000000009</v>
      </c>
    </row>
    <row r="377" spans="1:9" hidden="1" x14ac:dyDescent="0.25">
      <c r="A377" s="263" t="s">
        <v>262</v>
      </c>
      <c r="B377" s="263" t="s">
        <v>3023</v>
      </c>
      <c r="C377" s="263" t="s">
        <v>325</v>
      </c>
      <c r="D377" s="263">
        <v>3.63</v>
      </c>
      <c r="E377" s="263">
        <v>11166.97</v>
      </c>
      <c r="F377" s="263">
        <v>22048.92</v>
      </c>
      <c r="G377" s="263">
        <v>22048.92</v>
      </c>
      <c r="H377" s="263">
        <v>24363</v>
      </c>
      <c r="I377" s="168">
        <f t="shared" si="5"/>
        <v>79631.44</v>
      </c>
    </row>
    <row r="378" spans="1:9" hidden="1" x14ac:dyDescent="0.25">
      <c r="A378" s="263" t="s">
        <v>262</v>
      </c>
      <c r="B378" s="263" t="s">
        <v>3023</v>
      </c>
      <c r="C378" s="263" t="s">
        <v>326</v>
      </c>
      <c r="D378" s="263">
        <v>1.27</v>
      </c>
      <c r="E378" s="263">
        <v>3917.61</v>
      </c>
      <c r="F378" s="263">
        <v>7735.68</v>
      </c>
      <c r="G378" s="263">
        <v>7735.68</v>
      </c>
      <c r="H378" s="263">
        <v>8547.18</v>
      </c>
      <c r="I378" s="168">
        <f t="shared" si="5"/>
        <v>27937.420000000002</v>
      </c>
    </row>
    <row r="379" spans="1:9" hidden="1" x14ac:dyDescent="0.25">
      <c r="A379" s="263" t="s">
        <v>262</v>
      </c>
      <c r="B379" s="263" t="s">
        <v>3023</v>
      </c>
      <c r="C379" s="263" t="s">
        <v>327</v>
      </c>
      <c r="D379" s="263">
        <v>1514.14</v>
      </c>
      <c r="E379" s="263">
        <v>7095.36</v>
      </c>
      <c r="F379" s="263">
        <v>10687.32</v>
      </c>
      <c r="G379" s="263">
        <v>12416.76</v>
      </c>
      <c r="H379" s="263">
        <v>13761.72</v>
      </c>
      <c r="I379" s="168">
        <f t="shared" si="5"/>
        <v>45475.3</v>
      </c>
    </row>
    <row r="380" spans="1:9" hidden="1" x14ac:dyDescent="0.25">
      <c r="A380" s="263" t="s">
        <v>262</v>
      </c>
      <c r="B380" s="263" t="s">
        <v>3023</v>
      </c>
      <c r="C380" s="263" t="s">
        <v>328</v>
      </c>
      <c r="D380" s="263">
        <v>25.53</v>
      </c>
      <c r="E380" s="263">
        <v>204.24</v>
      </c>
      <c r="F380" s="263">
        <v>223.56</v>
      </c>
      <c r="G380" s="263">
        <v>223.56</v>
      </c>
      <c r="H380" s="263">
        <v>223.56</v>
      </c>
      <c r="I380" s="168">
        <f t="shared" si="5"/>
        <v>900.45</v>
      </c>
    </row>
    <row r="381" spans="1:9" hidden="1" x14ac:dyDescent="0.25">
      <c r="A381" s="263" t="s">
        <v>262</v>
      </c>
      <c r="B381" s="263" t="s">
        <v>3023</v>
      </c>
      <c r="C381" s="263" t="s">
        <v>329</v>
      </c>
      <c r="D381" s="263">
        <v>48.46</v>
      </c>
      <c r="E381" s="263">
        <v>1179.6600000000001</v>
      </c>
      <c r="F381" s="263">
        <v>2404.08</v>
      </c>
      <c r="G381" s="263">
        <v>2437.1999999999998</v>
      </c>
      <c r="H381" s="263">
        <v>2470.3200000000002</v>
      </c>
      <c r="I381" s="168">
        <f t="shared" si="5"/>
        <v>8539.7199999999993</v>
      </c>
    </row>
    <row r="382" spans="1:9" hidden="1" x14ac:dyDescent="0.25">
      <c r="A382" s="263" t="s">
        <v>262</v>
      </c>
      <c r="B382" s="263" t="s">
        <v>3023</v>
      </c>
      <c r="C382" s="263" t="s">
        <v>330</v>
      </c>
      <c r="D382" s="263">
        <v>1808.57</v>
      </c>
      <c r="E382" s="263">
        <v>10521.9</v>
      </c>
      <c r="F382" s="263">
        <v>32858</v>
      </c>
      <c r="G382" s="263">
        <v>53724.19</v>
      </c>
      <c r="H382" s="263">
        <v>75089.710000000006</v>
      </c>
      <c r="I382" s="168">
        <f t="shared" si="5"/>
        <v>174002.37</v>
      </c>
    </row>
    <row r="383" spans="1:9" hidden="1" x14ac:dyDescent="0.25">
      <c r="A383" s="263" t="s">
        <v>262</v>
      </c>
      <c r="B383" s="263" t="s">
        <v>3023</v>
      </c>
      <c r="C383" s="263" t="s">
        <v>331</v>
      </c>
      <c r="D383" s="263">
        <v>1675.6</v>
      </c>
      <c r="E383" s="263">
        <v>24774.78</v>
      </c>
      <c r="F383" s="263">
        <v>72348.72</v>
      </c>
      <c r="G383" s="263">
        <v>124877.04</v>
      </c>
      <c r="H383" s="263">
        <v>182342.46</v>
      </c>
      <c r="I383" s="168">
        <f t="shared" si="5"/>
        <v>406018.6</v>
      </c>
    </row>
    <row r="384" spans="1:9" hidden="1" x14ac:dyDescent="0.25">
      <c r="A384" s="263" t="s">
        <v>262</v>
      </c>
      <c r="B384" s="263" t="s">
        <v>3023</v>
      </c>
      <c r="C384" s="263" t="s">
        <v>332</v>
      </c>
      <c r="D384" s="263">
        <v>10.11</v>
      </c>
      <c r="E384" s="263">
        <v>62.16</v>
      </c>
      <c r="F384" s="263">
        <v>119.64</v>
      </c>
      <c r="G384" s="263">
        <v>165.72</v>
      </c>
      <c r="H384" s="263">
        <v>211.8</v>
      </c>
      <c r="I384" s="168">
        <f t="shared" si="5"/>
        <v>569.43000000000006</v>
      </c>
    </row>
    <row r="385" spans="1:9" hidden="1" x14ac:dyDescent="0.25">
      <c r="A385" s="263" t="s">
        <v>262</v>
      </c>
      <c r="B385" s="263" t="s">
        <v>3023</v>
      </c>
      <c r="C385" s="263" t="s">
        <v>333</v>
      </c>
      <c r="D385" s="263">
        <v>617.98</v>
      </c>
      <c r="E385" s="263">
        <v>3774.24</v>
      </c>
      <c r="F385" s="263">
        <v>7322.64</v>
      </c>
      <c r="G385" s="263">
        <v>10145.040000000001</v>
      </c>
      <c r="H385" s="263">
        <v>12967.44</v>
      </c>
      <c r="I385" s="168">
        <f t="shared" si="5"/>
        <v>34827.340000000004</v>
      </c>
    </row>
    <row r="386" spans="1:9" hidden="1" x14ac:dyDescent="0.25">
      <c r="A386" s="263" t="s">
        <v>262</v>
      </c>
      <c r="B386" s="263" t="s">
        <v>3023</v>
      </c>
      <c r="C386" s="263" t="s">
        <v>2298</v>
      </c>
      <c r="D386" s="263">
        <v>4.76</v>
      </c>
      <c r="E386" s="263">
        <v>537.6</v>
      </c>
      <c r="F386" s="263">
        <v>1059</v>
      </c>
      <c r="G386" s="263">
        <v>1059</v>
      </c>
      <c r="H386" s="263">
        <v>1065.54</v>
      </c>
      <c r="I386" s="168">
        <f t="shared" si="5"/>
        <v>3725.9</v>
      </c>
    </row>
    <row r="387" spans="1:9" hidden="1" x14ac:dyDescent="0.25">
      <c r="A387" s="263" t="s">
        <v>262</v>
      </c>
      <c r="B387" s="263" t="s">
        <v>3023</v>
      </c>
      <c r="C387" s="263" t="s">
        <v>334</v>
      </c>
      <c r="D387" s="263">
        <v>1356.31</v>
      </c>
      <c r="E387" s="263">
        <v>6355.38</v>
      </c>
      <c r="F387" s="263">
        <v>10587.36</v>
      </c>
      <c r="G387" s="263">
        <v>12300.96</v>
      </c>
      <c r="H387" s="263">
        <v>13632.96</v>
      </c>
      <c r="I387" s="168">
        <f t="shared" si="5"/>
        <v>44232.97</v>
      </c>
    </row>
    <row r="388" spans="1:9" hidden="1" x14ac:dyDescent="0.25">
      <c r="A388" s="263" t="s">
        <v>262</v>
      </c>
      <c r="B388" s="263" t="s">
        <v>3023</v>
      </c>
      <c r="C388" s="263" t="s">
        <v>335</v>
      </c>
      <c r="D388" s="263">
        <v>35.729999999999997</v>
      </c>
      <c r="E388" s="263">
        <v>285.83999999999997</v>
      </c>
      <c r="F388" s="263">
        <v>554.88</v>
      </c>
      <c r="G388" s="263">
        <v>554.88</v>
      </c>
      <c r="H388" s="263">
        <v>554.88</v>
      </c>
      <c r="I388" s="168">
        <f t="shared" si="5"/>
        <v>1986.21</v>
      </c>
    </row>
    <row r="389" spans="1:9" hidden="1" x14ac:dyDescent="0.25">
      <c r="A389" s="263" t="s">
        <v>262</v>
      </c>
      <c r="B389" s="263" t="s">
        <v>3023</v>
      </c>
      <c r="C389" s="263" t="s">
        <v>336</v>
      </c>
      <c r="D389" s="263">
        <v>0</v>
      </c>
      <c r="E389" s="263">
        <v>0</v>
      </c>
      <c r="F389" s="263">
        <v>0</v>
      </c>
      <c r="G389" s="263">
        <v>0</v>
      </c>
      <c r="H389" s="263">
        <v>0</v>
      </c>
      <c r="I389" s="168">
        <f t="shared" ref="I389:I452" si="6">SUM(D389:H389)</f>
        <v>0</v>
      </c>
    </row>
    <row r="390" spans="1:9" hidden="1" x14ac:dyDescent="0.25">
      <c r="A390" s="263" t="s">
        <v>262</v>
      </c>
      <c r="B390" s="263" t="s">
        <v>3023</v>
      </c>
      <c r="C390" s="263" t="s">
        <v>338</v>
      </c>
      <c r="D390" s="263">
        <v>56.78</v>
      </c>
      <c r="E390" s="263">
        <v>1396.72</v>
      </c>
      <c r="F390" s="263">
        <v>1658.52</v>
      </c>
      <c r="G390" s="263">
        <v>1675.68</v>
      </c>
      <c r="H390" s="263">
        <v>1692.84</v>
      </c>
      <c r="I390" s="168">
        <f t="shared" si="6"/>
        <v>6480.54</v>
      </c>
    </row>
    <row r="391" spans="1:9" hidden="1" x14ac:dyDescent="0.25">
      <c r="A391" s="263" t="s">
        <v>262</v>
      </c>
      <c r="B391" s="263" t="s">
        <v>3023</v>
      </c>
      <c r="C391" s="263" t="s">
        <v>339</v>
      </c>
      <c r="D391" s="263">
        <v>141.46</v>
      </c>
      <c r="E391" s="263">
        <v>3394.92</v>
      </c>
      <c r="F391" s="263">
        <v>3196.44</v>
      </c>
      <c r="G391" s="263">
        <v>3196.44</v>
      </c>
      <c r="H391" s="263">
        <v>3196.44</v>
      </c>
      <c r="I391" s="168">
        <f t="shared" si="6"/>
        <v>13125.7</v>
      </c>
    </row>
    <row r="392" spans="1:9" hidden="1" x14ac:dyDescent="0.25">
      <c r="A392" s="263" t="s">
        <v>262</v>
      </c>
      <c r="B392" s="263" t="s">
        <v>3023</v>
      </c>
      <c r="C392" s="263" t="s">
        <v>340</v>
      </c>
      <c r="D392" s="263">
        <v>214.6</v>
      </c>
      <c r="E392" s="263">
        <v>5208.95</v>
      </c>
      <c r="F392" s="263">
        <v>844.94</v>
      </c>
      <c r="G392" s="263">
        <v>845.54</v>
      </c>
      <c r="H392" s="263">
        <v>871.15</v>
      </c>
      <c r="I392" s="168">
        <f t="shared" si="6"/>
        <v>7985.1799999999994</v>
      </c>
    </row>
    <row r="393" spans="1:9" hidden="1" x14ac:dyDescent="0.25">
      <c r="A393" s="263" t="s">
        <v>262</v>
      </c>
      <c r="B393" s="263" t="s">
        <v>3023</v>
      </c>
      <c r="C393" s="263" t="s">
        <v>341</v>
      </c>
      <c r="D393" s="263">
        <v>69.8</v>
      </c>
      <c r="E393" s="263">
        <v>1709.27</v>
      </c>
      <c r="F393" s="263">
        <v>1144.3399999999999</v>
      </c>
      <c r="G393" s="263">
        <v>1159.3399999999999</v>
      </c>
      <c r="H393" s="263">
        <v>1174.3399999999999</v>
      </c>
      <c r="I393" s="168">
        <f t="shared" si="6"/>
        <v>5257.09</v>
      </c>
    </row>
    <row r="394" spans="1:9" hidden="1" x14ac:dyDescent="0.25">
      <c r="A394" s="263" t="s">
        <v>262</v>
      </c>
      <c r="B394" s="263" t="s">
        <v>3023</v>
      </c>
      <c r="C394" s="263" t="s">
        <v>342</v>
      </c>
      <c r="D394" s="263">
        <v>54.36</v>
      </c>
      <c r="E394" s="263">
        <v>1344.86</v>
      </c>
      <c r="F394" s="263">
        <v>1373.86</v>
      </c>
      <c r="G394" s="263">
        <v>1436.86</v>
      </c>
      <c r="H394" s="263">
        <v>1571.9</v>
      </c>
      <c r="I394" s="168">
        <f t="shared" si="6"/>
        <v>5781.84</v>
      </c>
    </row>
    <row r="395" spans="1:9" hidden="1" x14ac:dyDescent="0.25">
      <c r="A395" s="263" t="s">
        <v>262</v>
      </c>
      <c r="B395" s="263" t="s">
        <v>3023</v>
      </c>
      <c r="C395" s="263" t="s">
        <v>343</v>
      </c>
      <c r="E395" s="263">
        <v>35.770000000000003</v>
      </c>
      <c r="F395" s="263">
        <v>442.32</v>
      </c>
      <c r="G395" s="263">
        <v>442.32</v>
      </c>
      <c r="H395" s="263">
        <v>442.32</v>
      </c>
      <c r="I395" s="168">
        <f t="shared" si="6"/>
        <v>1362.73</v>
      </c>
    </row>
    <row r="396" spans="1:9" hidden="1" x14ac:dyDescent="0.25">
      <c r="A396" s="263" t="s">
        <v>262</v>
      </c>
      <c r="B396" s="263" t="s">
        <v>3023</v>
      </c>
      <c r="C396" s="263" t="s">
        <v>344</v>
      </c>
      <c r="D396" s="263">
        <v>97.86</v>
      </c>
      <c r="E396" s="263">
        <v>2388.71</v>
      </c>
      <c r="F396" s="263">
        <v>821.6</v>
      </c>
      <c r="G396" s="263">
        <v>829.4</v>
      </c>
      <c r="H396" s="263">
        <v>837.2</v>
      </c>
      <c r="I396" s="168">
        <f t="shared" si="6"/>
        <v>4974.7699999999995</v>
      </c>
    </row>
    <row r="397" spans="1:9" hidden="1" x14ac:dyDescent="0.25">
      <c r="A397" s="263" t="s">
        <v>262</v>
      </c>
      <c r="B397" s="263" t="s">
        <v>3023</v>
      </c>
      <c r="C397" s="263" t="s">
        <v>346</v>
      </c>
      <c r="D397" s="263">
        <v>30.22</v>
      </c>
      <c r="E397" s="263">
        <v>775.52</v>
      </c>
      <c r="F397" s="263">
        <v>832.08</v>
      </c>
      <c r="G397" s="263">
        <v>886.92</v>
      </c>
      <c r="H397" s="263">
        <v>941.76</v>
      </c>
      <c r="I397" s="168">
        <f t="shared" si="6"/>
        <v>3466.5</v>
      </c>
    </row>
    <row r="398" spans="1:9" hidden="1" x14ac:dyDescent="0.25">
      <c r="A398" s="263" t="s">
        <v>262</v>
      </c>
      <c r="B398" s="263" t="s">
        <v>3023</v>
      </c>
      <c r="C398" s="263" t="s">
        <v>347</v>
      </c>
      <c r="D398" s="263">
        <v>20.69</v>
      </c>
      <c r="E398" s="263">
        <v>637.08000000000004</v>
      </c>
      <c r="F398" s="263">
        <v>1965.94</v>
      </c>
      <c r="G398" s="263">
        <v>1968.34</v>
      </c>
      <c r="H398" s="263">
        <v>2090.63</v>
      </c>
      <c r="I398" s="168">
        <f t="shared" si="6"/>
        <v>6682.68</v>
      </c>
    </row>
    <row r="399" spans="1:9" hidden="1" x14ac:dyDescent="0.25">
      <c r="A399" s="263" t="s">
        <v>262</v>
      </c>
      <c r="B399" s="263" t="s">
        <v>3023</v>
      </c>
      <c r="C399" s="263" t="s">
        <v>348</v>
      </c>
      <c r="D399" s="263">
        <v>4.32</v>
      </c>
      <c r="E399" s="263">
        <v>207.23</v>
      </c>
      <c r="F399" s="263">
        <v>1870.33</v>
      </c>
      <c r="G399" s="263">
        <v>1870.69</v>
      </c>
      <c r="H399" s="263">
        <v>1871.05</v>
      </c>
      <c r="I399" s="168">
        <f t="shared" si="6"/>
        <v>5823.62</v>
      </c>
    </row>
    <row r="400" spans="1:9" hidden="1" x14ac:dyDescent="0.25">
      <c r="A400" s="263" t="s">
        <v>262</v>
      </c>
      <c r="B400" s="263" t="s">
        <v>3023</v>
      </c>
      <c r="C400" s="263" t="s">
        <v>349</v>
      </c>
      <c r="D400" s="263">
        <v>-48.9</v>
      </c>
      <c r="E400" s="263">
        <v>-1133.0999999999999</v>
      </c>
      <c r="F400" s="263">
        <v>-126.99</v>
      </c>
      <c r="G400" s="263">
        <v>617.71</v>
      </c>
      <c r="H400" s="263">
        <v>688.63</v>
      </c>
      <c r="I400" s="168">
        <f t="shared" si="6"/>
        <v>-2.6499999999999773</v>
      </c>
    </row>
    <row r="401" spans="1:9" hidden="1" x14ac:dyDescent="0.25">
      <c r="A401" s="263" t="s">
        <v>262</v>
      </c>
      <c r="B401" s="263" t="s">
        <v>3023</v>
      </c>
      <c r="C401" s="263" t="s">
        <v>350</v>
      </c>
      <c r="D401" s="263">
        <v>0</v>
      </c>
      <c r="E401" s="263">
        <v>0</v>
      </c>
      <c r="F401" s="263">
        <v>0</v>
      </c>
      <c r="G401" s="263">
        <v>0</v>
      </c>
      <c r="H401" s="263">
        <v>0</v>
      </c>
      <c r="I401" s="168">
        <f t="shared" si="6"/>
        <v>0</v>
      </c>
    </row>
    <row r="402" spans="1:9" hidden="1" x14ac:dyDescent="0.25">
      <c r="A402" s="263" t="s">
        <v>262</v>
      </c>
      <c r="B402" s="263" t="s">
        <v>3023</v>
      </c>
      <c r="C402" s="263" t="s">
        <v>203</v>
      </c>
      <c r="D402" s="263">
        <v>0.66</v>
      </c>
      <c r="E402" s="263">
        <v>10.38</v>
      </c>
      <c r="F402" s="263">
        <v>23.46</v>
      </c>
      <c r="G402" s="263">
        <v>36.42</v>
      </c>
      <c r="H402" s="263">
        <v>49.38</v>
      </c>
      <c r="I402" s="168">
        <f t="shared" si="6"/>
        <v>120.30000000000001</v>
      </c>
    </row>
    <row r="403" spans="1:9" hidden="1" x14ac:dyDescent="0.25">
      <c r="A403" s="263" t="s">
        <v>262</v>
      </c>
      <c r="B403" s="263" t="s">
        <v>3023</v>
      </c>
      <c r="C403" s="263" t="s">
        <v>239</v>
      </c>
      <c r="D403" s="263">
        <v>0</v>
      </c>
      <c r="E403" s="263">
        <v>0</v>
      </c>
      <c r="F403" s="263">
        <v>10838.29</v>
      </c>
      <c r="G403" s="263">
        <v>31470.3</v>
      </c>
      <c r="H403" s="263">
        <v>31570.32</v>
      </c>
      <c r="I403" s="168">
        <f t="shared" si="6"/>
        <v>73878.91</v>
      </c>
    </row>
    <row r="404" spans="1:9" hidden="1" x14ac:dyDescent="0.25">
      <c r="A404" s="263" t="s">
        <v>262</v>
      </c>
      <c r="B404" s="263" t="s">
        <v>3023</v>
      </c>
      <c r="C404" s="263" t="s">
        <v>351</v>
      </c>
      <c r="D404" s="263">
        <v>0</v>
      </c>
      <c r="E404" s="263">
        <v>0</v>
      </c>
      <c r="F404" s="263">
        <v>0</v>
      </c>
      <c r="G404" s="263">
        <v>0</v>
      </c>
      <c r="H404" s="263">
        <v>0</v>
      </c>
      <c r="I404" s="168">
        <f t="shared" si="6"/>
        <v>0</v>
      </c>
    </row>
    <row r="405" spans="1:9" hidden="1" x14ac:dyDescent="0.25">
      <c r="A405" s="263" t="s">
        <v>262</v>
      </c>
      <c r="B405" s="263" t="s">
        <v>3023</v>
      </c>
      <c r="C405" s="263" t="s">
        <v>352</v>
      </c>
      <c r="D405" s="263">
        <v>2598.39</v>
      </c>
      <c r="E405" s="263">
        <v>5127.29</v>
      </c>
      <c r="F405" s="263">
        <v>15660.06</v>
      </c>
      <c r="G405" s="263">
        <v>39686.639999999999</v>
      </c>
      <c r="H405" s="263">
        <v>63799.12</v>
      </c>
      <c r="I405" s="168">
        <f t="shared" si="6"/>
        <v>126871.5</v>
      </c>
    </row>
    <row r="406" spans="1:9" hidden="1" x14ac:dyDescent="0.25">
      <c r="A406" s="263" t="s">
        <v>262</v>
      </c>
      <c r="B406" s="263" t="s">
        <v>3023</v>
      </c>
      <c r="C406" s="263" t="s">
        <v>123</v>
      </c>
      <c r="D406" s="263">
        <v>1841.55</v>
      </c>
      <c r="E406" s="263">
        <v>18556.02</v>
      </c>
      <c r="F406" s="263">
        <v>39361.620000000003</v>
      </c>
      <c r="G406" s="263">
        <v>75697.919999999998</v>
      </c>
      <c r="H406" s="263">
        <v>124553.46</v>
      </c>
      <c r="I406" s="168">
        <f t="shared" si="6"/>
        <v>260010.57</v>
      </c>
    </row>
    <row r="407" spans="1:9" hidden="1" x14ac:dyDescent="0.25">
      <c r="A407" s="263" t="s">
        <v>262</v>
      </c>
      <c r="B407" s="263" t="s">
        <v>3023</v>
      </c>
      <c r="C407" s="263" t="s">
        <v>205</v>
      </c>
      <c r="D407" s="263">
        <v>227.25</v>
      </c>
      <c r="E407" s="263">
        <v>5382.14</v>
      </c>
      <c r="F407" s="263">
        <v>19473.23</v>
      </c>
      <c r="G407" s="263">
        <v>33409.39</v>
      </c>
      <c r="H407" s="263">
        <v>48753.62</v>
      </c>
      <c r="I407" s="168">
        <f t="shared" si="6"/>
        <v>107245.63</v>
      </c>
    </row>
    <row r="408" spans="1:9" hidden="1" x14ac:dyDescent="0.25">
      <c r="A408" s="263" t="s">
        <v>262</v>
      </c>
      <c r="B408" s="263" t="s">
        <v>3023</v>
      </c>
      <c r="C408" s="263" t="s">
        <v>206</v>
      </c>
      <c r="D408" s="263">
        <v>1552.27</v>
      </c>
      <c r="E408" s="263">
        <v>34298.06</v>
      </c>
      <c r="F408" s="263">
        <v>96924.45</v>
      </c>
      <c r="G408" s="263">
        <v>165182.17000000001</v>
      </c>
      <c r="H408" s="263">
        <v>229779.72</v>
      </c>
      <c r="I408" s="168">
        <f t="shared" si="6"/>
        <v>527736.67000000004</v>
      </c>
    </row>
    <row r="409" spans="1:9" hidden="1" x14ac:dyDescent="0.25">
      <c r="A409" s="263" t="s">
        <v>262</v>
      </c>
      <c r="B409" s="263" t="s">
        <v>3023</v>
      </c>
      <c r="C409" s="263" t="s">
        <v>222</v>
      </c>
      <c r="D409" s="263">
        <v>7.37</v>
      </c>
      <c r="E409" s="263">
        <v>16.079999999999998</v>
      </c>
      <c r="F409" s="263">
        <v>17.52</v>
      </c>
      <c r="G409" s="263">
        <v>17.52</v>
      </c>
      <c r="H409" s="263">
        <v>17.52</v>
      </c>
      <c r="I409" s="168">
        <f t="shared" si="6"/>
        <v>76.009999999999991</v>
      </c>
    </row>
    <row r="410" spans="1:9" hidden="1" x14ac:dyDescent="0.25">
      <c r="A410" s="263" t="s">
        <v>262</v>
      </c>
      <c r="B410" s="263" t="s">
        <v>3023</v>
      </c>
      <c r="C410" s="263" t="s">
        <v>353</v>
      </c>
      <c r="D410" s="263">
        <v>33.54</v>
      </c>
      <c r="E410" s="263">
        <v>195.08</v>
      </c>
      <c r="F410" s="263">
        <v>507.94</v>
      </c>
      <c r="G410" s="263">
        <v>830.48</v>
      </c>
      <c r="H410" s="263">
        <v>1160.72</v>
      </c>
      <c r="I410" s="168">
        <f t="shared" si="6"/>
        <v>2727.76</v>
      </c>
    </row>
    <row r="411" spans="1:9" hidden="1" x14ac:dyDescent="0.25">
      <c r="A411" s="263" t="s">
        <v>262</v>
      </c>
      <c r="B411" s="263" t="s">
        <v>3023</v>
      </c>
      <c r="C411" s="263" t="s">
        <v>354</v>
      </c>
      <c r="D411" s="263">
        <v>0</v>
      </c>
      <c r="E411" s="263">
        <v>0</v>
      </c>
      <c r="F411" s="263">
        <v>0</v>
      </c>
      <c r="G411" s="263">
        <v>0</v>
      </c>
      <c r="H411" s="263">
        <v>0</v>
      </c>
      <c r="I411" s="168">
        <f t="shared" si="6"/>
        <v>0</v>
      </c>
    </row>
    <row r="412" spans="1:9" hidden="1" x14ac:dyDescent="0.25">
      <c r="A412" s="263" t="s">
        <v>262</v>
      </c>
      <c r="B412" s="263" t="s">
        <v>3023</v>
      </c>
      <c r="C412" s="263" t="s">
        <v>355</v>
      </c>
      <c r="D412" s="263">
        <v>0</v>
      </c>
      <c r="E412" s="263">
        <v>0</v>
      </c>
      <c r="F412" s="263">
        <v>0</v>
      </c>
      <c r="G412" s="263">
        <v>0</v>
      </c>
      <c r="H412" s="263">
        <v>0</v>
      </c>
      <c r="I412" s="168">
        <f t="shared" si="6"/>
        <v>0</v>
      </c>
    </row>
    <row r="413" spans="1:9" hidden="1" x14ac:dyDescent="0.25">
      <c r="A413" s="263" t="s">
        <v>262</v>
      </c>
      <c r="B413" s="263" t="s">
        <v>3023</v>
      </c>
      <c r="C413" s="263" t="s">
        <v>171</v>
      </c>
      <c r="D413" s="263">
        <v>787.61</v>
      </c>
      <c r="E413" s="263">
        <v>5474.4</v>
      </c>
      <c r="F413" s="263">
        <v>6869.22</v>
      </c>
      <c r="G413" s="263">
        <v>9384.9000000000106</v>
      </c>
      <c r="H413" s="263">
        <v>11900.58</v>
      </c>
      <c r="I413" s="168">
        <f t="shared" si="6"/>
        <v>34416.710000000014</v>
      </c>
    </row>
    <row r="414" spans="1:9" hidden="1" x14ac:dyDescent="0.25">
      <c r="A414" s="263" t="s">
        <v>262</v>
      </c>
      <c r="B414" s="263" t="s">
        <v>3023</v>
      </c>
      <c r="C414" s="263" t="s">
        <v>161</v>
      </c>
      <c r="D414" s="263">
        <v>11938.11</v>
      </c>
      <c r="E414" s="263">
        <v>132880.95999999999</v>
      </c>
      <c r="F414" s="263">
        <v>400470.63</v>
      </c>
      <c r="G414" s="263">
        <v>563824.71</v>
      </c>
      <c r="H414" s="263">
        <v>633854.07999999996</v>
      </c>
      <c r="I414" s="168">
        <f t="shared" si="6"/>
        <v>1742968.4899999998</v>
      </c>
    </row>
    <row r="415" spans="1:9" hidden="1" x14ac:dyDescent="0.25">
      <c r="A415" s="263" t="s">
        <v>262</v>
      </c>
      <c r="B415" s="263" t="s">
        <v>3023</v>
      </c>
      <c r="C415" s="263" t="s">
        <v>172</v>
      </c>
      <c r="D415" s="263">
        <v>219.99</v>
      </c>
      <c r="E415" s="263">
        <v>499.44</v>
      </c>
      <c r="F415" s="263">
        <v>420.48</v>
      </c>
      <c r="G415" s="263">
        <v>440.64</v>
      </c>
      <c r="H415" s="263">
        <v>460.8</v>
      </c>
      <c r="I415" s="168">
        <f t="shared" si="6"/>
        <v>2041.3500000000001</v>
      </c>
    </row>
    <row r="416" spans="1:9" hidden="1" x14ac:dyDescent="0.25">
      <c r="A416" s="263" t="s">
        <v>262</v>
      </c>
      <c r="B416" s="263" t="s">
        <v>3023</v>
      </c>
      <c r="C416" s="263" t="s">
        <v>356</v>
      </c>
      <c r="D416" s="263">
        <v>0</v>
      </c>
      <c r="E416" s="263">
        <v>0</v>
      </c>
      <c r="F416" s="263">
        <v>0</v>
      </c>
      <c r="G416" s="263">
        <v>0</v>
      </c>
      <c r="H416" s="263">
        <v>0</v>
      </c>
      <c r="I416" s="168">
        <f t="shared" si="6"/>
        <v>0</v>
      </c>
    </row>
    <row r="417" spans="1:9" hidden="1" x14ac:dyDescent="0.25">
      <c r="A417" s="263" t="s">
        <v>262</v>
      </c>
      <c r="B417" s="263" t="s">
        <v>3023</v>
      </c>
      <c r="C417" s="263" t="s">
        <v>357</v>
      </c>
      <c r="D417" s="263">
        <v>133.31</v>
      </c>
      <c r="E417" s="263">
        <v>263.02999999999997</v>
      </c>
      <c r="F417" s="263">
        <v>707.37</v>
      </c>
      <c r="G417" s="263">
        <v>1792.68</v>
      </c>
      <c r="H417" s="263">
        <v>2881.87</v>
      </c>
      <c r="I417" s="168">
        <f t="shared" si="6"/>
        <v>5778.26</v>
      </c>
    </row>
    <row r="418" spans="1:9" hidden="1" x14ac:dyDescent="0.25">
      <c r="A418" s="263" t="s">
        <v>262</v>
      </c>
      <c r="B418" s="263" t="s">
        <v>3023</v>
      </c>
      <c r="C418" s="263" t="s">
        <v>209</v>
      </c>
      <c r="D418" s="263">
        <v>21.32</v>
      </c>
      <c r="E418" s="263">
        <v>12378.54</v>
      </c>
      <c r="F418" s="263">
        <v>33779.519999999997</v>
      </c>
      <c r="G418" s="263">
        <v>59183.22</v>
      </c>
      <c r="H418" s="263">
        <v>90277.92</v>
      </c>
      <c r="I418" s="168">
        <f t="shared" si="6"/>
        <v>195640.52000000002</v>
      </c>
    </row>
    <row r="419" spans="1:9" hidden="1" x14ac:dyDescent="0.25">
      <c r="A419" s="263" t="s">
        <v>262</v>
      </c>
      <c r="B419" s="263" t="s">
        <v>3023</v>
      </c>
      <c r="C419" s="263" t="s">
        <v>173</v>
      </c>
      <c r="D419" s="263">
        <v>1655.24</v>
      </c>
      <c r="E419" s="263">
        <v>19116.03</v>
      </c>
      <c r="F419" s="263">
        <v>20888.080000000002</v>
      </c>
      <c r="G419" s="263">
        <v>27289.79</v>
      </c>
      <c r="H419" s="263">
        <v>33695.279999999999</v>
      </c>
      <c r="I419" s="168">
        <f t="shared" si="6"/>
        <v>102644.42000000001</v>
      </c>
    </row>
    <row r="420" spans="1:9" hidden="1" x14ac:dyDescent="0.25">
      <c r="A420" s="263" t="s">
        <v>262</v>
      </c>
      <c r="B420" s="263" t="s">
        <v>3023</v>
      </c>
      <c r="C420" s="263" t="s">
        <v>174</v>
      </c>
      <c r="D420" s="263">
        <v>58.6</v>
      </c>
      <c r="E420" s="263">
        <v>128.94</v>
      </c>
      <c r="F420" s="263">
        <v>110.94</v>
      </c>
      <c r="G420" s="263">
        <v>112.38</v>
      </c>
      <c r="H420" s="263">
        <v>113.82</v>
      </c>
      <c r="I420" s="168">
        <f t="shared" si="6"/>
        <v>524.68000000000006</v>
      </c>
    </row>
    <row r="421" spans="1:9" hidden="1" x14ac:dyDescent="0.25">
      <c r="A421" s="263" t="s">
        <v>262</v>
      </c>
      <c r="B421" s="263" t="s">
        <v>3023</v>
      </c>
      <c r="C421" s="263" t="s">
        <v>358</v>
      </c>
      <c r="D421" s="263">
        <v>25.28</v>
      </c>
      <c r="E421" s="263">
        <v>147.13999999999999</v>
      </c>
      <c r="F421" s="263">
        <v>338.22</v>
      </c>
      <c r="G421" s="263">
        <v>553.01</v>
      </c>
      <c r="H421" s="263">
        <v>772.97</v>
      </c>
      <c r="I421" s="168">
        <f t="shared" si="6"/>
        <v>1836.6200000000001</v>
      </c>
    </row>
    <row r="422" spans="1:9" hidden="1" x14ac:dyDescent="0.25">
      <c r="A422" s="263" t="s">
        <v>262</v>
      </c>
      <c r="B422" s="263" t="s">
        <v>3023</v>
      </c>
      <c r="C422" s="263" t="s">
        <v>359</v>
      </c>
      <c r="D422" s="263">
        <v>0</v>
      </c>
      <c r="E422" s="263">
        <v>0</v>
      </c>
      <c r="F422" s="263">
        <v>0</v>
      </c>
      <c r="G422" s="263">
        <v>0</v>
      </c>
      <c r="H422" s="263">
        <v>0</v>
      </c>
      <c r="I422" s="168">
        <f t="shared" si="6"/>
        <v>0</v>
      </c>
    </row>
    <row r="423" spans="1:9" hidden="1" x14ac:dyDescent="0.25">
      <c r="A423" s="263" t="s">
        <v>262</v>
      </c>
      <c r="B423" s="263" t="s">
        <v>3023</v>
      </c>
      <c r="C423" s="263" t="s">
        <v>360</v>
      </c>
      <c r="D423" s="263">
        <v>0</v>
      </c>
      <c r="E423" s="263">
        <v>0</v>
      </c>
      <c r="F423" s="263">
        <v>0</v>
      </c>
      <c r="G423" s="263">
        <v>0</v>
      </c>
      <c r="H423" s="263">
        <v>0</v>
      </c>
      <c r="I423" s="168">
        <f t="shared" si="6"/>
        <v>0</v>
      </c>
    </row>
    <row r="424" spans="1:9" hidden="1" x14ac:dyDescent="0.25">
      <c r="A424" s="263" t="s">
        <v>262</v>
      </c>
      <c r="B424" s="263" t="s">
        <v>3023</v>
      </c>
      <c r="C424" s="263" t="s">
        <v>361</v>
      </c>
      <c r="D424" s="263">
        <v>161.62</v>
      </c>
      <c r="E424" s="263">
        <v>318.88</v>
      </c>
      <c r="F424" s="263">
        <v>857.13</v>
      </c>
      <c r="G424" s="263">
        <v>2172.14</v>
      </c>
      <c r="H424" s="263">
        <v>3491.92</v>
      </c>
      <c r="I424" s="168">
        <f t="shared" si="6"/>
        <v>7001.6900000000005</v>
      </c>
    </row>
    <row r="425" spans="1:9" hidden="1" x14ac:dyDescent="0.25">
      <c r="A425" s="263" t="s">
        <v>262</v>
      </c>
      <c r="B425" s="263" t="s">
        <v>3023</v>
      </c>
      <c r="C425" s="263" t="s">
        <v>224</v>
      </c>
      <c r="D425" s="263">
        <v>0</v>
      </c>
      <c r="E425" s="263">
        <v>0</v>
      </c>
      <c r="F425" s="263">
        <v>0</v>
      </c>
      <c r="G425" s="263">
        <v>0</v>
      </c>
      <c r="H425" s="263">
        <v>0</v>
      </c>
      <c r="I425" s="168">
        <f t="shared" si="6"/>
        <v>0</v>
      </c>
    </row>
    <row r="426" spans="1:9" hidden="1" x14ac:dyDescent="0.25">
      <c r="A426" s="263" t="s">
        <v>262</v>
      </c>
      <c r="B426" s="263" t="s">
        <v>3023</v>
      </c>
      <c r="C426" s="263" t="s">
        <v>362</v>
      </c>
      <c r="D426" s="263">
        <v>1.81</v>
      </c>
      <c r="E426" s="263">
        <v>5492.85</v>
      </c>
      <c r="F426" s="263">
        <v>18561.72</v>
      </c>
      <c r="G426" s="263">
        <v>29697.24</v>
      </c>
      <c r="H426" s="263">
        <v>40886.699999999997</v>
      </c>
      <c r="I426" s="168">
        <f t="shared" si="6"/>
        <v>94640.320000000007</v>
      </c>
    </row>
    <row r="427" spans="1:9" hidden="1" x14ac:dyDescent="0.25">
      <c r="A427" s="263" t="s">
        <v>262</v>
      </c>
      <c r="B427" s="263" t="s">
        <v>3023</v>
      </c>
      <c r="C427" s="263" t="s">
        <v>175</v>
      </c>
      <c r="D427" s="263">
        <v>-6547.6</v>
      </c>
      <c r="E427" s="263">
        <v>-7123.16</v>
      </c>
      <c r="F427" s="263">
        <v>18771.78</v>
      </c>
      <c r="G427" s="263">
        <v>71688.359999999797</v>
      </c>
      <c r="H427" s="263">
        <v>140424.12999999899</v>
      </c>
      <c r="I427" s="168">
        <f t="shared" si="6"/>
        <v>217213.50999999879</v>
      </c>
    </row>
    <row r="428" spans="1:9" hidden="1" x14ac:dyDescent="0.25">
      <c r="A428" s="263" t="s">
        <v>262</v>
      </c>
      <c r="B428" s="263" t="s">
        <v>3023</v>
      </c>
      <c r="C428" s="263" t="s">
        <v>148</v>
      </c>
      <c r="D428" s="263">
        <v>8756.2999999999993</v>
      </c>
      <c r="E428" s="263">
        <v>117914.36</v>
      </c>
      <c r="F428" s="263">
        <v>262967.15000000002</v>
      </c>
      <c r="G428" s="263">
        <v>447322.36</v>
      </c>
      <c r="H428" s="263">
        <v>601085.61999999895</v>
      </c>
      <c r="I428" s="168">
        <f t="shared" si="6"/>
        <v>1438045.7899999991</v>
      </c>
    </row>
    <row r="429" spans="1:9" hidden="1" x14ac:dyDescent="0.25">
      <c r="A429" s="263" t="s">
        <v>262</v>
      </c>
      <c r="B429" s="263" t="s">
        <v>3023</v>
      </c>
      <c r="C429" s="263" t="s">
        <v>149</v>
      </c>
      <c r="D429" s="263">
        <v>13533.53</v>
      </c>
      <c r="E429" s="263">
        <v>132445.78</v>
      </c>
      <c r="F429" s="263">
        <v>256939.38</v>
      </c>
      <c r="G429" s="263">
        <v>411362.68000000098</v>
      </c>
      <c r="H429" s="263">
        <v>565768.570000001</v>
      </c>
      <c r="I429" s="168">
        <f t="shared" si="6"/>
        <v>1380049.940000002</v>
      </c>
    </row>
    <row r="430" spans="1:9" hidden="1" x14ac:dyDescent="0.25">
      <c r="A430" s="263" t="s">
        <v>262</v>
      </c>
      <c r="B430" s="263" t="s">
        <v>3023</v>
      </c>
      <c r="C430" s="263" t="s">
        <v>162</v>
      </c>
      <c r="D430" s="263">
        <v>893.56</v>
      </c>
      <c r="E430" s="263">
        <v>28416.69</v>
      </c>
      <c r="F430" s="263">
        <v>52791.09</v>
      </c>
      <c r="G430" s="263">
        <v>74772.709999999905</v>
      </c>
      <c r="H430" s="263">
        <v>98506.089999999895</v>
      </c>
      <c r="I430" s="168">
        <f t="shared" si="6"/>
        <v>255380.13999999978</v>
      </c>
    </row>
    <row r="431" spans="1:9" hidden="1" x14ac:dyDescent="0.25">
      <c r="A431" s="263" t="s">
        <v>262</v>
      </c>
      <c r="B431" s="263" t="s">
        <v>3023</v>
      </c>
      <c r="C431" s="263" t="s">
        <v>163</v>
      </c>
      <c r="D431" s="263">
        <v>4137.51</v>
      </c>
      <c r="E431" s="263">
        <v>33392.51</v>
      </c>
      <c r="F431" s="263">
        <v>42534.93</v>
      </c>
      <c r="G431" s="263">
        <v>50148.430000000102</v>
      </c>
      <c r="H431" s="263">
        <v>59712.91</v>
      </c>
      <c r="I431" s="168">
        <f t="shared" si="6"/>
        <v>189926.29000000012</v>
      </c>
    </row>
    <row r="432" spans="1:9" hidden="1" x14ac:dyDescent="0.25">
      <c r="A432" s="263" t="s">
        <v>262</v>
      </c>
      <c r="B432" s="263" t="s">
        <v>3023</v>
      </c>
      <c r="C432" s="263" t="s">
        <v>150</v>
      </c>
      <c r="D432" s="263">
        <v>3191.85</v>
      </c>
      <c r="E432" s="263">
        <v>42448.5</v>
      </c>
      <c r="F432" s="263">
        <v>89382.489999999903</v>
      </c>
      <c r="G432" s="263">
        <v>184187.76</v>
      </c>
      <c r="H432" s="263">
        <v>271747.98</v>
      </c>
      <c r="I432" s="168">
        <f t="shared" si="6"/>
        <v>590958.57999999984</v>
      </c>
    </row>
    <row r="433" spans="1:9" hidden="1" x14ac:dyDescent="0.25">
      <c r="A433" s="263" t="s">
        <v>262</v>
      </c>
      <c r="B433" s="263" t="s">
        <v>3023</v>
      </c>
      <c r="C433" s="263" t="s">
        <v>176</v>
      </c>
      <c r="D433" s="263">
        <v>17.329999999999998</v>
      </c>
      <c r="E433" s="263">
        <v>177.54</v>
      </c>
      <c r="F433" s="263">
        <v>274.2</v>
      </c>
      <c r="G433" s="263">
        <v>426.84</v>
      </c>
      <c r="H433" s="263">
        <v>591</v>
      </c>
      <c r="I433" s="168">
        <f t="shared" si="6"/>
        <v>1486.9099999999999</v>
      </c>
    </row>
    <row r="434" spans="1:9" hidden="1" x14ac:dyDescent="0.25">
      <c r="A434" s="263" t="s">
        <v>262</v>
      </c>
      <c r="B434" s="263" t="s">
        <v>3023</v>
      </c>
      <c r="C434" s="263" t="s">
        <v>364</v>
      </c>
      <c r="D434" s="263">
        <v>5.38</v>
      </c>
      <c r="E434" s="263">
        <v>129.24</v>
      </c>
      <c r="F434" s="263">
        <v>129.24</v>
      </c>
      <c r="G434" s="263">
        <v>129.24</v>
      </c>
      <c r="H434" s="263">
        <v>129.24</v>
      </c>
      <c r="I434" s="168">
        <f t="shared" si="6"/>
        <v>522.34</v>
      </c>
    </row>
    <row r="435" spans="1:9" hidden="1" x14ac:dyDescent="0.25">
      <c r="A435" s="263" t="s">
        <v>262</v>
      </c>
      <c r="B435" s="263" t="s">
        <v>3023</v>
      </c>
      <c r="C435" s="263" t="s">
        <v>151</v>
      </c>
      <c r="D435" s="263">
        <v>1475.16</v>
      </c>
      <c r="E435" s="263">
        <v>5467.87</v>
      </c>
      <c r="F435" s="263">
        <v>7512.07</v>
      </c>
      <c r="G435" s="263">
        <v>12174.39</v>
      </c>
      <c r="H435" s="263">
        <v>15564.18</v>
      </c>
      <c r="I435" s="168">
        <f t="shared" si="6"/>
        <v>42193.67</v>
      </c>
    </row>
    <row r="436" spans="1:9" hidden="1" x14ac:dyDescent="0.25">
      <c r="A436" s="263" t="s">
        <v>262</v>
      </c>
      <c r="B436" s="263" t="s">
        <v>3023</v>
      </c>
      <c r="C436" s="263" t="s">
        <v>201</v>
      </c>
      <c r="D436" s="263">
        <v>2668.9</v>
      </c>
      <c r="E436" s="263">
        <v>7142.88</v>
      </c>
      <c r="F436" s="263">
        <v>23989.22</v>
      </c>
      <c r="G436" s="263">
        <v>410649</v>
      </c>
      <c r="H436" s="263">
        <v>410649</v>
      </c>
      <c r="I436" s="168">
        <f t="shared" si="6"/>
        <v>855099</v>
      </c>
    </row>
    <row r="437" spans="1:9" hidden="1" x14ac:dyDescent="0.25">
      <c r="A437" s="263" t="s">
        <v>262</v>
      </c>
      <c r="B437" s="263" t="s">
        <v>3023</v>
      </c>
      <c r="C437" s="263" t="s">
        <v>152</v>
      </c>
      <c r="D437" s="263">
        <v>15917.9</v>
      </c>
      <c r="E437" s="263">
        <v>204566.2</v>
      </c>
      <c r="F437" s="263">
        <v>335551.52</v>
      </c>
      <c r="G437" s="263">
        <v>545195.13999999897</v>
      </c>
      <c r="H437" s="263">
        <v>756699.28999999806</v>
      </c>
      <c r="I437" s="168">
        <f t="shared" si="6"/>
        <v>1857930.049999997</v>
      </c>
    </row>
    <row r="438" spans="1:9" hidden="1" x14ac:dyDescent="0.25">
      <c r="A438" s="263" t="s">
        <v>262</v>
      </c>
      <c r="B438" s="263" t="s">
        <v>3023</v>
      </c>
      <c r="C438" s="263" t="s">
        <v>1548</v>
      </c>
      <c r="D438" s="263">
        <v>11.36</v>
      </c>
      <c r="E438" s="263">
        <v>154.05000000000001</v>
      </c>
      <c r="F438" s="263">
        <v>408.12</v>
      </c>
      <c r="G438" s="263">
        <v>408.12</v>
      </c>
      <c r="H438" s="263">
        <v>408.12</v>
      </c>
      <c r="I438" s="168">
        <f t="shared" si="6"/>
        <v>1389.77</v>
      </c>
    </row>
    <row r="439" spans="1:9" hidden="1" x14ac:dyDescent="0.25">
      <c r="A439" s="263" t="s">
        <v>262</v>
      </c>
      <c r="B439" s="263" t="s">
        <v>3023</v>
      </c>
      <c r="C439" s="263" t="s">
        <v>242</v>
      </c>
      <c r="D439" s="263">
        <v>327.5</v>
      </c>
      <c r="E439" s="263">
        <v>5380.12</v>
      </c>
      <c r="F439" s="263">
        <v>30549.85</v>
      </c>
      <c r="G439" s="263">
        <v>52870.76</v>
      </c>
      <c r="H439" s="263">
        <v>73932.039999999994</v>
      </c>
      <c r="I439" s="168">
        <f t="shared" si="6"/>
        <v>163060.27000000002</v>
      </c>
    </row>
    <row r="440" spans="1:9" hidden="1" x14ac:dyDescent="0.25">
      <c r="A440" s="263" t="s">
        <v>262</v>
      </c>
      <c r="B440" s="263" t="s">
        <v>3023</v>
      </c>
      <c r="C440" s="263" t="s">
        <v>365</v>
      </c>
      <c r="D440" s="263">
        <v>0</v>
      </c>
      <c r="E440" s="263">
        <v>0</v>
      </c>
      <c r="F440" s="263">
        <v>0</v>
      </c>
      <c r="G440" s="263">
        <v>0</v>
      </c>
      <c r="H440" s="263">
        <v>0</v>
      </c>
      <c r="I440" s="168">
        <f t="shared" si="6"/>
        <v>0</v>
      </c>
    </row>
    <row r="441" spans="1:9" hidden="1" x14ac:dyDescent="0.25">
      <c r="A441" s="263" t="s">
        <v>262</v>
      </c>
      <c r="B441" s="263" t="s">
        <v>3023</v>
      </c>
      <c r="C441" s="263" t="s">
        <v>1494</v>
      </c>
      <c r="D441" s="263">
        <v>0</v>
      </c>
      <c r="E441" s="263">
        <v>0</v>
      </c>
      <c r="F441" s="263">
        <v>0</v>
      </c>
      <c r="G441" s="263">
        <v>0</v>
      </c>
      <c r="H441" s="263">
        <v>0</v>
      </c>
      <c r="I441" s="168">
        <f t="shared" si="6"/>
        <v>0</v>
      </c>
    </row>
    <row r="442" spans="1:9" hidden="1" x14ac:dyDescent="0.25">
      <c r="A442" s="263" t="s">
        <v>262</v>
      </c>
      <c r="B442" s="263" t="s">
        <v>3023</v>
      </c>
      <c r="C442" s="263" t="s">
        <v>366</v>
      </c>
      <c r="D442" s="263">
        <v>75.89</v>
      </c>
      <c r="E442" s="263">
        <v>1821.24</v>
      </c>
      <c r="F442" s="263">
        <v>1821.24</v>
      </c>
      <c r="G442" s="263">
        <v>1821.24</v>
      </c>
      <c r="H442" s="263">
        <v>1821.24</v>
      </c>
      <c r="I442" s="168">
        <f t="shared" si="6"/>
        <v>7360.8499999999995</v>
      </c>
    </row>
    <row r="443" spans="1:9" hidden="1" x14ac:dyDescent="0.25">
      <c r="A443" s="263" t="s">
        <v>262</v>
      </c>
      <c r="B443" s="263" t="s">
        <v>3023</v>
      </c>
      <c r="C443" s="263" t="s">
        <v>210</v>
      </c>
      <c r="D443" s="263">
        <v>16812.88</v>
      </c>
      <c r="E443" s="263">
        <v>450876.13</v>
      </c>
      <c r="F443" s="263">
        <v>567248.59000000102</v>
      </c>
      <c r="G443" s="263">
        <v>618046.41</v>
      </c>
      <c r="H443" s="263">
        <v>696750.88</v>
      </c>
      <c r="I443" s="168">
        <f t="shared" si="6"/>
        <v>2349734.8900000011</v>
      </c>
    </row>
    <row r="444" spans="1:9" hidden="1" x14ac:dyDescent="0.25">
      <c r="A444" s="263" t="s">
        <v>262</v>
      </c>
      <c r="B444" s="263" t="s">
        <v>3023</v>
      </c>
      <c r="C444" s="263" t="s">
        <v>182</v>
      </c>
      <c r="D444" s="263">
        <v>623.92999999999995</v>
      </c>
      <c r="E444" s="263">
        <v>15503.68</v>
      </c>
      <c r="F444" s="263">
        <v>40186.400000000001</v>
      </c>
      <c r="G444" s="263">
        <v>62849.77</v>
      </c>
      <c r="H444" s="263">
        <v>93616.16</v>
      </c>
      <c r="I444" s="168">
        <f t="shared" si="6"/>
        <v>212779.94</v>
      </c>
    </row>
    <row r="445" spans="1:9" hidden="1" x14ac:dyDescent="0.25">
      <c r="A445" s="263" t="s">
        <v>262</v>
      </c>
      <c r="B445" s="263" t="s">
        <v>3023</v>
      </c>
      <c r="C445" s="263" t="s">
        <v>367</v>
      </c>
      <c r="D445" s="263">
        <v>0.17</v>
      </c>
      <c r="E445" s="263">
        <v>4.37</v>
      </c>
      <c r="F445" s="263">
        <v>8.58</v>
      </c>
      <c r="G445" s="263">
        <v>12.9</v>
      </c>
      <c r="H445" s="263">
        <v>17.350000000000001</v>
      </c>
      <c r="I445" s="168">
        <f t="shared" si="6"/>
        <v>43.370000000000005</v>
      </c>
    </row>
    <row r="446" spans="1:9" hidden="1" x14ac:dyDescent="0.25">
      <c r="A446" s="263" t="s">
        <v>262</v>
      </c>
      <c r="B446" s="263" t="s">
        <v>3023</v>
      </c>
      <c r="C446" s="263" t="s">
        <v>368</v>
      </c>
      <c r="D446" s="263">
        <v>0</v>
      </c>
      <c r="E446" s="263">
        <v>0</v>
      </c>
      <c r="F446" s="263">
        <v>0</v>
      </c>
      <c r="G446" s="263">
        <v>0</v>
      </c>
      <c r="H446" s="263">
        <v>0</v>
      </c>
      <c r="I446" s="168">
        <f t="shared" si="6"/>
        <v>0</v>
      </c>
    </row>
    <row r="447" spans="1:9" hidden="1" x14ac:dyDescent="0.25">
      <c r="A447" s="263" t="s">
        <v>262</v>
      </c>
      <c r="B447" s="263" t="s">
        <v>3023</v>
      </c>
      <c r="C447" s="263" t="s">
        <v>183</v>
      </c>
      <c r="D447" s="263">
        <v>9916.77</v>
      </c>
      <c r="E447" s="263">
        <v>124342.91</v>
      </c>
      <c r="F447" s="263">
        <v>225061.85</v>
      </c>
      <c r="G447" s="263">
        <v>391457.27</v>
      </c>
      <c r="H447" s="263">
        <v>483963.04</v>
      </c>
      <c r="I447" s="168">
        <f t="shared" si="6"/>
        <v>1234741.8400000001</v>
      </c>
    </row>
    <row r="448" spans="1:9" hidden="1" x14ac:dyDescent="0.25">
      <c r="A448" s="263" t="s">
        <v>262</v>
      </c>
      <c r="B448" s="263" t="s">
        <v>3023</v>
      </c>
      <c r="C448" s="263" t="s">
        <v>369</v>
      </c>
      <c r="D448" s="263">
        <v>432.66</v>
      </c>
      <c r="E448" s="263">
        <v>10813.9</v>
      </c>
      <c r="F448" s="263">
        <v>21151.25</v>
      </c>
      <c r="G448" s="263">
        <v>31798.7</v>
      </c>
      <c r="H448" s="263">
        <v>42765.63</v>
      </c>
      <c r="I448" s="168">
        <f t="shared" si="6"/>
        <v>106962.13999999998</v>
      </c>
    </row>
    <row r="449" spans="1:9" hidden="1" x14ac:dyDescent="0.25">
      <c r="A449" s="263" t="s">
        <v>262</v>
      </c>
      <c r="B449" s="263" t="s">
        <v>3023</v>
      </c>
      <c r="C449" s="263" t="s">
        <v>184</v>
      </c>
      <c r="D449" s="263">
        <v>403.36</v>
      </c>
      <c r="E449" s="263">
        <v>10023.36</v>
      </c>
      <c r="F449" s="263">
        <v>14520.53</v>
      </c>
      <c r="G449" s="263">
        <v>22709.47</v>
      </c>
      <c r="H449" s="263">
        <v>33826.269999999997</v>
      </c>
      <c r="I449" s="168">
        <f t="shared" si="6"/>
        <v>81482.989999999991</v>
      </c>
    </row>
    <row r="450" spans="1:9" hidden="1" x14ac:dyDescent="0.25">
      <c r="A450" s="263" t="s">
        <v>262</v>
      </c>
      <c r="B450" s="263" t="s">
        <v>3023</v>
      </c>
      <c r="C450" s="263" t="s">
        <v>177</v>
      </c>
      <c r="D450" s="263">
        <v>5761.79</v>
      </c>
      <c r="E450" s="263">
        <v>91637.87</v>
      </c>
      <c r="F450" s="263">
        <v>110772.81</v>
      </c>
      <c r="G450" s="263">
        <v>126511.67</v>
      </c>
      <c r="H450" s="263">
        <v>143856.69</v>
      </c>
      <c r="I450" s="168">
        <f t="shared" si="6"/>
        <v>478540.82999999996</v>
      </c>
    </row>
    <row r="451" spans="1:9" hidden="1" x14ac:dyDescent="0.25">
      <c r="A451" s="263" t="s">
        <v>262</v>
      </c>
      <c r="B451" s="263" t="s">
        <v>3023</v>
      </c>
      <c r="C451" s="263" t="s">
        <v>370</v>
      </c>
      <c r="D451" s="263">
        <v>161.77000000000001</v>
      </c>
      <c r="E451" s="263">
        <v>319.27</v>
      </c>
      <c r="F451" s="263">
        <v>937.91</v>
      </c>
      <c r="G451" s="263">
        <v>2376.9299999999998</v>
      </c>
      <c r="H451" s="263">
        <v>3821.08</v>
      </c>
      <c r="I451" s="168">
        <f t="shared" si="6"/>
        <v>7616.9599999999991</v>
      </c>
    </row>
    <row r="452" spans="1:9" hidden="1" x14ac:dyDescent="0.25">
      <c r="A452" s="263" t="s">
        <v>262</v>
      </c>
      <c r="B452" s="263" t="s">
        <v>3023</v>
      </c>
      <c r="C452" s="263" t="s">
        <v>371</v>
      </c>
      <c r="D452" s="263">
        <v>260.32</v>
      </c>
      <c r="E452" s="263">
        <v>2623.14</v>
      </c>
      <c r="F452" s="263">
        <v>5352.66</v>
      </c>
      <c r="G452" s="263">
        <v>10293.959999999999</v>
      </c>
      <c r="H452" s="263">
        <v>16938.12</v>
      </c>
      <c r="I452" s="168">
        <f t="shared" si="6"/>
        <v>35468.199999999997</v>
      </c>
    </row>
    <row r="453" spans="1:9" hidden="1" x14ac:dyDescent="0.25">
      <c r="A453" s="263" t="s">
        <v>262</v>
      </c>
      <c r="B453" s="263" t="s">
        <v>3023</v>
      </c>
      <c r="C453" s="263" t="s">
        <v>1339</v>
      </c>
      <c r="D453" s="263">
        <v>0</v>
      </c>
      <c r="E453" s="263">
        <v>0</v>
      </c>
      <c r="F453" s="263">
        <v>0</v>
      </c>
      <c r="G453" s="263">
        <v>0</v>
      </c>
      <c r="H453" s="263">
        <v>0</v>
      </c>
      <c r="I453" s="168">
        <f t="shared" ref="I453:I512" si="7">SUM(D453:H453)</f>
        <v>0</v>
      </c>
    </row>
    <row r="454" spans="1:9" hidden="1" x14ac:dyDescent="0.25">
      <c r="A454" s="263" t="s">
        <v>262</v>
      </c>
      <c r="B454" s="263" t="s">
        <v>3023</v>
      </c>
      <c r="C454" s="263" t="s">
        <v>1321</v>
      </c>
      <c r="D454" s="263">
        <v>0</v>
      </c>
      <c r="E454" s="263">
        <v>0</v>
      </c>
      <c r="F454" s="263">
        <v>0</v>
      </c>
      <c r="G454" s="263">
        <v>0</v>
      </c>
      <c r="H454" s="263">
        <v>0</v>
      </c>
      <c r="I454" s="168">
        <f t="shared" si="7"/>
        <v>0</v>
      </c>
    </row>
    <row r="455" spans="1:9" hidden="1" x14ac:dyDescent="0.25">
      <c r="A455" s="263" t="s">
        <v>262</v>
      </c>
      <c r="B455" s="263" t="s">
        <v>3023</v>
      </c>
      <c r="C455" s="263" t="s">
        <v>372</v>
      </c>
      <c r="D455" s="263">
        <v>0</v>
      </c>
      <c r="E455" s="263">
        <v>0</v>
      </c>
      <c r="F455" s="263">
        <v>0</v>
      </c>
      <c r="G455" s="263">
        <v>0</v>
      </c>
      <c r="H455" s="263">
        <v>0</v>
      </c>
      <c r="I455" s="168">
        <f t="shared" si="7"/>
        <v>0</v>
      </c>
    </row>
    <row r="456" spans="1:9" hidden="1" x14ac:dyDescent="0.25">
      <c r="A456" s="263" t="s">
        <v>262</v>
      </c>
      <c r="B456" s="263" t="s">
        <v>3023</v>
      </c>
      <c r="C456" s="263" t="s">
        <v>1310</v>
      </c>
      <c r="D456" s="263">
        <v>-0.03</v>
      </c>
      <c r="E456" s="263">
        <v>-0.12</v>
      </c>
      <c r="F456" s="263">
        <v>-0.12</v>
      </c>
      <c r="G456" s="263">
        <v>-0.12</v>
      </c>
      <c r="H456" s="263">
        <v>-0.12</v>
      </c>
      <c r="I456" s="168">
        <f t="shared" si="7"/>
        <v>-0.51</v>
      </c>
    </row>
    <row r="457" spans="1:9" hidden="1" x14ac:dyDescent="0.25">
      <c r="A457" s="263" t="s">
        <v>262</v>
      </c>
      <c r="B457" s="263" t="s">
        <v>3023</v>
      </c>
      <c r="C457" s="263" t="s">
        <v>1294</v>
      </c>
      <c r="D457" s="263">
        <v>-0.18</v>
      </c>
      <c r="E457" s="263">
        <v>-0.84</v>
      </c>
      <c r="F457" s="263">
        <v>-0.84</v>
      </c>
      <c r="G457" s="263">
        <v>-0.84</v>
      </c>
      <c r="H457" s="263">
        <v>-0.84</v>
      </c>
      <c r="I457" s="168">
        <f t="shared" si="7"/>
        <v>-3.5399999999999996</v>
      </c>
    </row>
    <row r="458" spans="1:9" hidden="1" x14ac:dyDescent="0.25">
      <c r="A458" s="263" t="s">
        <v>262</v>
      </c>
      <c r="B458" s="263" t="s">
        <v>3023</v>
      </c>
      <c r="C458" s="263" t="s">
        <v>373</v>
      </c>
      <c r="D458" s="263">
        <v>21.88</v>
      </c>
      <c r="E458" s="263">
        <v>688.62</v>
      </c>
      <c r="F458" s="263">
        <v>894.96</v>
      </c>
      <c r="G458" s="263">
        <v>966.96000000000095</v>
      </c>
      <c r="H458" s="263">
        <v>1489.02</v>
      </c>
      <c r="I458" s="168">
        <f t="shared" si="7"/>
        <v>4061.440000000001</v>
      </c>
    </row>
    <row r="459" spans="1:9" hidden="1" x14ac:dyDescent="0.25">
      <c r="A459" s="263" t="s">
        <v>262</v>
      </c>
      <c r="B459" s="263" t="s">
        <v>3023</v>
      </c>
      <c r="C459" s="263" t="s">
        <v>374</v>
      </c>
      <c r="D459" s="263">
        <v>74.17</v>
      </c>
      <c r="E459" s="263">
        <v>1923.88</v>
      </c>
      <c r="F459" s="263">
        <v>3777.15</v>
      </c>
      <c r="G459" s="263">
        <v>5686.94</v>
      </c>
      <c r="H459" s="263">
        <v>7654.03</v>
      </c>
      <c r="I459" s="168">
        <f t="shared" si="7"/>
        <v>19116.169999999998</v>
      </c>
    </row>
    <row r="460" spans="1:9" hidden="1" x14ac:dyDescent="0.25">
      <c r="A460" s="263" t="s">
        <v>375</v>
      </c>
      <c r="B460" s="263" t="s">
        <v>3023</v>
      </c>
      <c r="C460" s="263" t="s">
        <v>376</v>
      </c>
      <c r="D460" s="263">
        <v>1784.27</v>
      </c>
      <c r="E460" s="263">
        <v>37873.56</v>
      </c>
      <c r="F460" s="263">
        <v>150676.07999999999</v>
      </c>
      <c r="G460" s="263">
        <v>337625.14</v>
      </c>
      <c r="H460" s="263">
        <v>531895.58000000101</v>
      </c>
      <c r="I460" s="168">
        <f t="shared" si="7"/>
        <v>1059854.6300000011</v>
      </c>
    </row>
    <row r="461" spans="1:9" hidden="1" x14ac:dyDescent="0.25">
      <c r="A461" s="263" t="s">
        <v>375</v>
      </c>
      <c r="B461" s="263" t="s">
        <v>3023</v>
      </c>
      <c r="C461" s="263" t="s">
        <v>377</v>
      </c>
      <c r="E461" s="263">
        <v>11895.32</v>
      </c>
      <c r="F461" s="263">
        <v>446456.52</v>
      </c>
      <c r="G461" s="263">
        <v>607425.48</v>
      </c>
      <c r="H461" s="263">
        <v>607425.48</v>
      </c>
      <c r="I461" s="168">
        <f t="shared" si="7"/>
        <v>1673202.8</v>
      </c>
    </row>
    <row r="462" spans="1:9" hidden="1" x14ac:dyDescent="0.25">
      <c r="A462" s="263" t="s">
        <v>375</v>
      </c>
      <c r="B462" s="263" t="s">
        <v>3023</v>
      </c>
      <c r="C462" s="263" t="s">
        <v>518</v>
      </c>
      <c r="D462" s="263">
        <v>1.37</v>
      </c>
      <c r="E462" s="263">
        <v>6.6</v>
      </c>
      <c r="F462" s="263">
        <v>6.6</v>
      </c>
      <c r="G462" s="263">
        <v>5.16</v>
      </c>
      <c r="H462" s="263">
        <v>0</v>
      </c>
      <c r="I462" s="168">
        <f t="shared" si="7"/>
        <v>19.73</v>
      </c>
    </row>
    <row r="463" spans="1:9" hidden="1" x14ac:dyDescent="0.25">
      <c r="A463" s="263" t="s">
        <v>375</v>
      </c>
      <c r="B463" s="263" t="s">
        <v>3023</v>
      </c>
      <c r="C463" s="263" t="s">
        <v>214</v>
      </c>
      <c r="D463" s="263">
        <v>10291.65</v>
      </c>
      <c r="E463" s="263">
        <v>246652.68</v>
      </c>
      <c r="F463" s="263">
        <v>246652.68</v>
      </c>
      <c r="G463" s="263">
        <v>246652.68</v>
      </c>
      <c r="H463" s="263">
        <v>246652.68</v>
      </c>
      <c r="I463" s="168">
        <f t="shared" si="7"/>
        <v>996902.36999999988</v>
      </c>
    </row>
    <row r="464" spans="1:9" hidden="1" x14ac:dyDescent="0.25">
      <c r="A464" s="263" t="s">
        <v>375</v>
      </c>
      <c r="B464" s="263" t="s">
        <v>3023</v>
      </c>
      <c r="C464" s="263" t="s">
        <v>378</v>
      </c>
      <c r="D464" s="263">
        <v>10.220000000000001</v>
      </c>
      <c r="E464" s="263">
        <v>394.2</v>
      </c>
      <c r="F464" s="263">
        <v>981.54</v>
      </c>
      <c r="G464" s="263">
        <v>1408.44</v>
      </c>
      <c r="H464" s="263">
        <v>1839</v>
      </c>
      <c r="I464" s="168">
        <f t="shared" si="7"/>
        <v>4633.3999999999996</v>
      </c>
    </row>
    <row r="465" spans="1:9" hidden="1" x14ac:dyDescent="0.25">
      <c r="A465" s="263" t="s">
        <v>375</v>
      </c>
      <c r="B465" s="263" t="s">
        <v>3023</v>
      </c>
      <c r="C465" s="263" t="s">
        <v>379</v>
      </c>
      <c r="D465" s="263">
        <v>19.82</v>
      </c>
      <c r="E465" s="263">
        <v>762.78</v>
      </c>
      <c r="F465" s="263">
        <v>1586.52</v>
      </c>
      <c r="G465" s="263">
        <v>2276.2800000000002</v>
      </c>
      <c r="H465" s="263">
        <v>2971.8</v>
      </c>
      <c r="I465" s="168">
        <f t="shared" si="7"/>
        <v>7617.2</v>
      </c>
    </row>
    <row r="466" spans="1:9" hidden="1" x14ac:dyDescent="0.25">
      <c r="A466" s="263" t="s">
        <v>375</v>
      </c>
      <c r="B466" s="263" t="s">
        <v>3023</v>
      </c>
      <c r="C466" s="263" t="s">
        <v>380</v>
      </c>
      <c r="D466" s="263">
        <v>16.72</v>
      </c>
      <c r="E466" s="263">
        <v>643.5</v>
      </c>
      <c r="F466" s="263">
        <v>1410.9</v>
      </c>
      <c r="G466" s="263">
        <v>2024.22</v>
      </c>
      <c r="H466" s="263">
        <v>2643.42</v>
      </c>
      <c r="I466" s="168">
        <f t="shared" si="7"/>
        <v>6738.76</v>
      </c>
    </row>
    <row r="467" spans="1:9" hidden="1" x14ac:dyDescent="0.25">
      <c r="A467" s="263" t="s">
        <v>375</v>
      </c>
      <c r="B467" s="263" t="s">
        <v>3023</v>
      </c>
      <c r="C467" s="263" t="s">
        <v>381</v>
      </c>
      <c r="D467" s="263">
        <v>632.17999999999995</v>
      </c>
      <c r="E467" s="263">
        <v>24345.96</v>
      </c>
      <c r="F467" s="263">
        <v>92535.71</v>
      </c>
      <c r="G467" s="263">
        <v>132774.29999999999</v>
      </c>
      <c r="H467" s="263">
        <v>173349.18</v>
      </c>
      <c r="I467" s="168">
        <f t="shared" si="7"/>
        <v>423637.32999999996</v>
      </c>
    </row>
    <row r="468" spans="1:9" hidden="1" x14ac:dyDescent="0.25">
      <c r="A468" s="263" t="s">
        <v>375</v>
      </c>
      <c r="B468" s="263" t="s">
        <v>3023</v>
      </c>
      <c r="C468" s="263" t="s">
        <v>382</v>
      </c>
      <c r="D468" s="263">
        <v>84.56</v>
      </c>
      <c r="E468" s="263">
        <v>3256.14</v>
      </c>
      <c r="F468" s="263">
        <v>7220.58</v>
      </c>
      <c r="G468" s="263">
        <v>10360.44</v>
      </c>
      <c r="H468" s="263">
        <v>13526.34</v>
      </c>
      <c r="I468" s="168">
        <f t="shared" si="7"/>
        <v>34448.06</v>
      </c>
    </row>
    <row r="469" spans="1:9" hidden="1" x14ac:dyDescent="0.25">
      <c r="A469" s="263" t="s">
        <v>375</v>
      </c>
      <c r="B469" s="263" t="s">
        <v>3023</v>
      </c>
      <c r="C469" s="263" t="s">
        <v>383</v>
      </c>
      <c r="D469" s="263">
        <v>1200.54</v>
      </c>
      <c r="E469" s="263">
        <v>46229.279999999999</v>
      </c>
      <c r="F469" s="263">
        <v>91637.64</v>
      </c>
      <c r="G469" s="263">
        <v>131486.1</v>
      </c>
      <c r="H469" s="263">
        <v>171667.08</v>
      </c>
      <c r="I469" s="168">
        <f t="shared" si="7"/>
        <v>442220.64</v>
      </c>
    </row>
    <row r="470" spans="1:9" hidden="1" x14ac:dyDescent="0.25">
      <c r="A470" s="263" t="s">
        <v>375</v>
      </c>
      <c r="B470" s="263" t="s">
        <v>3023</v>
      </c>
      <c r="C470" s="263" t="s">
        <v>384</v>
      </c>
      <c r="D470" s="263">
        <v>284.93</v>
      </c>
      <c r="E470" s="263">
        <v>10972.62</v>
      </c>
      <c r="F470" s="263">
        <v>20817.419999999998</v>
      </c>
      <c r="G470" s="263">
        <v>29870.04</v>
      </c>
      <c r="H470" s="263">
        <v>38998.199999999997</v>
      </c>
      <c r="I470" s="168">
        <f t="shared" si="7"/>
        <v>100943.20999999999</v>
      </c>
    </row>
    <row r="471" spans="1:9" hidden="1" x14ac:dyDescent="0.25">
      <c r="A471" s="263" t="s">
        <v>375</v>
      </c>
      <c r="B471" s="263" t="s">
        <v>3023</v>
      </c>
      <c r="C471" s="263" t="s">
        <v>385</v>
      </c>
      <c r="D471" s="263">
        <v>42.35</v>
      </c>
      <c r="E471" s="263">
        <v>1630.68</v>
      </c>
      <c r="F471" s="263">
        <v>3032.4</v>
      </c>
      <c r="G471" s="263">
        <v>4351.4399999999996</v>
      </c>
      <c r="H471" s="263">
        <v>5681.3399999999901</v>
      </c>
      <c r="I471" s="168">
        <f t="shared" si="7"/>
        <v>14738.209999999988</v>
      </c>
    </row>
    <row r="472" spans="1:9" hidden="1" x14ac:dyDescent="0.25">
      <c r="A472" s="263" t="s">
        <v>375</v>
      </c>
      <c r="B472" s="263" t="s">
        <v>3023</v>
      </c>
      <c r="C472" s="263" t="s">
        <v>386</v>
      </c>
      <c r="D472" s="263">
        <v>52.98</v>
      </c>
      <c r="E472" s="263">
        <v>2039.28</v>
      </c>
      <c r="F472" s="263">
        <v>4164.96</v>
      </c>
      <c r="G472" s="263">
        <v>5975.82</v>
      </c>
      <c r="H472" s="263">
        <v>7801.74</v>
      </c>
      <c r="I472" s="168">
        <f t="shared" si="7"/>
        <v>20034.78</v>
      </c>
    </row>
    <row r="473" spans="1:9" hidden="1" x14ac:dyDescent="0.25">
      <c r="A473" s="263" t="s">
        <v>375</v>
      </c>
      <c r="B473" s="263" t="s">
        <v>3023</v>
      </c>
      <c r="C473" s="263" t="s">
        <v>1200</v>
      </c>
      <c r="D473" s="263">
        <v>0</v>
      </c>
      <c r="E473" s="263">
        <v>0</v>
      </c>
      <c r="F473" s="263">
        <v>0</v>
      </c>
      <c r="G473" s="263">
        <v>0</v>
      </c>
      <c r="H473" s="263">
        <v>0</v>
      </c>
      <c r="I473" s="168">
        <f t="shared" si="7"/>
        <v>0</v>
      </c>
    </row>
    <row r="474" spans="1:9" hidden="1" x14ac:dyDescent="0.25">
      <c r="A474" s="263" t="s">
        <v>375</v>
      </c>
      <c r="B474" s="263" t="s">
        <v>3023</v>
      </c>
      <c r="C474" s="263" t="s">
        <v>154</v>
      </c>
      <c r="D474" s="263">
        <v>710.29</v>
      </c>
      <c r="E474" s="263">
        <v>9609.81</v>
      </c>
      <c r="F474" s="263">
        <v>24895.8</v>
      </c>
      <c r="G474" s="263">
        <v>24895.8</v>
      </c>
      <c r="H474" s="263">
        <v>24895.8</v>
      </c>
      <c r="I474" s="168">
        <f t="shared" si="7"/>
        <v>85007.5</v>
      </c>
    </row>
    <row r="475" spans="1:9" hidden="1" x14ac:dyDescent="0.25">
      <c r="A475" s="263" t="s">
        <v>375</v>
      </c>
      <c r="B475" s="263" t="s">
        <v>3023</v>
      </c>
      <c r="C475" s="263" t="s">
        <v>165</v>
      </c>
      <c r="D475" s="263">
        <v>6539.16</v>
      </c>
      <c r="E475" s="263">
        <v>73134.11</v>
      </c>
      <c r="F475" s="263">
        <v>195742.44</v>
      </c>
      <c r="G475" s="263">
        <v>311488.2</v>
      </c>
      <c r="H475" s="263">
        <v>429953.34</v>
      </c>
      <c r="I475" s="168">
        <f t="shared" si="7"/>
        <v>1016857.25</v>
      </c>
    </row>
    <row r="476" spans="1:9" hidden="1" x14ac:dyDescent="0.25">
      <c r="A476" s="263" t="s">
        <v>375</v>
      </c>
      <c r="B476" s="263" t="s">
        <v>3023</v>
      </c>
      <c r="C476" s="263" t="s">
        <v>166</v>
      </c>
      <c r="D476" s="263">
        <v>1796.62</v>
      </c>
      <c r="E476" s="263">
        <v>48144.76</v>
      </c>
      <c r="F476" s="263">
        <v>135065.04</v>
      </c>
      <c r="G476" s="263">
        <v>235568.4</v>
      </c>
      <c r="H476" s="263">
        <v>314380.26</v>
      </c>
      <c r="I476" s="168">
        <f t="shared" si="7"/>
        <v>734955.08000000007</v>
      </c>
    </row>
    <row r="477" spans="1:9" hidden="1" x14ac:dyDescent="0.25">
      <c r="A477" s="263" t="s">
        <v>375</v>
      </c>
      <c r="B477" s="263" t="s">
        <v>3023</v>
      </c>
      <c r="C477" s="263" t="s">
        <v>179</v>
      </c>
      <c r="D477" s="263">
        <v>1.76</v>
      </c>
      <c r="E477" s="263">
        <v>17.399999999999999</v>
      </c>
      <c r="F477" s="263">
        <v>31.92</v>
      </c>
      <c r="G477" s="263">
        <v>46.32</v>
      </c>
      <c r="H477" s="263">
        <v>61.38</v>
      </c>
      <c r="I477" s="168">
        <f t="shared" si="7"/>
        <v>158.78</v>
      </c>
    </row>
    <row r="478" spans="1:9" hidden="1" x14ac:dyDescent="0.25">
      <c r="A478" s="263" t="s">
        <v>375</v>
      </c>
      <c r="B478" s="263" t="s">
        <v>3023</v>
      </c>
      <c r="C478" s="263" t="s">
        <v>387</v>
      </c>
      <c r="D478" s="263">
        <v>0.42</v>
      </c>
      <c r="E478" s="263">
        <v>3.72</v>
      </c>
      <c r="F478" s="263">
        <v>3.84</v>
      </c>
      <c r="G478" s="263">
        <v>3.84</v>
      </c>
      <c r="H478" s="263">
        <v>3.84</v>
      </c>
      <c r="I478" s="168">
        <f t="shared" si="7"/>
        <v>15.66</v>
      </c>
    </row>
    <row r="479" spans="1:9" hidden="1" x14ac:dyDescent="0.25">
      <c r="A479" s="263" t="s">
        <v>375</v>
      </c>
      <c r="B479" s="263" t="s">
        <v>3023</v>
      </c>
      <c r="C479" s="263" t="s">
        <v>167</v>
      </c>
      <c r="D479" s="263">
        <v>1153.48</v>
      </c>
      <c r="E479" s="263">
        <v>13095.64</v>
      </c>
      <c r="F479" s="263">
        <v>12490.02</v>
      </c>
      <c r="G479" s="263">
        <v>12684.42</v>
      </c>
      <c r="H479" s="263">
        <v>12884.58</v>
      </c>
      <c r="I479" s="168">
        <f t="shared" si="7"/>
        <v>52308.14</v>
      </c>
    </row>
    <row r="480" spans="1:9" hidden="1" x14ac:dyDescent="0.25">
      <c r="A480" s="263" t="s">
        <v>375</v>
      </c>
      <c r="B480" s="263" t="s">
        <v>3023</v>
      </c>
      <c r="C480" s="263" t="s">
        <v>388</v>
      </c>
      <c r="D480" s="263">
        <v>0.81</v>
      </c>
      <c r="E480" s="263">
        <v>7.08</v>
      </c>
      <c r="F480" s="263">
        <v>5.88</v>
      </c>
      <c r="G480" s="263">
        <v>5.88</v>
      </c>
      <c r="H480" s="263">
        <v>5.88</v>
      </c>
      <c r="I480" s="168">
        <f t="shared" si="7"/>
        <v>25.529999999999998</v>
      </c>
    </row>
    <row r="481" spans="1:9" hidden="1" x14ac:dyDescent="0.25">
      <c r="A481" s="263" t="s">
        <v>375</v>
      </c>
      <c r="B481" s="263" t="s">
        <v>3023</v>
      </c>
      <c r="C481" s="263" t="s">
        <v>190</v>
      </c>
      <c r="D481" s="263">
        <v>12.3</v>
      </c>
      <c r="E481" s="263">
        <v>224.82</v>
      </c>
      <c r="F481" s="263">
        <v>366.6</v>
      </c>
      <c r="G481" s="263">
        <v>392.52</v>
      </c>
      <c r="H481" s="263">
        <v>411.9</v>
      </c>
      <c r="I481" s="168">
        <f t="shared" si="7"/>
        <v>1408.1399999999999</v>
      </c>
    </row>
    <row r="482" spans="1:9" hidden="1" x14ac:dyDescent="0.25">
      <c r="A482" s="263" t="s">
        <v>375</v>
      </c>
      <c r="B482" s="263" t="s">
        <v>3023</v>
      </c>
      <c r="C482" s="263" t="s">
        <v>168</v>
      </c>
      <c r="D482" s="263">
        <v>744.27</v>
      </c>
      <c r="E482" s="263">
        <v>7601.04</v>
      </c>
      <c r="F482" s="263">
        <v>16031.04</v>
      </c>
      <c r="G482" s="263">
        <v>16999.5</v>
      </c>
      <c r="H482" s="263">
        <v>17734.560000000001</v>
      </c>
      <c r="I482" s="168">
        <f t="shared" si="7"/>
        <v>59110.41</v>
      </c>
    </row>
    <row r="483" spans="1:9" hidden="1" x14ac:dyDescent="0.25">
      <c r="A483" s="263" t="s">
        <v>375</v>
      </c>
      <c r="B483" s="263" t="s">
        <v>3023</v>
      </c>
      <c r="C483" s="263" t="s">
        <v>180</v>
      </c>
      <c r="D483" s="263">
        <v>8.14</v>
      </c>
      <c r="E483" s="263">
        <v>95.98</v>
      </c>
      <c r="F483" s="263">
        <v>286.26</v>
      </c>
      <c r="G483" s="263">
        <v>290.58</v>
      </c>
      <c r="H483" s="263">
        <v>294.900000000001</v>
      </c>
      <c r="I483" s="168">
        <f t="shared" si="7"/>
        <v>975.86000000000104</v>
      </c>
    </row>
    <row r="484" spans="1:9" hidden="1" x14ac:dyDescent="0.25">
      <c r="A484" s="263" t="s">
        <v>375</v>
      </c>
      <c r="B484" s="263" t="s">
        <v>3023</v>
      </c>
      <c r="C484" s="263" t="s">
        <v>191</v>
      </c>
      <c r="D484" s="263">
        <v>-1.04</v>
      </c>
      <c r="E484" s="263">
        <v>58.46</v>
      </c>
      <c r="F484" s="263">
        <v>125.68</v>
      </c>
      <c r="G484" s="263">
        <v>201.52</v>
      </c>
      <c r="H484" s="263">
        <v>277.36</v>
      </c>
      <c r="I484" s="168">
        <f t="shared" si="7"/>
        <v>661.98</v>
      </c>
    </row>
    <row r="485" spans="1:9" hidden="1" x14ac:dyDescent="0.25">
      <c r="A485" s="263" t="s">
        <v>375</v>
      </c>
      <c r="B485" s="263" t="s">
        <v>3023</v>
      </c>
      <c r="C485" s="263" t="s">
        <v>155</v>
      </c>
      <c r="D485" s="263">
        <v>-7.49</v>
      </c>
      <c r="E485" s="263">
        <v>103.98</v>
      </c>
      <c r="F485" s="263">
        <v>361.74</v>
      </c>
      <c r="G485" s="263">
        <v>773.46</v>
      </c>
      <c r="H485" s="263">
        <v>1353.78</v>
      </c>
      <c r="I485" s="168">
        <f t="shared" si="7"/>
        <v>2585.4700000000003</v>
      </c>
    </row>
    <row r="486" spans="1:9" hidden="1" x14ac:dyDescent="0.25">
      <c r="A486" s="263" t="s">
        <v>375</v>
      </c>
      <c r="B486" s="263" t="s">
        <v>3023</v>
      </c>
      <c r="C486" s="263" t="s">
        <v>156</v>
      </c>
      <c r="D486" s="263">
        <v>144.74</v>
      </c>
      <c r="E486" s="263">
        <v>9405.2999999999993</v>
      </c>
      <c r="F486" s="263">
        <v>33733.019999999997</v>
      </c>
      <c r="G486" s="263">
        <v>69842.460000000094</v>
      </c>
      <c r="H486" s="263">
        <v>121787.58</v>
      </c>
      <c r="I486" s="168">
        <f t="shared" si="7"/>
        <v>234913.10000000009</v>
      </c>
    </row>
    <row r="487" spans="1:9" hidden="1" x14ac:dyDescent="0.25">
      <c r="A487" s="263" t="s">
        <v>375</v>
      </c>
      <c r="B487" s="263" t="s">
        <v>3023</v>
      </c>
      <c r="C487" s="263" t="s">
        <v>157</v>
      </c>
      <c r="D487" s="263">
        <v>-2.4</v>
      </c>
      <c r="E487" s="263">
        <v>96.06</v>
      </c>
      <c r="F487" s="263">
        <v>749.58</v>
      </c>
      <c r="G487" s="263">
        <v>1579.02</v>
      </c>
      <c r="H487" s="263">
        <v>2759.16</v>
      </c>
      <c r="I487" s="168">
        <f t="shared" si="7"/>
        <v>5181.42</v>
      </c>
    </row>
    <row r="488" spans="1:9" hidden="1" x14ac:dyDescent="0.25">
      <c r="A488" s="263" t="s">
        <v>375</v>
      </c>
      <c r="B488" s="263" t="s">
        <v>3023</v>
      </c>
      <c r="C488" s="263" t="s">
        <v>192</v>
      </c>
      <c r="D488" s="263">
        <v>-1.31</v>
      </c>
      <c r="E488" s="263">
        <v>-3.18</v>
      </c>
      <c r="F488" s="263">
        <v>1.44</v>
      </c>
      <c r="G488" s="263">
        <v>7.1999999999999904</v>
      </c>
      <c r="H488" s="263">
        <v>12.96</v>
      </c>
      <c r="I488" s="168">
        <f t="shared" si="7"/>
        <v>17.109999999999992</v>
      </c>
    </row>
    <row r="489" spans="1:9" hidden="1" x14ac:dyDescent="0.25">
      <c r="A489" s="263" t="s">
        <v>375</v>
      </c>
      <c r="B489" s="263" t="s">
        <v>3023</v>
      </c>
      <c r="C489" s="263" t="s">
        <v>193</v>
      </c>
      <c r="D489" s="263">
        <v>-1.66</v>
      </c>
      <c r="E489" s="263">
        <v>-4.5</v>
      </c>
      <c r="F489" s="263">
        <v>1.68</v>
      </c>
      <c r="G489" s="263">
        <v>7.4399999999999897</v>
      </c>
      <c r="H489" s="263">
        <v>13.2</v>
      </c>
      <c r="I489" s="168">
        <f t="shared" si="7"/>
        <v>16.159999999999989</v>
      </c>
    </row>
    <row r="490" spans="1:9" hidden="1" x14ac:dyDescent="0.25">
      <c r="A490" s="263" t="s">
        <v>375</v>
      </c>
      <c r="B490" s="263" t="s">
        <v>3023</v>
      </c>
      <c r="C490" s="263" t="s">
        <v>169</v>
      </c>
      <c r="D490" s="263">
        <v>-5.56</v>
      </c>
      <c r="E490" s="263">
        <v>-7.88</v>
      </c>
      <c r="F490" s="263">
        <v>7.0200000000000102</v>
      </c>
      <c r="G490" s="263">
        <v>19.98</v>
      </c>
      <c r="H490" s="263">
        <v>32.94</v>
      </c>
      <c r="I490" s="168">
        <f t="shared" si="7"/>
        <v>46.500000000000007</v>
      </c>
    </row>
    <row r="491" spans="1:9" hidden="1" x14ac:dyDescent="0.25">
      <c r="A491" s="263" t="s">
        <v>375</v>
      </c>
      <c r="B491" s="263" t="s">
        <v>3023</v>
      </c>
      <c r="C491" s="263" t="s">
        <v>1110</v>
      </c>
      <c r="E491" s="263">
        <v>0</v>
      </c>
      <c r="F491" s="263">
        <v>0</v>
      </c>
      <c r="G491" s="263">
        <v>0</v>
      </c>
      <c r="H491" s="263">
        <v>0</v>
      </c>
      <c r="I491" s="168">
        <f t="shared" si="7"/>
        <v>0</v>
      </c>
    </row>
    <row r="492" spans="1:9" hidden="1" x14ac:dyDescent="0.25">
      <c r="A492" s="263" t="s">
        <v>375</v>
      </c>
      <c r="B492" s="263" t="s">
        <v>3023</v>
      </c>
      <c r="C492" s="263" t="s">
        <v>389</v>
      </c>
      <c r="D492" s="263">
        <v>60.5</v>
      </c>
      <c r="E492" s="263">
        <v>818.44</v>
      </c>
      <c r="F492" s="263">
        <v>2128.8000000000002</v>
      </c>
      <c r="G492" s="263">
        <v>2128.8000000000002</v>
      </c>
      <c r="H492" s="263">
        <v>2128.8000000000002</v>
      </c>
      <c r="I492" s="168">
        <f t="shared" si="7"/>
        <v>7265.3400000000011</v>
      </c>
    </row>
    <row r="493" spans="1:9" hidden="1" x14ac:dyDescent="0.25">
      <c r="A493" s="263" t="s">
        <v>375</v>
      </c>
      <c r="B493" s="263" t="s">
        <v>3023</v>
      </c>
      <c r="C493" s="263" t="s">
        <v>159</v>
      </c>
      <c r="D493" s="263">
        <v>1940.64</v>
      </c>
      <c r="E493" s="263">
        <v>32930.42</v>
      </c>
      <c r="F493" s="263">
        <v>141358.97</v>
      </c>
      <c r="G493" s="263">
        <v>204984.75</v>
      </c>
      <c r="H493" s="263">
        <v>240207.62</v>
      </c>
      <c r="I493" s="168">
        <f t="shared" si="7"/>
        <v>621422.4</v>
      </c>
    </row>
    <row r="494" spans="1:9" hidden="1" x14ac:dyDescent="0.25">
      <c r="A494" s="263" t="s">
        <v>375</v>
      </c>
      <c r="B494" s="263" t="s">
        <v>3023</v>
      </c>
      <c r="C494" s="263" t="s">
        <v>390</v>
      </c>
      <c r="D494" s="263">
        <v>288.7</v>
      </c>
      <c r="E494" s="263">
        <v>7174</v>
      </c>
      <c r="F494" s="263">
        <v>15767.98</v>
      </c>
      <c r="G494" s="263">
        <v>24660.45</v>
      </c>
      <c r="H494" s="263">
        <v>36732.31</v>
      </c>
      <c r="I494" s="168">
        <f t="shared" si="7"/>
        <v>84623.44</v>
      </c>
    </row>
    <row r="495" spans="1:9" hidden="1" x14ac:dyDescent="0.25">
      <c r="A495" s="263" t="s">
        <v>375</v>
      </c>
      <c r="B495" s="263" t="s">
        <v>3023</v>
      </c>
      <c r="C495" s="263" t="s">
        <v>391</v>
      </c>
      <c r="D495" s="263">
        <v>1772.32</v>
      </c>
      <c r="E495" s="263">
        <v>45849.67</v>
      </c>
      <c r="F495" s="263">
        <v>103131.46</v>
      </c>
      <c r="G495" s="263">
        <v>162003.09</v>
      </c>
      <c r="H495" s="263">
        <v>222512.11</v>
      </c>
      <c r="I495" s="168">
        <f t="shared" si="7"/>
        <v>535268.65</v>
      </c>
    </row>
    <row r="496" spans="1:9" hidden="1" x14ac:dyDescent="0.25">
      <c r="A496" s="263" t="s">
        <v>375</v>
      </c>
      <c r="B496" s="263" t="s">
        <v>3023</v>
      </c>
      <c r="C496" s="263" t="s">
        <v>392</v>
      </c>
      <c r="D496" s="263">
        <v>94.3</v>
      </c>
      <c r="E496" s="263">
        <v>2439.36</v>
      </c>
      <c r="F496" s="263">
        <v>5486.92</v>
      </c>
      <c r="G496" s="263">
        <v>8619.06</v>
      </c>
      <c r="H496" s="263">
        <v>11838.31</v>
      </c>
      <c r="I496" s="168">
        <f t="shared" si="7"/>
        <v>28477.949999999997</v>
      </c>
    </row>
    <row r="497" spans="1:9" hidden="1" x14ac:dyDescent="0.25">
      <c r="A497" s="263" t="s">
        <v>375</v>
      </c>
      <c r="B497" s="263" t="s">
        <v>3023</v>
      </c>
      <c r="C497" s="263" t="s">
        <v>393</v>
      </c>
      <c r="D497" s="263">
        <v>14.83</v>
      </c>
      <c r="E497" s="263">
        <v>368.82</v>
      </c>
      <c r="F497" s="263">
        <v>1452.84</v>
      </c>
      <c r="G497" s="263">
        <v>2272.21</v>
      </c>
      <c r="H497" s="263">
        <v>3384.42</v>
      </c>
      <c r="I497" s="168">
        <f t="shared" si="7"/>
        <v>7493.12</v>
      </c>
    </row>
    <row r="498" spans="1:9" hidden="1" x14ac:dyDescent="0.25">
      <c r="A498" s="263" t="s">
        <v>375</v>
      </c>
      <c r="B498" s="263" t="s">
        <v>3023</v>
      </c>
      <c r="C498" s="263" t="s">
        <v>216</v>
      </c>
      <c r="D498" s="263">
        <v>291.39</v>
      </c>
      <c r="E498" s="263">
        <v>6241.44</v>
      </c>
      <c r="F498" s="263">
        <v>6430.2</v>
      </c>
      <c r="G498" s="263">
        <v>6430.2</v>
      </c>
      <c r="H498" s="263">
        <v>6430.2</v>
      </c>
      <c r="I498" s="168">
        <f t="shared" si="7"/>
        <v>25823.43</v>
      </c>
    </row>
    <row r="499" spans="1:9" hidden="1" x14ac:dyDescent="0.25">
      <c r="A499" s="263" t="s">
        <v>394</v>
      </c>
      <c r="B499" s="263" t="s">
        <v>3018</v>
      </c>
      <c r="C499" s="263" t="s">
        <v>395</v>
      </c>
      <c r="F499" s="263">
        <v>505551.66</v>
      </c>
      <c r="G499" s="263">
        <v>1516654.86</v>
      </c>
      <c r="H499" s="263">
        <v>2527758.06</v>
      </c>
      <c r="I499" s="168">
        <f t="shared" si="7"/>
        <v>4549964.58</v>
      </c>
    </row>
    <row r="500" spans="1:9" hidden="1" x14ac:dyDescent="0.25">
      <c r="A500" s="263" t="s">
        <v>396</v>
      </c>
      <c r="B500" s="263" t="s">
        <v>3018</v>
      </c>
      <c r="C500" s="263" t="s">
        <v>199</v>
      </c>
      <c r="E500" s="263">
        <v>48323.519999999997</v>
      </c>
      <c r="F500" s="263">
        <v>309976.62</v>
      </c>
      <c r="G500" s="263">
        <v>972359.34</v>
      </c>
      <c r="H500" s="263">
        <v>1870465.74</v>
      </c>
      <c r="I500" s="168">
        <f t="shared" si="7"/>
        <v>3201125.2199999997</v>
      </c>
    </row>
    <row r="501" spans="1:9" hidden="1" x14ac:dyDescent="0.25">
      <c r="A501" s="263" t="s">
        <v>397</v>
      </c>
      <c r="B501" s="263" t="s">
        <v>3019</v>
      </c>
      <c r="C501" s="263" t="s">
        <v>316</v>
      </c>
      <c r="F501" s="263">
        <v>342550.08</v>
      </c>
      <c r="G501" s="263">
        <v>1098771.18</v>
      </c>
      <c r="H501" s="263">
        <v>1893833.28</v>
      </c>
      <c r="I501" s="168">
        <f t="shared" si="7"/>
        <v>3335154.54</v>
      </c>
    </row>
    <row r="502" spans="1:9" hidden="1" x14ac:dyDescent="0.25">
      <c r="A502" s="263" t="s">
        <v>3021</v>
      </c>
      <c r="B502" s="263" t="s">
        <v>3019</v>
      </c>
      <c r="C502" s="263" t="s">
        <v>186</v>
      </c>
      <c r="G502" s="263">
        <v>501539.7</v>
      </c>
      <c r="H502" s="263">
        <v>1504619.22</v>
      </c>
      <c r="I502" s="168">
        <f t="shared" si="7"/>
        <v>2006158.92</v>
      </c>
    </row>
    <row r="503" spans="1:9" hidden="1" x14ac:dyDescent="0.25">
      <c r="A503" s="263" t="s">
        <v>3022</v>
      </c>
      <c r="B503" s="263" t="s">
        <v>3019</v>
      </c>
      <c r="C503" s="263" t="s">
        <v>206</v>
      </c>
      <c r="E503" s="263">
        <v>11734.44</v>
      </c>
      <c r="F503" s="263">
        <v>345294.78</v>
      </c>
      <c r="G503" s="263">
        <v>402066</v>
      </c>
      <c r="H503" s="263">
        <v>402066</v>
      </c>
      <c r="I503" s="168">
        <f t="shared" si="7"/>
        <v>1161161.22</v>
      </c>
    </row>
    <row r="504" spans="1:9" hidden="1" x14ac:dyDescent="0.25">
      <c r="A504" s="263" t="s">
        <v>3022</v>
      </c>
      <c r="B504" s="263" t="s">
        <v>3019</v>
      </c>
      <c r="C504" s="263" t="s">
        <v>161</v>
      </c>
      <c r="E504" s="263">
        <v>15566.09</v>
      </c>
      <c r="F504" s="263">
        <v>376935.78</v>
      </c>
      <c r="G504" s="263">
        <v>438909.84</v>
      </c>
      <c r="H504" s="263">
        <v>438909.84</v>
      </c>
      <c r="I504" s="168">
        <f t="shared" si="7"/>
        <v>1270321.55</v>
      </c>
    </row>
    <row r="505" spans="1:9" hidden="1" x14ac:dyDescent="0.25">
      <c r="A505" s="263" t="s">
        <v>400</v>
      </c>
      <c r="B505" s="263" t="s">
        <v>3018</v>
      </c>
      <c r="C505" s="263" t="s">
        <v>201</v>
      </c>
      <c r="F505" s="263">
        <v>737400.96</v>
      </c>
      <c r="G505" s="263">
        <v>2493848.16</v>
      </c>
      <c r="H505" s="263">
        <v>4507102.8600000003</v>
      </c>
      <c r="I505" s="168">
        <f t="shared" si="7"/>
        <v>7738351.9800000004</v>
      </c>
    </row>
    <row r="506" spans="1:9" hidden="1" x14ac:dyDescent="0.25">
      <c r="A506" s="263" t="s">
        <v>3020</v>
      </c>
      <c r="B506" s="263" t="s">
        <v>3019</v>
      </c>
      <c r="C506" s="263" t="s">
        <v>206</v>
      </c>
      <c r="E506" s="263">
        <v>16285.32</v>
      </c>
      <c r="F506" s="263">
        <v>528091.31999999995</v>
      </c>
      <c r="G506" s="263">
        <v>655763.16</v>
      </c>
      <c r="H506" s="263">
        <v>655763.16</v>
      </c>
      <c r="I506" s="168">
        <f t="shared" si="7"/>
        <v>1855902.96</v>
      </c>
    </row>
    <row r="507" spans="1:9" hidden="1" x14ac:dyDescent="0.25">
      <c r="A507" s="263" t="s">
        <v>401</v>
      </c>
      <c r="B507" s="263" t="s">
        <v>3019</v>
      </c>
      <c r="C507" s="263" t="s">
        <v>227</v>
      </c>
      <c r="D507" s="263">
        <v>8.73</v>
      </c>
      <c r="E507" s="263">
        <v>26.16</v>
      </c>
      <c r="F507" s="263">
        <v>26.16</v>
      </c>
      <c r="G507" s="263">
        <v>82235.87</v>
      </c>
      <c r="H507" s="263">
        <v>2216669.64</v>
      </c>
      <c r="I507" s="168">
        <f t="shared" si="7"/>
        <v>2298966.56</v>
      </c>
    </row>
    <row r="508" spans="1:9" hidden="1" x14ac:dyDescent="0.25">
      <c r="A508" s="263" t="s">
        <v>401</v>
      </c>
      <c r="B508" s="263" t="s">
        <v>3019</v>
      </c>
      <c r="C508" s="263" t="s">
        <v>197</v>
      </c>
      <c r="D508" s="263">
        <v>0.64</v>
      </c>
      <c r="E508" s="263">
        <v>1.92</v>
      </c>
      <c r="F508" s="263">
        <v>1.92</v>
      </c>
      <c r="G508" s="263">
        <v>6253.51</v>
      </c>
      <c r="H508" s="263">
        <v>168549.84</v>
      </c>
      <c r="I508" s="168">
        <f t="shared" si="7"/>
        <v>174807.83</v>
      </c>
    </row>
    <row r="509" spans="1:9" hidden="1" x14ac:dyDescent="0.25">
      <c r="A509" s="263" t="s">
        <v>401</v>
      </c>
      <c r="B509" s="263" t="s">
        <v>3019</v>
      </c>
      <c r="C509" s="263" t="s">
        <v>145</v>
      </c>
      <c r="D509" s="263">
        <v>0.64</v>
      </c>
      <c r="E509" s="263">
        <v>1.92</v>
      </c>
      <c r="F509" s="263">
        <v>1.92</v>
      </c>
      <c r="G509" s="263">
        <v>6286.62</v>
      </c>
      <c r="H509" s="263">
        <v>169442.4</v>
      </c>
      <c r="I509" s="168">
        <f t="shared" si="7"/>
        <v>175733.5</v>
      </c>
    </row>
    <row r="510" spans="1:9" hidden="1" x14ac:dyDescent="0.25">
      <c r="A510" s="263" t="s">
        <v>402</v>
      </c>
      <c r="B510" s="263" t="s">
        <v>3018</v>
      </c>
      <c r="C510" s="263" t="s">
        <v>148</v>
      </c>
      <c r="F510" s="263">
        <v>82229.759999999995</v>
      </c>
      <c r="G510" s="263">
        <v>301509.3</v>
      </c>
      <c r="H510" s="263">
        <v>575608.98</v>
      </c>
      <c r="I510" s="168">
        <f t="shared" si="7"/>
        <v>959348.04</v>
      </c>
    </row>
    <row r="511" spans="1:9" hidden="1" x14ac:dyDescent="0.25">
      <c r="A511" s="263" t="s">
        <v>402</v>
      </c>
      <c r="B511" s="263" t="s">
        <v>3018</v>
      </c>
      <c r="C511" s="263" t="s">
        <v>162</v>
      </c>
      <c r="F511" s="263">
        <v>66360.960000000006</v>
      </c>
      <c r="G511" s="263">
        <v>243323.34</v>
      </c>
      <c r="H511" s="263">
        <v>464526.06</v>
      </c>
      <c r="I511" s="168">
        <f t="shared" si="7"/>
        <v>774210.36</v>
      </c>
    </row>
    <row r="512" spans="1:9" hidden="1" x14ac:dyDescent="0.25">
      <c r="A512" s="263" t="s">
        <v>402</v>
      </c>
      <c r="B512" s="263" t="s">
        <v>3018</v>
      </c>
      <c r="C512" s="263" t="s">
        <v>163</v>
      </c>
      <c r="F512" s="263">
        <v>46142.7</v>
      </c>
      <c r="G512" s="263">
        <v>169189.92</v>
      </c>
      <c r="H512" s="263">
        <v>322999.2</v>
      </c>
      <c r="I512" s="168">
        <f t="shared" si="7"/>
        <v>538331.82000000007</v>
      </c>
    </row>
    <row r="515" spans="1:9" x14ac:dyDescent="0.25">
      <c r="A515" s="269"/>
      <c r="C515" s="263" t="s">
        <v>2</v>
      </c>
      <c r="D515" s="263">
        <f>SUM(D4:D514)</f>
        <v>4664795.1099999938</v>
      </c>
      <c r="E515" s="263">
        <f>SUM(E4:E514)</f>
        <v>49665852.609999999</v>
      </c>
      <c r="F515" s="263">
        <f>SUM(F4:F514)</f>
        <v>98695753.029999956</v>
      </c>
      <c r="G515" s="263">
        <f>SUM(G4:G514)</f>
        <v>174740476.31999996</v>
      </c>
      <c r="H515" s="263">
        <f>SUM(H4:H514)</f>
        <v>237587381.04000011</v>
      </c>
      <c r="I515" s="168">
        <f t="shared" ref="I515" si="8">SUM(D515:H515)</f>
        <v>565354258.11000001</v>
      </c>
    </row>
    <row r="517" spans="1:9" x14ac:dyDescent="0.25">
      <c r="I517" s="263"/>
    </row>
  </sheetData>
  <autoFilter ref="A3:I512">
    <filterColumn colId="0">
      <filters>
        <filter val="Colstrip 3&amp;4"/>
      </filters>
    </filterColumn>
  </autoFilter>
  <pageMargins left="0.7" right="0.7" top="0.75" bottom="0.75" header="0.3" footer="0.3"/>
  <customProperties>
    <customPr name="_pios_id" r:id="rId1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308"/>
  <sheetViews>
    <sheetView topLeftCell="B1" workbookViewId="0">
      <selection activeCell="L2336" sqref="L2336"/>
    </sheetView>
  </sheetViews>
  <sheetFormatPr defaultColWidth="8.85546875" defaultRowHeight="12.75" x14ac:dyDescent="0.2"/>
  <cols>
    <col min="1" max="1" width="38.5703125" style="265" bestFit="1" customWidth="1"/>
    <col min="2" max="2" width="37.42578125" style="265" bestFit="1" customWidth="1"/>
    <col min="3" max="3" width="16" style="265" bestFit="1" customWidth="1"/>
    <col min="4" max="4" width="18.42578125" style="265" bestFit="1" customWidth="1"/>
    <col min="5" max="5" width="13.42578125" style="265" bestFit="1" customWidth="1"/>
    <col min="6" max="6" width="17.28515625" style="265" bestFit="1" customWidth="1"/>
    <col min="7" max="7" width="15.28515625" style="265" bestFit="1" customWidth="1"/>
    <col min="8" max="8" width="10.28515625" style="265" bestFit="1" customWidth="1"/>
    <col min="9" max="9" width="17.28515625" style="265" bestFit="1" customWidth="1"/>
    <col min="10" max="10" width="20.42578125" style="265" bestFit="1" customWidth="1"/>
    <col min="11" max="11" width="13.28515625" style="265" bestFit="1" customWidth="1"/>
    <col min="12" max="12" width="7.85546875" style="265" bestFit="1" customWidth="1"/>
    <col min="13" max="13" width="20" style="265" bestFit="1" customWidth="1"/>
    <col min="14" max="14" width="14" style="265" bestFit="1" customWidth="1"/>
    <col min="15" max="15" width="13.140625" style="265" bestFit="1" customWidth="1"/>
    <col min="16" max="16384" width="8.85546875" style="265"/>
  </cols>
  <sheetData>
    <row r="1" spans="1:15" s="162" customFormat="1" x14ac:dyDescent="0.2">
      <c r="A1" s="162" t="s">
        <v>2993</v>
      </c>
      <c r="B1" s="162" t="s">
        <v>2992</v>
      </c>
      <c r="C1" s="162" t="s">
        <v>2991</v>
      </c>
      <c r="D1" s="162" t="s">
        <v>2990</v>
      </c>
      <c r="E1" s="162" t="s">
        <v>2989</v>
      </c>
      <c r="F1" s="162" t="s">
        <v>2988</v>
      </c>
      <c r="G1" s="162" t="s">
        <v>2987</v>
      </c>
      <c r="H1" s="162" t="s">
        <v>2986</v>
      </c>
      <c r="I1" s="162" t="s">
        <v>2985</v>
      </c>
      <c r="J1" s="162" t="s">
        <v>2984</v>
      </c>
      <c r="K1" s="162" t="s">
        <v>2983</v>
      </c>
      <c r="L1" s="162" t="s">
        <v>2982</v>
      </c>
      <c r="M1" s="162" t="s">
        <v>2981</v>
      </c>
      <c r="N1" s="162" t="s">
        <v>2980</v>
      </c>
    </row>
    <row r="2" spans="1:15" hidden="1" x14ac:dyDescent="0.2">
      <c r="A2" s="265" t="s">
        <v>2979</v>
      </c>
      <c r="B2" s="265" t="s">
        <v>1264</v>
      </c>
      <c r="C2" s="265">
        <v>0.5</v>
      </c>
      <c r="D2" s="265" t="s">
        <v>783</v>
      </c>
      <c r="E2" s="265" t="s">
        <v>519</v>
      </c>
      <c r="F2" s="265" t="s">
        <v>519</v>
      </c>
      <c r="G2" s="265">
        <v>0</v>
      </c>
      <c r="K2" s="266">
        <v>40330</v>
      </c>
      <c r="L2" s="265">
        <v>0</v>
      </c>
      <c r="M2" s="265">
        <v>0</v>
      </c>
      <c r="N2" s="265">
        <f>L2+M2</f>
        <v>0</v>
      </c>
      <c r="O2" s="265" t="s">
        <v>2979</v>
      </c>
    </row>
    <row r="3" spans="1:15" hidden="1" x14ac:dyDescent="0.2">
      <c r="A3" s="265" t="s">
        <v>2978</v>
      </c>
      <c r="B3" s="265" t="s">
        <v>520</v>
      </c>
      <c r="C3" s="265">
        <v>0.5</v>
      </c>
      <c r="D3" s="265" t="s">
        <v>403</v>
      </c>
      <c r="E3" s="265" t="s">
        <v>519</v>
      </c>
      <c r="F3" s="265" t="s">
        <v>519</v>
      </c>
      <c r="G3" s="265">
        <v>0</v>
      </c>
      <c r="K3" s="266">
        <v>41730</v>
      </c>
      <c r="L3" s="265">
        <v>0</v>
      </c>
      <c r="M3" s="265">
        <v>0</v>
      </c>
      <c r="N3" s="265">
        <f t="shared" ref="N3:N66" si="0">L3+M3</f>
        <v>0</v>
      </c>
    </row>
    <row r="4" spans="1:15" hidden="1" x14ac:dyDescent="0.2">
      <c r="A4" s="265" t="s">
        <v>2977</v>
      </c>
      <c r="B4" s="265" t="s">
        <v>1264</v>
      </c>
      <c r="C4" s="265">
        <v>0.5</v>
      </c>
      <c r="D4" s="265" t="s">
        <v>783</v>
      </c>
      <c r="E4" s="265" t="s">
        <v>519</v>
      </c>
      <c r="F4" s="265" t="s">
        <v>519</v>
      </c>
      <c r="G4" s="265">
        <v>0</v>
      </c>
      <c r="K4" s="266">
        <v>40330</v>
      </c>
      <c r="L4" s="265">
        <v>0</v>
      </c>
      <c r="M4" s="265">
        <v>0</v>
      </c>
      <c r="N4" s="265">
        <f t="shared" si="0"/>
        <v>0</v>
      </c>
    </row>
    <row r="5" spans="1:15" hidden="1" x14ac:dyDescent="0.2">
      <c r="A5" s="265" t="s">
        <v>2976</v>
      </c>
      <c r="B5" s="265" t="s">
        <v>1264</v>
      </c>
      <c r="C5" s="265">
        <v>0.5</v>
      </c>
      <c r="D5" s="265" t="s">
        <v>783</v>
      </c>
      <c r="E5" s="265" t="s">
        <v>519</v>
      </c>
      <c r="F5" s="265" t="s">
        <v>519</v>
      </c>
      <c r="G5" s="265">
        <v>0</v>
      </c>
      <c r="K5" s="266">
        <v>40330</v>
      </c>
      <c r="L5" s="265">
        <v>0</v>
      </c>
      <c r="M5" s="265">
        <v>0</v>
      </c>
      <c r="N5" s="265">
        <f t="shared" si="0"/>
        <v>0</v>
      </c>
    </row>
    <row r="6" spans="1:15" hidden="1" x14ac:dyDescent="0.2">
      <c r="A6" s="265" t="s">
        <v>2975</v>
      </c>
      <c r="B6" s="265" t="s">
        <v>1264</v>
      </c>
      <c r="C6" s="265">
        <v>0.5</v>
      </c>
      <c r="D6" s="265" t="s">
        <v>783</v>
      </c>
      <c r="E6" s="265" t="s">
        <v>519</v>
      </c>
      <c r="F6" s="265" t="s">
        <v>519</v>
      </c>
      <c r="G6" s="265">
        <v>0</v>
      </c>
      <c r="K6" s="266">
        <v>40330</v>
      </c>
      <c r="L6" s="265">
        <v>0</v>
      </c>
      <c r="M6" s="265">
        <v>0</v>
      </c>
      <c r="N6" s="265">
        <f t="shared" si="0"/>
        <v>0</v>
      </c>
      <c r="O6" s="265" t="s">
        <v>2975</v>
      </c>
    </row>
    <row r="7" spans="1:15" hidden="1" x14ac:dyDescent="0.2">
      <c r="A7" s="265" t="s">
        <v>2974</v>
      </c>
      <c r="B7" s="265" t="s">
        <v>1264</v>
      </c>
      <c r="C7" s="265">
        <v>0.5</v>
      </c>
      <c r="D7" s="265" t="s">
        <v>783</v>
      </c>
      <c r="E7" s="265" t="s">
        <v>519</v>
      </c>
      <c r="F7" s="265" t="s">
        <v>519</v>
      </c>
      <c r="G7" s="265">
        <v>0</v>
      </c>
      <c r="K7" s="266">
        <v>40330</v>
      </c>
      <c r="L7" s="265">
        <v>0</v>
      </c>
      <c r="M7" s="265">
        <v>0</v>
      </c>
      <c r="N7" s="265">
        <f t="shared" si="0"/>
        <v>0</v>
      </c>
    </row>
    <row r="8" spans="1:15" hidden="1" x14ac:dyDescent="0.2">
      <c r="A8" s="265" t="s">
        <v>2973</v>
      </c>
      <c r="B8" s="265" t="s">
        <v>538</v>
      </c>
      <c r="C8" s="265">
        <v>0.5</v>
      </c>
      <c r="D8" s="265" t="s">
        <v>403</v>
      </c>
      <c r="E8" s="265" t="s">
        <v>519</v>
      </c>
      <c r="F8" s="265" t="s">
        <v>519</v>
      </c>
      <c r="G8" s="265">
        <v>0</v>
      </c>
      <c r="K8" s="266">
        <v>40391</v>
      </c>
      <c r="L8" s="265">
        <v>0</v>
      </c>
      <c r="M8" s="265">
        <v>0</v>
      </c>
      <c r="N8" s="265">
        <f t="shared" si="0"/>
        <v>0</v>
      </c>
    </row>
    <row r="9" spans="1:15" hidden="1" x14ac:dyDescent="0.2">
      <c r="A9" s="265" t="s">
        <v>2972</v>
      </c>
      <c r="B9" s="265" t="s">
        <v>2972</v>
      </c>
      <c r="C9" s="265">
        <v>0.5</v>
      </c>
      <c r="D9" s="265" t="s">
        <v>403</v>
      </c>
      <c r="E9" s="265" t="s">
        <v>519</v>
      </c>
      <c r="F9" s="265" t="s">
        <v>519</v>
      </c>
      <c r="G9" s="265">
        <v>0</v>
      </c>
      <c r="I9" s="265">
        <v>18</v>
      </c>
      <c r="J9" s="265">
        <v>60</v>
      </c>
      <c r="K9" s="266">
        <v>43101</v>
      </c>
      <c r="L9" s="265">
        <v>1.6500000000000001E-2</v>
      </c>
      <c r="M9" s="265">
        <v>0</v>
      </c>
      <c r="N9" s="265">
        <f t="shared" si="0"/>
        <v>1.6500000000000001E-2</v>
      </c>
      <c r="O9" s="265" t="s">
        <v>2972</v>
      </c>
    </row>
    <row r="10" spans="1:15" hidden="1" x14ac:dyDescent="0.2">
      <c r="A10" s="265" t="s">
        <v>254</v>
      </c>
      <c r="B10" s="265" t="s">
        <v>538</v>
      </c>
      <c r="C10" s="265">
        <v>0.5</v>
      </c>
      <c r="D10" s="265" t="s">
        <v>403</v>
      </c>
      <c r="E10" s="265" t="s">
        <v>519</v>
      </c>
      <c r="F10" s="265" t="s">
        <v>519</v>
      </c>
      <c r="G10" s="265">
        <v>0</v>
      </c>
      <c r="K10" s="266">
        <v>40391</v>
      </c>
      <c r="L10" s="265">
        <v>0</v>
      </c>
      <c r="M10" s="265">
        <v>0</v>
      </c>
      <c r="N10" s="265">
        <f t="shared" si="0"/>
        <v>0</v>
      </c>
      <c r="O10" s="265" t="s">
        <v>254</v>
      </c>
    </row>
    <row r="11" spans="1:15" hidden="1" x14ac:dyDescent="0.2">
      <c r="A11" s="265" t="s">
        <v>2971</v>
      </c>
      <c r="B11" s="265" t="s">
        <v>228</v>
      </c>
      <c r="C11" s="265">
        <v>0.5</v>
      </c>
      <c r="D11" s="265" t="s">
        <v>403</v>
      </c>
      <c r="E11" s="265" t="s">
        <v>519</v>
      </c>
      <c r="F11" s="265" t="s">
        <v>519</v>
      </c>
      <c r="G11" s="265">
        <v>-0.05</v>
      </c>
      <c r="I11" s="265">
        <v>16</v>
      </c>
      <c r="J11" s="265">
        <v>55</v>
      </c>
      <c r="K11" s="266">
        <v>43101</v>
      </c>
      <c r="L11" s="265">
        <v>1.2200000000000001E-2</v>
      </c>
      <c r="M11" s="265">
        <v>5.9999999999999995E-4</v>
      </c>
      <c r="N11" s="265">
        <f t="shared" si="0"/>
        <v>1.2800000000000001E-2</v>
      </c>
    </row>
    <row r="12" spans="1:15" hidden="1" x14ac:dyDescent="0.2">
      <c r="A12" s="265" t="s">
        <v>2970</v>
      </c>
      <c r="B12" s="265" t="s">
        <v>228</v>
      </c>
      <c r="C12" s="265">
        <v>0.5</v>
      </c>
      <c r="D12" s="265" t="s">
        <v>403</v>
      </c>
      <c r="E12" s="265" t="s">
        <v>519</v>
      </c>
      <c r="F12" s="265" t="s">
        <v>519</v>
      </c>
      <c r="G12" s="265">
        <v>-0.05</v>
      </c>
      <c r="I12" s="265">
        <v>16</v>
      </c>
      <c r="J12" s="265">
        <v>55</v>
      </c>
      <c r="K12" s="266">
        <v>43101</v>
      </c>
      <c r="L12" s="265">
        <v>1.2200000000000001E-2</v>
      </c>
      <c r="M12" s="265">
        <v>5.9999999999999995E-4</v>
      </c>
      <c r="N12" s="265">
        <f t="shared" si="0"/>
        <v>1.2800000000000001E-2</v>
      </c>
    </row>
    <row r="13" spans="1:15" hidden="1" x14ac:dyDescent="0.2">
      <c r="A13" s="265" t="s">
        <v>2968</v>
      </c>
      <c r="B13" s="265" t="s">
        <v>2968</v>
      </c>
      <c r="C13" s="265">
        <v>0.5</v>
      </c>
      <c r="D13" s="265" t="s">
        <v>403</v>
      </c>
      <c r="E13" s="265" t="s">
        <v>519</v>
      </c>
      <c r="F13" s="265" t="s">
        <v>519</v>
      </c>
      <c r="G13" s="265">
        <v>-0.05</v>
      </c>
      <c r="I13" s="265">
        <v>16</v>
      </c>
      <c r="J13" s="265">
        <v>55</v>
      </c>
      <c r="K13" s="266">
        <v>43101</v>
      </c>
      <c r="L13" s="265">
        <v>2.81E-2</v>
      </c>
      <c r="M13" s="265">
        <v>1.4E-3</v>
      </c>
      <c r="N13" s="265">
        <f t="shared" si="0"/>
        <v>2.9499999999999998E-2</v>
      </c>
      <c r="O13" s="265" t="s">
        <v>2968</v>
      </c>
    </row>
    <row r="14" spans="1:15" hidden="1" x14ac:dyDescent="0.2">
      <c r="A14" s="265" t="s">
        <v>2969</v>
      </c>
      <c r="B14" s="265" t="s">
        <v>2968</v>
      </c>
      <c r="C14" s="265">
        <v>0.5</v>
      </c>
      <c r="D14" s="265" t="s">
        <v>403</v>
      </c>
      <c r="E14" s="265" t="s">
        <v>519</v>
      </c>
      <c r="F14" s="265" t="s">
        <v>519</v>
      </c>
      <c r="G14" s="265">
        <v>-0.05</v>
      </c>
      <c r="I14" s="265">
        <v>16</v>
      </c>
      <c r="J14" s="265">
        <v>55</v>
      </c>
      <c r="K14" s="266">
        <v>43101</v>
      </c>
      <c r="L14" s="265">
        <v>2.81E-2</v>
      </c>
      <c r="M14" s="265">
        <v>1.4E-3</v>
      </c>
      <c r="N14" s="265">
        <f t="shared" si="0"/>
        <v>2.9499999999999998E-2</v>
      </c>
    </row>
    <row r="15" spans="1:15" hidden="1" x14ac:dyDescent="0.2">
      <c r="A15" s="265" t="s">
        <v>2966</v>
      </c>
      <c r="B15" s="265" t="s">
        <v>2966</v>
      </c>
      <c r="C15" s="265">
        <v>0.5</v>
      </c>
      <c r="D15" s="265" t="s">
        <v>403</v>
      </c>
      <c r="E15" s="265" t="s">
        <v>519</v>
      </c>
      <c r="F15" s="265" t="s">
        <v>519</v>
      </c>
      <c r="G15" s="265">
        <v>-0.05</v>
      </c>
      <c r="I15" s="265">
        <v>16</v>
      </c>
      <c r="J15" s="265">
        <v>55</v>
      </c>
      <c r="K15" s="266">
        <v>43101</v>
      </c>
      <c r="L15" s="265">
        <v>1.7899999999999999E-2</v>
      </c>
      <c r="M15" s="265">
        <v>8.9999999999999998E-4</v>
      </c>
      <c r="N15" s="265">
        <f t="shared" si="0"/>
        <v>1.8800000000000001E-2</v>
      </c>
      <c r="O15" s="265" t="s">
        <v>2966</v>
      </c>
    </row>
    <row r="16" spans="1:15" hidden="1" x14ac:dyDescent="0.2">
      <c r="A16" s="265" t="s">
        <v>2967</v>
      </c>
      <c r="B16" s="265" t="s">
        <v>2966</v>
      </c>
      <c r="C16" s="265">
        <v>0.5</v>
      </c>
      <c r="D16" s="265" t="s">
        <v>403</v>
      </c>
      <c r="E16" s="265" t="s">
        <v>519</v>
      </c>
      <c r="F16" s="265" t="s">
        <v>519</v>
      </c>
      <c r="G16" s="265">
        <v>-0.05</v>
      </c>
      <c r="I16" s="265">
        <v>16</v>
      </c>
      <c r="J16" s="265">
        <v>55</v>
      </c>
      <c r="K16" s="266">
        <v>43101</v>
      </c>
      <c r="L16" s="265">
        <v>1.7899999999999999E-2</v>
      </c>
      <c r="M16" s="265">
        <v>8.9999999999999998E-4</v>
      </c>
      <c r="N16" s="265">
        <f t="shared" si="0"/>
        <v>1.8800000000000001E-2</v>
      </c>
    </row>
    <row r="17" spans="1:15" hidden="1" x14ac:dyDescent="0.2">
      <c r="A17" s="265" t="s">
        <v>2965</v>
      </c>
      <c r="B17" s="265" t="s">
        <v>228</v>
      </c>
      <c r="C17" s="265">
        <v>0.5</v>
      </c>
      <c r="D17" s="265" t="s">
        <v>403</v>
      </c>
      <c r="E17" s="265" t="s">
        <v>519</v>
      </c>
      <c r="F17" s="265" t="s">
        <v>519</v>
      </c>
      <c r="G17" s="265">
        <v>-0.05</v>
      </c>
      <c r="I17" s="265">
        <v>16</v>
      </c>
      <c r="J17" s="265">
        <v>55</v>
      </c>
      <c r="K17" s="266">
        <v>43101</v>
      </c>
      <c r="L17" s="265">
        <v>1.2200000000000001E-2</v>
      </c>
      <c r="M17" s="265">
        <v>5.9999999999999995E-4</v>
      </c>
      <c r="N17" s="265">
        <f t="shared" si="0"/>
        <v>1.2800000000000001E-2</v>
      </c>
      <c r="O17" s="265" t="s">
        <v>2965</v>
      </c>
    </row>
    <row r="18" spans="1:15" hidden="1" x14ac:dyDescent="0.2">
      <c r="A18" s="265" t="s">
        <v>2964</v>
      </c>
      <c r="B18" s="265" t="s">
        <v>228</v>
      </c>
      <c r="C18" s="265">
        <v>0.5</v>
      </c>
      <c r="D18" s="265" t="s">
        <v>403</v>
      </c>
      <c r="E18" s="265" t="s">
        <v>519</v>
      </c>
      <c r="F18" s="265" t="s">
        <v>519</v>
      </c>
      <c r="G18" s="265">
        <v>-0.05</v>
      </c>
      <c r="I18" s="265">
        <v>16</v>
      </c>
      <c r="J18" s="265">
        <v>55</v>
      </c>
      <c r="K18" s="266">
        <v>43101</v>
      </c>
      <c r="L18" s="265">
        <v>1.2200000000000001E-2</v>
      </c>
      <c r="M18" s="265">
        <v>5.9999999999999995E-4</v>
      </c>
      <c r="N18" s="265">
        <f t="shared" si="0"/>
        <v>1.2800000000000001E-2</v>
      </c>
    </row>
    <row r="19" spans="1:15" hidden="1" x14ac:dyDescent="0.2">
      <c r="A19" s="265" t="s">
        <v>2963</v>
      </c>
      <c r="B19" s="265" t="s">
        <v>228</v>
      </c>
      <c r="C19" s="265">
        <v>0.5</v>
      </c>
      <c r="D19" s="265" t="s">
        <v>403</v>
      </c>
      <c r="E19" s="265" t="s">
        <v>519</v>
      </c>
      <c r="F19" s="265" t="s">
        <v>519</v>
      </c>
      <c r="G19" s="265">
        <v>-0.05</v>
      </c>
      <c r="I19" s="265">
        <v>16</v>
      </c>
      <c r="J19" s="265">
        <v>55</v>
      </c>
      <c r="K19" s="266">
        <v>43101</v>
      </c>
      <c r="L19" s="265">
        <v>1.2200000000000001E-2</v>
      </c>
      <c r="M19" s="265">
        <v>5.9999999999999995E-4</v>
      </c>
      <c r="N19" s="265">
        <f t="shared" si="0"/>
        <v>1.2800000000000001E-2</v>
      </c>
      <c r="O19" s="265" t="s">
        <v>2963</v>
      </c>
    </row>
    <row r="20" spans="1:15" hidden="1" x14ac:dyDescent="0.2">
      <c r="A20" s="265" t="s">
        <v>2962</v>
      </c>
      <c r="B20" s="265" t="s">
        <v>228</v>
      </c>
      <c r="C20" s="265">
        <v>0.5</v>
      </c>
      <c r="D20" s="265" t="s">
        <v>403</v>
      </c>
      <c r="E20" s="265" t="s">
        <v>519</v>
      </c>
      <c r="F20" s="265" t="s">
        <v>519</v>
      </c>
      <c r="G20" s="265">
        <v>-0.05</v>
      </c>
      <c r="I20" s="265">
        <v>16</v>
      </c>
      <c r="J20" s="265">
        <v>55</v>
      </c>
      <c r="K20" s="266">
        <v>43101</v>
      </c>
      <c r="L20" s="265">
        <v>1.2200000000000001E-2</v>
      </c>
      <c r="M20" s="265">
        <v>5.9999999999999995E-4</v>
      </c>
      <c r="N20" s="265">
        <f t="shared" si="0"/>
        <v>1.2800000000000001E-2</v>
      </c>
    </row>
    <row r="21" spans="1:15" hidden="1" x14ac:dyDescent="0.2">
      <c r="A21" s="265" t="s">
        <v>2961</v>
      </c>
      <c r="B21" s="265" t="s">
        <v>228</v>
      </c>
      <c r="C21" s="265">
        <v>0.5</v>
      </c>
      <c r="D21" s="265" t="s">
        <v>403</v>
      </c>
      <c r="E21" s="265" t="s">
        <v>519</v>
      </c>
      <c r="F21" s="265" t="s">
        <v>519</v>
      </c>
      <c r="G21" s="265">
        <v>-0.05</v>
      </c>
      <c r="I21" s="265">
        <v>16</v>
      </c>
      <c r="J21" s="265">
        <v>55</v>
      </c>
      <c r="K21" s="266">
        <v>43101</v>
      </c>
      <c r="L21" s="265">
        <v>1.2200000000000001E-2</v>
      </c>
      <c r="M21" s="265">
        <v>5.9999999999999995E-4</v>
      </c>
      <c r="N21" s="265">
        <f t="shared" si="0"/>
        <v>1.2800000000000001E-2</v>
      </c>
      <c r="O21" s="265" t="s">
        <v>2961</v>
      </c>
    </row>
    <row r="22" spans="1:15" hidden="1" x14ac:dyDescent="0.2">
      <c r="A22" s="265" t="s">
        <v>2960</v>
      </c>
      <c r="B22" s="265" t="s">
        <v>228</v>
      </c>
      <c r="C22" s="265">
        <v>0.5</v>
      </c>
      <c r="D22" s="265" t="s">
        <v>403</v>
      </c>
      <c r="E22" s="265" t="s">
        <v>519</v>
      </c>
      <c r="F22" s="265" t="s">
        <v>519</v>
      </c>
      <c r="G22" s="265">
        <v>-0.05</v>
      </c>
      <c r="I22" s="265">
        <v>16</v>
      </c>
      <c r="J22" s="265">
        <v>55</v>
      </c>
      <c r="K22" s="266">
        <v>43101</v>
      </c>
      <c r="L22" s="265">
        <v>1.2200000000000001E-2</v>
      </c>
      <c r="M22" s="265">
        <v>5.9999999999999995E-4</v>
      </c>
      <c r="N22" s="265">
        <f t="shared" si="0"/>
        <v>1.2800000000000001E-2</v>
      </c>
    </row>
    <row r="23" spans="1:15" hidden="1" x14ac:dyDescent="0.2">
      <c r="A23" s="265" t="s">
        <v>2959</v>
      </c>
      <c r="B23" s="265" t="s">
        <v>228</v>
      </c>
      <c r="C23" s="265">
        <v>0.5</v>
      </c>
      <c r="D23" s="265" t="s">
        <v>403</v>
      </c>
      <c r="E23" s="265" t="s">
        <v>519</v>
      </c>
      <c r="F23" s="265" t="s">
        <v>519</v>
      </c>
      <c r="G23" s="265">
        <v>-0.05</v>
      </c>
      <c r="I23" s="265">
        <v>16</v>
      </c>
      <c r="J23" s="265">
        <v>55</v>
      </c>
      <c r="K23" s="266">
        <v>43101</v>
      </c>
      <c r="L23" s="265">
        <v>1.2200000000000001E-2</v>
      </c>
      <c r="M23" s="265">
        <v>5.9999999999999995E-4</v>
      </c>
      <c r="N23" s="265">
        <f t="shared" si="0"/>
        <v>1.2800000000000001E-2</v>
      </c>
      <c r="O23" s="265" t="s">
        <v>2959</v>
      </c>
    </row>
    <row r="24" spans="1:15" hidden="1" x14ac:dyDescent="0.2">
      <c r="A24" s="265" t="s">
        <v>2958</v>
      </c>
      <c r="B24" s="265" t="s">
        <v>228</v>
      </c>
      <c r="C24" s="265">
        <v>0.5</v>
      </c>
      <c r="D24" s="265" t="s">
        <v>403</v>
      </c>
      <c r="E24" s="265" t="s">
        <v>519</v>
      </c>
      <c r="F24" s="265" t="s">
        <v>519</v>
      </c>
      <c r="G24" s="265">
        <v>-0.05</v>
      </c>
      <c r="I24" s="265">
        <v>16</v>
      </c>
      <c r="J24" s="265">
        <v>55</v>
      </c>
      <c r="K24" s="266">
        <v>43101</v>
      </c>
      <c r="L24" s="265">
        <v>1.2200000000000001E-2</v>
      </c>
      <c r="M24" s="265">
        <v>5.9999999999999995E-4</v>
      </c>
      <c r="N24" s="265">
        <f t="shared" si="0"/>
        <v>1.2800000000000001E-2</v>
      </c>
    </row>
    <row r="25" spans="1:15" hidden="1" x14ac:dyDescent="0.2">
      <c r="A25" s="265" t="s">
        <v>2957</v>
      </c>
      <c r="B25" s="265" t="s">
        <v>228</v>
      </c>
      <c r="C25" s="265">
        <v>0.5</v>
      </c>
      <c r="D25" s="265" t="s">
        <v>403</v>
      </c>
      <c r="E25" s="265" t="s">
        <v>519</v>
      </c>
      <c r="F25" s="265" t="s">
        <v>519</v>
      </c>
      <c r="G25" s="265">
        <v>-0.05</v>
      </c>
      <c r="I25" s="265">
        <v>16</v>
      </c>
      <c r="J25" s="265">
        <v>55</v>
      </c>
      <c r="K25" s="266">
        <v>43101</v>
      </c>
      <c r="L25" s="265">
        <v>1.2200000000000001E-2</v>
      </c>
      <c r="M25" s="265">
        <v>5.9999999999999995E-4</v>
      </c>
      <c r="N25" s="265">
        <f t="shared" si="0"/>
        <v>1.2800000000000001E-2</v>
      </c>
      <c r="O25" s="265" t="s">
        <v>2957</v>
      </c>
    </row>
    <row r="26" spans="1:15" hidden="1" x14ac:dyDescent="0.2">
      <c r="A26" s="265" t="s">
        <v>2956</v>
      </c>
      <c r="B26" s="265" t="s">
        <v>228</v>
      </c>
      <c r="C26" s="265">
        <v>0.5</v>
      </c>
      <c r="D26" s="265" t="s">
        <v>403</v>
      </c>
      <c r="E26" s="265" t="s">
        <v>519</v>
      </c>
      <c r="F26" s="265" t="s">
        <v>519</v>
      </c>
      <c r="G26" s="265">
        <v>-0.05</v>
      </c>
      <c r="I26" s="265">
        <v>16</v>
      </c>
      <c r="J26" s="265">
        <v>55</v>
      </c>
      <c r="K26" s="266">
        <v>43101</v>
      </c>
      <c r="L26" s="265">
        <v>1.2200000000000001E-2</v>
      </c>
      <c r="M26" s="265">
        <v>5.9999999999999995E-4</v>
      </c>
      <c r="N26" s="265">
        <f t="shared" si="0"/>
        <v>1.2800000000000001E-2</v>
      </c>
    </row>
    <row r="27" spans="1:15" hidden="1" x14ac:dyDescent="0.2">
      <c r="A27" s="265" t="s">
        <v>2955</v>
      </c>
      <c r="B27" s="265" t="s">
        <v>228</v>
      </c>
      <c r="C27" s="265">
        <v>0.5</v>
      </c>
      <c r="D27" s="265" t="s">
        <v>403</v>
      </c>
      <c r="E27" s="265" t="s">
        <v>519</v>
      </c>
      <c r="F27" s="265" t="s">
        <v>519</v>
      </c>
      <c r="G27" s="265">
        <v>-0.05</v>
      </c>
      <c r="I27" s="265">
        <v>16</v>
      </c>
      <c r="J27" s="265">
        <v>55</v>
      </c>
      <c r="K27" s="266">
        <v>43101</v>
      </c>
      <c r="L27" s="265">
        <v>1.2200000000000001E-2</v>
      </c>
      <c r="M27" s="265">
        <v>5.9999999999999995E-4</v>
      </c>
      <c r="N27" s="265">
        <f t="shared" si="0"/>
        <v>1.2800000000000001E-2</v>
      </c>
      <c r="O27" s="265" t="s">
        <v>2955</v>
      </c>
    </row>
    <row r="28" spans="1:15" hidden="1" x14ac:dyDescent="0.2">
      <c r="A28" s="265" t="s">
        <v>2954</v>
      </c>
      <c r="B28" s="265" t="s">
        <v>228</v>
      </c>
      <c r="C28" s="265">
        <v>0.5</v>
      </c>
      <c r="D28" s="265" t="s">
        <v>403</v>
      </c>
      <c r="E28" s="265" t="s">
        <v>519</v>
      </c>
      <c r="F28" s="265" t="s">
        <v>519</v>
      </c>
      <c r="G28" s="265">
        <v>-0.05</v>
      </c>
      <c r="I28" s="265">
        <v>16</v>
      </c>
      <c r="J28" s="265">
        <v>55</v>
      </c>
      <c r="K28" s="266">
        <v>43101</v>
      </c>
      <c r="L28" s="265">
        <v>1.2200000000000001E-2</v>
      </c>
      <c r="M28" s="265">
        <v>5.9999999999999995E-4</v>
      </c>
      <c r="N28" s="265">
        <f t="shared" si="0"/>
        <v>1.2800000000000001E-2</v>
      </c>
    </row>
    <row r="29" spans="1:15" hidden="1" x14ac:dyDescent="0.2">
      <c r="A29" s="265" t="s">
        <v>2953</v>
      </c>
      <c r="B29" s="265" t="s">
        <v>228</v>
      </c>
      <c r="C29" s="265">
        <v>0.5</v>
      </c>
      <c r="D29" s="265" t="s">
        <v>403</v>
      </c>
      <c r="E29" s="265" t="s">
        <v>519</v>
      </c>
      <c r="F29" s="265" t="s">
        <v>519</v>
      </c>
      <c r="G29" s="265">
        <v>-0.05</v>
      </c>
      <c r="I29" s="265">
        <v>16</v>
      </c>
      <c r="J29" s="265">
        <v>55</v>
      </c>
      <c r="K29" s="266">
        <v>43101</v>
      </c>
      <c r="L29" s="265">
        <v>1.2200000000000001E-2</v>
      </c>
      <c r="M29" s="265">
        <v>5.9999999999999995E-4</v>
      </c>
      <c r="N29" s="265">
        <f t="shared" si="0"/>
        <v>1.2800000000000001E-2</v>
      </c>
      <c r="O29" s="265" t="s">
        <v>2953</v>
      </c>
    </row>
    <row r="30" spans="1:15" hidden="1" x14ac:dyDescent="0.2">
      <c r="A30" s="265" t="s">
        <v>2952</v>
      </c>
      <c r="B30" s="265" t="s">
        <v>228</v>
      </c>
      <c r="C30" s="265">
        <v>0.5</v>
      </c>
      <c r="D30" s="265" t="s">
        <v>403</v>
      </c>
      <c r="E30" s="265" t="s">
        <v>519</v>
      </c>
      <c r="F30" s="265" t="s">
        <v>519</v>
      </c>
      <c r="G30" s="265">
        <v>-0.05</v>
      </c>
      <c r="I30" s="265">
        <v>16</v>
      </c>
      <c r="J30" s="265">
        <v>55</v>
      </c>
      <c r="K30" s="266">
        <v>43101</v>
      </c>
      <c r="L30" s="265">
        <v>1.2200000000000001E-2</v>
      </c>
      <c r="M30" s="265">
        <v>5.9999999999999995E-4</v>
      </c>
      <c r="N30" s="265">
        <f t="shared" si="0"/>
        <v>1.2800000000000001E-2</v>
      </c>
    </row>
    <row r="31" spans="1:15" hidden="1" x14ac:dyDescent="0.2">
      <c r="A31" s="265" t="s">
        <v>2951</v>
      </c>
      <c r="B31" s="265" t="s">
        <v>228</v>
      </c>
      <c r="C31" s="265">
        <v>0.5</v>
      </c>
      <c r="D31" s="265" t="s">
        <v>403</v>
      </c>
      <c r="E31" s="265" t="s">
        <v>519</v>
      </c>
      <c r="F31" s="265" t="s">
        <v>519</v>
      </c>
      <c r="G31" s="265">
        <v>-0.05</v>
      </c>
      <c r="I31" s="265">
        <v>16</v>
      </c>
      <c r="J31" s="265">
        <v>55</v>
      </c>
      <c r="K31" s="266">
        <v>43101</v>
      </c>
      <c r="L31" s="265">
        <v>1.2200000000000001E-2</v>
      </c>
      <c r="M31" s="265">
        <v>5.9999999999999995E-4</v>
      </c>
      <c r="N31" s="265">
        <f t="shared" si="0"/>
        <v>1.2800000000000001E-2</v>
      </c>
    </row>
    <row r="32" spans="1:15" hidden="1" x14ac:dyDescent="0.2">
      <c r="A32" s="265" t="s">
        <v>2950</v>
      </c>
      <c r="B32" s="265" t="s">
        <v>228</v>
      </c>
      <c r="C32" s="265">
        <v>0.5</v>
      </c>
      <c r="D32" s="265" t="s">
        <v>403</v>
      </c>
      <c r="E32" s="265" t="s">
        <v>519</v>
      </c>
      <c r="F32" s="265" t="s">
        <v>519</v>
      </c>
      <c r="G32" s="265">
        <v>-0.05</v>
      </c>
      <c r="I32" s="265">
        <v>16</v>
      </c>
      <c r="J32" s="265">
        <v>55</v>
      </c>
      <c r="K32" s="266">
        <v>43101</v>
      </c>
      <c r="L32" s="265">
        <v>1.2200000000000001E-2</v>
      </c>
      <c r="M32" s="265">
        <v>5.9999999999999995E-4</v>
      </c>
      <c r="N32" s="265">
        <f t="shared" si="0"/>
        <v>1.2800000000000001E-2</v>
      </c>
    </row>
    <row r="33" spans="1:15" hidden="1" x14ac:dyDescent="0.2">
      <c r="A33" s="265" t="s">
        <v>255</v>
      </c>
      <c r="B33" s="265" t="s">
        <v>228</v>
      </c>
      <c r="C33" s="265">
        <v>0.5</v>
      </c>
      <c r="D33" s="265" t="s">
        <v>403</v>
      </c>
      <c r="E33" s="265" t="s">
        <v>519</v>
      </c>
      <c r="F33" s="265" t="s">
        <v>519</v>
      </c>
      <c r="G33" s="265">
        <v>-0.05</v>
      </c>
      <c r="I33" s="265">
        <v>16</v>
      </c>
      <c r="J33" s="265">
        <v>55</v>
      </c>
      <c r="K33" s="266">
        <v>43101</v>
      </c>
      <c r="L33" s="265">
        <v>1.2200000000000001E-2</v>
      </c>
      <c r="M33" s="265">
        <v>5.9999999999999995E-4</v>
      </c>
      <c r="N33" s="265">
        <f t="shared" si="0"/>
        <v>1.2800000000000001E-2</v>
      </c>
      <c r="O33" s="265" t="s">
        <v>255</v>
      </c>
    </row>
    <row r="34" spans="1:15" hidden="1" x14ac:dyDescent="0.2">
      <c r="A34" s="265" t="s">
        <v>2949</v>
      </c>
      <c r="B34" s="265" t="s">
        <v>228</v>
      </c>
      <c r="C34" s="265">
        <v>0.5</v>
      </c>
      <c r="D34" s="265" t="s">
        <v>403</v>
      </c>
      <c r="E34" s="265" t="s">
        <v>519</v>
      </c>
      <c r="F34" s="265" t="s">
        <v>519</v>
      </c>
      <c r="G34" s="265">
        <v>-0.05</v>
      </c>
      <c r="I34" s="265">
        <v>16</v>
      </c>
      <c r="J34" s="265">
        <v>55</v>
      </c>
      <c r="K34" s="266">
        <v>43101</v>
      </c>
      <c r="L34" s="265">
        <v>1.2200000000000001E-2</v>
      </c>
      <c r="M34" s="265">
        <v>5.9999999999999995E-4</v>
      </c>
      <c r="N34" s="265">
        <f t="shared" si="0"/>
        <v>1.2800000000000001E-2</v>
      </c>
    </row>
    <row r="35" spans="1:15" hidden="1" x14ac:dyDescent="0.2">
      <c r="A35" s="265" t="s">
        <v>2948</v>
      </c>
      <c r="B35" s="265" t="s">
        <v>228</v>
      </c>
      <c r="C35" s="265">
        <v>0.5</v>
      </c>
      <c r="D35" s="265" t="s">
        <v>403</v>
      </c>
      <c r="E35" s="265" t="s">
        <v>519</v>
      </c>
      <c r="F35" s="265" t="s">
        <v>519</v>
      </c>
      <c r="G35" s="265">
        <v>-0.05</v>
      </c>
      <c r="I35" s="265">
        <v>16</v>
      </c>
      <c r="J35" s="265">
        <v>55</v>
      </c>
      <c r="K35" s="266">
        <v>43101</v>
      </c>
      <c r="L35" s="265">
        <v>1.2200000000000001E-2</v>
      </c>
      <c r="M35" s="265">
        <v>5.9999999999999995E-4</v>
      </c>
      <c r="N35" s="265">
        <f t="shared" si="0"/>
        <v>1.2800000000000001E-2</v>
      </c>
      <c r="O35" s="265" t="s">
        <v>2948</v>
      </c>
    </row>
    <row r="36" spans="1:15" hidden="1" x14ac:dyDescent="0.2">
      <c r="A36" s="265" t="s">
        <v>2947</v>
      </c>
      <c r="B36" s="265" t="s">
        <v>228</v>
      </c>
      <c r="C36" s="265">
        <v>0.5</v>
      </c>
      <c r="D36" s="265" t="s">
        <v>403</v>
      </c>
      <c r="E36" s="265" t="s">
        <v>519</v>
      </c>
      <c r="F36" s="265" t="s">
        <v>519</v>
      </c>
      <c r="G36" s="265">
        <v>-0.05</v>
      </c>
      <c r="I36" s="265">
        <v>16</v>
      </c>
      <c r="J36" s="265">
        <v>55</v>
      </c>
      <c r="K36" s="266">
        <v>43101</v>
      </c>
      <c r="L36" s="265">
        <v>1.2200000000000001E-2</v>
      </c>
      <c r="M36" s="265">
        <v>5.9999999999999995E-4</v>
      </c>
      <c r="N36" s="265">
        <f t="shared" si="0"/>
        <v>1.2800000000000001E-2</v>
      </c>
    </row>
    <row r="37" spans="1:15" hidden="1" x14ac:dyDescent="0.2">
      <c r="A37" s="265" t="s">
        <v>2946</v>
      </c>
      <c r="B37" s="265" t="s">
        <v>228</v>
      </c>
      <c r="C37" s="265">
        <v>0.5</v>
      </c>
      <c r="D37" s="265" t="s">
        <v>403</v>
      </c>
      <c r="E37" s="265" t="s">
        <v>519</v>
      </c>
      <c r="F37" s="265" t="s">
        <v>519</v>
      </c>
      <c r="G37" s="265">
        <v>-0.05</v>
      </c>
      <c r="I37" s="265">
        <v>16</v>
      </c>
      <c r="J37" s="265">
        <v>55</v>
      </c>
      <c r="K37" s="266">
        <v>43101</v>
      </c>
      <c r="L37" s="265">
        <v>1.2200000000000001E-2</v>
      </c>
      <c r="M37" s="265">
        <v>5.9999999999999995E-4</v>
      </c>
      <c r="N37" s="265">
        <f t="shared" si="0"/>
        <v>1.2800000000000001E-2</v>
      </c>
    </row>
    <row r="38" spans="1:15" hidden="1" x14ac:dyDescent="0.2">
      <c r="A38" s="265" t="s">
        <v>228</v>
      </c>
      <c r="B38" s="265" t="s">
        <v>228</v>
      </c>
      <c r="C38" s="265">
        <v>0.5</v>
      </c>
      <c r="D38" s="265" t="s">
        <v>403</v>
      </c>
      <c r="E38" s="265" t="s">
        <v>519</v>
      </c>
      <c r="F38" s="265" t="s">
        <v>519</v>
      </c>
      <c r="G38" s="265">
        <v>-0.05</v>
      </c>
      <c r="I38" s="265">
        <v>16</v>
      </c>
      <c r="J38" s="265">
        <v>55</v>
      </c>
      <c r="K38" s="266">
        <v>43101</v>
      </c>
      <c r="L38" s="265">
        <v>1.2200000000000001E-2</v>
      </c>
      <c r="M38" s="265">
        <v>5.9999999999999995E-4</v>
      </c>
      <c r="N38" s="265">
        <f t="shared" si="0"/>
        <v>1.2800000000000001E-2</v>
      </c>
      <c r="O38" s="265" t="s">
        <v>228</v>
      </c>
    </row>
    <row r="39" spans="1:15" hidden="1" x14ac:dyDescent="0.2">
      <c r="A39" s="265" t="s">
        <v>2945</v>
      </c>
      <c r="B39" s="265" t="s">
        <v>256</v>
      </c>
      <c r="C39" s="265">
        <v>0.5</v>
      </c>
      <c r="D39" s="265" t="s">
        <v>1043</v>
      </c>
      <c r="E39" s="265" t="s">
        <v>519</v>
      </c>
      <c r="F39" s="265" t="s">
        <v>519</v>
      </c>
      <c r="G39" s="265">
        <v>0</v>
      </c>
      <c r="H39" s="265">
        <v>202106</v>
      </c>
      <c r="K39" s="266">
        <v>43101</v>
      </c>
      <c r="L39" s="265">
        <v>0</v>
      </c>
      <c r="M39" s="265">
        <v>0</v>
      </c>
      <c r="N39" s="265">
        <f t="shared" si="0"/>
        <v>0</v>
      </c>
    </row>
    <row r="40" spans="1:15" hidden="1" x14ac:dyDescent="0.2">
      <c r="A40" s="265" t="s">
        <v>256</v>
      </c>
      <c r="B40" s="265" t="s">
        <v>256</v>
      </c>
      <c r="C40" s="265">
        <v>0.5</v>
      </c>
      <c r="D40" s="265" t="s">
        <v>1043</v>
      </c>
      <c r="E40" s="265" t="s">
        <v>519</v>
      </c>
      <c r="F40" s="265" t="s">
        <v>519</v>
      </c>
      <c r="G40" s="265">
        <v>0</v>
      </c>
      <c r="H40" s="265">
        <v>202106</v>
      </c>
      <c r="K40" s="266">
        <v>43101</v>
      </c>
      <c r="L40" s="265">
        <v>0</v>
      </c>
      <c r="M40" s="265">
        <v>0</v>
      </c>
      <c r="N40" s="265">
        <f t="shared" si="0"/>
        <v>0</v>
      </c>
      <c r="O40" s="265" t="s">
        <v>256</v>
      </c>
    </row>
    <row r="41" spans="1:15" hidden="1" x14ac:dyDescent="0.2">
      <c r="A41" s="265" t="s">
        <v>2944</v>
      </c>
      <c r="B41" s="265" t="s">
        <v>2944</v>
      </c>
      <c r="C41" s="265">
        <v>0.5</v>
      </c>
      <c r="D41" s="265" t="s">
        <v>1043</v>
      </c>
      <c r="E41" s="265" t="s">
        <v>519</v>
      </c>
      <c r="F41" s="265" t="s">
        <v>519</v>
      </c>
      <c r="G41" s="265">
        <v>0</v>
      </c>
      <c r="H41" s="265">
        <v>201106</v>
      </c>
      <c r="K41" s="266">
        <v>40330</v>
      </c>
      <c r="L41" s="265">
        <v>0</v>
      </c>
      <c r="M41" s="265">
        <v>0</v>
      </c>
      <c r="N41" s="265">
        <f t="shared" si="0"/>
        <v>0</v>
      </c>
    </row>
    <row r="42" spans="1:15" hidden="1" x14ac:dyDescent="0.2">
      <c r="A42" s="265" t="s">
        <v>2942</v>
      </c>
      <c r="B42" s="265" t="s">
        <v>2942</v>
      </c>
      <c r="C42" s="265">
        <v>0.5</v>
      </c>
      <c r="D42" s="265" t="s">
        <v>1043</v>
      </c>
      <c r="E42" s="265" t="s">
        <v>519</v>
      </c>
      <c r="F42" s="265" t="s">
        <v>519</v>
      </c>
      <c r="G42" s="265">
        <v>0</v>
      </c>
      <c r="H42" s="265">
        <v>202106</v>
      </c>
      <c r="K42" s="266">
        <v>43101</v>
      </c>
      <c r="L42" s="265">
        <v>0</v>
      </c>
      <c r="M42" s="265">
        <v>0</v>
      </c>
      <c r="N42" s="265">
        <f t="shared" si="0"/>
        <v>0</v>
      </c>
      <c r="O42" s="265" t="s">
        <v>2942</v>
      </c>
    </row>
    <row r="43" spans="1:15" hidden="1" x14ac:dyDescent="0.2">
      <c r="A43" s="265" t="s">
        <v>2943</v>
      </c>
      <c r="B43" s="265" t="s">
        <v>2942</v>
      </c>
      <c r="C43" s="265">
        <v>0.5</v>
      </c>
      <c r="D43" s="265" t="s">
        <v>1043</v>
      </c>
      <c r="E43" s="265" t="s">
        <v>519</v>
      </c>
      <c r="F43" s="265" t="s">
        <v>519</v>
      </c>
      <c r="G43" s="265">
        <v>0</v>
      </c>
      <c r="H43" s="265">
        <v>202106</v>
      </c>
      <c r="K43" s="266">
        <v>43101</v>
      </c>
      <c r="L43" s="265">
        <v>0</v>
      </c>
      <c r="M43" s="265">
        <v>0</v>
      </c>
      <c r="N43" s="265">
        <f t="shared" si="0"/>
        <v>0</v>
      </c>
    </row>
    <row r="44" spans="1:15" hidden="1" x14ac:dyDescent="0.2">
      <c r="A44" s="265" t="s">
        <v>2941</v>
      </c>
      <c r="B44" s="265" t="s">
        <v>2940</v>
      </c>
      <c r="C44" s="265">
        <v>0.5</v>
      </c>
      <c r="D44" s="265" t="s">
        <v>1043</v>
      </c>
      <c r="E44" s="265" t="s">
        <v>519</v>
      </c>
      <c r="F44" s="265" t="s">
        <v>519</v>
      </c>
      <c r="G44" s="265">
        <v>0</v>
      </c>
      <c r="H44" s="265">
        <v>201211</v>
      </c>
      <c r="K44" s="266">
        <v>41214</v>
      </c>
      <c r="L44" s="265">
        <v>0</v>
      </c>
      <c r="M44" s="265">
        <v>0</v>
      </c>
      <c r="N44" s="265">
        <f t="shared" si="0"/>
        <v>0</v>
      </c>
    </row>
    <row r="45" spans="1:15" hidden="1" x14ac:dyDescent="0.2">
      <c r="A45" s="265" t="s">
        <v>2939</v>
      </c>
      <c r="B45" s="265" t="s">
        <v>520</v>
      </c>
      <c r="C45" s="265">
        <v>0.5</v>
      </c>
      <c r="D45" s="265" t="s">
        <v>403</v>
      </c>
      <c r="E45" s="265" t="s">
        <v>519</v>
      </c>
      <c r="F45" s="265" t="s">
        <v>519</v>
      </c>
      <c r="G45" s="265">
        <v>0</v>
      </c>
      <c r="K45" s="266">
        <v>41730</v>
      </c>
      <c r="L45" s="265">
        <v>0</v>
      </c>
      <c r="M45" s="265">
        <v>0</v>
      </c>
      <c r="N45" s="265">
        <f t="shared" si="0"/>
        <v>0</v>
      </c>
    </row>
    <row r="46" spans="1:15" hidden="1" x14ac:dyDescent="0.2">
      <c r="A46" s="265" t="s">
        <v>2937</v>
      </c>
      <c r="B46" s="265" t="s">
        <v>2937</v>
      </c>
      <c r="C46" s="265">
        <v>0.5</v>
      </c>
      <c r="D46" s="265" t="s">
        <v>1043</v>
      </c>
      <c r="E46" s="265" t="s">
        <v>519</v>
      </c>
      <c r="F46" s="265" t="s">
        <v>519</v>
      </c>
      <c r="G46" s="265">
        <v>0</v>
      </c>
      <c r="H46" s="265">
        <v>202806</v>
      </c>
      <c r="K46" s="266">
        <v>43101</v>
      </c>
      <c r="L46" s="265">
        <v>0</v>
      </c>
      <c r="M46" s="265">
        <v>0</v>
      </c>
      <c r="N46" s="265">
        <f t="shared" si="0"/>
        <v>0</v>
      </c>
      <c r="O46" s="265" t="s">
        <v>2937</v>
      </c>
    </row>
    <row r="47" spans="1:15" hidden="1" x14ac:dyDescent="0.2">
      <c r="A47" s="265" t="s">
        <v>2938</v>
      </c>
      <c r="B47" s="265" t="s">
        <v>2937</v>
      </c>
      <c r="C47" s="265">
        <v>0.5</v>
      </c>
      <c r="D47" s="265" t="s">
        <v>1043</v>
      </c>
      <c r="E47" s="265" t="s">
        <v>519</v>
      </c>
      <c r="F47" s="265" t="s">
        <v>519</v>
      </c>
      <c r="G47" s="265">
        <v>0</v>
      </c>
      <c r="H47" s="265">
        <v>202806</v>
      </c>
      <c r="K47" s="266">
        <v>43101</v>
      </c>
      <c r="L47" s="265">
        <v>0</v>
      </c>
      <c r="M47" s="265">
        <v>0</v>
      </c>
      <c r="N47" s="265">
        <f t="shared" si="0"/>
        <v>0</v>
      </c>
    </row>
    <row r="48" spans="1:15" hidden="1" x14ac:dyDescent="0.2">
      <c r="A48" s="265" t="s">
        <v>2935</v>
      </c>
      <c r="B48" s="265" t="s">
        <v>2935</v>
      </c>
      <c r="C48" s="265">
        <v>0.5</v>
      </c>
      <c r="D48" s="265" t="s">
        <v>1043</v>
      </c>
      <c r="E48" s="265" t="s">
        <v>519</v>
      </c>
      <c r="F48" s="265" t="s">
        <v>519</v>
      </c>
      <c r="G48" s="265">
        <v>0</v>
      </c>
      <c r="H48" s="265">
        <v>202305</v>
      </c>
      <c r="K48" s="266">
        <v>43101</v>
      </c>
      <c r="L48" s="265">
        <v>0</v>
      </c>
      <c r="M48" s="265">
        <v>0</v>
      </c>
      <c r="N48" s="265">
        <f t="shared" si="0"/>
        <v>0</v>
      </c>
      <c r="O48" s="265" t="s">
        <v>2935</v>
      </c>
    </row>
    <row r="49" spans="1:15" hidden="1" x14ac:dyDescent="0.2">
      <c r="A49" s="265" t="s">
        <v>2936</v>
      </c>
      <c r="B49" s="265" t="s">
        <v>2935</v>
      </c>
      <c r="C49" s="265">
        <v>0.5</v>
      </c>
      <c r="D49" s="265" t="s">
        <v>1043</v>
      </c>
      <c r="E49" s="265" t="s">
        <v>519</v>
      </c>
      <c r="F49" s="265" t="s">
        <v>519</v>
      </c>
      <c r="G49" s="265">
        <v>0</v>
      </c>
      <c r="H49" s="265">
        <v>202305</v>
      </c>
      <c r="K49" s="266">
        <v>43101</v>
      </c>
      <c r="L49" s="265">
        <v>0</v>
      </c>
      <c r="M49" s="265">
        <v>0</v>
      </c>
      <c r="N49" s="265">
        <f t="shared" si="0"/>
        <v>0</v>
      </c>
    </row>
    <row r="50" spans="1:15" hidden="1" x14ac:dyDescent="0.2">
      <c r="A50" s="265" t="s">
        <v>2934</v>
      </c>
      <c r="B50" s="265" t="s">
        <v>2933</v>
      </c>
      <c r="C50" s="265">
        <v>0.5</v>
      </c>
      <c r="D50" s="265" t="s">
        <v>1043</v>
      </c>
      <c r="E50" s="265" t="s">
        <v>519</v>
      </c>
      <c r="F50" s="265" t="s">
        <v>519</v>
      </c>
      <c r="G50" s="265">
        <v>0</v>
      </c>
      <c r="H50" s="265">
        <v>201108</v>
      </c>
      <c r="K50" s="266">
        <v>40695</v>
      </c>
      <c r="L50" s="265">
        <v>0</v>
      </c>
      <c r="M50" s="265">
        <v>0</v>
      </c>
      <c r="N50" s="265">
        <f t="shared" si="0"/>
        <v>0</v>
      </c>
    </row>
    <row r="51" spans="1:15" hidden="1" x14ac:dyDescent="0.2">
      <c r="A51" s="265" t="s">
        <v>2931</v>
      </c>
      <c r="B51" s="265" t="s">
        <v>2931</v>
      </c>
      <c r="C51" s="265">
        <v>0.5</v>
      </c>
      <c r="D51" s="265" t="s">
        <v>1043</v>
      </c>
      <c r="E51" s="265" t="s">
        <v>519</v>
      </c>
      <c r="F51" s="265" t="s">
        <v>519</v>
      </c>
      <c r="G51" s="265">
        <v>0</v>
      </c>
      <c r="H51" s="265">
        <v>201807</v>
      </c>
      <c r="K51" s="266">
        <v>43101</v>
      </c>
      <c r="L51" s="265">
        <v>0</v>
      </c>
      <c r="M51" s="265">
        <v>0</v>
      </c>
      <c r="N51" s="265">
        <f t="shared" si="0"/>
        <v>0</v>
      </c>
    </row>
    <row r="52" spans="1:15" hidden="1" x14ac:dyDescent="0.2">
      <c r="A52" s="265" t="s">
        <v>2932</v>
      </c>
      <c r="B52" s="265" t="s">
        <v>2931</v>
      </c>
      <c r="C52" s="265">
        <v>0.5</v>
      </c>
      <c r="D52" s="265" t="s">
        <v>1043</v>
      </c>
      <c r="E52" s="265" t="s">
        <v>519</v>
      </c>
      <c r="F52" s="265" t="s">
        <v>519</v>
      </c>
      <c r="G52" s="265">
        <v>0</v>
      </c>
      <c r="H52" s="265">
        <v>201807</v>
      </c>
      <c r="K52" s="266">
        <v>43101</v>
      </c>
      <c r="L52" s="265">
        <v>0</v>
      </c>
      <c r="M52" s="265">
        <v>0</v>
      </c>
      <c r="N52" s="265">
        <f t="shared" si="0"/>
        <v>0</v>
      </c>
    </row>
    <row r="53" spans="1:15" hidden="1" x14ac:dyDescent="0.2">
      <c r="A53" s="265" t="s">
        <v>2929</v>
      </c>
      <c r="B53" s="265" t="s">
        <v>2929</v>
      </c>
      <c r="C53" s="265">
        <v>0.5</v>
      </c>
      <c r="D53" s="265" t="s">
        <v>1043</v>
      </c>
      <c r="E53" s="265" t="s">
        <v>519</v>
      </c>
      <c r="F53" s="265" t="s">
        <v>519</v>
      </c>
      <c r="G53" s="265">
        <v>0</v>
      </c>
      <c r="H53" s="265">
        <v>202810</v>
      </c>
      <c r="K53" s="266">
        <v>43344</v>
      </c>
      <c r="L53" s="265">
        <v>0</v>
      </c>
      <c r="M53" s="265">
        <v>0</v>
      </c>
      <c r="N53" s="265">
        <f t="shared" si="0"/>
        <v>0</v>
      </c>
      <c r="O53" s="265" t="s">
        <v>2929</v>
      </c>
    </row>
    <row r="54" spans="1:15" hidden="1" x14ac:dyDescent="0.2">
      <c r="A54" s="265" t="s">
        <v>2930</v>
      </c>
      <c r="B54" s="265" t="s">
        <v>2929</v>
      </c>
      <c r="C54" s="265">
        <v>0.5</v>
      </c>
      <c r="D54" s="265" t="s">
        <v>1043</v>
      </c>
      <c r="E54" s="265" t="s">
        <v>519</v>
      </c>
      <c r="F54" s="265" t="s">
        <v>519</v>
      </c>
      <c r="G54" s="265">
        <v>0</v>
      </c>
      <c r="H54" s="265">
        <v>202810</v>
      </c>
      <c r="K54" s="266">
        <v>43344</v>
      </c>
      <c r="L54" s="265">
        <v>0</v>
      </c>
      <c r="M54" s="265">
        <v>0</v>
      </c>
      <c r="N54" s="265">
        <f t="shared" si="0"/>
        <v>0</v>
      </c>
    </row>
    <row r="55" spans="1:15" hidden="1" x14ac:dyDescent="0.2">
      <c r="A55" s="265" t="s">
        <v>257</v>
      </c>
      <c r="B55" s="265" t="s">
        <v>257</v>
      </c>
      <c r="C55" s="265">
        <v>0.5</v>
      </c>
      <c r="D55" s="265" t="s">
        <v>1043</v>
      </c>
      <c r="E55" s="265" t="s">
        <v>519</v>
      </c>
      <c r="F55" s="265" t="s">
        <v>519</v>
      </c>
      <c r="G55" s="265">
        <v>0</v>
      </c>
      <c r="H55" s="265">
        <v>202010</v>
      </c>
      <c r="K55" s="266">
        <v>44317</v>
      </c>
      <c r="L55" s="265">
        <v>0</v>
      </c>
      <c r="M55" s="265">
        <v>0</v>
      </c>
      <c r="N55" s="265">
        <f t="shared" si="0"/>
        <v>0</v>
      </c>
      <c r="O55" s="265" t="s">
        <v>257</v>
      </c>
    </row>
    <row r="56" spans="1:15" hidden="1" x14ac:dyDescent="0.2">
      <c r="A56" s="265" t="s">
        <v>257</v>
      </c>
      <c r="B56" s="265" t="s">
        <v>257</v>
      </c>
      <c r="C56" s="265">
        <v>0.5</v>
      </c>
      <c r="D56" s="265" t="s">
        <v>1043</v>
      </c>
      <c r="E56" s="265" t="s">
        <v>519</v>
      </c>
      <c r="F56" s="265" t="s">
        <v>519</v>
      </c>
      <c r="G56" s="265">
        <v>0</v>
      </c>
      <c r="H56" s="265">
        <v>202010</v>
      </c>
      <c r="K56" s="266">
        <v>43101</v>
      </c>
      <c r="L56" s="265">
        <v>0</v>
      </c>
      <c r="M56" s="265">
        <v>0</v>
      </c>
      <c r="N56" s="265">
        <f t="shared" si="0"/>
        <v>0</v>
      </c>
      <c r="O56" s="265" t="s">
        <v>257</v>
      </c>
    </row>
    <row r="57" spans="1:15" hidden="1" x14ac:dyDescent="0.2">
      <c r="A57" s="265" t="s">
        <v>2928</v>
      </c>
      <c r="B57" s="265" t="s">
        <v>257</v>
      </c>
      <c r="C57" s="265">
        <v>0.5</v>
      </c>
      <c r="D57" s="265" t="s">
        <v>1043</v>
      </c>
      <c r="E57" s="265" t="s">
        <v>519</v>
      </c>
      <c r="F57" s="265" t="s">
        <v>519</v>
      </c>
      <c r="G57" s="265">
        <v>0</v>
      </c>
      <c r="H57" s="265">
        <v>202010</v>
      </c>
      <c r="K57" s="266">
        <v>44317</v>
      </c>
      <c r="L57" s="265">
        <v>0</v>
      </c>
      <c r="M57" s="265">
        <v>0</v>
      </c>
      <c r="N57" s="265">
        <f t="shared" si="0"/>
        <v>0</v>
      </c>
    </row>
    <row r="58" spans="1:15" hidden="1" x14ac:dyDescent="0.2">
      <c r="A58" s="265" t="s">
        <v>2928</v>
      </c>
      <c r="B58" s="265" t="s">
        <v>257</v>
      </c>
      <c r="C58" s="265">
        <v>0.5</v>
      </c>
      <c r="D58" s="265" t="s">
        <v>1043</v>
      </c>
      <c r="E58" s="265" t="s">
        <v>519</v>
      </c>
      <c r="F58" s="265" t="s">
        <v>519</v>
      </c>
      <c r="G58" s="265">
        <v>0</v>
      </c>
      <c r="H58" s="265">
        <v>202010</v>
      </c>
      <c r="K58" s="266">
        <v>43101</v>
      </c>
      <c r="L58" s="265">
        <v>0</v>
      </c>
      <c r="M58" s="265">
        <v>0</v>
      </c>
      <c r="N58" s="265">
        <f t="shared" si="0"/>
        <v>0</v>
      </c>
    </row>
    <row r="59" spans="1:15" hidden="1" x14ac:dyDescent="0.2">
      <c r="A59" s="265" t="s">
        <v>2927</v>
      </c>
      <c r="B59" s="265" t="s">
        <v>2926</v>
      </c>
      <c r="C59" s="265">
        <v>0.5</v>
      </c>
      <c r="D59" s="265" t="s">
        <v>1043</v>
      </c>
      <c r="E59" s="265" t="s">
        <v>519</v>
      </c>
      <c r="F59" s="265" t="s">
        <v>519</v>
      </c>
      <c r="G59" s="265">
        <v>0</v>
      </c>
      <c r="H59" s="265">
        <v>201007</v>
      </c>
      <c r="K59" s="266">
        <v>40330</v>
      </c>
      <c r="L59" s="265">
        <v>0</v>
      </c>
      <c r="M59" s="265">
        <v>0</v>
      </c>
      <c r="N59" s="265">
        <f t="shared" si="0"/>
        <v>0</v>
      </c>
    </row>
    <row r="60" spans="1:15" hidden="1" x14ac:dyDescent="0.2">
      <c r="A60" s="265" t="s">
        <v>2925</v>
      </c>
      <c r="B60" s="265" t="s">
        <v>258</v>
      </c>
      <c r="C60" s="265">
        <v>0.5</v>
      </c>
      <c r="D60" s="265" t="s">
        <v>1043</v>
      </c>
      <c r="E60" s="265" t="s">
        <v>519</v>
      </c>
      <c r="F60" s="265" t="s">
        <v>519</v>
      </c>
      <c r="G60" s="265">
        <v>0</v>
      </c>
      <c r="H60" s="265">
        <v>202711</v>
      </c>
      <c r="K60" s="266">
        <v>43101</v>
      </c>
      <c r="L60" s="265">
        <v>0</v>
      </c>
      <c r="M60" s="265">
        <v>0</v>
      </c>
      <c r="N60" s="265">
        <f t="shared" si="0"/>
        <v>0</v>
      </c>
    </row>
    <row r="61" spans="1:15" hidden="1" x14ac:dyDescent="0.2">
      <c r="A61" s="265" t="s">
        <v>258</v>
      </c>
      <c r="B61" s="265" t="s">
        <v>258</v>
      </c>
      <c r="C61" s="265">
        <v>0.5</v>
      </c>
      <c r="D61" s="265" t="s">
        <v>1043</v>
      </c>
      <c r="E61" s="265" t="s">
        <v>519</v>
      </c>
      <c r="F61" s="265" t="s">
        <v>519</v>
      </c>
      <c r="G61" s="265">
        <v>0</v>
      </c>
      <c r="H61" s="265">
        <v>202711</v>
      </c>
      <c r="K61" s="266">
        <v>43101</v>
      </c>
      <c r="L61" s="265">
        <v>0</v>
      </c>
      <c r="M61" s="265">
        <v>0</v>
      </c>
      <c r="N61" s="265">
        <f t="shared" si="0"/>
        <v>0</v>
      </c>
      <c r="O61" s="265" t="s">
        <v>258</v>
      </c>
    </row>
    <row r="62" spans="1:15" hidden="1" x14ac:dyDescent="0.2">
      <c r="A62" s="265" t="s">
        <v>2924</v>
      </c>
      <c r="B62" s="265" t="s">
        <v>2923</v>
      </c>
      <c r="C62" s="265">
        <v>0.5</v>
      </c>
      <c r="D62" s="265" t="s">
        <v>403</v>
      </c>
      <c r="E62" s="265" t="s">
        <v>519</v>
      </c>
      <c r="F62" s="265" t="s">
        <v>519</v>
      </c>
      <c r="G62" s="265">
        <v>0</v>
      </c>
      <c r="H62" s="265">
        <v>201609</v>
      </c>
      <c r="K62" s="266">
        <v>42614</v>
      </c>
      <c r="L62" s="265">
        <v>0</v>
      </c>
      <c r="M62" s="265">
        <v>0</v>
      </c>
      <c r="N62" s="265">
        <f t="shared" si="0"/>
        <v>0</v>
      </c>
    </row>
    <row r="63" spans="1:15" hidden="1" x14ac:dyDescent="0.2">
      <c r="A63" s="265" t="s">
        <v>2922</v>
      </c>
      <c r="B63" s="265" t="s">
        <v>2921</v>
      </c>
      <c r="C63" s="265">
        <v>0.5</v>
      </c>
      <c r="D63" s="265" t="s">
        <v>1043</v>
      </c>
      <c r="E63" s="265" t="s">
        <v>519</v>
      </c>
      <c r="F63" s="265" t="s">
        <v>519</v>
      </c>
      <c r="G63" s="265">
        <v>0</v>
      </c>
      <c r="H63" s="265">
        <v>201402</v>
      </c>
      <c r="K63" s="266">
        <v>41395</v>
      </c>
      <c r="L63" s="265">
        <v>0</v>
      </c>
      <c r="M63" s="265">
        <v>0</v>
      </c>
      <c r="N63" s="265">
        <f t="shared" si="0"/>
        <v>0</v>
      </c>
    </row>
    <row r="64" spans="1:15" hidden="1" x14ac:dyDescent="0.2">
      <c r="A64" s="265" t="s">
        <v>2920</v>
      </c>
      <c r="B64" s="265" t="s">
        <v>2920</v>
      </c>
      <c r="C64" s="265">
        <v>0.5</v>
      </c>
      <c r="D64" s="265" t="s">
        <v>1043</v>
      </c>
      <c r="E64" s="265" t="s">
        <v>519</v>
      </c>
      <c r="F64" s="265" t="s">
        <v>519</v>
      </c>
      <c r="G64" s="265">
        <v>0</v>
      </c>
      <c r="H64" s="265">
        <v>201507</v>
      </c>
      <c r="K64" s="266">
        <v>42186</v>
      </c>
      <c r="L64" s="265">
        <v>0</v>
      </c>
      <c r="M64" s="265">
        <v>0</v>
      </c>
      <c r="N64" s="265">
        <f t="shared" si="0"/>
        <v>0</v>
      </c>
    </row>
    <row r="65" spans="1:15" hidden="1" x14ac:dyDescent="0.2">
      <c r="A65" s="265" t="s">
        <v>2919</v>
      </c>
      <c r="B65" s="265" t="s">
        <v>2918</v>
      </c>
      <c r="C65" s="265">
        <v>0.5</v>
      </c>
      <c r="D65" s="265" t="s">
        <v>403</v>
      </c>
      <c r="E65" s="265" t="s">
        <v>519</v>
      </c>
      <c r="F65" s="265" t="s">
        <v>519</v>
      </c>
      <c r="G65" s="265">
        <v>0</v>
      </c>
      <c r="K65" s="266">
        <v>40664</v>
      </c>
      <c r="L65" s="265">
        <v>0</v>
      </c>
      <c r="M65" s="265">
        <v>0</v>
      </c>
      <c r="N65" s="265">
        <f t="shared" si="0"/>
        <v>0</v>
      </c>
    </row>
    <row r="66" spans="1:15" hidden="1" x14ac:dyDescent="0.2">
      <c r="A66" s="265" t="s">
        <v>259</v>
      </c>
      <c r="B66" s="265" t="s">
        <v>2916</v>
      </c>
      <c r="C66" s="265">
        <v>0.5</v>
      </c>
      <c r="D66" s="265" t="s">
        <v>403</v>
      </c>
      <c r="E66" s="265" t="s">
        <v>519</v>
      </c>
      <c r="F66" s="265" t="s">
        <v>519</v>
      </c>
      <c r="G66" s="265">
        <v>0</v>
      </c>
      <c r="I66" s="265">
        <v>34</v>
      </c>
      <c r="J66" s="265">
        <v>20</v>
      </c>
      <c r="K66" s="266">
        <v>43101</v>
      </c>
      <c r="L66" s="265">
        <v>0.05</v>
      </c>
      <c r="M66" s="265">
        <v>0</v>
      </c>
      <c r="N66" s="265">
        <f t="shared" si="0"/>
        <v>0.05</v>
      </c>
      <c r="O66" s="265" t="s">
        <v>259</v>
      </c>
    </row>
    <row r="67" spans="1:15" hidden="1" x14ac:dyDescent="0.2">
      <c r="A67" s="265" t="s">
        <v>2917</v>
      </c>
      <c r="B67" s="265" t="s">
        <v>2916</v>
      </c>
      <c r="C67" s="265">
        <v>0.5</v>
      </c>
      <c r="D67" s="265" t="s">
        <v>403</v>
      </c>
      <c r="E67" s="265" t="s">
        <v>519</v>
      </c>
      <c r="F67" s="265" t="s">
        <v>519</v>
      </c>
      <c r="G67" s="265">
        <v>0</v>
      </c>
      <c r="I67" s="265">
        <v>34</v>
      </c>
      <c r="J67" s="265">
        <v>20</v>
      </c>
      <c r="K67" s="266">
        <v>43101</v>
      </c>
      <c r="L67" s="265">
        <v>0.05</v>
      </c>
      <c r="M67" s="265">
        <v>0</v>
      </c>
      <c r="N67" s="265">
        <f t="shared" ref="N67:N130" si="1">L67+M67</f>
        <v>0.05</v>
      </c>
    </row>
    <row r="68" spans="1:15" hidden="1" x14ac:dyDescent="0.2">
      <c r="A68" s="265" t="s">
        <v>2915</v>
      </c>
      <c r="B68" s="265" t="s">
        <v>2913</v>
      </c>
      <c r="C68" s="265">
        <v>0.5</v>
      </c>
      <c r="D68" s="265" t="s">
        <v>1043</v>
      </c>
      <c r="E68" s="265" t="s">
        <v>519</v>
      </c>
      <c r="F68" s="265" t="s">
        <v>519</v>
      </c>
      <c r="G68" s="265">
        <v>0</v>
      </c>
      <c r="H68" s="265">
        <v>202212</v>
      </c>
      <c r="K68" s="266">
        <v>43132</v>
      </c>
      <c r="L68" s="265">
        <v>0</v>
      </c>
      <c r="M68" s="265">
        <v>0</v>
      </c>
      <c r="N68" s="265">
        <f t="shared" si="1"/>
        <v>0</v>
      </c>
    </row>
    <row r="69" spans="1:15" hidden="1" x14ac:dyDescent="0.2">
      <c r="A69" s="265" t="s">
        <v>2914</v>
      </c>
      <c r="B69" s="265" t="s">
        <v>2913</v>
      </c>
      <c r="C69" s="265">
        <v>0.5</v>
      </c>
      <c r="D69" s="265" t="s">
        <v>1043</v>
      </c>
      <c r="E69" s="265" t="s">
        <v>519</v>
      </c>
      <c r="F69" s="265" t="s">
        <v>519</v>
      </c>
      <c r="G69" s="265">
        <v>0</v>
      </c>
      <c r="H69" s="265">
        <v>202212</v>
      </c>
      <c r="K69" s="266">
        <v>43132</v>
      </c>
      <c r="L69" s="265">
        <v>0</v>
      </c>
      <c r="M69" s="265">
        <v>0</v>
      </c>
      <c r="N69" s="265">
        <f t="shared" si="1"/>
        <v>0</v>
      </c>
    </row>
    <row r="70" spans="1:15" hidden="1" x14ac:dyDescent="0.2">
      <c r="A70" s="265" t="s">
        <v>197</v>
      </c>
      <c r="B70" s="265" t="s">
        <v>2911</v>
      </c>
      <c r="C70" s="265">
        <v>0.5</v>
      </c>
      <c r="D70" s="265" t="s">
        <v>403</v>
      </c>
      <c r="E70" s="265" t="s">
        <v>519</v>
      </c>
      <c r="F70" s="265" t="s">
        <v>519</v>
      </c>
      <c r="G70" s="265">
        <v>0</v>
      </c>
      <c r="I70" s="265">
        <v>34</v>
      </c>
      <c r="J70" s="265">
        <v>5</v>
      </c>
      <c r="K70" s="266">
        <v>43101</v>
      </c>
      <c r="L70" s="265">
        <v>0.2</v>
      </c>
      <c r="M70" s="265">
        <v>0</v>
      </c>
      <c r="N70" s="265">
        <f t="shared" si="1"/>
        <v>0.2</v>
      </c>
      <c r="O70" s="265" t="s">
        <v>197</v>
      </c>
    </row>
    <row r="71" spans="1:15" hidden="1" x14ac:dyDescent="0.2">
      <c r="A71" s="265" t="s">
        <v>2912</v>
      </c>
      <c r="B71" s="265" t="s">
        <v>2911</v>
      </c>
      <c r="C71" s="265">
        <v>0.5</v>
      </c>
      <c r="D71" s="265" t="s">
        <v>403</v>
      </c>
      <c r="E71" s="265" t="s">
        <v>519</v>
      </c>
      <c r="F71" s="265" t="s">
        <v>519</v>
      </c>
      <c r="G71" s="265">
        <v>0</v>
      </c>
      <c r="I71" s="265">
        <v>34</v>
      </c>
      <c r="J71" s="265">
        <v>5</v>
      </c>
      <c r="K71" s="266">
        <v>43101</v>
      </c>
      <c r="L71" s="265">
        <v>0.2</v>
      </c>
      <c r="M71" s="265">
        <v>0</v>
      </c>
      <c r="N71" s="265">
        <f t="shared" si="1"/>
        <v>0.2</v>
      </c>
    </row>
    <row r="72" spans="1:15" hidden="1" x14ac:dyDescent="0.2">
      <c r="A72" s="265" t="s">
        <v>2910</v>
      </c>
      <c r="B72" s="265" t="s">
        <v>2909</v>
      </c>
      <c r="C72" s="265">
        <v>0.5</v>
      </c>
      <c r="D72" s="265" t="s">
        <v>1043</v>
      </c>
      <c r="E72" s="265" t="s">
        <v>519</v>
      </c>
      <c r="F72" s="265" t="s">
        <v>519</v>
      </c>
      <c r="G72" s="265">
        <v>0</v>
      </c>
      <c r="H72" s="265">
        <v>201310</v>
      </c>
      <c r="K72" s="266">
        <v>40330</v>
      </c>
      <c r="L72" s="265">
        <v>0</v>
      </c>
      <c r="M72" s="265">
        <v>0</v>
      </c>
      <c r="N72" s="265">
        <f t="shared" si="1"/>
        <v>0</v>
      </c>
    </row>
    <row r="73" spans="1:15" hidden="1" x14ac:dyDescent="0.2">
      <c r="A73" s="265" t="s">
        <v>2907</v>
      </c>
      <c r="B73" s="265" t="s">
        <v>2907</v>
      </c>
      <c r="C73" s="265">
        <v>0.5</v>
      </c>
      <c r="D73" s="265" t="s">
        <v>403</v>
      </c>
      <c r="E73" s="265" t="s">
        <v>519</v>
      </c>
      <c r="F73" s="265" t="s">
        <v>519</v>
      </c>
      <c r="G73" s="265">
        <v>0</v>
      </c>
      <c r="I73" s="265">
        <v>34</v>
      </c>
      <c r="J73" s="265">
        <v>20</v>
      </c>
      <c r="K73" s="266">
        <v>43101</v>
      </c>
      <c r="L73" s="265">
        <v>0.05</v>
      </c>
      <c r="M73" s="265">
        <v>0</v>
      </c>
      <c r="N73" s="265">
        <f t="shared" si="1"/>
        <v>0.05</v>
      </c>
    </row>
    <row r="74" spans="1:15" hidden="1" x14ac:dyDescent="0.2">
      <c r="A74" s="265" t="s">
        <v>2908</v>
      </c>
      <c r="B74" s="265" t="s">
        <v>2907</v>
      </c>
      <c r="C74" s="265">
        <v>0.5</v>
      </c>
      <c r="D74" s="265" t="s">
        <v>403</v>
      </c>
      <c r="E74" s="265" t="s">
        <v>519</v>
      </c>
      <c r="F74" s="265" t="s">
        <v>519</v>
      </c>
      <c r="G74" s="265">
        <v>0</v>
      </c>
      <c r="I74" s="265">
        <v>34</v>
      </c>
      <c r="J74" s="265">
        <v>20</v>
      </c>
      <c r="K74" s="266">
        <v>43101</v>
      </c>
      <c r="L74" s="265">
        <v>0.05</v>
      </c>
      <c r="M74" s="265">
        <v>0</v>
      </c>
      <c r="N74" s="265">
        <f t="shared" si="1"/>
        <v>0.05</v>
      </c>
    </row>
    <row r="75" spans="1:15" hidden="1" x14ac:dyDescent="0.2">
      <c r="A75" s="265" t="s">
        <v>2906</v>
      </c>
      <c r="B75" s="265" t="s">
        <v>2905</v>
      </c>
      <c r="C75" s="265">
        <v>0.5</v>
      </c>
      <c r="D75" s="265" t="s">
        <v>403</v>
      </c>
      <c r="E75" s="265" t="s">
        <v>519</v>
      </c>
      <c r="F75" s="265" t="s">
        <v>519</v>
      </c>
      <c r="G75" s="265">
        <v>0</v>
      </c>
      <c r="I75" s="265">
        <v>19</v>
      </c>
      <c r="J75" s="265">
        <v>10</v>
      </c>
      <c r="K75" s="266">
        <v>40664</v>
      </c>
      <c r="L75" s="265">
        <v>0</v>
      </c>
      <c r="M75" s="265">
        <v>0</v>
      </c>
      <c r="N75" s="265">
        <f t="shared" si="1"/>
        <v>0</v>
      </c>
    </row>
    <row r="76" spans="1:15" hidden="1" x14ac:dyDescent="0.2">
      <c r="A76" s="265" t="s">
        <v>2904</v>
      </c>
      <c r="B76" s="265" t="s">
        <v>2903</v>
      </c>
      <c r="C76" s="265">
        <v>0.5</v>
      </c>
      <c r="D76" s="265" t="s">
        <v>403</v>
      </c>
      <c r="E76" s="265" t="s">
        <v>519</v>
      </c>
      <c r="F76" s="265" t="s">
        <v>519</v>
      </c>
      <c r="G76" s="265">
        <v>0</v>
      </c>
      <c r="K76" s="266">
        <v>40664</v>
      </c>
      <c r="L76" s="265">
        <v>0</v>
      </c>
      <c r="M76" s="265">
        <v>0</v>
      </c>
      <c r="N76" s="265">
        <f t="shared" si="1"/>
        <v>0</v>
      </c>
    </row>
    <row r="77" spans="1:15" hidden="1" x14ac:dyDescent="0.2">
      <c r="A77" s="265" t="s">
        <v>260</v>
      </c>
      <c r="B77" s="265" t="s">
        <v>2901</v>
      </c>
      <c r="C77" s="265">
        <v>0.5</v>
      </c>
      <c r="D77" s="265" t="s">
        <v>403</v>
      </c>
      <c r="E77" s="265" t="s">
        <v>519</v>
      </c>
      <c r="F77" s="265" t="s">
        <v>519</v>
      </c>
      <c r="G77" s="265">
        <v>0.1</v>
      </c>
      <c r="I77" s="265">
        <v>6</v>
      </c>
      <c r="J77" s="265">
        <v>12</v>
      </c>
      <c r="K77" s="266">
        <v>43405</v>
      </c>
      <c r="L77" s="265">
        <v>1.43E-2</v>
      </c>
      <c r="M77" s="265">
        <v>0</v>
      </c>
      <c r="N77" s="265">
        <f t="shared" si="1"/>
        <v>1.43E-2</v>
      </c>
      <c r="O77" s="265" t="s">
        <v>260</v>
      </c>
    </row>
    <row r="78" spans="1:15" hidden="1" x14ac:dyDescent="0.2">
      <c r="A78" s="265" t="s">
        <v>2902</v>
      </c>
      <c r="B78" s="265" t="s">
        <v>2901</v>
      </c>
      <c r="C78" s="265">
        <v>0.5</v>
      </c>
      <c r="D78" s="265" t="s">
        <v>403</v>
      </c>
      <c r="E78" s="265" t="s">
        <v>519</v>
      </c>
      <c r="F78" s="265" t="s">
        <v>519</v>
      </c>
      <c r="G78" s="265">
        <v>0.1</v>
      </c>
      <c r="I78" s="265">
        <v>6</v>
      </c>
      <c r="J78" s="265">
        <v>12</v>
      </c>
      <c r="K78" s="266">
        <v>43405</v>
      </c>
      <c r="L78" s="265">
        <v>1.43E-2</v>
      </c>
      <c r="M78" s="265">
        <v>0</v>
      </c>
      <c r="N78" s="265">
        <f t="shared" si="1"/>
        <v>1.43E-2</v>
      </c>
    </row>
    <row r="79" spans="1:15" hidden="1" x14ac:dyDescent="0.2">
      <c r="A79" s="265" t="s">
        <v>2900</v>
      </c>
      <c r="B79" s="265" t="s">
        <v>2898</v>
      </c>
      <c r="C79" s="265">
        <v>0.5</v>
      </c>
      <c r="D79" s="265" t="s">
        <v>1043</v>
      </c>
      <c r="E79" s="265" t="s">
        <v>519</v>
      </c>
      <c r="F79" s="265" t="s">
        <v>519</v>
      </c>
      <c r="G79" s="265">
        <v>0</v>
      </c>
      <c r="H79" s="265">
        <v>202212</v>
      </c>
      <c r="K79" s="266">
        <v>43132</v>
      </c>
      <c r="L79" s="265">
        <v>0</v>
      </c>
      <c r="M79" s="265">
        <v>0</v>
      </c>
      <c r="N79" s="265">
        <f t="shared" si="1"/>
        <v>0</v>
      </c>
    </row>
    <row r="80" spans="1:15" hidden="1" x14ac:dyDescent="0.2">
      <c r="A80" s="265" t="s">
        <v>2899</v>
      </c>
      <c r="B80" s="265" t="s">
        <v>2898</v>
      </c>
      <c r="C80" s="265">
        <v>0.5</v>
      </c>
      <c r="D80" s="265" t="s">
        <v>1043</v>
      </c>
      <c r="E80" s="265" t="s">
        <v>519</v>
      </c>
      <c r="F80" s="265" t="s">
        <v>519</v>
      </c>
      <c r="G80" s="265">
        <v>0</v>
      </c>
      <c r="H80" s="265">
        <v>202212</v>
      </c>
      <c r="K80" s="266">
        <v>43132</v>
      </c>
      <c r="L80" s="265">
        <v>0</v>
      </c>
      <c r="M80" s="265">
        <v>0</v>
      </c>
      <c r="N80" s="265">
        <f t="shared" si="1"/>
        <v>0</v>
      </c>
    </row>
    <row r="81" spans="1:15" hidden="1" x14ac:dyDescent="0.2">
      <c r="A81" s="265" t="s">
        <v>2896</v>
      </c>
      <c r="B81" s="265" t="s">
        <v>2896</v>
      </c>
      <c r="C81" s="265">
        <v>0.5</v>
      </c>
      <c r="D81" s="265" t="s">
        <v>403</v>
      </c>
      <c r="E81" s="265" t="s">
        <v>519</v>
      </c>
      <c r="F81" s="265" t="s">
        <v>519</v>
      </c>
      <c r="G81" s="265">
        <v>0</v>
      </c>
      <c r="K81" s="266">
        <v>43101</v>
      </c>
      <c r="L81" s="265">
        <v>0</v>
      </c>
      <c r="M81" s="265">
        <v>0</v>
      </c>
      <c r="N81" s="265">
        <f t="shared" si="1"/>
        <v>0</v>
      </c>
      <c r="O81" s="265" t="s">
        <v>2896</v>
      </c>
    </row>
    <row r="82" spans="1:15" hidden="1" x14ac:dyDescent="0.2">
      <c r="A82" s="265" t="s">
        <v>2897</v>
      </c>
      <c r="B82" s="265" t="s">
        <v>2896</v>
      </c>
      <c r="C82" s="265">
        <v>0.5</v>
      </c>
      <c r="D82" s="265" t="s">
        <v>403</v>
      </c>
      <c r="E82" s="265" t="s">
        <v>519</v>
      </c>
      <c r="F82" s="265" t="s">
        <v>519</v>
      </c>
      <c r="G82" s="265">
        <v>0</v>
      </c>
      <c r="K82" s="266">
        <v>43101</v>
      </c>
      <c r="L82" s="265">
        <v>0</v>
      </c>
      <c r="M82" s="265">
        <v>0</v>
      </c>
      <c r="N82" s="265">
        <f t="shared" si="1"/>
        <v>0</v>
      </c>
    </row>
    <row r="83" spans="1:15" hidden="1" x14ac:dyDescent="0.2">
      <c r="A83" s="265" t="s">
        <v>2894</v>
      </c>
      <c r="B83" s="265" t="s">
        <v>2894</v>
      </c>
      <c r="C83" s="265">
        <v>0.5</v>
      </c>
      <c r="D83" s="265" t="s">
        <v>403</v>
      </c>
      <c r="E83" s="265" t="s">
        <v>519</v>
      </c>
      <c r="F83" s="265" t="s">
        <v>519</v>
      </c>
      <c r="G83" s="265">
        <v>0</v>
      </c>
      <c r="K83" s="266">
        <v>43101</v>
      </c>
      <c r="L83" s="265">
        <v>0</v>
      </c>
      <c r="M83" s="265">
        <v>0</v>
      </c>
      <c r="N83" s="265">
        <f t="shared" si="1"/>
        <v>0</v>
      </c>
      <c r="O83" s="265" t="s">
        <v>2894</v>
      </c>
    </row>
    <row r="84" spans="1:15" hidden="1" x14ac:dyDescent="0.2">
      <c r="A84" s="265" t="s">
        <v>2895</v>
      </c>
      <c r="B84" s="265" t="s">
        <v>2894</v>
      </c>
      <c r="C84" s="265">
        <v>0.5</v>
      </c>
      <c r="D84" s="265" t="s">
        <v>403</v>
      </c>
      <c r="E84" s="265" t="s">
        <v>519</v>
      </c>
      <c r="F84" s="265" t="s">
        <v>519</v>
      </c>
      <c r="G84" s="265">
        <v>0</v>
      </c>
      <c r="K84" s="266">
        <v>43101</v>
      </c>
      <c r="L84" s="265">
        <v>0</v>
      </c>
      <c r="M84" s="265">
        <v>0</v>
      </c>
      <c r="N84" s="265">
        <f t="shared" si="1"/>
        <v>0</v>
      </c>
    </row>
    <row r="85" spans="1:15" hidden="1" x14ac:dyDescent="0.2">
      <c r="A85" s="265" t="s">
        <v>2893</v>
      </c>
      <c r="B85" s="265" t="s">
        <v>2891</v>
      </c>
      <c r="C85" s="265">
        <v>0.5</v>
      </c>
      <c r="D85" s="265" t="s">
        <v>403</v>
      </c>
      <c r="E85" s="265" t="s">
        <v>519</v>
      </c>
      <c r="F85" s="265" t="s">
        <v>519</v>
      </c>
      <c r="G85" s="265">
        <v>0</v>
      </c>
      <c r="I85" s="265">
        <v>34</v>
      </c>
      <c r="J85" s="265">
        <v>20</v>
      </c>
      <c r="K85" s="266">
        <v>43101</v>
      </c>
      <c r="L85" s="265">
        <v>0.05</v>
      </c>
      <c r="M85" s="265">
        <v>0</v>
      </c>
      <c r="N85" s="265">
        <f t="shared" si="1"/>
        <v>0.05</v>
      </c>
      <c r="O85" s="265" t="s">
        <v>2893</v>
      </c>
    </row>
    <row r="86" spans="1:15" hidden="1" x14ac:dyDescent="0.2">
      <c r="A86" s="265" t="s">
        <v>2892</v>
      </c>
      <c r="B86" s="265" t="s">
        <v>2891</v>
      </c>
      <c r="C86" s="265">
        <v>0.5</v>
      </c>
      <c r="D86" s="265" t="s">
        <v>403</v>
      </c>
      <c r="E86" s="265" t="s">
        <v>519</v>
      </c>
      <c r="F86" s="265" t="s">
        <v>519</v>
      </c>
      <c r="G86" s="265">
        <v>0</v>
      </c>
      <c r="I86" s="265">
        <v>34</v>
      </c>
      <c r="J86" s="265">
        <v>20</v>
      </c>
      <c r="K86" s="266">
        <v>43101</v>
      </c>
      <c r="L86" s="265">
        <v>0.05</v>
      </c>
      <c r="M86" s="265">
        <v>0</v>
      </c>
      <c r="N86" s="265">
        <f t="shared" si="1"/>
        <v>0.05</v>
      </c>
    </row>
    <row r="87" spans="1:15" hidden="1" x14ac:dyDescent="0.2">
      <c r="A87" s="265" t="s">
        <v>2890</v>
      </c>
      <c r="B87" s="265" t="s">
        <v>2888</v>
      </c>
      <c r="C87" s="265">
        <v>0.5</v>
      </c>
      <c r="D87" s="265" t="s">
        <v>1043</v>
      </c>
      <c r="E87" s="265" t="s">
        <v>519</v>
      </c>
      <c r="F87" s="265" t="s">
        <v>519</v>
      </c>
      <c r="G87" s="265">
        <v>0</v>
      </c>
      <c r="H87" s="265">
        <v>202212</v>
      </c>
      <c r="K87" s="266">
        <v>43132</v>
      </c>
      <c r="L87" s="265">
        <v>0</v>
      </c>
      <c r="M87" s="265">
        <v>0</v>
      </c>
      <c r="N87" s="265">
        <f t="shared" si="1"/>
        <v>0</v>
      </c>
    </row>
    <row r="88" spans="1:15" hidden="1" x14ac:dyDescent="0.2">
      <c r="A88" s="265" t="s">
        <v>2889</v>
      </c>
      <c r="B88" s="265" t="s">
        <v>2888</v>
      </c>
      <c r="C88" s="265">
        <v>0.5</v>
      </c>
      <c r="D88" s="265" t="s">
        <v>1043</v>
      </c>
      <c r="E88" s="265" t="s">
        <v>519</v>
      </c>
      <c r="F88" s="265" t="s">
        <v>519</v>
      </c>
      <c r="G88" s="265">
        <v>0</v>
      </c>
      <c r="H88" s="265">
        <v>202212</v>
      </c>
      <c r="K88" s="266">
        <v>43132</v>
      </c>
      <c r="L88" s="265">
        <v>0</v>
      </c>
      <c r="M88" s="265">
        <v>0</v>
      </c>
      <c r="N88" s="265">
        <f t="shared" si="1"/>
        <v>0</v>
      </c>
    </row>
    <row r="89" spans="1:15" hidden="1" x14ac:dyDescent="0.2">
      <c r="A89" s="265" t="s">
        <v>2887</v>
      </c>
      <c r="B89" s="265" t="s">
        <v>2885</v>
      </c>
      <c r="C89" s="265">
        <v>0.5</v>
      </c>
      <c r="D89" s="265" t="s">
        <v>403</v>
      </c>
      <c r="E89" s="265" t="s">
        <v>519</v>
      </c>
      <c r="F89" s="265" t="s">
        <v>519</v>
      </c>
      <c r="G89" s="265">
        <v>0</v>
      </c>
      <c r="I89" s="265">
        <v>34</v>
      </c>
      <c r="J89" s="265">
        <v>20</v>
      </c>
      <c r="K89" s="266">
        <v>43101</v>
      </c>
      <c r="L89" s="265">
        <v>0.05</v>
      </c>
      <c r="M89" s="265">
        <v>0</v>
      </c>
      <c r="N89" s="265">
        <f t="shared" si="1"/>
        <v>0.05</v>
      </c>
      <c r="O89" s="265" t="s">
        <v>2887</v>
      </c>
    </row>
    <row r="90" spans="1:15" hidden="1" x14ac:dyDescent="0.2">
      <c r="A90" s="265" t="s">
        <v>2886</v>
      </c>
      <c r="B90" s="265" t="s">
        <v>2885</v>
      </c>
      <c r="C90" s="265">
        <v>0.5</v>
      </c>
      <c r="D90" s="265" t="s">
        <v>403</v>
      </c>
      <c r="E90" s="265" t="s">
        <v>519</v>
      </c>
      <c r="F90" s="265" t="s">
        <v>519</v>
      </c>
      <c r="G90" s="265">
        <v>0</v>
      </c>
      <c r="I90" s="265">
        <v>34</v>
      </c>
      <c r="J90" s="265">
        <v>20</v>
      </c>
      <c r="K90" s="266">
        <v>43101</v>
      </c>
      <c r="L90" s="265">
        <v>0.05</v>
      </c>
      <c r="M90" s="265">
        <v>0</v>
      </c>
      <c r="N90" s="265">
        <f t="shared" si="1"/>
        <v>0.05</v>
      </c>
    </row>
    <row r="91" spans="1:15" hidden="1" x14ac:dyDescent="0.2">
      <c r="A91" s="265" t="s">
        <v>2884</v>
      </c>
      <c r="B91" s="265" t="s">
        <v>2882</v>
      </c>
      <c r="C91" s="265">
        <v>0.5</v>
      </c>
      <c r="D91" s="265" t="s">
        <v>1043</v>
      </c>
      <c r="E91" s="265" t="s">
        <v>519</v>
      </c>
      <c r="F91" s="265" t="s">
        <v>519</v>
      </c>
      <c r="G91" s="265">
        <v>0</v>
      </c>
      <c r="H91" s="265">
        <v>202212</v>
      </c>
      <c r="K91" s="266">
        <v>43132</v>
      </c>
      <c r="L91" s="265">
        <v>0</v>
      </c>
      <c r="M91" s="265">
        <v>0</v>
      </c>
      <c r="N91" s="265">
        <f t="shared" si="1"/>
        <v>0</v>
      </c>
    </row>
    <row r="92" spans="1:15" hidden="1" x14ac:dyDescent="0.2">
      <c r="A92" s="265" t="s">
        <v>2883</v>
      </c>
      <c r="B92" s="265" t="s">
        <v>2882</v>
      </c>
      <c r="C92" s="265">
        <v>0.5</v>
      </c>
      <c r="D92" s="265" t="s">
        <v>1043</v>
      </c>
      <c r="E92" s="265" t="s">
        <v>519</v>
      </c>
      <c r="F92" s="265" t="s">
        <v>519</v>
      </c>
      <c r="G92" s="265">
        <v>0</v>
      </c>
      <c r="H92" s="265">
        <v>202212</v>
      </c>
      <c r="K92" s="266">
        <v>43132</v>
      </c>
      <c r="L92" s="265">
        <v>0</v>
      </c>
      <c r="M92" s="265">
        <v>0</v>
      </c>
      <c r="N92" s="265">
        <f t="shared" si="1"/>
        <v>0</v>
      </c>
    </row>
    <row r="93" spans="1:15" hidden="1" x14ac:dyDescent="0.2">
      <c r="A93" s="265" t="s">
        <v>2881</v>
      </c>
      <c r="B93" s="265" t="s">
        <v>2880</v>
      </c>
      <c r="C93" s="265">
        <v>0.5</v>
      </c>
      <c r="D93" s="265" t="s">
        <v>403</v>
      </c>
      <c r="E93" s="265" t="s">
        <v>519</v>
      </c>
      <c r="F93" s="265" t="s">
        <v>519</v>
      </c>
      <c r="G93" s="265">
        <v>0</v>
      </c>
      <c r="I93" s="265">
        <v>7</v>
      </c>
      <c r="J93" s="265">
        <v>25</v>
      </c>
      <c r="K93" s="266">
        <v>40664</v>
      </c>
      <c r="L93" s="265">
        <v>0</v>
      </c>
      <c r="M93" s="265">
        <v>0</v>
      </c>
      <c r="N93" s="265">
        <f t="shared" si="1"/>
        <v>0</v>
      </c>
    </row>
    <row r="94" spans="1:15" hidden="1" x14ac:dyDescent="0.2">
      <c r="A94" s="265" t="s">
        <v>2879</v>
      </c>
      <c r="B94" s="265" t="s">
        <v>2878</v>
      </c>
      <c r="C94" s="265">
        <v>0.5</v>
      </c>
      <c r="D94" s="265" t="s">
        <v>403</v>
      </c>
      <c r="E94" s="265" t="s">
        <v>519</v>
      </c>
      <c r="F94" s="265" t="s">
        <v>519</v>
      </c>
      <c r="G94" s="265">
        <v>0</v>
      </c>
      <c r="K94" s="266">
        <v>40664</v>
      </c>
      <c r="L94" s="265">
        <v>0</v>
      </c>
      <c r="M94" s="265">
        <v>0</v>
      </c>
      <c r="N94" s="265">
        <f t="shared" si="1"/>
        <v>0</v>
      </c>
    </row>
    <row r="95" spans="1:15" hidden="1" x14ac:dyDescent="0.2">
      <c r="A95" s="265" t="s">
        <v>2877</v>
      </c>
      <c r="B95" s="265" t="s">
        <v>2876</v>
      </c>
      <c r="C95" s="265">
        <v>0.5</v>
      </c>
      <c r="D95" s="265" t="s">
        <v>403</v>
      </c>
      <c r="E95" s="265" t="s">
        <v>519</v>
      </c>
      <c r="F95" s="265" t="s">
        <v>519</v>
      </c>
      <c r="G95" s="265">
        <v>0</v>
      </c>
      <c r="K95" s="266">
        <v>40330</v>
      </c>
      <c r="L95" s="265">
        <v>0</v>
      </c>
      <c r="M95" s="265">
        <v>0</v>
      </c>
      <c r="N95" s="265">
        <f t="shared" si="1"/>
        <v>0</v>
      </c>
    </row>
    <row r="96" spans="1:15" hidden="1" x14ac:dyDescent="0.2">
      <c r="A96" s="265" t="s">
        <v>261</v>
      </c>
      <c r="B96" s="265" t="s">
        <v>2874</v>
      </c>
      <c r="C96" s="265">
        <v>0.5</v>
      </c>
      <c r="D96" s="265" t="s">
        <v>403</v>
      </c>
      <c r="E96" s="265" t="s">
        <v>519</v>
      </c>
      <c r="F96" s="265" t="s">
        <v>519</v>
      </c>
      <c r="G96" s="265">
        <v>0.1</v>
      </c>
      <c r="I96" s="265">
        <v>6</v>
      </c>
      <c r="J96" s="265">
        <v>14</v>
      </c>
      <c r="K96" s="266">
        <v>43101</v>
      </c>
      <c r="L96" s="265">
        <v>2.8400000000000002E-2</v>
      </c>
      <c r="M96" s="265">
        <v>0</v>
      </c>
      <c r="N96" s="265">
        <f t="shared" si="1"/>
        <v>2.8400000000000002E-2</v>
      </c>
      <c r="O96" s="265" t="s">
        <v>261</v>
      </c>
    </row>
    <row r="97" spans="1:15" hidden="1" x14ac:dyDescent="0.2">
      <c r="A97" s="265" t="s">
        <v>2875</v>
      </c>
      <c r="B97" s="265" t="s">
        <v>2874</v>
      </c>
      <c r="C97" s="265">
        <v>0.5</v>
      </c>
      <c r="D97" s="265" t="s">
        <v>403</v>
      </c>
      <c r="E97" s="265" t="s">
        <v>519</v>
      </c>
      <c r="F97" s="265" t="s">
        <v>519</v>
      </c>
      <c r="G97" s="265">
        <v>0.1</v>
      </c>
      <c r="I97" s="265">
        <v>6</v>
      </c>
      <c r="J97" s="265">
        <v>14</v>
      </c>
      <c r="K97" s="266">
        <v>43101</v>
      </c>
      <c r="L97" s="265">
        <v>2.8400000000000002E-2</v>
      </c>
      <c r="M97" s="265">
        <v>0</v>
      </c>
      <c r="N97" s="265">
        <f t="shared" si="1"/>
        <v>2.8400000000000002E-2</v>
      </c>
    </row>
    <row r="98" spans="1:15" hidden="1" x14ac:dyDescent="0.2">
      <c r="A98" s="265" t="s">
        <v>2873</v>
      </c>
      <c r="B98" s="265" t="s">
        <v>2872</v>
      </c>
      <c r="C98" s="265">
        <v>0.5</v>
      </c>
      <c r="D98" s="265" t="s">
        <v>1043</v>
      </c>
      <c r="E98" s="265" t="s">
        <v>519</v>
      </c>
      <c r="F98" s="265" t="s">
        <v>519</v>
      </c>
      <c r="G98" s="265">
        <v>0</v>
      </c>
      <c r="H98" s="265">
        <v>202212</v>
      </c>
      <c r="K98" s="266">
        <v>43132</v>
      </c>
      <c r="L98" s="265">
        <v>0</v>
      </c>
      <c r="M98" s="265">
        <v>0</v>
      </c>
      <c r="N98" s="265">
        <f t="shared" si="1"/>
        <v>0</v>
      </c>
    </row>
    <row r="99" spans="1:15" hidden="1" x14ac:dyDescent="0.2">
      <c r="A99" s="265" t="s">
        <v>2871</v>
      </c>
      <c r="B99" s="265" t="s">
        <v>520</v>
      </c>
      <c r="C99" s="265">
        <v>0.5</v>
      </c>
      <c r="D99" s="265" t="s">
        <v>403</v>
      </c>
      <c r="E99" s="265" t="s">
        <v>519</v>
      </c>
      <c r="F99" s="265" t="s">
        <v>519</v>
      </c>
      <c r="G99" s="265">
        <v>0</v>
      </c>
      <c r="K99" s="266">
        <v>41730</v>
      </c>
      <c r="L99" s="265">
        <v>0</v>
      </c>
      <c r="M99" s="265">
        <v>0</v>
      </c>
      <c r="N99" s="265">
        <f t="shared" si="1"/>
        <v>0</v>
      </c>
    </row>
    <row r="100" spans="1:15" hidden="1" x14ac:dyDescent="0.2">
      <c r="A100" s="265" t="s">
        <v>2870</v>
      </c>
      <c r="B100" s="265" t="s">
        <v>520</v>
      </c>
      <c r="C100" s="265">
        <v>0.5</v>
      </c>
      <c r="D100" s="265" t="s">
        <v>403</v>
      </c>
      <c r="E100" s="265" t="s">
        <v>519</v>
      </c>
      <c r="F100" s="265" t="s">
        <v>519</v>
      </c>
      <c r="G100" s="265">
        <v>0</v>
      </c>
      <c r="K100" s="266">
        <v>41730</v>
      </c>
      <c r="L100" s="265">
        <v>0</v>
      </c>
      <c r="M100" s="265">
        <v>0</v>
      </c>
      <c r="N100" s="265">
        <f t="shared" si="1"/>
        <v>0</v>
      </c>
    </row>
    <row r="101" spans="1:15" hidden="1" x14ac:dyDescent="0.2">
      <c r="A101" s="265" t="s">
        <v>145</v>
      </c>
      <c r="B101" s="265" t="s">
        <v>2868</v>
      </c>
      <c r="C101" s="265">
        <v>0.5</v>
      </c>
      <c r="D101" s="265" t="s">
        <v>403</v>
      </c>
      <c r="E101" s="265" t="s">
        <v>519</v>
      </c>
      <c r="F101" s="265" t="s">
        <v>519</v>
      </c>
      <c r="G101" s="265">
        <v>0</v>
      </c>
      <c r="I101" s="265">
        <v>34</v>
      </c>
      <c r="J101" s="265">
        <v>15</v>
      </c>
      <c r="K101" s="266">
        <v>43101</v>
      </c>
      <c r="L101" s="265">
        <v>6.6699999999999995E-2</v>
      </c>
      <c r="M101" s="265">
        <v>0</v>
      </c>
      <c r="N101" s="265">
        <f t="shared" si="1"/>
        <v>6.6699999999999995E-2</v>
      </c>
      <c r="O101" s="265" t="s">
        <v>145</v>
      </c>
    </row>
    <row r="102" spans="1:15" hidden="1" x14ac:dyDescent="0.2">
      <c r="A102" s="265" t="s">
        <v>2869</v>
      </c>
      <c r="B102" s="265" t="s">
        <v>2868</v>
      </c>
      <c r="C102" s="265">
        <v>0.5</v>
      </c>
      <c r="D102" s="265" t="s">
        <v>403</v>
      </c>
      <c r="E102" s="265" t="s">
        <v>519</v>
      </c>
      <c r="F102" s="265" t="s">
        <v>519</v>
      </c>
      <c r="G102" s="265">
        <v>0</v>
      </c>
      <c r="I102" s="265">
        <v>34</v>
      </c>
      <c r="J102" s="265">
        <v>15</v>
      </c>
      <c r="K102" s="266">
        <v>43101</v>
      </c>
      <c r="L102" s="265">
        <v>6.6699999999999995E-2</v>
      </c>
      <c r="M102" s="265">
        <v>0</v>
      </c>
      <c r="N102" s="265">
        <f t="shared" si="1"/>
        <v>6.6699999999999995E-2</v>
      </c>
    </row>
    <row r="103" spans="1:15" hidden="1" x14ac:dyDescent="0.2">
      <c r="A103" s="265" t="s">
        <v>2866</v>
      </c>
      <c r="B103" s="265" t="s">
        <v>2866</v>
      </c>
      <c r="C103" s="265">
        <v>0.5</v>
      </c>
      <c r="D103" s="265" t="s">
        <v>1043</v>
      </c>
      <c r="E103" s="265" t="s">
        <v>519</v>
      </c>
      <c r="F103" s="265" t="s">
        <v>519</v>
      </c>
      <c r="G103" s="265">
        <v>0</v>
      </c>
      <c r="H103" s="265">
        <v>202212</v>
      </c>
      <c r="K103" s="266">
        <v>43132</v>
      </c>
      <c r="L103" s="265">
        <v>0</v>
      </c>
      <c r="M103" s="265">
        <v>0</v>
      </c>
      <c r="N103" s="265">
        <f t="shared" si="1"/>
        <v>0</v>
      </c>
    </row>
    <row r="104" spans="1:15" hidden="1" x14ac:dyDescent="0.2">
      <c r="A104" s="265" t="s">
        <v>2867</v>
      </c>
      <c r="B104" s="265" t="s">
        <v>2866</v>
      </c>
      <c r="C104" s="265">
        <v>0.5</v>
      </c>
      <c r="D104" s="265" t="s">
        <v>1043</v>
      </c>
      <c r="E104" s="265" t="s">
        <v>519</v>
      </c>
      <c r="F104" s="265" t="s">
        <v>519</v>
      </c>
      <c r="G104" s="265">
        <v>0</v>
      </c>
      <c r="H104" s="265">
        <v>202212</v>
      </c>
      <c r="K104" s="266">
        <v>43132</v>
      </c>
      <c r="L104" s="265">
        <v>0</v>
      </c>
      <c r="M104" s="265">
        <v>0</v>
      </c>
      <c r="N104" s="265">
        <f t="shared" si="1"/>
        <v>0</v>
      </c>
    </row>
    <row r="105" spans="1:15" hidden="1" x14ac:dyDescent="0.2">
      <c r="A105" s="265" t="s">
        <v>2865</v>
      </c>
      <c r="B105" s="265" t="s">
        <v>2864</v>
      </c>
      <c r="C105" s="265">
        <v>0.5</v>
      </c>
      <c r="D105" s="265" t="s">
        <v>403</v>
      </c>
      <c r="E105" s="265" t="s">
        <v>519</v>
      </c>
      <c r="F105" s="265" t="s">
        <v>519</v>
      </c>
      <c r="G105" s="265">
        <v>0</v>
      </c>
      <c r="K105" s="266">
        <v>40664</v>
      </c>
      <c r="L105" s="265">
        <v>0</v>
      </c>
      <c r="M105" s="265">
        <v>0</v>
      </c>
      <c r="N105" s="265">
        <f t="shared" si="1"/>
        <v>0</v>
      </c>
    </row>
    <row r="106" spans="1:15" hidden="1" x14ac:dyDescent="0.2">
      <c r="A106" s="265" t="s">
        <v>2863</v>
      </c>
      <c r="B106" s="265" t="s">
        <v>2862</v>
      </c>
      <c r="C106" s="265">
        <v>0.5</v>
      </c>
      <c r="D106" s="265" t="s">
        <v>403</v>
      </c>
      <c r="E106" s="265" t="s">
        <v>519</v>
      </c>
      <c r="F106" s="265" t="s">
        <v>519</v>
      </c>
      <c r="G106" s="265">
        <v>0</v>
      </c>
      <c r="K106" s="266">
        <v>40664</v>
      </c>
      <c r="L106" s="265">
        <v>0</v>
      </c>
      <c r="M106" s="265">
        <v>0</v>
      </c>
      <c r="N106" s="265">
        <f t="shared" si="1"/>
        <v>0</v>
      </c>
    </row>
    <row r="107" spans="1:15" hidden="1" x14ac:dyDescent="0.2">
      <c r="A107" s="265" t="s">
        <v>2861</v>
      </c>
      <c r="B107" s="265" t="s">
        <v>2860</v>
      </c>
      <c r="C107" s="265">
        <v>0.5</v>
      </c>
      <c r="D107" s="265" t="s">
        <v>403</v>
      </c>
      <c r="E107" s="265" t="s">
        <v>519</v>
      </c>
      <c r="F107" s="265" t="s">
        <v>519</v>
      </c>
      <c r="G107" s="265">
        <v>0</v>
      </c>
      <c r="I107" s="265">
        <v>34</v>
      </c>
      <c r="J107" s="265">
        <v>15</v>
      </c>
      <c r="K107" s="266">
        <v>43101</v>
      </c>
      <c r="L107" s="265">
        <v>6.6699999999999995E-2</v>
      </c>
      <c r="M107" s="265">
        <v>0</v>
      </c>
      <c r="N107" s="265">
        <f t="shared" si="1"/>
        <v>6.6699999999999995E-2</v>
      </c>
    </row>
    <row r="108" spans="1:15" hidden="1" x14ac:dyDescent="0.2">
      <c r="A108" s="265" t="s">
        <v>146</v>
      </c>
      <c r="B108" s="265" t="s">
        <v>2860</v>
      </c>
      <c r="C108" s="265">
        <v>0.5</v>
      </c>
      <c r="D108" s="265" t="s">
        <v>403</v>
      </c>
      <c r="E108" s="265" t="s">
        <v>519</v>
      </c>
      <c r="F108" s="265" t="s">
        <v>519</v>
      </c>
      <c r="G108" s="265">
        <v>0</v>
      </c>
      <c r="I108" s="265">
        <v>34</v>
      </c>
      <c r="J108" s="265">
        <v>15</v>
      </c>
      <c r="K108" s="266">
        <v>43101</v>
      </c>
      <c r="L108" s="265">
        <v>6.6699999999999995E-2</v>
      </c>
      <c r="M108" s="265">
        <v>0</v>
      </c>
      <c r="N108" s="265">
        <f t="shared" si="1"/>
        <v>6.6699999999999995E-2</v>
      </c>
      <c r="O108" s="265" t="s">
        <v>146</v>
      </c>
    </row>
    <row r="109" spans="1:15" hidden="1" x14ac:dyDescent="0.2">
      <c r="A109" s="265" t="s">
        <v>2859</v>
      </c>
      <c r="B109" s="265" t="s">
        <v>2857</v>
      </c>
      <c r="C109" s="265">
        <v>0.5</v>
      </c>
      <c r="D109" s="265" t="s">
        <v>403</v>
      </c>
      <c r="E109" s="265" t="s">
        <v>519</v>
      </c>
      <c r="F109" s="265" t="s">
        <v>519</v>
      </c>
      <c r="G109" s="265">
        <v>0</v>
      </c>
      <c r="I109" s="265">
        <v>34</v>
      </c>
      <c r="J109" s="265">
        <v>15</v>
      </c>
      <c r="K109" s="266">
        <v>43101</v>
      </c>
      <c r="L109" s="265">
        <v>6.6699999999999995E-2</v>
      </c>
      <c r="M109" s="265">
        <v>0</v>
      </c>
      <c r="N109" s="265">
        <f t="shared" si="1"/>
        <v>6.6699999999999995E-2</v>
      </c>
      <c r="O109" s="265" t="s">
        <v>2859</v>
      </c>
    </row>
    <row r="110" spans="1:15" hidden="1" x14ac:dyDescent="0.2">
      <c r="A110" s="265" t="s">
        <v>2858</v>
      </c>
      <c r="B110" s="265" t="s">
        <v>2857</v>
      </c>
      <c r="C110" s="265">
        <v>0.5</v>
      </c>
      <c r="D110" s="265" t="s">
        <v>403</v>
      </c>
      <c r="E110" s="265" t="s">
        <v>519</v>
      </c>
      <c r="F110" s="265" t="s">
        <v>519</v>
      </c>
      <c r="G110" s="265">
        <v>0</v>
      </c>
      <c r="I110" s="265">
        <v>34</v>
      </c>
      <c r="J110" s="265">
        <v>15</v>
      </c>
      <c r="K110" s="266">
        <v>43101</v>
      </c>
      <c r="L110" s="265">
        <v>6.6699999999999995E-2</v>
      </c>
      <c r="M110" s="265">
        <v>0</v>
      </c>
      <c r="N110" s="265">
        <f t="shared" si="1"/>
        <v>6.6699999999999995E-2</v>
      </c>
    </row>
    <row r="111" spans="1:15" hidden="1" x14ac:dyDescent="0.2">
      <c r="A111" s="265" t="s">
        <v>2856</v>
      </c>
      <c r="B111" s="265" t="s">
        <v>2855</v>
      </c>
      <c r="C111" s="265">
        <v>0.5</v>
      </c>
      <c r="D111" s="265" t="s">
        <v>1043</v>
      </c>
      <c r="E111" s="265" t="s">
        <v>519</v>
      </c>
      <c r="F111" s="265" t="s">
        <v>519</v>
      </c>
      <c r="G111" s="265">
        <v>0</v>
      </c>
      <c r="H111" s="265">
        <v>202212</v>
      </c>
      <c r="K111" s="266">
        <v>43132</v>
      </c>
      <c r="L111" s="265">
        <v>0</v>
      </c>
      <c r="M111" s="265">
        <v>0</v>
      </c>
      <c r="N111" s="265">
        <f t="shared" si="1"/>
        <v>0</v>
      </c>
    </row>
    <row r="112" spans="1:15" hidden="1" x14ac:dyDescent="0.2">
      <c r="A112" s="265" t="s">
        <v>2854</v>
      </c>
      <c r="B112" s="265" t="s">
        <v>2852</v>
      </c>
      <c r="C112" s="265">
        <v>0.5</v>
      </c>
      <c r="D112" s="265" t="s">
        <v>403</v>
      </c>
      <c r="E112" s="265" t="s">
        <v>519</v>
      </c>
      <c r="F112" s="265" t="s">
        <v>519</v>
      </c>
      <c r="G112" s="265">
        <v>0</v>
      </c>
      <c r="I112" s="265">
        <v>34</v>
      </c>
      <c r="J112" s="265">
        <v>25</v>
      </c>
      <c r="K112" s="266">
        <v>40664</v>
      </c>
      <c r="L112" s="265">
        <v>0</v>
      </c>
      <c r="M112" s="265">
        <v>0</v>
      </c>
      <c r="N112" s="265">
        <f t="shared" si="1"/>
        <v>0</v>
      </c>
    </row>
    <row r="113" spans="1:15" hidden="1" x14ac:dyDescent="0.2">
      <c r="A113" s="265" t="s">
        <v>2853</v>
      </c>
      <c r="B113" s="265" t="s">
        <v>2852</v>
      </c>
      <c r="C113" s="265">
        <v>0.5</v>
      </c>
      <c r="D113" s="265" t="s">
        <v>403</v>
      </c>
      <c r="E113" s="265" t="s">
        <v>519</v>
      </c>
      <c r="F113" s="265" t="s">
        <v>519</v>
      </c>
      <c r="G113" s="265">
        <v>0</v>
      </c>
      <c r="I113" s="265">
        <v>34</v>
      </c>
      <c r="J113" s="265">
        <v>25</v>
      </c>
      <c r="K113" s="266">
        <v>40664</v>
      </c>
      <c r="L113" s="265">
        <v>0</v>
      </c>
      <c r="M113" s="265">
        <v>0</v>
      </c>
      <c r="N113" s="265">
        <f t="shared" si="1"/>
        <v>0</v>
      </c>
    </row>
    <row r="114" spans="1:15" hidden="1" x14ac:dyDescent="0.2">
      <c r="A114" s="265" t="s">
        <v>2851</v>
      </c>
      <c r="B114" s="265" t="s">
        <v>1112</v>
      </c>
      <c r="C114" s="265">
        <v>0.5</v>
      </c>
      <c r="D114" s="265" t="s">
        <v>783</v>
      </c>
      <c r="E114" s="265" t="s">
        <v>519</v>
      </c>
      <c r="F114" s="265" t="s">
        <v>519</v>
      </c>
      <c r="G114" s="265">
        <v>0</v>
      </c>
      <c r="K114" s="266">
        <v>42979</v>
      </c>
      <c r="L114" s="265">
        <v>0</v>
      </c>
      <c r="M114" s="265">
        <v>0</v>
      </c>
      <c r="N114" s="265">
        <f t="shared" si="1"/>
        <v>0</v>
      </c>
      <c r="O114" s="265" t="s">
        <v>2851</v>
      </c>
    </row>
    <row r="115" spans="1:15" hidden="1" x14ac:dyDescent="0.2">
      <c r="A115" s="265" t="s">
        <v>2850</v>
      </c>
      <c r="B115" s="265" t="s">
        <v>2838</v>
      </c>
      <c r="C115" s="265">
        <v>0.5</v>
      </c>
      <c r="D115" s="265" t="s">
        <v>1043</v>
      </c>
      <c r="E115" s="265" t="s">
        <v>519</v>
      </c>
      <c r="F115" s="265" t="s">
        <v>519</v>
      </c>
      <c r="G115" s="265">
        <v>0</v>
      </c>
      <c r="K115" s="266">
        <v>43497</v>
      </c>
      <c r="L115" s="265">
        <v>0</v>
      </c>
      <c r="M115" s="265">
        <v>0</v>
      </c>
      <c r="N115" s="265">
        <f t="shared" si="1"/>
        <v>0</v>
      </c>
    </row>
    <row r="116" spans="1:15" hidden="1" x14ac:dyDescent="0.2">
      <c r="A116" s="265" t="s">
        <v>2849</v>
      </c>
      <c r="B116" s="265" t="s">
        <v>2836</v>
      </c>
      <c r="C116" s="265">
        <v>0.5</v>
      </c>
      <c r="D116" s="265" t="s">
        <v>1043</v>
      </c>
      <c r="E116" s="265" t="s">
        <v>519</v>
      </c>
      <c r="F116" s="265" t="s">
        <v>519</v>
      </c>
      <c r="G116" s="265">
        <v>0</v>
      </c>
      <c r="K116" s="266">
        <v>43497</v>
      </c>
      <c r="L116" s="265">
        <v>0</v>
      </c>
      <c r="M116" s="265">
        <v>0</v>
      </c>
      <c r="N116" s="265">
        <f t="shared" si="1"/>
        <v>0</v>
      </c>
    </row>
    <row r="117" spans="1:15" hidden="1" x14ac:dyDescent="0.2">
      <c r="A117" s="265" t="s">
        <v>2848</v>
      </c>
      <c r="B117" s="265" t="s">
        <v>2847</v>
      </c>
      <c r="C117" s="265">
        <v>0.5</v>
      </c>
      <c r="D117" s="265" t="s">
        <v>403</v>
      </c>
      <c r="E117" s="265" t="s">
        <v>519</v>
      </c>
      <c r="F117" s="265" t="s">
        <v>519</v>
      </c>
      <c r="G117" s="265">
        <v>0</v>
      </c>
      <c r="K117" s="266">
        <v>40330</v>
      </c>
      <c r="L117" s="265">
        <v>0</v>
      </c>
      <c r="M117" s="265">
        <v>0</v>
      </c>
      <c r="N117" s="265">
        <f t="shared" si="1"/>
        <v>0</v>
      </c>
    </row>
    <row r="118" spans="1:15" hidden="1" x14ac:dyDescent="0.2">
      <c r="A118" s="265" t="s">
        <v>2846</v>
      </c>
      <c r="B118" s="265" t="s">
        <v>2845</v>
      </c>
      <c r="C118" s="265">
        <v>0.5</v>
      </c>
      <c r="D118" s="265" t="s">
        <v>403</v>
      </c>
      <c r="E118" s="265" t="s">
        <v>519</v>
      </c>
      <c r="F118" s="265" t="s">
        <v>519</v>
      </c>
      <c r="G118" s="265">
        <v>0</v>
      </c>
      <c r="K118" s="266">
        <v>40330</v>
      </c>
      <c r="L118" s="265">
        <v>0</v>
      </c>
      <c r="M118" s="265">
        <v>0</v>
      </c>
      <c r="N118" s="265">
        <f t="shared" si="1"/>
        <v>0</v>
      </c>
    </row>
    <row r="119" spans="1:15" hidden="1" x14ac:dyDescent="0.2">
      <c r="A119" s="265" t="s">
        <v>2844</v>
      </c>
      <c r="B119" s="265" t="s">
        <v>2843</v>
      </c>
      <c r="C119" s="265">
        <v>0.5</v>
      </c>
      <c r="D119" s="265" t="s">
        <v>403</v>
      </c>
      <c r="E119" s="265" t="s">
        <v>519</v>
      </c>
      <c r="F119" s="265" t="s">
        <v>519</v>
      </c>
      <c r="G119" s="265">
        <v>0</v>
      </c>
      <c r="K119" s="266">
        <v>40330</v>
      </c>
      <c r="L119" s="265">
        <v>0</v>
      </c>
      <c r="M119" s="265">
        <v>0</v>
      </c>
      <c r="N119" s="265">
        <f t="shared" si="1"/>
        <v>0</v>
      </c>
    </row>
    <row r="120" spans="1:15" hidden="1" x14ac:dyDescent="0.2">
      <c r="A120" s="265" t="s">
        <v>2842</v>
      </c>
      <c r="B120" s="265" t="s">
        <v>2841</v>
      </c>
      <c r="C120" s="265">
        <v>0.5</v>
      </c>
      <c r="D120" s="265" t="s">
        <v>403</v>
      </c>
      <c r="E120" s="265" t="s">
        <v>519</v>
      </c>
      <c r="F120" s="265" t="s">
        <v>519</v>
      </c>
      <c r="G120" s="265">
        <v>0</v>
      </c>
      <c r="K120" s="266">
        <v>41640</v>
      </c>
      <c r="L120" s="265">
        <v>0</v>
      </c>
      <c r="M120" s="265">
        <v>0</v>
      </c>
      <c r="N120" s="265">
        <f t="shared" si="1"/>
        <v>0</v>
      </c>
    </row>
    <row r="121" spans="1:15" hidden="1" x14ac:dyDescent="0.2">
      <c r="A121" s="265" t="s">
        <v>2840</v>
      </c>
      <c r="B121" s="265" t="s">
        <v>2834</v>
      </c>
      <c r="C121" s="265">
        <v>0.5</v>
      </c>
      <c r="D121" s="265" t="s">
        <v>403</v>
      </c>
      <c r="E121" s="265" t="s">
        <v>519</v>
      </c>
      <c r="F121" s="265" t="s">
        <v>519</v>
      </c>
      <c r="G121" s="265">
        <v>0</v>
      </c>
      <c r="K121" s="266">
        <v>43497</v>
      </c>
      <c r="L121" s="265">
        <v>0</v>
      </c>
      <c r="M121" s="265">
        <v>0</v>
      </c>
      <c r="N121" s="265">
        <f t="shared" si="1"/>
        <v>0</v>
      </c>
    </row>
    <row r="122" spans="1:15" hidden="1" x14ac:dyDescent="0.2">
      <c r="A122" s="265" t="s">
        <v>2839</v>
      </c>
      <c r="B122" s="265" t="s">
        <v>2838</v>
      </c>
      <c r="C122" s="265">
        <v>0.5</v>
      </c>
      <c r="D122" s="265" t="s">
        <v>403</v>
      </c>
      <c r="E122" s="265" t="s">
        <v>519</v>
      </c>
      <c r="F122" s="265" t="s">
        <v>519</v>
      </c>
      <c r="G122" s="265">
        <v>0</v>
      </c>
      <c r="K122" s="266">
        <v>43497</v>
      </c>
      <c r="L122" s="265">
        <v>0</v>
      </c>
      <c r="M122" s="265">
        <v>0</v>
      </c>
      <c r="N122" s="265">
        <f t="shared" si="1"/>
        <v>0</v>
      </c>
    </row>
    <row r="123" spans="1:15" hidden="1" x14ac:dyDescent="0.2">
      <c r="A123" s="265" t="s">
        <v>2837</v>
      </c>
      <c r="B123" s="265" t="s">
        <v>2836</v>
      </c>
      <c r="C123" s="265">
        <v>0.5</v>
      </c>
      <c r="D123" s="265" t="s">
        <v>403</v>
      </c>
      <c r="E123" s="265" t="s">
        <v>519</v>
      </c>
      <c r="F123" s="265" t="s">
        <v>519</v>
      </c>
      <c r="G123" s="265">
        <v>0</v>
      </c>
      <c r="K123" s="266">
        <v>43497</v>
      </c>
      <c r="L123" s="265">
        <v>0</v>
      </c>
      <c r="M123" s="265">
        <v>0</v>
      </c>
      <c r="N123" s="265">
        <f t="shared" si="1"/>
        <v>0</v>
      </c>
    </row>
    <row r="124" spans="1:15" hidden="1" x14ac:dyDescent="0.2">
      <c r="A124" s="265" t="s">
        <v>2835</v>
      </c>
      <c r="B124" s="265" t="s">
        <v>2834</v>
      </c>
      <c r="C124" s="265">
        <v>0.5</v>
      </c>
      <c r="D124" s="265" t="s">
        <v>1043</v>
      </c>
      <c r="E124" s="265" t="s">
        <v>519</v>
      </c>
      <c r="F124" s="265" t="s">
        <v>519</v>
      </c>
      <c r="G124" s="265">
        <v>0</v>
      </c>
      <c r="K124" s="266">
        <v>43497</v>
      </c>
      <c r="L124" s="265">
        <v>0</v>
      </c>
      <c r="M124" s="265">
        <v>0</v>
      </c>
      <c r="N124" s="265">
        <f t="shared" si="1"/>
        <v>0</v>
      </c>
    </row>
    <row r="125" spans="1:15" hidden="1" x14ac:dyDescent="0.2">
      <c r="A125" s="265" t="s">
        <v>2833</v>
      </c>
      <c r="B125" s="265" t="s">
        <v>2832</v>
      </c>
      <c r="C125" s="265">
        <v>0.5</v>
      </c>
      <c r="D125" s="265" t="s">
        <v>403</v>
      </c>
      <c r="E125" s="265" t="s">
        <v>519</v>
      </c>
      <c r="F125" s="265" t="s">
        <v>519</v>
      </c>
      <c r="G125" s="265">
        <v>0</v>
      </c>
      <c r="K125" s="266">
        <v>40330</v>
      </c>
      <c r="L125" s="265">
        <v>0</v>
      </c>
      <c r="M125" s="265">
        <v>0</v>
      </c>
      <c r="N125" s="265">
        <f t="shared" si="1"/>
        <v>0</v>
      </c>
    </row>
    <row r="126" spans="1:15" hidden="1" x14ac:dyDescent="0.2">
      <c r="A126" s="265" t="s">
        <v>2831</v>
      </c>
      <c r="B126" s="265" t="s">
        <v>520</v>
      </c>
      <c r="C126" s="265">
        <v>0.5</v>
      </c>
      <c r="D126" s="265" t="s">
        <v>403</v>
      </c>
      <c r="E126" s="265" t="s">
        <v>519</v>
      </c>
      <c r="F126" s="265" t="s">
        <v>519</v>
      </c>
      <c r="G126" s="265">
        <v>0</v>
      </c>
      <c r="K126" s="266">
        <v>41730</v>
      </c>
      <c r="L126" s="265">
        <v>0</v>
      </c>
      <c r="M126" s="265">
        <v>0</v>
      </c>
      <c r="N126" s="265">
        <f t="shared" si="1"/>
        <v>0</v>
      </c>
      <c r="O126" s="265" t="s">
        <v>2831</v>
      </c>
    </row>
    <row r="127" spans="1:15" hidden="1" x14ac:dyDescent="0.2">
      <c r="A127" s="265" t="s">
        <v>2830</v>
      </c>
      <c r="B127" s="265" t="s">
        <v>520</v>
      </c>
      <c r="C127" s="265">
        <v>0.5</v>
      </c>
      <c r="D127" s="265" t="s">
        <v>403</v>
      </c>
      <c r="E127" s="265" t="s">
        <v>519</v>
      </c>
      <c r="F127" s="265" t="s">
        <v>519</v>
      </c>
      <c r="G127" s="265">
        <v>0</v>
      </c>
      <c r="K127" s="266">
        <v>41730</v>
      </c>
      <c r="L127" s="265">
        <v>0</v>
      </c>
      <c r="M127" s="265">
        <v>0</v>
      </c>
      <c r="N127" s="265">
        <f t="shared" si="1"/>
        <v>0</v>
      </c>
    </row>
    <row r="128" spans="1:15" hidden="1" x14ac:dyDescent="0.2">
      <c r="A128" s="265" t="s">
        <v>2829</v>
      </c>
      <c r="B128" s="265" t="s">
        <v>1264</v>
      </c>
      <c r="C128" s="265">
        <v>0.5</v>
      </c>
      <c r="D128" s="265" t="s">
        <v>783</v>
      </c>
      <c r="E128" s="265" t="s">
        <v>519</v>
      </c>
      <c r="F128" s="265" t="s">
        <v>519</v>
      </c>
      <c r="G128" s="265">
        <v>0</v>
      </c>
      <c r="K128" s="266">
        <v>40330</v>
      </c>
      <c r="L128" s="265">
        <v>0</v>
      </c>
      <c r="M128" s="265">
        <v>0</v>
      </c>
      <c r="N128" s="265">
        <f t="shared" si="1"/>
        <v>0</v>
      </c>
      <c r="O128" s="265" t="s">
        <v>2829</v>
      </c>
    </row>
    <row r="129" spans="1:15" hidden="1" x14ac:dyDescent="0.2">
      <c r="A129" s="265" t="s">
        <v>2828</v>
      </c>
      <c r="B129" s="265" t="s">
        <v>1264</v>
      </c>
      <c r="C129" s="265">
        <v>0.5</v>
      </c>
      <c r="D129" s="265" t="s">
        <v>783</v>
      </c>
      <c r="E129" s="265" t="s">
        <v>519</v>
      </c>
      <c r="F129" s="265" t="s">
        <v>519</v>
      </c>
      <c r="G129" s="265">
        <v>0</v>
      </c>
      <c r="K129" s="266">
        <v>40330</v>
      </c>
      <c r="L129" s="265">
        <v>0</v>
      </c>
      <c r="M129" s="265">
        <v>0</v>
      </c>
      <c r="N129" s="265">
        <f t="shared" si="1"/>
        <v>0</v>
      </c>
      <c r="O129" s="265" t="s">
        <v>2828</v>
      </c>
    </row>
    <row r="130" spans="1:15" hidden="1" x14ac:dyDescent="0.2">
      <c r="A130" s="265" t="s">
        <v>2827</v>
      </c>
      <c r="B130" s="265" t="s">
        <v>1264</v>
      </c>
      <c r="C130" s="265">
        <v>0.5</v>
      </c>
      <c r="D130" s="265" t="s">
        <v>783</v>
      </c>
      <c r="E130" s="265" t="s">
        <v>519</v>
      </c>
      <c r="F130" s="265" t="s">
        <v>519</v>
      </c>
      <c r="G130" s="265">
        <v>0</v>
      </c>
      <c r="K130" s="266">
        <v>40330</v>
      </c>
      <c r="L130" s="265">
        <v>0</v>
      </c>
      <c r="M130" s="265">
        <v>0</v>
      </c>
      <c r="N130" s="265">
        <f t="shared" si="1"/>
        <v>0</v>
      </c>
      <c r="O130" s="265" t="s">
        <v>2827</v>
      </c>
    </row>
    <row r="131" spans="1:15" hidden="1" x14ac:dyDescent="0.2">
      <c r="A131" s="265" t="s">
        <v>2826</v>
      </c>
      <c r="B131" s="265" t="s">
        <v>520</v>
      </c>
      <c r="C131" s="265">
        <v>0.5</v>
      </c>
      <c r="D131" s="265" t="s">
        <v>403</v>
      </c>
      <c r="E131" s="265" t="s">
        <v>519</v>
      </c>
      <c r="F131" s="265" t="s">
        <v>519</v>
      </c>
      <c r="G131" s="265">
        <v>0</v>
      </c>
      <c r="K131" s="266">
        <v>41730</v>
      </c>
      <c r="L131" s="265">
        <v>0</v>
      </c>
      <c r="M131" s="265">
        <v>0</v>
      </c>
      <c r="N131" s="265">
        <f t="shared" ref="N131:N194" si="2">L131+M131</f>
        <v>0</v>
      </c>
      <c r="O131" s="265" t="s">
        <v>2826</v>
      </c>
    </row>
    <row r="132" spans="1:15" hidden="1" x14ac:dyDescent="0.2">
      <c r="A132" s="265" t="s">
        <v>2825</v>
      </c>
      <c r="B132" s="265" t="s">
        <v>1264</v>
      </c>
      <c r="C132" s="265">
        <v>0.5</v>
      </c>
      <c r="D132" s="265" t="s">
        <v>783</v>
      </c>
      <c r="E132" s="265" t="s">
        <v>519</v>
      </c>
      <c r="F132" s="265" t="s">
        <v>519</v>
      </c>
      <c r="G132" s="265">
        <v>0</v>
      </c>
      <c r="K132" s="266">
        <v>40330</v>
      </c>
      <c r="L132" s="265">
        <v>0</v>
      </c>
      <c r="M132" s="265">
        <v>0</v>
      </c>
      <c r="N132" s="265">
        <f t="shared" si="2"/>
        <v>0</v>
      </c>
    </row>
    <row r="133" spans="1:15" hidden="1" x14ac:dyDescent="0.2">
      <c r="A133" s="265" t="s">
        <v>2824</v>
      </c>
      <c r="B133" s="265" t="s">
        <v>520</v>
      </c>
      <c r="C133" s="265">
        <v>0.5</v>
      </c>
      <c r="D133" s="265" t="s">
        <v>783</v>
      </c>
      <c r="E133" s="265" t="s">
        <v>519</v>
      </c>
      <c r="F133" s="265" t="s">
        <v>519</v>
      </c>
      <c r="G133" s="265">
        <v>0</v>
      </c>
      <c r="K133" s="266">
        <v>41730</v>
      </c>
      <c r="L133" s="265">
        <v>0</v>
      </c>
      <c r="M133" s="265">
        <v>0</v>
      </c>
      <c r="N133" s="265">
        <f t="shared" si="2"/>
        <v>0</v>
      </c>
    </row>
    <row r="134" spans="1:15" hidden="1" x14ac:dyDescent="0.2">
      <c r="A134" s="265" t="s">
        <v>2823</v>
      </c>
      <c r="B134" s="265" t="s">
        <v>1264</v>
      </c>
      <c r="C134" s="265">
        <v>0.5</v>
      </c>
      <c r="D134" s="265" t="s">
        <v>783</v>
      </c>
      <c r="E134" s="265" t="s">
        <v>519</v>
      </c>
      <c r="F134" s="265" t="s">
        <v>519</v>
      </c>
      <c r="G134" s="265">
        <v>0</v>
      </c>
      <c r="K134" s="266">
        <v>40330</v>
      </c>
      <c r="L134" s="265">
        <v>0</v>
      </c>
      <c r="M134" s="265">
        <v>0</v>
      </c>
      <c r="N134" s="265">
        <f t="shared" si="2"/>
        <v>0</v>
      </c>
      <c r="O134" s="265" t="s">
        <v>2823</v>
      </c>
    </row>
    <row r="135" spans="1:15" hidden="1" x14ac:dyDescent="0.2">
      <c r="A135" s="265" t="s">
        <v>2822</v>
      </c>
      <c r="B135" s="265" t="s">
        <v>1264</v>
      </c>
      <c r="C135" s="265">
        <v>0.5</v>
      </c>
      <c r="D135" s="265" t="s">
        <v>783</v>
      </c>
      <c r="E135" s="265" t="s">
        <v>519</v>
      </c>
      <c r="F135" s="265" t="s">
        <v>519</v>
      </c>
      <c r="G135" s="265">
        <v>0</v>
      </c>
      <c r="K135" s="266">
        <v>40330</v>
      </c>
      <c r="L135" s="265">
        <v>0</v>
      </c>
      <c r="M135" s="265">
        <v>0</v>
      </c>
      <c r="N135" s="265">
        <f t="shared" si="2"/>
        <v>0</v>
      </c>
    </row>
    <row r="136" spans="1:15" hidden="1" x14ac:dyDescent="0.2">
      <c r="A136" s="265" t="s">
        <v>2821</v>
      </c>
      <c r="B136" s="265" t="s">
        <v>1264</v>
      </c>
      <c r="C136" s="265">
        <v>0.5</v>
      </c>
      <c r="D136" s="265" t="s">
        <v>783</v>
      </c>
      <c r="E136" s="265" t="s">
        <v>519</v>
      </c>
      <c r="F136" s="265" t="s">
        <v>519</v>
      </c>
      <c r="G136" s="265">
        <v>0</v>
      </c>
      <c r="K136" s="266">
        <v>40330</v>
      </c>
      <c r="L136" s="265">
        <v>0</v>
      </c>
      <c r="M136" s="265">
        <v>0</v>
      </c>
      <c r="N136" s="265">
        <f t="shared" si="2"/>
        <v>0</v>
      </c>
    </row>
    <row r="137" spans="1:15" hidden="1" x14ac:dyDescent="0.2">
      <c r="A137" s="265" t="s">
        <v>2820</v>
      </c>
      <c r="B137" s="265" t="s">
        <v>1264</v>
      </c>
      <c r="C137" s="265">
        <v>0.5</v>
      </c>
      <c r="D137" s="265" t="s">
        <v>783</v>
      </c>
      <c r="E137" s="265" t="s">
        <v>519</v>
      </c>
      <c r="F137" s="265" t="s">
        <v>519</v>
      </c>
      <c r="G137" s="265">
        <v>0</v>
      </c>
      <c r="K137" s="266">
        <v>40330</v>
      </c>
      <c r="L137" s="265">
        <v>0</v>
      </c>
      <c r="M137" s="265">
        <v>0</v>
      </c>
      <c r="N137" s="265">
        <f t="shared" si="2"/>
        <v>0</v>
      </c>
    </row>
    <row r="138" spans="1:15" hidden="1" x14ac:dyDescent="0.2">
      <c r="A138" s="265" t="s">
        <v>2819</v>
      </c>
      <c r="B138" s="265" t="s">
        <v>538</v>
      </c>
      <c r="C138" s="265">
        <v>0.5</v>
      </c>
      <c r="D138" s="265" t="s">
        <v>403</v>
      </c>
      <c r="E138" s="265" t="s">
        <v>519</v>
      </c>
      <c r="F138" s="265" t="s">
        <v>519</v>
      </c>
      <c r="G138" s="265">
        <v>0</v>
      </c>
      <c r="K138" s="266">
        <v>40391</v>
      </c>
      <c r="L138" s="265">
        <v>0</v>
      </c>
      <c r="M138" s="265">
        <v>0</v>
      </c>
      <c r="N138" s="265">
        <f t="shared" si="2"/>
        <v>0</v>
      </c>
    </row>
    <row r="139" spans="1:15" hidden="1" x14ac:dyDescent="0.2">
      <c r="A139" s="265" t="s">
        <v>2818</v>
      </c>
      <c r="B139" s="265" t="s">
        <v>538</v>
      </c>
      <c r="C139" s="265">
        <v>0.5</v>
      </c>
      <c r="D139" s="265" t="s">
        <v>403</v>
      </c>
      <c r="E139" s="265" t="s">
        <v>519</v>
      </c>
      <c r="F139" s="265" t="s">
        <v>519</v>
      </c>
      <c r="G139" s="265">
        <v>0</v>
      </c>
      <c r="K139" s="266">
        <v>40391</v>
      </c>
      <c r="L139" s="265">
        <v>0</v>
      </c>
      <c r="M139" s="265">
        <v>0</v>
      </c>
      <c r="N139" s="265">
        <f t="shared" si="2"/>
        <v>0</v>
      </c>
    </row>
    <row r="140" spans="1:15" hidden="1" x14ac:dyDescent="0.2">
      <c r="A140" s="265" t="s">
        <v>2817</v>
      </c>
      <c r="B140" s="265" t="s">
        <v>538</v>
      </c>
      <c r="C140" s="265">
        <v>0.5</v>
      </c>
      <c r="D140" s="265" t="s">
        <v>403</v>
      </c>
      <c r="E140" s="265" t="s">
        <v>519</v>
      </c>
      <c r="F140" s="265" t="s">
        <v>519</v>
      </c>
      <c r="G140" s="265">
        <v>0</v>
      </c>
      <c r="K140" s="266">
        <v>40391</v>
      </c>
      <c r="L140" s="265">
        <v>0</v>
      </c>
      <c r="M140" s="265">
        <v>0</v>
      </c>
      <c r="N140" s="265">
        <f t="shared" si="2"/>
        <v>0</v>
      </c>
    </row>
    <row r="141" spans="1:15" hidden="1" x14ac:dyDescent="0.2">
      <c r="A141" s="265" t="s">
        <v>2816</v>
      </c>
      <c r="B141" s="265" t="s">
        <v>538</v>
      </c>
      <c r="C141" s="265">
        <v>0.5</v>
      </c>
      <c r="D141" s="265" t="s">
        <v>403</v>
      </c>
      <c r="E141" s="265" t="s">
        <v>519</v>
      </c>
      <c r="F141" s="265" t="s">
        <v>519</v>
      </c>
      <c r="G141" s="265">
        <v>0</v>
      </c>
      <c r="K141" s="266">
        <v>40391</v>
      </c>
      <c r="L141" s="265">
        <v>0</v>
      </c>
      <c r="M141" s="265">
        <v>0</v>
      </c>
      <c r="N141" s="265">
        <f t="shared" si="2"/>
        <v>0</v>
      </c>
    </row>
    <row r="142" spans="1:15" hidden="1" x14ac:dyDescent="0.2">
      <c r="A142" s="265" t="s">
        <v>132</v>
      </c>
      <c r="B142" s="265" t="s">
        <v>538</v>
      </c>
      <c r="C142" s="265">
        <v>0.5</v>
      </c>
      <c r="D142" s="265" t="s">
        <v>403</v>
      </c>
      <c r="E142" s="265" t="s">
        <v>519</v>
      </c>
      <c r="F142" s="265" t="s">
        <v>519</v>
      </c>
      <c r="G142" s="265">
        <v>0</v>
      </c>
      <c r="K142" s="266">
        <v>40391</v>
      </c>
      <c r="L142" s="265">
        <v>0</v>
      </c>
      <c r="M142" s="265">
        <v>0</v>
      </c>
      <c r="N142" s="265">
        <f t="shared" si="2"/>
        <v>0</v>
      </c>
    </row>
    <row r="143" spans="1:15" hidden="1" x14ac:dyDescent="0.2">
      <c r="A143" s="265" t="s">
        <v>106</v>
      </c>
      <c r="B143" s="265" t="s">
        <v>538</v>
      </c>
      <c r="C143" s="265">
        <v>0.5</v>
      </c>
      <c r="D143" s="265" t="s">
        <v>403</v>
      </c>
      <c r="E143" s="265" t="s">
        <v>519</v>
      </c>
      <c r="F143" s="265" t="s">
        <v>519</v>
      </c>
      <c r="G143" s="265">
        <v>0</v>
      </c>
      <c r="K143" s="266">
        <v>40391</v>
      </c>
      <c r="L143" s="265">
        <v>0</v>
      </c>
      <c r="M143" s="265">
        <v>0</v>
      </c>
      <c r="N143" s="265">
        <f t="shared" si="2"/>
        <v>0</v>
      </c>
      <c r="O143" s="265" t="s">
        <v>106</v>
      </c>
    </row>
    <row r="144" spans="1:15" hidden="1" x14ac:dyDescent="0.2">
      <c r="A144" s="265" t="s">
        <v>117</v>
      </c>
      <c r="B144" s="265" t="s">
        <v>538</v>
      </c>
      <c r="C144" s="265">
        <v>0.5</v>
      </c>
      <c r="D144" s="265" t="s">
        <v>403</v>
      </c>
      <c r="E144" s="265" t="s">
        <v>519</v>
      </c>
      <c r="F144" s="265" t="s">
        <v>519</v>
      </c>
      <c r="G144" s="265">
        <v>0</v>
      </c>
      <c r="K144" s="266">
        <v>40391</v>
      </c>
      <c r="L144" s="265">
        <v>0</v>
      </c>
      <c r="M144" s="265">
        <v>0</v>
      </c>
      <c r="N144" s="265">
        <f t="shared" si="2"/>
        <v>0</v>
      </c>
      <c r="O144" s="265" t="s">
        <v>117</v>
      </c>
    </row>
    <row r="145" spans="1:15" hidden="1" x14ac:dyDescent="0.2">
      <c r="A145" s="265" t="s">
        <v>2815</v>
      </c>
      <c r="B145" s="265" t="s">
        <v>538</v>
      </c>
      <c r="C145" s="265">
        <v>0.5</v>
      </c>
      <c r="D145" s="265" t="s">
        <v>403</v>
      </c>
      <c r="E145" s="265" t="s">
        <v>519</v>
      </c>
      <c r="F145" s="265" t="s">
        <v>519</v>
      </c>
      <c r="G145" s="265">
        <v>0</v>
      </c>
      <c r="K145" s="266">
        <v>40391</v>
      </c>
      <c r="L145" s="265">
        <v>0</v>
      </c>
      <c r="M145" s="265">
        <v>0</v>
      </c>
      <c r="N145" s="265">
        <f t="shared" si="2"/>
        <v>0</v>
      </c>
    </row>
    <row r="146" spans="1:15" hidden="1" x14ac:dyDescent="0.2">
      <c r="A146" s="265" t="s">
        <v>265</v>
      </c>
      <c r="B146" s="265" t="s">
        <v>2811</v>
      </c>
      <c r="C146" s="265">
        <v>0.5</v>
      </c>
      <c r="D146" s="265" t="s">
        <v>403</v>
      </c>
      <c r="E146" s="265" t="s">
        <v>519</v>
      </c>
      <c r="F146" s="265" t="s">
        <v>519</v>
      </c>
      <c r="G146" s="265">
        <v>-0.05</v>
      </c>
      <c r="I146" s="265">
        <v>15</v>
      </c>
      <c r="J146" s="265">
        <v>90</v>
      </c>
      <c r="K146" s="266">
        <v>43101</v>
      </c>
      <c r="L146" s="265">
        <v>2.5399999999999999E-2</v>
      </c>
      <c r="M146" s="265">
        <v>1.2999999999999999E-3</v>
      </c>
      <c r="N146" s="265">
        <f t="shared" si="2"/>
        <v>2.6699999999999998E-2</v>
      </c>
      <c r="O146" s="265" t="s">
        <v>265</v>
      </c>
    </row>
    <row r="147" spans="1:15" hidden="1" x14ac:dyDescent="0.2">
      <c r="A147" s="265" t="s">
        <v>2814</v>
      </c>
      <c r="B147" s="265" t="s">
        <v>2811</v>
      </c>
      <c r="C147" s="265">
        <v>0.5</v>
      </c>
      <c r="D147" s="265" t="s">
        <v>403</v>
      </c>
      <c r="E147" s="265" t="s">
        <v>519</v>
      </c>
      <c r="F147" s="265" t="s">
        <v>519</v>
      </c>
      <c r="G147" s="265">
        <v>-0.05</v>
      </c>
      <c r="I147" s="265">
        <v>15</v>
      </c>
      <c r="J147" s="265">
        <v>90</v>
      </c>
      <c r="K147" s="266">
        <v>43101</v>
      </c>
      <c r="L147" s="265">
        <v>2.5399999999999999E-2</v>
      </c>
      <c r="M147" s="265">
        <v>1.2999999999999999E-3</v>
      </c>
      <c r="N147" s="265">
        <f t="shared" si="2"/>
        <v>2.6699999999999998E-2</v>
      </c>
      <c r="O147" s="265" t="s">
        <v>2814</v>
      </c>
    </row>
    <row r="148" spans="1:15" hidden="1" x14ac:dyDescent="0.2">
      <c r="A148" s="265" t="s">
        <v>2813</v>
      </c>
      <c r="B148" s="265" t="s">
        <v>2811</v>
      </c>
      <c r="C148" s="265">
        <v>0.5</v>
      </c>
      <c r="D148" s="265" t="s">
        <v>403</v>
      </c>
      <c r="E148" s="265" t="s">
        <v>519</v>
      </c>
      <c r="F148" s="265" t="s">
        <v>519</v>
      </c>
      <c r="G148" s="265">
        <v>-0.05</v>
      </c>
      <c r="I148" s="265">
        <v>15</v>
      </c>
      <c r="J148" s="265">
        <v>90</v>
      </c>
      <c r="K148" s="266">
        <v>43101</v>
      </c>
      <c r="L148" s="265">
        <v>2.5399999999999999E-2</v>
      </c>
      <c r="M148" s="265">
        <v>1.2999999999999999E-3</v>
      </c>
      <c r="N148" s="265">
        <f t="shared" si="2"/>
        <v>2.6699999999999998E-2</v>
      </c>
    </row>
    <row r="149" spans="1:15" hidden="1" x14ac:dyDescent="0.2">
      <c r="A149" s="265" t="s">
        <v>2812</v>
      </c>
      <c r="B149" s="265" t="s">
        <v>2811</v>
      </c>
      <c r="C149" s="265">
        <v>0.5</v>
      </c>
      <c r="D149" s="265" t="s">
        <v>403</v>
      </c>
      <c r="E149" s="265" t="s">
        <v>519</v>
      </c>
      <c r="F149" s="265" t="s">
        <v>519</v>
      </c>
      <c r="G149" s="265">
        <v>-0.05</v>
      </c>
      <c r="I149" s="265">
        <v>15</v>
      </c>
      <c r="J149" s="265">
        <v>90</v>
      </c>
      <c r="K149" s="266">
        <v>43101</v>
      </c>
      <c r="L149" s="265">
        <v>2.5399999999999999E-2</v>
      </c>
      <c r="M149" s="265">
        <v>1.2999999999999999E-3</v>
      </c>
      <c r="N149" s="265">
        <f t="shared" si="2"/>
        <v>2.6699999999999998E-2</v>
      </c>
    </row>
    <row r="150" spans="1:15" hidden="1" x14ac:dyDescent="0.2">
      <c r="A150" s="265" t="s">
        <v>266</v>
      </c>
      <c r="B150" s="265" t="s">
        <v>2807</v>
      </c>
      <c r="C150" s="265">
        <v>0.5</v>
      </c>
      <c r="D150" s="265" t="s">
        <v>403</v>
      </c>
      <c r="E150" s="265" t="s">
        <v>519</v>
      </c>
      <c r="F150" s="265" t="s">
        <v>519</v>
      </c>
      <c r="G150" s="265">
        <v>-0.05</v>
      </c>
      <c r="I150" s="265">
        <v>15</v>
      </c>
      <c r="J150" s="265">
        <v>90</v>
      </c>
      <c r="K150" s="266">
        <v>43101</v>
      </c>
      <c r="L150" s="265">
        <v>1.43E-2</v>
      </c>
      <c r="M150" s="265">
        <v>6.9999999999999999E-4</v>
      </c>
      <c r="N150" s="265">
        <f t="shared" si="2"/>
        <v>1.4999999999999999E-2</v>
      </c>
      <c r="O150" s="265" t="s">
        <v>266</v>
      </c>
    </row>
    <row r="151" spans="1:15" hidden="1" x14ac:dyDescent="0.2">
      <c r="A151" s="265" t="s">
        <v>2810</v>
      </c>
      <c r="B151" s="265" t="s">
        <v>2807</v>
      </c>
      <c r="C151" s="265">
        <v>0.5</v>
      </c>
      <c r="D151" s="265" t="s">
        <v>403</v>
      </c>
      <c r="E151" s="265" t="s">
        <v>519</v>
      </c>
      <c r="F151" s="265" t="s">
        <v>519</v>
      </c>
      <c r="G151" s="265">
        <v>-0.05</v>
      </c>
      <c r="I151" s="265">
        <v>15</v>
      </c>
      <c r="J151" s="265">
        <v>90</v>
      </c>
      <c r="K151" s="266">
        <v>43101</v>
      </c>
      <c r="L151" s="265">
        <v>1.43E-2</v>
      </c>
      <c r="M151" s="265">
        <v>6.9999999999999999E-4</v>
      </c>
      <c r="N151" s="265">
        <f t="shared" si="2"/>
        <v>1.4999999999999999E-2</v>
      </c>
      <c r="O151" s="265" t="s">
        <v>2810</v>
      </c>
    </row>
    <row r="152" spans="1:15" hidden="1" x14ac:dyDescent="0.2">
      <c r="A152" s="265" t="s">
        <v>2809</v>
      </c>
      <c r="B152" s="265" t="s">
        <v>2807</v>
      </c>
      <c r="C152" s="265">
        <v>0.5</v>
      </c>
      <c r="D152" s="265" t="s">
        <v>403</v>
      </c>
      <c r="E152" s="265" t="s">
        <v>519</v>
      </c>
      <c r="F152" s="265" t="s">
        <v>519</v>
      </c>
      <c r="G152" s="265">
        <v>-0.05</v>
      </c>
      <c r="I152" s="265">
        <v>15</v>
      </c>
      <c r="J152" s="265">
        <v>90</v>
      </c>
      <c r="K152" s="266">
        <v>43101</v>
      </c>
      <c r="L152" s="265">
        <v>1.43E-2</v>
      </c>
      <c r="M152" s="265">
        <v>6.9999999999999999E-4</v>
      </c>
      <c r="N152" s="265">
        <f t="shared" si="2"/>
        <v>1.4999999999999999E-2</v>
      </c>
    </row>
    <row r="153" spans="1:15" hidden="1" x14ac:dyDescent="0.2">
      <c r="A153" s="265" t="s">
        <v>2808</v>
      </c>
      <c r="B153" s="265" t="s">
        <v>2807</v>
      </c>
      <c r="C153" s="265">
        <v>0.5</v>
      </c>
      <c r="D153" s="265" t="s">
        <v>403</v>
      </c>
      <c r="E153" s="265" t="s">
        <v>519</v>
      </c>
      <c r="F153" s="265" t="s">
        <v>519</v>
      </c>
      <c r="G153" s="265">
        <v>-0.05</v>
      </c>
      <c r="I153" s="265">
        <v>15</v>
      </c>
      <c r="J153" s="265">
        <v>90</v>
      </c>
      <c r="K153" s="266">
        <v>43101</v>
      </c>
      <c r="L153" s="265">
        <v>1.43E-2</v>
      </c>
      <c r="M153" s="265">
        <v>6.9999999999999999E-4</v>
      </c>
      <c r="N153" s="265">
        <f t="shared" si="2"/>
        <v>1.4999999999999999E-2</v>
      </c>
    </row>
    <row r="154" spans="1:15" hidden="1" x14ac:dyDescent="0.2">
      <c r="A154" s="265" t="s">
        <v>2805</v>
      </c>
      <c r="B154" s="265" t="s">
        <v>2805</v>
      </c>
      <c r="C154" s="265">
        <v>0.5</v>
      </c>
      <c r="D154" s="265" t="s">
        <v>403</v>
      </c>
      <c r="E154" s="265" t="s">
        <v>519</v>
      </c>
      <c r="F154" s="265" t="s">
        <v>519</v>
      </c>
      <c r="G154" s="265">
        <v>0</v>
      </c>
      <c r="I154" s="265">
        <v>15</v>
      </c>
      <c r="J154" s="265">
        <v>90</v>
      </c>
      <c r="K154" s="266">
        <v>43101</v>
      </c>
      <c r="L154" s="265">
        <v>4.8599999999999997E-2</v>
      </c>
      <c r="M154" s="265">
        <v>0</v>
      </c>
      <c r="N154" s="265">
        <f t="shared" si="2"/>
        <v>4.8599999999999997E-2</v>
      </c>
    </row>
    <row r="155" spans="1:15" hidden="1" x14ac:dyDescent="0.2">
      <c r="A155" s="265" t="s">
        <v>2799</v>
      </c>
      <c r="B155" s="265" t="s">
        <v>2799</v>
      </c>
      <c r="C155" s="265">
        <v>0.5</v>
      </c>
      <c r="D155" s="265" t="s">
        <v>403</v>
      </c>
      <c r="E155" s="265" t="s">
        <v>519</v>
      </c>
      <c r="F155" s="265" t="s">
        <v>519</v>
      </c>
      <c r="G155" s="265">
        <v>0</v>
      </c>
      <c r="I155" s="265">
        <v>15</v>
      </c>
      <c r="J155" s="265">
        <v>90</v>
      </c>
      <c r="K155" s="266">
        <v>43101</v>
      </c>
      <c r="L155" s="265">
        <v>2.6100000000000002E-2</v>
      </c>
      <c r="M155" s="265">
        <v>0</v>
      </c>
      <c r="N155" s="265">
        <f t="shared" si="2"/>
        <v>2.6100000000000002E-2</v>
      </c>
    </row>
    <row r="156" spans="1:15" hidden="1" x14ac:dyDescent="0.2">
      <c r="A156" s="265" t="s">
        <v>2806</v>
      </c>
      <c r="B156" s="265" t="s">
        <v>2805</v>
      </c>
      <c r="C156" s="265">
        <v>0.5</v>
      </c>
      <c r="D156" s="265" t="s">
        <v>403</v>
      </c>
      <c r="E156" s="265" t="s">
        <v>519</v>
      </c>
      <c r="F156" s="265" t="s">
        <v>519</v>
      </c>
      <c r="G156" s="265">
        <v>0</v>
      </c>
      <c r="I156" s="265">
        <v>15</v>
      </c>
      <c r="J156" s="265">
        <v>90</v>
      </c>
      <c r="K156" s="266">
        <v>43101</v>
      </c>
      <c r="L156" s="265">
        <v>4.8599999999999997E-2</v>
      </c>
      <c r="M156" s="265">
        <v>0</v>
      </c>
      <c r="N156" s="265">
        <f t="shared" si="2"/>
        <v>4.8599999999999997E-2</v>
      </c>
    </row>
    <row r="157" spans="1:15" hidden="1" x14ac:dyDescent="0.2">
      <c r="A157" s="265" t="s">
        <v>2803</v>
      </c>
      <c r="B157" s="265" t="s">
        <v>2803</v>
      </c>
      <c r="C157" s="265">
        <v>0.5</v>
      </c>
      <c r="D157" s="265" t="s">
        <v>403</v>
      </c>
      <c r="E157" s="265" t="s">
        <v>519</v>
      </c>
      <c r="F157" s="265" t="s">
        <v>519</v>
      </c>
      <c r="G157" s="265">
        <v>0</v>
      </c>
      <c r="I157" s="265">
        <v>15</v>
      </c>
      <c r="J157" s="265">
        <v>90</v>
      </c>
      <c r="K157" s="266">
        <v>43101</v>
      </c>
      <c r="L157" s="265">
        <v>7.4200000000000002E-2</v>
      </c>
      <c r="M157" s="265">
        <v>0</v>
      </c>
      <c r="N157" s="265">
        <f t="shared" si="2"/>
        <v>7.4200000000000002E-2</v>
      </c>
    </row>
    <row r="158" spans="1:15" hidden="1" x14ac:dyDescent="0.2">
      <c r="A158" s="265" t="s">
        <v>2804</v>
      </c>
      <c r="B158" s="265" t="s">
        <v>2803</v>
      </c>
      <c r="C158" s="265">
        <v>0.5</v>
      </c>
      <c r="D158" s="265" t="s">
        <v>403</v>
      </c>
      <c r="E158" s="265" t="s">
        <v>519</v>
      </c>
      <c r="F158" s="265" t="s">
        <v>519</v>
      </c>
      <c r="G158" s="265">
        <v>0</v>
      </c>
      <c r="I158" s="265">
        <v>15</v>
      </c>
      <c r="J158" s="265">
        <v>90</v>
      </c>
      <c r="K158" s="266">
        <v>43101</v>
      </c>
      <c r="L158" s="265">
        <v>7.4200000000000002E-2</v>
      </c>
      <c r="M158" s="265">
        <v>0</v>
      </c>
      <c r="N158" s="265">
        <f t="shared" si="2"/>
        <v>7.4200000000000002E-2</v>
      </c>
    </row>
    <row r="159" spans="1:15" hidden="1" x14ac:dyDescent="0.2">
      <c r="A159" s="265" t="s">
        <v>112</v>
      </c>
      <c r="B159" s="265" t="s">
        <v>112</v>
      </c>
      <c r="C159" s="265">
        <v>0.5</v>
      </c>
      <c r="D159" s="265" t="s">
        <v>403</v>
      </c>
      <c r="E159" s="265" t="s">
        <v>519</v>
      </c>
      <c r="F159" s="265" t="s">
        <v>519</v>
      </c>
      <c r="G159" s="265">
        <v>-0.14000000000000001</v>
      </c>
      <c r="I159" s="265">
        <v>14</v>
      </c>
      <c r="J159" s="265">
        <v>90</v>
      </c>
      <c r="K159" s="266">
        <v>44136</v>
      </c>
      <c r="L159" s="265">
        <v>5.0500000000000003E-2</v>
      </c>
      <c r="M159" s="265">
        <v>7.1000000000000004E-3</v>
      </c>
      <c r="N159" s="265">
        <f t="shared" si="2"/>
        <v>5.7600000000000005E-2</v>
      </c>
      <c r="O159" s="265" t="s">
        <v>112</v>
      </c>
    </row>
    <row r="160" spans="1:15" hidden="1" x14ac:dyDescent="0.2">
      <c r="A160" s="265" t="s">
        <v>107</v>
      </c>
      <c r="B160" s="265" t="s">
        <v>107</v>
      </c>
      <c r="C160" s="265">
        <v>0.5</v>
      </c>
      <c r="D160" s="265" t="s">
        <v>403</v>
      </c>
      <c r="E160" s="265" t="s">
        <v>519</v>
      </c>
      <c r="F160" s="265" t="s">
        <v>519</v>
      </c>
      <c r="G160" s="265">
        <v>-0.14000000000000001</v>
      </c>
      <c r="I160" s="265">
        <v>14</v>
      </c>
      <c r="J160" s="265">
        <v>90</v>
      </c>
      <c r="K160" s="266">
        <v>44136</v>
      </c>
      <c r="L160" s="265">
        <v>4.9500000000000002E-2</v>
      </c>
      <c r="M160" s="265">
        <v>6.8999999999999999E-3</v>
      </c>
      <c r="N160" s="265">
        <f t="shared" si="2"/>
        <v>5.6400000000000006E-2</v>
      </c>
      <c r="O160" s="265" t="s">
        <v>107</v>
      </c>
    </row>
    <row r="161" spans="1:15" x14ac:dyDescent="0.2">
      <c r="A161" s="265" t="s">
        <v>2802</v>
      </c>
      <c r="B161" s="265" t="s">
        <v>112</v>
      </c>
      <c r="C161" s="265">
        <v>0.5</v>
      </c>
      <c r="D161" s="265" t="s">
        <v>403</v>
      </c>
      <c r="E161" s="265" t="s">
        <v>519</v>
      </c>
      <c r="F161" s="265" t="s">
        <v>519</v>
      </c>
      <c r="G161" s="265">
        <v>-0.14000000000000001</v>
      </c>
      <c r="I161" s="265">
        <v>14</v>
      </c>
      <c r="J161" s="265">
        <v>90</v>
      </c>
      <c r="K161" s="266">
        <v>44136</v>
      </c>
      <c r="L161" s="265">
        <v>5.0500000000000003E-2</v>
      </c>
      <c r="M161" s="265">
        <v>7.1000000000000004E-3</v>
      </c>
      <c r="N161" s="265">
        <f t="shared" si="2"/>
        <v>5.7600000000000005E-2</v>
      </c>
    </row>
    <row r="162" spans="1:15" hidden="1" x14ac:dyDescent="0.2">
      <c r="A162" s="265" t="s">
        <v>118</v>
      </c>
      <c r="B162" s="265" t="s">
        <v>118</v>
      </c>
      <c r="C162" s="265">
        <v>0.5</v>
      </c>
      <c r="D162" s="265" t="s">
        <v>403</v>
      </c>
      <c r="E162" s="265" t="s">
        <v>519</v>
      </c>
      <c r="F162" s="265" t="s">
        <v>519</v>
      </c>
      <c r="G162" s="265">
        <v>-0.14000000000000001</v>
      </c>
      <c r="I162" s="265">
        <v>14</v>
      </c>
      <c r="J162" s="265">
        <v>90</v>
      </c>
      <c r="K162" s="266">
        <v>44136</v>
      </c>
      <c r="L162" s="265">
        <v>5.2499999999999998E-2</v>
      </c>
      <c r="M162" s="265">
        <v>7.4000000000000003E-3</v>
      </c>
      <c r="N162" s="265">
        <f t="shared" si="2"/>
        <v>5.9899999999999995E-2</v>
      </c>
      <c r="O162" s="265" t="s">
        <v>118</v>
      </c>
    </row>
    <row r="163" spans="1:15" x14ac:dyDescent="0.2">
      <c r="A163" s="265" t="s">
        <v>2801</v>
      </c>
      <c r="B163" s="265" t="s">
        <v>118</v>
      </c>
      <c r="C163" s="265">
        <v>0.5</v>
      </c>
      <c r="D163" s="265" t="s">
        <v>403</v>
      </c>
      <c r="E163" s="265" t="s">
        <v>519</v>
      </c>
      <c r="F163" s="265" t="s">
        <v>519</v>
      </c>
      <c r="G163" s="265">
        <v>-0.14000000000000001</v>
      </c>
      <c r="I163" s="265">
        <v>14</v>
      </c>
      <c r="J163" s="265">
        <v>90</v>
      </c>
      <c r="K163" s="266">
        <v>44136</v>
      </c>
      <c r="L163" s="265">
        <v>5.2499999999999998E-2</v>
      </c>
      <c r="M163" s="265">
        <v>7.4000000000000003E-3</v>
      </c>
      <c r="N163" s="265">
        <f t="shared" si="2"/>
        <v>5.9899999999999995E-2</v>
      </c>
    </row>
    <row r="164" spans="1:15" hidden="1" x14ac:dyDescent="0.2">
      <c r="A164" s="265" t="s">
        <v>2800</v>
      </c>
      <c r="B164" s="265" t="s">
        <v>2799</v>
      </c>
      <c r="C164" s="265">
        <v>0.5</v>
      </c>
      <c r="D164" s="265" t="s">
        <v>403</v>
      </c>
      <c r="E164" s="265" t="s">
        <v>519</v>
      </c>
      <c r="F164" s="265" t="s">
        <v>519</v>
      </c>
      <c r="G164" s="265">
        <v>0</v>
      </c>
      <c r="I164" s="265">
        <v>15</v>
      </c>
      <c r="J164" s="265">
        <v>90</v>
      </c>
      <c r="K164" s="266">
        <v>43101</v>
      </c>
      <c r="L164" s="265">
        <v>2.6100000000000002E-2</v>
      </c>
      <c r="M164" s="265">
        <v>0</v>
      </c>
      <c r="N164" s="265">
        <f t="shared" si="2"/>
        <v>2.6100000000000002E-2</v>
      </c>
    </row>
    <row r="165" spans="1:15" x14ac:dyDescent="0.2">
      <c r="A165" s="265" t="s">
        <v>2798</v>
      </c>
      <c r="B165" s="265" t="s">
        <v>107</v>
      </c>
      <c r="C165" s="265">
        <v>0.5</v>
      </c>
      <c r="D165" s="265" t="s">
        <v>403</v>
      </c>
      <c r="E165" s="265" t="s">
        <v>519</v>
      </c>
      <c r="F165" s="265" t="s">
        <v>519</v>
      </c>
      <c r="G165" s="265">
        <v>-0.14000000000000001</v>
      </c>
      <c r="I165" s="265">
        <v>14</v>
      </c>
      <c r="J165" s="265">
        <v>90</v>
      </c>
      <c r="K165" s="266">
        <v>44136</v>
      </c>
      <c r="L165" s="265">
        <v>4.9500000000000002E-2</v>
      </c>
      <c r="M165" s="265">
        <v>6.8999999999999999E-3</v>
      </c>
      <c r="N165" s="265">
        <f t="shared" si="2"/>
        <v>5.6400000000000006E-2</v>
      </c>
    </row>
    <row r="166" spans="1:15" hidden="1" x14ac:dyDescent="0.2">
      <c r="A166" s="265" t="s">
        <v>128</v>
      </c>
      <c r="B166" s="265" t="s">
        <v>2797</v>
      </c>
      <c r="C166" s="265">
        <v>0.5</v>
      </c>
      <c r="D166" s="265" t="s">
        <v>403</v>
      </c>
      <c r="E166" s="265" t="s">
        <v>519</v>
      </c>
      <c r="F166" s="265" t="s">
        <v>519</v>
      </c>
      <c r="G166" s="265">
        <v>0</v>
      </c>
      <c r="I166" s="265">
        <v>15</v>
      </c>
      <c r="J166" s="265">
        <v>125</v>
      </c>
      <c r="K166" s="266">
        <v>42461</v>
      </c>
      <c r="L166" s="265">
        <v>1.1900000000000001E-2</v>
      </c>
      <c r="M166" s="265">
        <v>1.1999999999999999E-3</v>
      </c>
      <c r="N166" s="265">
        <f t="shared" si="2"/>
        <v>1.3100000000000001E-2</v>
      </c>
    </row>
    <row r="167" spans="1:15" hidden="1" x14ac:dyDescent="0.2">
      <c r="A167" s="265" t="s">
        <v>2796</v>
      </c>
      <c r="B167" s="265" t="s">
        <v>2795</v>
      </c>
      <c r="C167" s="265">
        <v>0.5</v>
      </c>
      <c r="D167" s="265" t="s">
        <v>403</v>
      </c>
      <c r="E167" s="265" t="s">
        <v>519</v>
      </c>
      <c r="F167" s="265" t="s">
        <v>519</v>
      </c>
      <c r="G167" s="265">
        <v>0</v>
      </c>
      <c r="I167" s="265">
        <v>13</v>
      </c>
      <c r="J167" s="265">
        <v>65</v>
      </c>
      <c r="K167" s="266">
        <v>43101</v>
      </c>
      <c r="L167" s="265">
        <v>0</v>
      </c>
      <c r="M167" s="265">
        <v>0</v>
      </c>
      <c r="N167" s="265">
        <f t="shared" si="2"/>
        <v>0</v>
      </c>
    </row>
    <row r="168" spans="1:15" hidden="1" x14ac:dyDescent="0.2">
      <c r="A168" s="265" t="s">
        <v>267</v>
      </c>
      <c r="B168" s="265" t="s">
        <v>267</v>
      </c>
      <c r="C168" s="265">
        <v>0.5</v>
      </c>
      <c r="D168" s="265" t="s">
        <v>403</v>
      </c>
      <c r="E168" s="265" t="s">
        <v>519</v>
      </c>
      <c r="F168" s="265" t="s">
        <v>519</v>
      </c>
      <c r="G168" s="265">
        <v>-0.05</v>
      </c>
      <c r="I168" s="265">
        <v>15</v>
      </c>
      <c r="J168" s="265">
        <v>90</v>
      </c>
      <c r="K168" s="266">
        <v>43101</v>
      </c>
      <c r="L168" s="265">
        <v>2.2200000000000001E-2</v>
      </c>
      <c r="M168" s="265">
        <v>1.1000000000000001E-3</v>
      </c>
      <c r="N168" s="265">
        <f t="shared" si="2"/>
        <v>2.3300000000000001E-2</v>
      </c>
      <c r="O168" s="265" t="s">
        <v>267</v>
      </c>
    </row>
    <row r="169" spans="1:15" hidden="1" x14ac:dyDescent="0.2">
      <c r="A169" s="265" t="s">
        <v>2794</v>
      </c>
      <c r="B169" s="265" t="s">
        <v>267</v>
      </c>
      <c r="C169" s="265">
        <v>0.5</v>
      </c>
      <c r="D169" s="265" t="s">
        <v>403</v>
      </c>
      <c r="E169" s="265" t="s">
        <v>519</v>
      </c>
      <c r="F169" s="265" t="s">
        <v>519</v>
      </c>
      <c r="G169" s="265">
        <v>-0.05</v>
      </c>
      <c r="I169" s="265">
        <v>15</v>
      </c>
      <c r="J169" s="265">
        <v>90</v>
      </c>
      <c r="K169" s="266">
        <v>43101</v>
      </c>
      <c r="L169" s="265">
        <v>2.2200000000000001E-2</v>
      </c>
      <c r="M169" s="265">
        <v>1.1000000000000001E-3</v>
      </c>
      <c r="N169" s="265">
        <f t="shared" si="2"/>
        <v>2.3300000000000001E-2</v>
      </c>
    </row>
    <row r="170" spans="1:15" hidden="1" x14ac:dyDescent="0.2">
      <c r="A170" s="265" t="s">
        <v>2792</v>
      </c>
      <c r="B170" s="265" t="s">
        <v>2792</v>
      </c>
      <c r="C170" s="265">
        <v>0.5</v>
      </c>
      <c r="D170" s="265" t="s">
        <v>403</v>
      </c>
      <c r="E170" s="265" t="s">
        <v>519</v>
      </c>
      <c r="F170" s="265" t="s">
        <v>519</v>
      </c>
      <c r="G170" s="265">
        <v>-0.05</v>
      </c>
      <c r="I170" s="265">
        <v>15</v>
      </c>
      <c r="J170" s="265">
        <v>90</v>
      </c>
      <c r="K170" s="266">
        <v>43101</v>
      </c>
      <c r="L170" s="265">
        <v>3.9100000000000003E-2</v>
      </c>
      <c r="M170" s="265">
        <v>2E-3</v>
      </c>
      <c r="N170" s="265">
        <f t="shared" si="2"/>
        <v>4.1100000000000005E-2</v>
      </c>
      <c r="O170" s="265" t="s">
        <v>2792</v>
      </c>
    </row>
    <row r="171" spans="1:15" hidden="1" x14ac:dyDescent="0.2">
      <c r="A171" s="265" t="s">
        <v>2793</v>
      </c>
      <c r="B171" s="265" t="s">
        <v>2792</v>
      </c>
      <c r="C171" s="265">
        <v>0.5</v>
      </c>
      <c r="D171" s="265" t="s">
        <v>403</v>
      </c>
      <c r="E171" s="265" t="s">
        <v>519</v>
      </c>
      <c r="F171" s="265" t="s">
        <v>519</v>
      </c>
      <c r="G171" s="265">
        <v>-0.05</v>
      </c>
      <c r="I171" s="265">
        <v>15</v>
      </c>
      <c r="J171" s="265">
        <v>90</v>
      </c>
      <c r="K171" s="266">
        <v>43101</v>
      </c>
      <c r="L171" s="265">
        <v>3.9100000000000003E-2</v>
      </c>
      <c r="M171" s="265">
        <v>2E-3</v>
      </c>
      <c r="N171" s="265">
        <f t="shared" si="2"/>
        <v>4.1100000000000005E-2</v>
      </c>
    </row>
    <row r="172" spans="1:15" hidden="1" x14ac:dyDescent="0.2">
      <c r="A172" s="265" t="s">
        <v>2788</v>
      </c>
      <c r="B172" s="265" t="s">
        <v>2788</v>
      </c>
      <c r="C172" s="265">
        <v>0.5</v>
      </c>
      <c r="D172" s="265" t="s">
        <v>403</v>
      </c>
      <c r="E172" s="265" t="s">
        <v>519</v>
      </c>
      <c r="F172" s="265" t="s">
        <v>519</v>
      </c>
      <c r="G172" s="265">
        <v>-0.05</v>
      </c>
      <c r="I172" s="265">
        <v>15</v>
      </c>
      <c r="J172" s="265">
        <v>90</v>
      </c>
      <c r="K172" s="266">
        <v>43101</v>
      </c>
      <c r="L172" s="265">
        <v>1.2699999999999999E-2</v>
      </c>
      <c r="M172" s="265">
        <v>5.9999999999999995E-4</v>
      </c>
      <c r="N172" s="265">
        <f t="shared" si="2"/>
        <v>1.3299999999999999E-2</v>
      </c>
      <c r="O172" s="265" t="s">
        <v>2788</v>
      </c>
    </row>
    <row r="173" spans="1:15" hidden="1" x14ac:dyDescent="0.2">
      <c r="A173" s="265" t="s">
        <v>2791</v>
      </c>
      <c r="B173" s="265" t="s">
        <v>2788</v>
      </c>
      <c r="C173" s="265">
        <v>0.5</v>
      </c>
      <c r="D173" s="265" t="s">
        <v>403</v>
      </c>
      <c r="E173" s="265" t="s">
        <v>519</v>
      </c>
      <c r="F173" s="265" t="s">
        <v>519</v>
      </c>
      <c r="G173" s="265">
        <v>-0.05</v>
      </c>
      <c r="I173" s="265">
        <v>15</v>
      </c>
      <c r="J173" s="265">
        <v>90</v>
      </c>
      <c r="K173" s="266">
        <v>43101</v>
      </c>
      <c r="L173" s="265">
        <v>1.2699999999999999E-2</v>
      </c>
      <c r="M173" s="265">
        <v>5.9999999999999995E-4</v>
      </c>
      <c r="N173" s="265">
        <f t="shared" si="2"/>
        <v>1.3299999999999999E-2</v>
      </c>
    </row>
    <row r="174" spans="1:15" hidden="1" x14ac:dyDescent="0.2">
      <c r="A174" s="265" t="s">
        <v>2790</v>
      </c>
      <c r="B174" s="265" t="s">
        <v>2788</v>
      </c>
      <c r="C174" s="265">
        <v>0.5</v>
      </c>
      <c r="D174" s="265" t="s">
        <v>403</v>
      </c>
      <c r="E174" s="265" t="s">
        <v>519</v>
      </c>
      <c r="F174" s="265" t="s">
        <v>519</v>
      </c>
      <c r="G174" s="265">
        <v>-0.05</v>
      </c>
      <c r="I174" s="265">
        <v>15</v>
      </c>
      <c r="J174" s="265">
        <v>90</v>
      </c>
      <c r="K174" s="266">
        <v>43101</v>
      </c>
      <c r="L174" s="265">
        <v>1.2699999999999999E-2</v>
      </c>
      <c r="M174" s="265">
        <v>5.9999999999999995E-4</v>
      </c>
      <c r="N174" s="265">
        <f t="shared" si="2"/>
        <v>1.3299999999999999E-2</v>
      </c>
      <c r="O174" s="265" t="s">
        <v>2790</v>
      </c>
    </row>
    <row r="175" spans="1:15" hidden="1" x14ac:dyDescent="0.2">
      <c r="A175" s="265" t="s">
        <v>2789</v>
      </c>
      <c r="B175" s="265" t="s">
        <v>2788</v>
      </c>
      <c r="C175" s="265">
        <v>0.5</v>
      </c>
      <c r="D175" s="265" t="s">
        <v>403</v>
      </c>
      <c r="E175" s="265" t="s">
        <v>519</v>
      </c>
      <c r="F175" s="265" t="s">
        <v>519</v>
      </c>
      <c r="G175" s="265">
        <v>-0.05</v>
      </c>
      <c r="I175" s="265">
        <v>15</v>
      </c>
      <c r="J175" s="265">
        <v>90</v>
      </c>
      <c r="K175" s="266">
        <v>43101</v>
      </c>
      <c r="L175" s="265">
        <v>1.2699999999999999E-2</v>
      </c>
      <c r="M175" s="265">
        <v>5.9999999999999995E-4</v>
      </c>
      <c r="N175" s="265">
        <f t="shared" si="2"/>
        <v>1.3299999999999999E-2</v>
      </c>
    </row>
    <row r="176" spans="1:15" hidden="1" x14ac:dyDescent="0.2">
      <c r="A176" s="265" t="s">
        <v>2787</v>
      </c>
      <c r="B176" s="265" t="s">
        <v>2786</v>
      </c>
      <c r="C176" s="265">
        <v>0.5</v>
      </c>
      <c r="D176" s="265" t="s">
        <v>403</v>
      </c>
      <c r="E176" s="265" t="s">
        <v>519</v>
      </c>
      <c r="F176" s="265" t="s">
        <v>519</v>
      </c>
      <c r="G176" s="265">
        <v>0</v>
      </c>
      <c r="K176" s="266">
        <v>40330</v>
      </c>
      <c r="L176" s="265">
        <v>0</v>
      </c>
      <c r="M176" s="265">
        <v>0</v>
      </c>
      <c r="N176" s="265">
        <f t="shared" si="2"/>
        <v>0</v>
      </c>
    </row>
    <row r="177" spans="1:15" hidden="1" x14ac:dyDescent="0.2">
      <c r="A177" s="265" t="s">
        <v>2785</v>
      </c>
      <c r="B177" s="265" t="s">
        <v>2784</v>
      </c>
      <c r="C177" s="265">
        <v>0.5</v>
      </c>
      <c r="D177" s="265" t="s">
        <v>403</v>
      </c>
      <c r="E177" s="265" t="s">
        <v>519</v>
      </c>
      <c r="F177" s="265" t="s">
        <v>519</v>
      </c>
      <c r="G177" s="265">
        <v>0</v>
      </c>
      <c r="K177" s="266">
        <v>40330</v>
      </c>
      <c r="L177" s="265">
        <v>0</v>
      </c>
      <c r="M177" s="265">
        <v>0</v>
      </c>
      <c r="N177" s="265">
        <f t="shared" si="2"/>
        <v>0</v>
      </c>
    </row>
    <row r="178" spans="1:15" hidden="1" x14ac:dyDescent="0.2">
      <c r="A178" s="265" t="s">
        <v>2782</v>
      </c>
      <c r="B178" s="265" t="s">
        <v>2782</v>
      </c>
      <c r="C178" s="265">
        <v>0.5</v>
      </c>
      <c r="D178" s="265" t="s">
        <v>403</v>
      </c>
      <c r="E178" s="265" t="s">
        <v>519</v>
      </c>
      <c r="F178" s="265" t="s">
        <v>519</v>
      </c>
      <c r="G178" s="265">
        <v>0</v>
      </c>
      <c r="I178" s="265">
        <v>21</v>
      </c>
      <c r="J178" s="265">
        <v>75</v>
      </c>
      <c r="K178" s="266">
        <v>43101</v>
      </c>
      <c r="L178" s="265">
        <v>6.1800000000000001E-2</v>
      </c>
      <c r="M178" s="265">
        <v>0</v>
      </c>
      <c r="N178" s="265">
        <f t="shared" si="2"/>
        <v>6.1800000000000001E-2</v>
      </c>
    </row>
    <row r="179" spans="1:15" hidden="1" x14ac:dyDescent="0.2">
      <c r="A179" s="265" t="s">
        <v>2776</v>
      </c>
      <c r="B179" s="265" t="s">
        <v>2776</v>
      </c>
      <c r="C179" s="265">
        <v>0.5</v>
      </c>
      <c r="D179" s="265" t="s">
        <v>403</v>
      </c>
      <c r="E179" s="265" t="s">
        <v>519</v>
      </c>
      <c r="F179" s="265" t="s">
        <v>519</v>
      </c>
      <c r="G179" s="265">
        <v>0</v>
      </c>
      <c r="I179" s="265">
        <v>21</v>
      </c>
      <c r="J179" s="265">
        <v>75</v>
      </c>
      <c r="K179" s="266">
        <v>43101</v>
      </c>
      <c r="L179" s="265">
        <v>2.5100000000000001E-2</v>
      </c>
      <c r="M179" s="265">
        <v>0</v>
      </c>
      <c r="N179" s="265">
        <f t="shared" si="2"/>
        <v>2.5100000000000001E-2</v>
      </c>
    </row>
    <row r="180" spans="1:15" hidden="1" x14ac:dyDescent="0.2">
      <c r="A180" s="265" t="s">
        <v>2783</v>
      </c>
      <c r="B180" s="265" t="s">
        <v>2782</v>
      </c>
      <c r="C180" s="265">
        <v>0.5</v>
      </c>
      <c r="D180" s="265" t="s">
        <v>403</v>
      </c>
      <c r="E180" s="265" t="s">
        <v>519</v>
      </c>
      <c r="F180" s="265" t="s">
        <v>519</v>
      </c>
      <c r="G180" s="265">
        <v>0</v>
      </c>
      <c r="I180" s="265">
        <v>21</v>
      </c>
      <c r="J180" s="265">
        <v>75</v>
      </c>
      <c r="K180" s="266">
        <v>43101</v>
      </c>
      <c r="L180" s="265">
        <v>6.1800000000000001E-2</v>
      </c>
      <c r="M180" s="265">
        <v>0</v>
      </c>
      <c r="N180" s="265">
        <f t="shared" si="2"/>
        <v>6.1800000000000001E-2</v>
      </c>
    </row>
    <row r="181" spans="1:15" hidden="1" x14ac:dyDescent="0.2">
      <c r="A181" s="265" t="s">
        <v>2780</v>
      </c>
      <c r="B181" s="265" t="s">
        <v>2780</v>
      </c>
      <c r="C181" s="265">
        <v>0.5</v>
      </c>
      <c r="D181" s="265" t="s">
        <v>403</v>
      </c>
      <c r="E181" s="265" t="s">
        <v>519</v>
      </c>
      <c r="F181" s="265" t="s">
        <v>519</v>
      </c>
      <c r="G181" s="265">
        <v>0</v>
      </c>
      <c r="I181" s="265">
        <v>21</v>
      </c>
      <c r="J181" s="265">
        <v>75</v>
      </c>
      <c r="K181" s="266">
        <v>43101</v>
      </c>
      <c r="L181" s="265">
        <v>6.6900000000000001E-2</v>
      </c>
      <c r="M181" s="265">
        <v>0</v>
      </c>
      <c r="N181" s="265">
        <f t="shared" si="2"/>
        <v>6.6900000000000001E-2</v>
      </c>
    </row>
    <row r="182" spans="1:15" hidden="1" x14ac:dyDescent="0.2">
      <c r="A182" s="265" t="s">
        <v>2781</v>
      </c>
      <c r="B182" s="265" t="s">
        <v>2780</v>
      </c>
      <c r="C182" s="265">
        <v>0.5</v>
      </c>
      <c r="D182" s="265" t="s">
        <v>403</v>
      </c>
      <c r="E182" s="265" t="s">
        <v>519</v>
      </c>
      <c r="F182" s="265" t="s">
        <v>519</v>
      </c>
      <c r="G182" s="265">
        <v>0</v>
      </c>
      <c r="I182" s="265">
        <v>21</v>
      </c>
      <c r="J182" s="265">
        <v>75</v>
      </c>
      <c r="K182" s="266">
        <v>43101</v>
      </c>
      <c r="L182" s="265">
        <v>6.6900000000000001E-2</v>
      </c>
      <c r="M182" s="265">
        <v>0</v>
      </c>
      <c r="N182" s="265">
        <f t="shared" si="2"/>
        <v>6.6900000000000001E-2</v>
      </c>
    </row>
    <row r="183" spans="1:15" hidden="1" x14ac:dyDescent="0.2">
      <c r="A183" s="265" t="s">
        <v>113</v>
      </c>
      <c r="B183" s="265" t="s">
        <v>113</v>
      </c>
      <c r="C183" s="265">
        <v>0.5</v>
      </c>
      <c r="D183" s="265" t="s">
        <v>403</v>
      </c>
      <c r="E183" s="265" t="s">
        <v>519</v>
      </c>
      <c r="F183" s="265" t="s">
        <v>519</v>
      </c>
      <c r="G183" s="265">
        <v>-0.14000000000000001</v>
      </c>
      <c r="I183" s="265">
        <v>13</v>
      </c>
      <c r="J183" s="265">
        <v>75</v>
      </c>
      <c r="K183" s="266">
        <v>44136</v>
      </c>
      <c r="L183" s="265">
        <v>6.3100000000000003E-2</v>
      </c>
      <c r="M183" s="265">
        <v>9.5999999999999992E-3</v>
      </c>
      <c r="N183" s="265">
        <f t="shared" si="2"/>
        <v>7.2700000000000001E-2</v>
      </c>
      <c r="O183" s="265" t="s">
        <v>113</v>
      </c>
    </row>
    <row r="184" spans="1:15" hidden="1" x14ac:dyDescent="0.2">
      <c r="A184" s="265" t="s">
        <v>108</v>
      </c>
      <c r="B184" s="265" t="s">
        <v>108</v>
      </c>
      <c r="C184" s="265">
        <v>0.5</v>
      </c>
      <c r="D184" s="265" t="s">
        <v>403</v>
      </c>
      <c r="E184" s="265" t="s">
        <v>519</v>
      </c>
      <c r="F184" s="265" t="s">
        <v>519</v>
      </c>
      <c r="G184" s="265">
        <v>-0.14000000000000001</v>
      </c>
      <c r="I184" s="265">
        <v>13</v>
      </c>
      <c r="J184" s="265">
        <v>75</v>
      </c>
      <c r="K184" s="266">
        <v>44136</v>
      </c>
      <c r="L184" s="265">
        <v>7.1199999999999999E-2</v>
      </c>
      <c r="M184" s="265">
        <v>1.0800000000000001E-2</v>
      </c>
      <c r="N184" s="265">
        <f t="shared" si="2"/>
        <v>8.2000000000000003E-2</v>
      </c>
      <c r="O184" s="265" t="s">
        <v>108</v>
      </c>
    </row>
    <row r="185" spans="1:15" x14ac:dyDescent="0.2">
      <c r="A185" s="265" t="s">
        <v>2779</v>
      </c>
      <c r="B185" s="265" t="s">
        <v>113</v>
      </c>
      <c r="C185" s="265">
        <v>0.5</v>
      </c>
      <c r="D185" s="265" t="s">
        <v>403</v>
      </c>
      <c r="E185" s="265" t="s">
        <v>519</v>
      </c>
      <c r="F185" s="265" t="s">
        <v>519</v>
      </c>
      <c r="G185" s="265">
        <v>-0.14000000000000001</v>
      </c>
      <c r="I185" s="265">
        <v>13</v>
      </c>
      <c r="J185" s="265">
        <v>75</v>
      </c>
      <c r="K185" s="266">
        <v>44136</v>
      </c>
      <c r="L185" s="265">
        <v>6.3100000000000003E-2</v>
      </c>
      <c r="M185" s="265">
        <v>9.5999999999999992E-3</v>
      </c>
      <c r="N185" s="265">
        <f t="shared" si="2"/>
        <v>7.2700000000000001E-2</v>
      </c>
    </row>
    <row r="186" spans="1:15" hidden="1" x14ac:dyDescent="0.2">
      <c r="A186" s="265" t="s">
        <v>119</v>
      </c>
      <c r="B186" s="265" t="s">
        <v>119</v>
      </c>
      <c r="C186" s="265">
        <v>0.5</v>
      </c>
      <c r="D186" s="265" t="s">
        <v>403</v>
      </c>
      <c r="E186" s="265" t="s">
        <v>519</v>
      </c>
      <c r="F186" s="265" t="s">
        <v>519</v>
      </c>
      <c r="G186" s="265">
        <v>-0.14000000000000001</v>
      </c>
      <c r="I186" s="265">
        <v>13</v>
      </c>
      <c r="J186" s="265">
        <v>75</v>
      </c>
      <c r="K186" s="266">
        <v>44136</v>
      </c>
      <c r="L186" s="265">
        <v>6.4899999999999999E-2</v>
      </c>
      <c r="M186" s="265">
        <v>9.7999999999999997E-3</v>
      </c>
      <c r="N186" s="265">
        <f t="shared" si="2"/>
        <v>7.4700000000000003E-2</v>
      </c>
      <c r="O186" s="265" t="s">
        <v>119</v>
      </c>
    </row>
    <row r="187" spans="1:15" x14ac:dyDescent="0.2">
      <c r="A187" s="265" t="s">
        <v>2778</v>
      </c>
      <c r="B187" s="265" t="s">
        <v>119</v>
      </c>
      <c r="C187" s="265">
        <v>0.5</v>
      </c>
      <c r="D187" s="265" t="s">
        <v>403</v>
      </c>
      <c r="E187" s="265" t="s">
        <v>519</v>
      </c>
      <c r="F187" s="265" t="s">
        <v>519</v>
      </c>
      <c r="G187" s="265">
        <v>-0.14000000000000001</v>
      </c>
      <c r="I187" s="265">
        <v>13</v>
      </c>
      <c r="J187" s="265">
        <v>75</v>
      </c>
      <c r="K187" s="266">
        <v>44136</v>
      </c>
      <c r="L187" s="265">
        <v>6.4899999999999999E-2</v>
      </c>
      <c r="M187" s="265">
        <v>9.7999999999999997E-3</v>
      </c>
      <c r="N187" s="265">
        <f t="shared" si="2"/>
        <v>7.4700000000000003E-2</v>
      </c>
    </row>
    <row r="188" spans="1:15" hidden="1" x14ac:dyDescent="0.2">
      <c r="A188" s="265" t="s">
        <v>2777</v>
      </c>
      <c r="B188" s="265" t="s">
        <v>2776</v>
      </c>
      <c r="C188" s="265">
        <v>0.5</v>
      </c>
      <c r="D188" s="265" t="s">
        <v>403</v>
      </c>
      <c r="E188" s="265" t="s">
        <v>519</v>
      </c>
      <c r="F188" s="265" t="s">
        <v>519</v>
      </c>
      <c r="G188" s="265">
        <v>0</v>
      </c>
      <c r="I188" s="265">
        <v>21</v>
      </c>
      <c r="J188" s="265">
        <v>75</v>
      </c>
      <c r="K188" s="266">
        <v>43101</v>
      </c>
      <c r="L188" s="265">
        <v>2.5100000000000001E-2</v>
      </c>
      <c r="M188" s="265">
        <v>0</v>
      </c>
      <c r="N188" s="265">
        <f t="shared" si="2"/>
        <v>2.5100000000000001E-2</v>
      </c>
    </row>
    <row r="189" spans="1:15" x14ac:dyDescent="0.2">
      <c r="A189" s="265" t="s">
        <v>2775</v>
      </c>
      <c r="B189" s="265" t="s">
        <v>108</v>
      </c>
      <c r="C189" s="265">
        <v>0.5</v>
      </c>
      <c r="D189" s="265" t="s">
        <v>403</v>
      </c>
      <c r="E189" s="265" t="s">
        <v>519</v>
      </c>
      <c r="F189" s="265" t="s">
        <v>519</v>
      </c>
      <c r="G189" s="265">
        <v>-0.14000000000000001</v>
      </c>
      <c r="I189" s="265">
        <v>13</v>
      </c>
      <c r="J189" s="265">
        <v>75</v>
      </c>
      <c r="K189" s="266">
        <v>44136</v>
      </c>
      <c r="L189" s="265">
        <v>7.1199999999999999E-2</v>
      </c>
      <c r="M189" s="265">
        <v>1.0800000000000001E-2</v>
      </c>
      <c r="N189" s="265">
        <f t="shared" si="2"/>
        <v>8.2000000000000003E-2</v>
      </c>
    </row>
    <row r="190" spans="1:15" hidden="1" x14ac:dyDescent="0.2">
      <c r="A190" s="265" t="s">
        <v>268</v>
      </c>
      <c r="B190" s="265" t="s">
        <v>2773</v>
      </c>
      <c r="C190" s="265">
        <v>0.5</v>
      </c>
      <c r="D190" s="265" t="s">
        <v>403</v>
      </c>
      <c r="E190" s="265" t="s">
        <v>519</v>
      </c>
      <c r="F190" s="265" t="s">
        <v>519</v>
      </c>
      <c r="G190" s="265">
        <v>-0.05</v>
      </c>
      <c r="I190" s="265">
        <v>21</v>
      </c>
      <c r="J190" s="265">
        <v>75</v>
      </c>
      <c r="K190" s="266">
        <v>43101</v>
      </c>
      <c r="L190" s="265">
        <v>1.5299999999999999E-2</v>
      </c>
      <c r="M190" s="265">
        <v>8.0000000000000004E-4</v>
      </c>
      <c r="N190" s="265">
        <f t="shared" si="2"/>
        <v>1.61E-2</v>
      </c>
      <c r="O190" s="265" t="s">
        <v>268</v>
      </c>
    </row>
    <row r="191" spans="1:15" hidden="1" x14ac:dyDescent="0.2">
      <c r="A191" s="265" t="s">
        <v>2774</v>
      </c>
      <c r="B191" s="265" t="s">
        <v>2773</v>
      </c>
      <c r="C191" s="265">
        <v>0.5</v>
      </c>
      <c r="D191" s="265" t="s">
        <v>403</v>
      </c>
      <c r="E191" s="265" t="s">
        <v>519</v>
      </c>
      <c r="F191" s="265" t="s">
        <v>519</v>
      </c>
      <c r="G191" s="265">
        <v>-0.05</v>
      </c>
      <c r="I191" s="265">
        <v>21</v>
      </c>
      <c r="J191" s="265">
        <v>75</v>
      </c>
      <c r="K191" s="266">
        <v>43101</v>
      </c>
      <c r="L191" s="265">
        <v>1.5299999999999999E-2</v>
      </c>
      <c r="M191" s="265">
        <v>8.0000000000000004E-4</v>
      </c>
      <c r="N191" s="265">
        <f t="shared" si="2"/>
        <v>1.61E-2</v>
      </c>
    </row>
    <row r="192" spans="1:15" hidden="1" x14ac:dyDescent="0.2">
      <c r="A192" s="265" t="s">
        <v>269</v>
      </c>
      <c r="B192" s="265" t="s">
        <v>269</v>
      </c>
      <c r="C192" s="265">
        <v>0.5</v>
      </c>
      <c r="D192" s="265" t="s">
        <v>403</v>
      </c>
      <c r="E192" s="265" t="s">
        <v>519</v>
      </c>
      <c r="F192" s="265" t="s">
        <v>519</v>
      </c>
      <c r="G192" s="265">
        <v>-0.05</v>
      </c>
      <c r="I192" s="265">
        <v>21</v>
      </c>
      <c r="J192" s="265">
        <v>75</v>
      </c>
      <c r="K192" s="266">
        <v>43101</v>
      </c>
      <c r="L192" s="265">
        <v>2.0199999999999999E-2</v>
      </c>
      <c r="M192" s="265">
        <v>1E-3</v>
      </c>
      <c r="N192" s="265">
        <f t="shared" si="2"/>
        <v>2.12E-2</v>
      </c>
      <c r="O192" s="265" t="s">
        <v>269</v>
      </c>
    </row>
    <row r="193" spans="1:15" hidden="1" x14ac:dyDescent="0.2">
      <c r="A193" s="265" t="s">
        <v>2772</v>
      </c>
      <c r="B193" s="265" t="s">
        <v>269</v>
      </c>
      <c r="C193" s="265">
        <v>0.5</v>
      </c>
      <c r="D193" s="265" t="s">
        <v>403</v>
      </c>
      <c r="E193" s="265" t="s">
        <v>519</v>
      </c>
      <c r="F193" s="265" t="s">
        <v>519</v>
      </c>
      <c r="G193" s="265">
        <v>-0.05</v>
      </c>
      <c r="I193" s="265">
        <v>21</v>
      </c>
      <c r="J193" s="265">
        <v>75</v>
      </c>
      <c r="K193" s="266">
        <v>43101</v>
      </c>
      <c r="L193" s="265">
        <v>2.0199999999999999E-2</v>
      </c>
      <c r="M193" s="265">
        <v>1E-3</v>
      </c>
      <c r="N193" s="265">
        <f t="shared" si="2"/>
        <v>2.12E-2</v>
      </c>
    </row>
    <row r="194" spans="1:15" hidden="1" x14ac:dyDescent="0.2">
      <c r="A194" s="265" t="s">
        <v>2770</v>
      </c>
      <c r="B194" s="265" t="s">
        <v>2770</v>
      </c>
      <c r="C194" s="265">
        <v>0.5</v>
      </c>
      <c r="D194" s="265" t="s">
        <v>403</v>
      </c>
      <c r="E194" s="265" t="s">
        <v>519</v>
      </c>
      <c r="F194" s="265" t="s">
        <v>519</v>
      </c>
      <c r="G194" s="265">
        <v>-0.05</v>
      </c>
      <c r="I194" s="265">
        <v>21</v>
      </c>
      <c r="J194" s="265">
        <v>75</v>
      </c>
      <c r="K194" s="266">
        <v>43101</v>
      </c>
      <c r="L194" s="265">
        <v>2.5700000000000001E-2</v>
      </c>
      <c r="M194" s="265">
        <v>1.2999999999999999E-3</v>
      </c>
      <c r="N194" s="265">
        <f t="shared" si="2"/>
        <v>2.7E-2</v>
      </c>
      <c r="O194" s="265" t="s">
        <v>2770</v>
      </c>
    </row>
    <row r="195" spans="1:15" hidden="1" x14ac:dyDescent="0.2">
      <c r="A195" s="265" t="s">
        <v>2771</v>
      </c>
      <c r="B195" s="265" t="s">
        <v>2770</v>
      </c>
      <c r="C195" s="265">
        <v>0.5</v>
      </c>
      <c r="D195" s="265" t="s">
        <v>403</v>
      </c>
      <c r="E195" s="265" t="s">
        <v>519</v>
      </c>
      <c r="F195" s="265" t="s">
        <v>519</v>
      </c>
      <c r="G195" s="265">
        <v>-0.05</v>
      </c>
      <c r="I195" s="265">
        <v>21</v>
      </c>
      <c r="J195" s="265">
        <v>75</v>
      </c>
      <c r="K195" s="266">
        <v>43101</v>
      </c>
      <c r="L195" s="265">
        <v>2.5700000000000001E-2</v>
      </c>
      <c r="M195" s="265">
        <v>1.2999999999999999E-3</v>
      </c>
      <c r="N195" s="265">
        <f t="shared" ref="N195:N258" si="3">L195+M195</f>
        <v>2.7E-2</v>
      </c>
    </row>
    <row r="196" spans="1:15" hidden="1" x14ac:dyDescent="0.2">
      <c r="A196" s="265" t="s">
        <v>2766</v>
      </c>
      <c r="B196" s="265" t="s">
        <v>2766</v>
      </c>
      <c r="C196" s="265">
        <v>0.5</v>
      </c>
      <c r="D196" s="265" t="s">
        <v>403</v>
      </c>
      <c r="E196" s="265" t="s">
        <v>519</v>
      </c>
      <c r="F196" s="265" t="s">
        <v>519</v>
      </c>
      <c r="G196" s="265">
        <v>-0.05</v>
      </c>
      <c r="I196" s="265">
        <v>21</v>
      </c>
      <c r="J196" s="265">
        <v>75</v>
      </c>
      <c r="K196" s="266">
        <v>43101</v>
      </c>
      <c r="L196" s="265">
        <v>1.01E-2</v>
      </c>
      <c r="M196" s="265">
        <v>5.0000000000000001E-4</v>
      </c>
      <c r="N196" s="265">
        <f t="shared" si="3"/>
        <v>1.06E-2</v>
      </c>
      <c r="O196" s="265" t="s">
        <v>2766</v>
      </c>
    </row>
    <row r="197" spans="1:15" hidden="1" x14ac:dyDescent="0.2">
      <c r="A197" s="265" t="s">
        <v>2769</v>
      </c>
      <c r="B197" s="265" t="s">
        <v>2766</v>
      </c>
      <c r="C197" s="265">
        <v>0.5</v>
      </c>
      <c r="D197" s="265" t="s">
        <v>403</v>
      </c>
      <c r="E197" s="265" t="s">
        <v>519</v>
      </c>
      <c r="F197" s="265" t="s">
        <v>519</v>
      </c>
      <c r="G197" s="265">
        <v>-0.05</v>
      </c>
      <c r="I197" s="265">
        <v>21</v>
      </c>
      <c r="J197" s="265">
        <v>75</v>
      </c>
      <c r="K197" s="266">
        <v>43101</v>
      </c>
      <c r="L197" s="265">
        <v>1.01E-2</v>
      </c>
      <c r="M197" s="265">
        <v>5.0000000000000001E-4</v>
      </c>
      <c r="N197" s="265">
        <f t="shared" si="3"/>
        <v>1.06E-2</v>
      </c>
      <c r="O197" s="265" t="s">
        <v>2769</v>
      </c>
    </row>
    <row r="198" spans="1:15" hidden="1" x14ac:dyDescent="0.2">
      <c r="A198" s="265" t="s">
        <v>2768</v>
      </c>
      <c r="B198" s="265" t="s">
        <v>2766</v>
      </c>
      <c r="C198" s="265">
        <v>0.5</v>
      </c>
      <c r="D198" s="265" t="s">
        <v>403</v>
      </c>
      <c r="E198" s="265" t="s">
        <v>519</v>
      </c>
      <c r="F198" s="265" t="s">
        <v>519</v>
      </c>
      <c r="G198" s="265">
        <v>-0.05</v>
      </c>
      <c r="I198" s="265">
        <v>21</v>
      </c>
      <c r="J198" s="265">
        <v>75</v>
      </c>
      <c r="K198" s="266">
        <v>43101</v>
      </c>
      <c r="L198" s="265">
        <v>1.01E-2</v>
      </c>
      <c r="M198" s="265">
        <v>5.0000000000000001E-4</v>
      </c>
      <c r="N198" s="265">
        <f t="shared" si="3"/>
        <v>1.06E-2</v>
      </c>
    </row>
    <row r="199" spans="1:15" hidden="1" x14ac:dyDescent="0.2">
      <c r="A199" s="265" t="s">
        <v>2767</v>
      </c>
      <c r="B199" s="265" t="s">
        <v>2766</v>
      </c>
      <c r="C199" s="265">
        <v>0.5</v>
      </c>
      <c r="D199" s="265" t="s">
        <v>403</v>
      </c>
      <c r="E199" s="265" t="s">
        <v>519</v>
      </c>
      <c r="F199" s="265" t="s">
        <v>519</v>
      </c>
      <c r="G199" s="265">
        <v>-0.05</v>
      </c>
      <c r="I199" s="265">
        <v>21</v>
      </c>
      <c r="J199" s="265">
        <v>75</v>
      </c>
      <c r="K199" s="266">
        <v>43101</v>
      </c>
      <c r="L199" s="265">
        <v>1.01E-2</v>
      </c>
      <c r="M199" s="265">
        <v>5.0000000000000001E-4</v>
      </c>
      <c r="N199" s="265">
        <f t="shared" si="3"/>
        <v>1.06E-2</v>
      </c>
    </row>
    <row r="200" spans="1:15" hidden="1" x14ac:dyDescent="0.2">
      <c r="A200" s="265" t="s">
        <v>270</v>
      </c>
      <c r="B200" s="265" t="s">
        <v>270</v>
      </c>
      <c r="C200" s="265">
        <v>0.5</v>
      </c>
      <c r="D200" s="265" t="s">
        <v>403</v>
      </c>
      <c r="E200" s="265" t="s">
        <v>519</v>
      </c>
      <c r="F200" s="265" t="s">
        <v>519</v>
      </c>
      <c r="G200" s="265">
        <v>-0.05</v>
      </c>
      <c r="I200" s="265">
        <v>21</v>
      </c>
      <c r="J200" s="265">
        <v>75</v>
      </c>
      <c r="K200" s="266">
        <v>43101</v>
      </c>
      <c r="L200" s="265">
        <v>3.1099999999999999E-2</v>
      </c>
      <c r="M200" s="265">
        <v>1.6000000000000001E-3</v>
      </c>
      <c r="N200" s="265">
        <f t="shared" si="3"/>
        <v>3.27E-2</v>
      </c>
      <c r="O200" s="265" t="s">
        <v>270</v>
      </c>
    </row>
    <row r="201" spans="1:15" hidden="1" x14ac:dyDescent="0.2">
      <c r="A201" s="265" t="s">
        <v>2765</v>
      </c>
      <c r="B201" s="265" t="s">
        <v>270</v>
      </c>
      <c r="C201" s="265">
        <v>0.5</v>
      </c>
      <c r="D201" s="265" t="s">
        <v>403</v>
      </c>
      <c r="E201" s="265" t="s">
        <v>519</v>
      </c>
      <c r="F201" s="265" t="s">
        <v>519</v>
      </c>
      <c r="G201" s="265">
        <v>-0.05</v>
      </c>
      <c r="I201" s="265">
        <v>21</v>
      </c>
      <c r="J201" s="265">
        <v>75</v>
      </c>
      <c r="K201" s="266">
        <v>43101</v>
      </c>
      <c r="L201" s="265">
        <v>3.1099999999999999E-2</v>
      </c>
      <c r="M201" s="265">
        <v>1.6000000000000001E-3</v>
      </c>
      <c r="N201" s="265">
        <f t="shared" si="3"/>
        <v>3.27E-2</v>
      </c>
      <c r="O201" s="265" t="s">
        <v>2765</v>
      </c>
    </row>
    <row r="202" spans="1:15" hidden="1" x14ac:dyDescent="0.2">
      <c r="A202" s="265" t="s">
        <v>2764</v>
      </c>
      <c r="B202" s="265" t="s">
        <v>270</v>
      </c>
      <c r="C202" s="265">
        <v>0.5</v>
      </c>
      <c r="D202" s="265" t="s">
        <v>403</v>
      </c>
      <c r="E202" s="265" t="s">
        <v>519</v>
      </c>
      <c r="F202" s="265" t="s">
        <v>519</v>
      </c>
      <c r="G202" s="265">
        <v>-0.05</v>
      </c>
      <c r="I202" s="265">
        <v>21</v>
      </c>
      <c r="J202" s="265">
        <v>75</v>
      </c>
      <c r="K202" s="266">
        <v>43101</v>
      </c>
      <c r="L202" s="265">
        <v>3.1099999999999999E-2</v>
      </c>
      <c r="M202" s="265">
        <v>1.6000000000000001E-3</v>
      </c>
      <c r="N202" s="265">
        <f t="shared" si="3"/>
        <v>3.27E-2</v>
      </c>
    </row>
    <row r="203" spans="1:15" hidden="1" x14ac:dyDescent="0.2">
      <c r="A203" s="265" t="s">
        <v>2763</v>
      </c>
      <c r="B203" s="265" t="s">
        <v>270</v>
      </c>
      <c r="C203" s="265">
        <v>0.5</v>
      </c>
      <c r="D203" s="265" t="s">
        <v>403</v>
      </c>
      <c r="E203" s="265" t="s">
        <v>519</v>
      </c>
      <c r="F203" s="265" t="s">
        <v>519</v>
      </c>
      <c r="G203" s="265">
        <v>-0.05</v>
      </c>
      <c r="I203" s="265">
        <v>21</v>
      </c>
      <c r="J203" s="265">
        <v>75</v>
      </c>
      <c r="K203" s="266">
        <v>43101</v>
      </c>
      <c r="L203" s="265">
        <v>3.1099999999999999E-2</v>
      </c>
      <c r="M203" s="265">
        <v>1.6000000000000001E-3</v>
      </c>
      <c r="N203" s="265">
        <f t="shared" si="3"/>
        <v>3.27E-2</v>
      </c>
    </row>
    <row r="204" spans="1:15" hidden="1" x14ac:dyDescent="0.2">
      <c r="A204" s="265" t="s">
        <v>271</v>
      </c>
      <c r="B204" s="265" t="s">
        <v>271</v>
      </c>
      <c r="C204" s="265">
        <v>0.5</v>
      </c>
      <c r="D204" s="265" t="s">
        <v>403</v>
      </c>
      <c r="E204" s="265" t="s">
        <v>519</v>
      </c>
      <c r="F204" s="265" t="s">
        <v>519</v>
      </c>
      <c r="G204" s="265">
        <v>-0.05</v>
      </c>
      <c r="I204" s="265">
        <v>21</v>
      </c>
      <c r="J204" s="265">
        <v>75</v>
      </c>
      <c r="K204" s="266">
        <v>43101</v>
      </c>
      <c r="L204" s="265">
        <v>9.4999999999999998E-3</v>
      </c>
      <c r="M204" s="265">
        <v>5.0000000000000001E-4</v>
      </c>
      <c r="N204" s="265">
        <f t="shared" si="3"/>
        <v>0.01</v>
      </c>
      <c r="O204" s="265" t="s">
        <v>271</v>
      </c>
    </row>
    <row r="205" spans="1:15" hidden="1" x14ac:dyDescent="0.2">
      <c r="A205" s="265" t="s">
        <v>2762</v>
      </c>
      <c r="B205" s="265" t="s">
        <v>271</v>
      </c>
      <c r="C205" s="265">
        <v>0.5</v>
      </c>
      <c r="D205" s="265" t="s">
        <v>403</v>
      </c>
      <c r="E205" s="265" t="s">
        <v>519</v>
      </c>
      <c r="F205" s="265" t="s">
        <v>519</v>
      </c>
      <c r="G205" s="265">
        <v>-0.05</v>
      </c>
      <c r="I205" s="265">
        <v>21</v>
      </c>
      <c r="J205" s="265">
        <v>75</v>
      </c>
      <c r="K205" s="266">
        <v>43101</v>
      </c>
      <c r="L205" s="265">
        <v>9.4999999999999998E-3</v>
      </c>
      <c r="M205" s="265">
        <v>5.0000000000000001E-4</v>
      </c>
      <c r="N205" s="265">
        <f t="shared" si="3"/>
        <v>0.01</v>
      </c>
      <c r="O205" s="265" t="s">
        <v>2762</v>
      </c>
    </row>
    <row r="206" spans="1:15" hidden="1" x14ac:dyDescent="0.2">
      <c r="A206" s="265" t="s">
        <v>2761</v>
      </c>
      <c r="B206" s="265" t="s">
        <v>271</v>
      </c>
      <c r="C206" s="265">
        <v>0.5</v>
      </c>
      <c r="D206" s="265" t="s">
        <v>403</v>
      </c>
      <c r="E206" s="265" t="s">
        <v>519</v>
      </c>
      <c r="F206" s="265" t="s">
        <v>519</v>
      </c>
      <c r="G206" s="265">
        <v>-0.05</v>
      </c>
      <c r="I206" s="265">
        <v>21</v>
      </c>
      <c r="J206" s="265">
        <v>75</v>
      </c>
      <c r="K206" s="266">
        <v>43101</v>
      </c>
      <c r="L206" s="265">
        <v>9.4999999999999998E-3</v>
      </c>
      <c r="M206" s="265">
        <v>5.0000000000000001E-4</v>
      </c>
      <c r="N206" s="265">
        <f t="shared" si="3"/>
        <v>0.01</v>
      </c>
    </row>
    <row r="207" spans="1:15" hidden="1" x14ac:dyDescent="0.2">
      <c r="A207" s="265" t="s">
        <v>2760</v>
      </c>
      <c r="B207" s="265" t="s">
        <v>271</v>
      </c>
      <c r="C207" s="265">
        <v>0.5</v>
      </c>
      <c r="D207" s="265" t="s">
        <v>403</v>
      </c>
      <c r="E207" s="265" t="s">
        <v>519</v>
      </c>
      <c r="F207" s="265" t="s">
        <v>519</v>
      </c>
      <c r="G207" s="265">
        <v>-0.05</v>
      </c>
      <c r="I207" s="265">
        <v>21</v>
      </c>
      <c r="J207" s="265">
        <v>75</v>
      </c>
      <c r="K207" s="266">
        <v>43101</v>
      </c>
      <c r="L207" s="265">
        <v>9.4999999999999998E-3</v>
      </c>
      <c r="M207" s="265">
        <v>5.0000000000000001E-4</v>
      </c>
      <c r="N207" s="265">
        <f t="shared" si="3"/>
        <v>0.01</v>
      </c>
    </row>
    <row r="208" spans="1:15" hidden="1" x14ac:dyDescent="0.2">
      <c r="A208" s="265" t="s">
        <v>2759</v>
      </c>
      <c r="B208" s="265" t="s">
        <v>2759</v>
      </c>
      <c r="C208" s="265">
        <v>0.5</v>
      </c>
      <c r="D208" s="265" t="s">
        <v>403</v>
      </c>
      <c r="E208" s="265" t="s">
        <v>519</v>
      </c>
      <c r="F208" s="265" t="s">
        <v>519</v>
      </c>
      <c r="G208" s="265">
        <v>0</v>
      </c>
      <c r="I208" s="265">
        <v>15</v>
      </c>
      <c r="J208" s="265">
        <v>70</v>
      </c>
      <c r="K208" s="266">
        <v>42795</v>
      </c>
      <c r="L208" s="265">
        <v>2.9499999999999998E-2</v>
      </c>
      <c r="M208" s="265">
        <v>3.0000000000000001E-3</v>
      </c>
      <c r="N208" s="265">
        <f t="shared" si="3"/>
        <v>3.2500000000000001E-2</v>
      </c>
    </row>
    <row r="209" spans="1:15" hidden="1" x14ac:dyDescent="0.2">
      <c r="A209" s="265" t="s">
        <v>2757</v>
      </c>
      <c r="B209" s="265" t="s">
        <v>2757</v>
      </c>
      <c r="C209" s="265">
        <v>0.5</v>
      </c>
      <c r="D209" s="265" t="s">
        <v>403</v>
      </c>
      <c r="E209" s="265" t="s">
        <v>519</v>
      </c>
      <c r="F209" s="265" t="s">
        <v>519</v>
      </c>
      <c r="G209" s="265">
        <v>0</v>
      </c>
      <c r="I209" s="265">
        <v>14</v>
      </c>
      <c r="J209" s="265">
        <v>45</v>
      </c>
      <c r="K209" s="266">
        <v>43101</v>
      </c>
      <c r="L209" s="265">
        <v>6.7799999999999999E-2</v>
      </c>
      <c r="M209" s="265">
        <v>0</v>
      </c>
      <c r="N209" s="265">
        <f t="shared" si="3"/>
        <v>6.7799999999999999E-2</v>
      </c>
    </row>
    <row r="210" spans="1:15" hidden="1" x14ac:dyDescent="0.2">
      <c r="A210" s="265" t="s">
        <v>2750</v>
      </c>
      <c r="B210" s="265" t="s">
        <v>2750</v>
      </c>
      <c r="C210" s="265">
        <v>0.5</v>
      </c>
      <c r="D210" s="265" t="s">
        <v>403</v>
      </c>
      <c r="E210" s="265" t="s">
        <v>519</v>
      </c>
      <c r="F210" s="265" t="s">
        <v>519</v>
      </c>
      <c r="G210" s="265">
        <v>0</v>
      </c>
      <c r="I210" s="265">
        <v>14</v>
      </c>
      <c r="J210" s="265">
        <v>45</v>
      </c>
      <c r="K210" s="266">
        <v>43101</v>
      </c>
      <c r="L210" s="265">
        <v>2.76E-2</v>
      </c>
      <c r="M210" s="265">
        <v>0</v>
      </c>
      <c r="N210" s="265">
        <f t="shared" si="3"/>
        <v>2.76E-2</v>
      </c>
    </row>
    <row r="211" spans="1:15" hidden="1" x14ac:dyDescent="0.2">
      <c r="A211" s="265" t="s">
        <v>2758</v>
      </c>
      <c r="B211" s="265" t="s">
        <v>2757</v>
      </c>
      <c r="C211" s="265">
        <v>0.5</v>
      </c>
      <c r="D211" s="265" t="s">
        <v>403</v>
      </c>
      <c r="E211" s="265" t="s">
        <v>519</v>
      </c>
      <c r="F211" s="265" t="s">
        <v>519</v>
      </c>
      <c r="G211" s="265">
        <v>0</v>
      </c>
      <c r="I211" s="265">
        <v>14</v>
      </c>
      <c r="J211" s="265">
        <v>45</v>
      </c>
      <c r="K211" s="266">
        <v>43101</v>
      </c>
      <c r="L211" s="265">
        <v>6.7799999999999999E-2</v>
      </c>
      <c r="M211" s="265">
        <v>0</v>
      </c>
      <c r="N211" s="265">
        <f t="shared" si="3"/>
        <v>6.7799999999999999E-2</v>
      </c>
    </row>
    <row r="212" spans="1:15" hidden="1" x14ac:dyDescent="0.2">
      <c r="A212" s="265" t="s">
        <v>2755</v>
      </c>
      <c r="B212" s="265" t="s">
        <v>2755</v>
      </c>
      <c r="C212" s="265">
        <v>0.5</v>
      </c>
      <c r="D212" s="265" t="s">
        <v>403</v>
      </c>
      <c r="E212" s="265" t="s">
        <v>519</v>
      </c>
      <c r="F212" s="265" t="s">
        <v>519</v>
      </c>
      <c r="G212" s="265">
        <v>0</v>
      </c>
      <c r="I212" s="265">
        <v>14</v>
      </c>
      <c r="J212" s="265">
        <v>45</v>
      </c>
      <c r="K212" s="266">
        <v>43101</v>
      </c>
      <c r="L212" s="265">
        <v>6.6699999999999995E-2</v>
      </c>
      <c r="M212" s="265">
        <v>0</v>
      </c>
      <c r="N212" s="265">
        <f t="shared" si="3"/>
        <v>6.6699999999999995E-2</v>
      </c>
    </row>
    <row r="213" spans="1:15" hidden="1" x14ac:dyDescent="0.2">
      <c r="A213" s="265" t="s">
        <v>2756</v>
      </c>
      <c r="B213" s="265" t="s">
        <v>2755</v>
      </c>
      <c r="C213" s="265">
        <v>0.5</v>
      </c>
      <c r="D213" s="265" t="s">
        <v>403</v>
      </c>
      <c r="E213" s="265" t="s">
        <v>519</v>
      </c>
      <c r="F213" s="265" t="s">
        <v>519</v>
      </c>
      <c r="G213" s="265">
        <v>0</v>
      </c>
      <c r="I213" s="265">
        <v>14</v>
      </c>
      <c r="J213" s="265">
        <v>45</v>
      </c>
      <c r="K213" s="266">
        <v>43101</v>
      </c>
      <c r="L213" s="265">
        <v>6.6699999999999995E-2</v>
      </c>
      <c r="M213" s="265">
        <v>0</v>
      </c>
      <c r="N213" s="265">
        <f t="shared" si="3"/>
        <v>6.6699999999999995E-2</v>
      </c>
    </row>
    <row r="214" spans="1:15" hidden="1" x14ac:dyDescent="0.2">
      <c r="A214" s="265" t="s">
        <v>114</v>
      </c>
      <c r="B214" s="265" t="s">
        <v>114</v>
      </c>
      <c r="C214" s="265">
        <v>0.5</v>
      </c>
      <c r="D214" s="265" t="s">
        <v>403</v>
      </c>
      <c r="E214" s="265" t="s">
        <v>519</v>
      </c>
      <c r="F214" s="265" t="s">
        <v>519</v>
      </c>
      <c r="G214" s="265">
        <v>-0.13</v>
      </c>
      <c r="I214" s="265">
        <v>14</v>
      </c>
      <c r="J214" s="265">
        <v>45</v>
      </c>
      <c r="K214" s="266">
        <v>44136</v>
      </c>
      <c r="L214" s="265">
        <v>9.64E-2</v>
      </c>
      <c r="M214" s="265">
        <v>1.3599999999999999E-2</v>
      </c>
      <c r="N214" s="265">
        <f t="shared" si="3"/>
        <v>0.11</v>
      </c>
      <c r="O214" s="265" t="s">
        <v>114</v>
      </c>
    </row>
    <row r="215" spans="1:15" x14ac:dyDescent="0.2">
      <c r="A215" s="265" t="s">
        <v>109</v>
      </c>
      <c r="B215" s="265" t="s">
        <v>2754</v>
      </c>
      <c r="C215" s="265">
        <v>0.5</v>
      </c>
      <c r="D215" s="265" t="s">
        <v>403</v>
      </c>
      <c r="E215" s="265" t="s">
        <v>519</v>
      </c>
      <c r="F215" s="265" t="s">
        <v>519</v>
      </c>
      <c r="G215" s="265">
        <v>0</v>
      </c>
      <c r="I215" s="265">
        <v>15</v>
      </c>
      <c r="J215" s="265">
        <v>70</v>
      </c>
      <c r="K215" s="266">
        <v>40330</v>
      </c>
      <c r="L215" s="265">
        <v>0.2414</v>
      </c>
      <c r="M215" s="265">
        <v>2.41E-2</v>
      </c>
      <c r="N215" s="265">
        <f t="shared" si="3"/>
        <v>0.26550000000000001</v>
      </c>
    </row>
    <row r="216" spans="1:15" x14ac:dyDescent="0.2">
      <c r="A216" s="265" t="s">
        <v>2753</v>
      </c>
      <c r="B216" s="265" t="s">
        <v>114</v>
      </c>
      <c r="C216" s="265">
        <v>0.5</v>
      </c>
      <c r="D216" s="265" t="s">
        <v>403</v>
      </c>
      <c r="E216" s="265" t="s">
        <v>519</v>
      </c>
      <c r="F216" s="265" t="s">
        <v>519</v>
      </c>
      <c r="G216" s="265">
        <v>-0.13</v>
      </c>
      <c r="I216" s="265">
        <v>14</v>
      </c>
      <c r="J216" s="265">
        <v>45</v>
      </c>
      <c r="K216" s="266">
        <v>44136</v>
      </c>
      <c r="L216" s="265">
        <v>9.64E-2</v>
      </c>
      <c r="M216" s="265">
        <v>1.3599999999999999E-2</v>
      </c>
      <c r="N216" s="265">
        <f t="shared" si="3"/>
        <v>0.11</v>
      </c>
    </row>
    <row r="217" spans="1:15" hidden="1" x14ac:dyDescent="0.2">
      <c r="A217" s="265" t="s">
        <v>120</v>
      </c>
      <c r="B217" s="265" t="s">
        <v>120</v>
      </c>
      <c r="C217" s="265">
        <v>0.5</v>
      </c>
      <c r="D217" s="265" t="s">
        <v>403</v>
      </c>
      <c r="E217" s="265" t="s">
        <v>519</v>
      </c>
      <c r="F217" s="265" t="s">
        <v>519</v>
      </c>
      <c r="G217" s="265">
        <v>-0.13</v>
      </c>
      <c r="I217" s="265">
        <v>14</v>
      </c>
      <c r="J217" s="265">
        <v>45</v>
      </c>
      <c r="K217" s="266">
        <v>44136</v>
      </c>
      <c r="L217" s="265">
        <v>8.9099999999999999E-2</v>
      </c>
      <c r="M217" s="265">
        <v>1.26E-2</v>
      </c>
      <c r="N217" s="265">
        <f t="shared" si="3"/>
        <v>0.1017</v>
      </c>
      <c r="O217" s="265" t="s">
        <v>120</v>
      </c>
    </row>
    <row r="218" spans="1:15" x14ac:dyDescent="0.2">
      <c r="A218" s="265" t="s">
        <v>2752</v>
      </c>
      <c r="B218" s="265" t="s">
        <v>120</v>
      </c>
      <c r="C218" s="265">
        <v>0.5</v>
      </c>
      <c r="D218" s="265" t="s">
        <v>403</v>
      </c>
      <c r="E218" s="265" t="s">
        <v>519</v>
      </c>
      <c r="F218" s="265" t="s">
        <v>519</v>
      </c>
      <c r="G218" s="265">
        <v>-0.13</v>
      </c>
      <c r="I218" s="265">
        <v>14</v>
      </c>
      <c r="J218" s="265">
        <v>45</v>
      </c>
      <c r="K218" s="266">
        <v>44136</v>
      </c>
      <c r="L218" s="265">
        <v>8.9099999999999999E-2</v>
      </c>
      <c r="M218" s="265">
        <v>1.26E-2</v>
      </c>
      <c r="N218" s="265">
        <f t="shared" si="3"/>
        <v>0.1017</v>
      </c>
    </row>
    <row r="219" spans="1:15" hidden="1" x14ac:dyDescent="0.2">
      <c r="A219" s="265" t="s">
        <v>2751</v>
      </c>
      <c r="B219" s="265" t="s">
        <v>2750</v>
      </c>
      <c r="C219" s="265">
        <v>0.5</v>
      </c>
      <c r="D219" s="265" t="s">
        <v>403</v>
      </c>
      <c r="E219" s="265" t="s">
        <v>519</v>
      </c>
      <c r="F219" s="265" t="s">
        <v>519</v>
      </c>
      <c r="G219" s="265">
        <v>0</v>
      </c>
      <c r="I219" s="265">
        <v>14</v>
      </c>
      <c r="J219" s="265">
        <v>45</v>
      </c>
      <c r="K219" s="266">
        <v>43101</v>
      </c>
      <c r="L219" s="265">
        <v>2.76E-2</v>
      </c>
      <c r="M219" s="265">
        <v>0</v>
      </c>
      <c r="N219" s="265">
        <f t="shared" si="3"/>
        <v>2.76E-2</v>
      </c>
    </row>
    <row r="220" spans="1:15" hidden="1" x14ac:dyDescent="0.2">
      <c r="A220" s="265" t="s">
        <v>272</v>
      </c>
      <c r="B220" s="265" t="s">
        <v>2748</v>
      </c>
      <c r="C220" s="265">
        <v>0.5</v>
      </c>
      <c r="D220" s="265" t="s">
        <v>403</v>
      </c>
      <c r="E220" s="265" t="s">
        <v>519</v>
      </c>
      <c r="F220" s="265" t="s">
        <v>519</v>
      </c>
      <c r="G220" s="265">
        <v>-0.05</v>
      </c>
      <c r="I220" s="265">
        <v>14</v>
      </c>
      <c r="J220" s="265">
        <v>45</v>
      </c>
      <c r="K220" s="266">
        <v>43101</v>
      </c>
      <c r="L220" s="265">
        <v>1.43E-2</v>
      </c>
      <c r="M220" s="265">
        <v>6.9999999999999999E-4</v>
      </c>
      <c r="N220" s="265">
        <f t="shared" si="3"/>
        <v>1.4999999999999999E-2</v>
      </c>
      <c r="O220" s="265" t="s">
        <v>272</v>
      </c>
    </row>
    <row r="221" spans="1:15" hidden="1" x14ac:dyDescent="0.2">
      <c r="A221" s="265" t="s">
        <v>2749</v>
      </c>
      <c r="B221" s="265" t="s">
        <v>2748</v>
      </c>
      <c r="C221" s="265">
        <v>0.5</v>
      </c>
      <c r="D221" s="265" t="s">
        <v>403</v>
      </c>
      <c r="E221" s="265" t="s">
        <v>519</v>
      </c>
      <c r="F221" s="265" t="s">
        <v>519</v>
      </c>
      <c r="G221" s="265">
        <v>-0.05</v>
      </c>
      <c r="I221" s="265">
        <v>14</v>
      </c>
      <c r="J221" s="265">
        <v>45</v>
      </c>
      <c r="K221" s="266">
        <v>43101</v>
      </c>
      <c r="L221" s="265">
        <v>1.43E-2</v>
      </c>
      <c r="M221" s="265">
        <v>6.9999999999999999E-4</v>
      </c>
      <c r="N221" s="265">
        <f t="shared" si="3"/>
        <v>1.4999999999999999E-2</v>
      </c>
    </row>
    <row r="222" spans="1:15" hidden="1" x14ac:dyDescent="0.2">
      <c r="A222" s="265" t="s">
        <v>2746</v>
      </c>
      <c r="B222" s="265" t="s">
        <v>2746</v>
      </c>
      <c r="C222" s="265">
        <v>0.5</v>
      </c>
      <c r="D222" s="265" t="s">
        <v>403</v>
      </c>
      <c r="E222" s="265" t="s">
        <v>519</v>
      </c>
      <c r="F222" s="265" t="s">
        <v>519</v>
      </c>
      <c r="G222" s="265">
        <v>-0.05</v>
      </c>
      <c r="I222" s="265">
        <v>14</v>
      </c>
      <c r="J222" s="265">
        <v>45</v>
      </c>
      <c r="K222" s="266">
        <v>43101</v>
      </c>
      <c r="L222" s="265">
        <v>2.3E-2</v>
      </c>
      <c r="M222" s="265">
        <v>1.1999999999999999E-3</v>
      </c>
      <c r="N222" s="265">
        <f t="shared" si="3"/>
        <v>2.4199999999999999E-2</v>
      </c>
      <c r="O222" s="265" t="s">
        <v>2746</v>
      </c>
    </row>
    <row r="223" spans="1:15" hidden="1" x14ac:dyDescent="0.2">
      <c r="A223" s="265" t="s">
        <v>2747</v>
      </c>
      <c r="B223" s="265" t="s">
        <v>2746</v>
      </c>
      <c r="C223" s="265">
        <v>0.5</v>
      </c>
      <c r="D223" s="265" t="s">
        <v>403</v>
      </c>
      <c r="E223" s="265" t="s">
        <v>519</v>
      </c>
      <c r="F223" s="265" t="s">
        <v>519</v>
      </c>
      <c r="G223" s="265">
        <v>-0.05</v>
      </c>
      <c r="I223" s="265">
        <v>14</v>
      </c>
      <c r="J223" s="265">
        <v>45</v>
      </c>
      <c r="K223" s="266">
        <v>43101</v>
      </c>
      <c r="L223" s="265">
        <v>2.3E-2</v>
      </c>
      <c r="M223" s="265">
        <v>1.1999999999999999E-3</v>
      </c>
      <c r="N223" s="265">
        <f t="shared" si="3"/>
        <v>2.4199999999999999E-2</v>
      </c>
    </row>
    <row r="224" spans="1:15" hidden="1" x14ac:dyDescent="0.2">
      <c r="A224" s="265" t="s">
        <v>273</v>
      </c>
      <c r="B224" s="265" t="s">
        <v>273</v>
      </c>
      <c r="C224" s="265">
        <v>0.5</v>
      </c>
      <c r="D224" s="265" t="s">
        <v>403</v>
      </c>
      <c r="E224" s="265" t="s">
        <v>519</v>
      </c>
      <c r="F224" s="265" t="s">
        <v>519</v>
      </c>
      <c r="G224" s="265">
        <v>-0.05</v>
      </c>
      <c r="I224" s="265">
        <v>14</v>
      </c>
      <c r="J224" s="265">
        <v>45</v>
      </c>
      <c r="K224" s="266">
        <v>43101</v>
      </c>
      <c r="L224" s="265">
        <v>2.7199999999999998E-2</v>
      </c>
      <c r="M224" s="265">
        <v>1.4E-3</v>
      </c>
      <c r="N224" s="265">
        <f t="shared" si="3"/>
        <v>2.8599999999999997E-2</v>
      </c>
      <c r="O224" s="265" t="s">
        <v>273</v>
      </c>
    </row>
    <row r="225" spans="1:15" hidden="1" x14ac:dyDescent="0.2">
      <c r="A225" s="265" t="s">
        <v>2745</v>
      </c>
      <c r="B225" s="265" t="s">
        <v>273</v>
      </c>
      <c r="C225" s="265">
        <v>0.5</v>
      </c>
      <c r="D225" s="265" t="s">
        <v>403</v>
      </c>
      <c r="E225" s="265" t="s">
        <v>519</v>
      </c>
      <c r="F225" s="265" t="s">
        <v>519</v>
      </c>
      <c r="G225" s="265">
        <v>-0.05</v>
      </c>
      <c r="I225" s="265">
        <v>14</v>
      </c>
      <c r="J225" s="265">
        <v>45</v>
      </c>
      <c r="K225" s="266">
        <v>43101</v>
      </c>
      <c r="L225" s="265">
        <v>2.7199999999999998E-2</v>
      </c>
      <c r="M225" s="265">
        <v>1.4E-3</v>
      </c>
      <c r="N225" s="265">
        <f t="shared" si="3"/>
        <v>2.8599999999999997E-2</v>
      </c>
    </row>
    <row r="226" spans="1:15" hidden="1" x14ac:dyDescent="0.2">
      <c r="A226" s="265" t="s">
        <v>2741</v>
      </c>
      <c r="B226" s="265" t="s">
        <v>2741</v>
      </c>
      <c r="C226" s="265">
        <v>0.5</v>
      </c>
      <c r="D226" s="265" t="s">
        <v>403</v>
      </c>
      <c r="E226" s="265" t="s">
        <v>519</v>
      </c>
      <c r="F226" s="265" t="s">
        <v>519</v>
      </c>
      <c r="G226" s="265">
        <v>-0.05</v>
      </c>
      <c r="I226" s="265">
        <v>14</v>
      </c>
      <c r="J226" s="265">
        <v>45</v>
      </c>
      <c r="K226" s="266">
        <v>43101</v>
      </c>
      <c r="L226" s="265">
        <v>1.09E-2</v>
      </c>
      <c r="M226" s="265">
        <v>5.0000000000000001E-4</v>
      </c>
      <c r="N226" s="265">
        <f t="shared" si="3"/>
        <v>1.14E-2</v>
      </c>
      <c r="O226" s="265" t="s">
        <v>2741</v>
      </c>
    </row>
    <row r="227" spans="1:15" hidden="1" x14ac:dyDescent="0.2">
      <c r="A227" s="265" t="s">
        <v>2744</v>
      </c>
      <c r="B227" s="265" t="s">
        <v>2741</v>
      </c>
      <c r="C227" s="265">
        <v>0.5</v>
      </c>
      <c r="D227" s="265" t="s">
        <v>403</v>
      </c>
      <c r="E227" s="265" t="s">
        <v>519</v>
      </c>
      <c r="F227" s="265" t="s">
        <v>519</v>
      </c>
      <c r="G227" s="265">
        <v>-0.05</v>
      </c>
      <c r="I227" s="265">
        <v>14</v>
      </c>
      <c r="J227" s="265">
        <v>45</v>
      </c>
      <c r="K227" s="266">
        <v>43101</v>
      </c>
      <c r="L227" s="265">
        <v>1.09E-2</v>
      </c>
      <c r="M227" s="265">
        <v>5.0000000000000001E-4</v>
      </c>
      <c r="N227" s="265">
        <f t="shared" si="3"/>
        <v>1.14E-2</v>
      </c>
    </row>
    <row r="228" spans="1:15" hidden="1" x14ac:dyDescent="0.2">
      <c r="A228" s="265" t="s">
        <v>2743</v>
      </c>
      <c r="B228" s="265" t="s">
        <v>2741</v>
      </c>
      <c r="C228" s="265">
        <v>0.5</v>
      </c>
      <c r="D228" s="265" t="s">
        <v>403</v>
      </c>
      <c r="E228" s="265" t="s">
        <v>519</v>
      </c>
      <c r="F228" s="265" t="s">
        <v>519</v>
      </c>
      <c r="G228" s="265">
        <v>-0.05</v>
      </c>
      <c r="I228" s="265">
        <v>14</v>
      </c>
      <c r="J228" s="265">
        <v>45</v>
      </c>
      <c r="K228" s="266">
        <v>43101</v>
      </c>
      <c r="L228" s="265">
        <v>1.09E-2</v>
      </c>
      <c r="M228" s="265">
        <v>5.0000000000000001E-4</v>
      </c>
      <c r="N228" s="265">
        <f t="shared" si="3"/>
        <v>1.14E-2</v>
      </c>
      <c r="O228" s="265" t="s">
        <v>2743</v>
      </c>
    </row>
    <row r="229" spans="1:15" hidden="1" x14ac:dyDescent="0.2">
      <c r="A229" s="265" t="s">
        <v>2742</v>
      </c>
      <c r="B229" s="265" t="s">
        <v>2741</v>
      </c>
      <c r="C229" s="265">
        <v>0.5</v>
      </c>
      <c r="D229" s="265" t="s">
        <v>403</v>
      </c>
      <c r="E229" s="265" t="s">
        <v>519</v>
      </c>
      <c r="F229" s="265" t="s">
        <v>519</v>
      </c>
      <c r="G229" s="265">
        <v>-0.05</v>
      </c>
      <c r="I229" s="265">
        <v>14</v>
      </c>
      <c r="J229" s="265">
        <v>45</v>
      </c>
      <c r="K229" s="266">
        <v>43101</v>
      </c>
      <c r="L229" s="265">
        <v>1.09E-2</v>
      </c>
      <c r="M229" s="265">
        <v>5.0000000000000001E-4</v>
      </c>
      <c r="N229" s="265">
        <f t="shared" si="3"/>
        <v>1.14E-2</v>
      </c>
    </row>
    <row r="230" spans="1:15" hidden="1" x14ac:dyDescent="0.2">
      <c r="A230" s="265" t="s">
        <v>274</v>
      </c>
      <c r="B230" s="265" t="s">
        <v>274</v>
      </c>
      <c r="C230" s="265">
        <v>0.5</v>
      </c>
      <c r="D230" s="265" t="s">
        <v>403</v>
      </c>
      <c r="E230" s="265" t="s">
        <v>519</v>
      </c>
      <c r="F230" s="265" t="s">
        <v>519</v>
      </c>
      <c r="G230" s="265">
        <v>-0.05</v>
      </c>
      <c r="I230" s="265">
        <v>14</v>
      </c>
      <c r="J230" s="265">
        <v>45</v>
      </c>
      <c r="K230" s="266">
        <v>43101</v>
      </c>
      <c r="L230" s="265">
        <v>2.8199999999999999E-2</v>
      </c>
      <c r="M230" s="265">
        <v>1.4E-3</v>
      </c>
      <c r="N230" s="265">
        <f t="shared" si="3"/>
        <v>2.9599999999999998E-2</v>
      </c>
      <c r="O230" s="265" t="s">
        <v>274</v>
      </c>
    </row>
    <row r="231" spans="1:15" hidden="1" x14ac:dyDescent="0.2">
      <c r="A231" s="265" t="s">
        <v>2740</v>
      </c>
      <c r="B231" s="265" t="s">
        <v>274</v>
      </c>
      <c r="C231" s="265">
        <v>0.5</v>
      </c>
      <c r="D231" s="265" t="s">
        <v>403</v>
      </c>
      <c r="E231" s="265" t="s">
        <v>519</v>
      </c>
      <c r="F231" s="265" t="s">
        <v>519</v>
      </c>
      <c r="G231" s="265">
        <v>-0.05</v>
      </c>
      <c r="I231" s="265">
        <v>14</v>
      </c>
      <c r="J231" s="265">
        <v>45</v>
      </c>
      <c r="K231" s="266">
        <v>43101</v>
      </c>
      <c r="L231" s="265">
        <v>2.8199999999999999E-2</v>
      </c>
      <c r="M231" s="265">
        <v>1.4E-3</v>
      </c>
      <c r="N231" s="265">
        <f t="shared" si="3"/>
        <v>2.9599999999999998E-2</v>
      </c>
      <c r="O231" s="265" t="s">
        <v>2740</v>
      </c>
    </row>
    <row r="232" spans="1:15" hidden="1" x14ac:dyDescent="0.2">
      <c r="A232" s="265" t="s">
        <v>2739</v>
      </c>
      <c r="B232" s="265" t="s">
        <v>274</v>
      </c>
      <c r="C232" s="265">
        <v>0.5</v>
      </c>
      <c r="D232" s="265" t="s">
        <v>403</v>
      </c>
      <c r="E232" s="265" t="s">
        <v>519</v>
      </c>
      <c r="F232" s="265" t="s">
        <v>519</v>
      </c>
      <c r="G232" s="265">
        <v>-0.05</v>
      </c>
      <c r="I232" s="265">
        <v>14</v>
      </c>
      <c r="J232" s="265">
        <v>45</v>
      </c>
      <c r="K232" s="266">
        <v>43101</v>
      </c>
      <c r="L232" s="265">
        <v>2.8199999999999999E-2</v>
      </c>
      <c r="M232" s="265">
        <v>1.4E-3</v>
      </c>
      <c r="N232" s="265">
        <f t="shared" si="3"/>
        <v>2.9599999999999998E-2</v>
      </c>
    </row>
    <row r="233" spans="1:15" hidden="1" x14ac:dyDescent="0.2">
      <c r="A233" s="265" t="s">
        <v>2738</v>
      </c>
      <c r="B233" s="265" t="s">
        <v>274</v>
      </c>
      <c r="C233" s="265">
        <v>0.5</v>
      </c>
      <c r="D233" s="265" t="s">
        <v>403</v>
      </c>
      <c r="E233" s="265" t="s">
        <v>519</v>
      </c>
      <c r="F233" s="265" t="s">
        <v>519</v>
      </c>
      <c r="G233" s="265">
        <v>-0.05</v>
      </c>
      <c r="I233" s="265">
        <v>14</v>
      </c>
      <c r="J233" s="265">
        <v>45</v>
      </c>
      <c r="K233" s="266">
        <v>43101</v>
      </c>
      <c r="L233" s="265">
        <v>2.8199999999999999E-2</v>
      </c>
      <c r="M233" s="265">
        <v>1.4E-3</v>
      </c>
      <c r="N233" s="265">
        <f t="shared" si="3"/>
        <v>2.9599999999999998E-2</v>
      </c>
    </row>
    <row r="234" spans="1:15" hidden="1" x14ac:dyDescent="0.2">
      <c r="A234" s="265" t="s">
        <v>275</v>
      </c>
      <c r="B234" s="265" t="s">
        <v>275</v>
      </c>
      <c r="C234" s="265">
        <v>0.5</v>
      </c>
      <c r="D234" s="265" t="s">
        <v>403</v>
      </c>
      <c r="E234" s="265" t="s">
        <v>519</v>
      </c>
      <c r="F234" s="265" t="s">
        <v>519</v>
      </c>
      <c r="G234" s="265">
        <v>-0.05</v>
      </c>
      <c r="I234" s="265">
        <v>14</v>
      </c>
      <c r="J234" s="265">
        <v>45</v>
      </c>
      <c r="K234" s="266">
        <v>43101</v>
      </c>
      <c r="L234" s="265">
        <v>1.46E-2</v>
      </c>
      <c r="M234" s="265">
        <v>6.9999999999999999E-4</v>
      </c>
      <c r="N234" s="265">
        <f t="shared" si="3"/>
        <v>1.5299999999999999E-2</v>
      </c>
      <c r="O234" s="265" t="s">
        <v>275</v>
      </c>
    </row>
    <row r="235" spans="1:15" hidden="1" x14ac:dyDescent="0.2">
      <c r="A235" s="265" t="s">
        <v>2737</v>
      </c>
      <c r="B235" s="265" t="s">
        <v>275</v>
      </c>
      <c r="C235" s="265">
        <v>0.5</v>
      </c>
      <c r="D235" s="265" t="s">
        <v>403</v>
      </c>
      <c r="E235" s="265" t="s">
        <v>519</v>
      </c>
      <c r="F235" s="265" t="s">
        <v>519</v>
      </c>
      <c r="G235" s="265">
        <v>-0.05</v>
      </c>
      <c r="I235" s="265">
        <v>14</v>
      </c>
      <c r="J235" s="265">
        <v>45</v>
      </c>
      <c r="K235" s="266">
        <v>43101</v>
      </c>
      <c r="L235" s="265">
        <v>1.46E-2</v>
      </c>
      <c r="M235" s="265">
        <v>6.9999999999999999E-4</v>
      </c>
      <c r="N235" s="265">
        <f t="shared" si="3"/>
        <v>1.5299999999999999E-2</v>
      </c>
      <c r="O235" s="265" t="s">
        <v>2737</v>
      </c>
    </row>
    <row r="236" spans="1:15" hidden="1" x14ac:dyDescent="0.2">
      <c r="A236" s="265" t="s">
        <v>2736</v>
      </c>
      <c r="B236" s="265" t="s">
        <v>275</v>
      </c>
      <c r="C236" s="265">
        <v>0.5</v>
      </c>
      <c r="D236" s="265" t="s">
        <v>403</v>
      </c>
      <c r="E236" s="265" t="s">
        <v>519</v>
      </c>
      <c r="F236" s="265" t="s">
        <v>519</v>
      </c>
      <c r="G236" s="265">
        <v>-0.05</v>
      </c>
      <c r="I236" s="265">
        <v>14</v>
      </c>
      <c r="J236" s="265">
        <v>45</v>
      </c>
      <c r="K236" s="266">
        <v>43101</v>
      </c>
      <c r="L236" s="265">
        <v>1.46E-2</v>
      </c>
      <c r="M236" s="265">
        <v>6.9999999999999999E-4</v>
      </c>
      <c r="N236" s="265">
        <f t="shared" si="3"/>
        <v>1.5299999999999999E-2</v>
      </c>
    </row>
    <row r="237" spans="1:15" hidden="1" x14ac:dyDescent="0.2">
      <c r="A237" s="265" t="s">
        <v>2735</v>
      </c>
      <c r="B237" s="265" t="s">
        <v>275</v>
      </c>
      <c r="C237" s="265">
        <v>0.5</v>
      </c>
      <c r="D237" s="265" t="s">
        <v>403</v>
      </c>
      <c r="E237" s="265" t="s">
        <v>519</v>
      </c>
      <c r="F237" s="265" t="s">
        <v>519</v>
      </c>
      <c r="G237" s="265">
        <v>-0.05</v>
      </c>
      <c r="I237" s="265">
        <v>14</v>
      </c>
      <c r="J237" s="265">
        <v>45</v>
      </c>
      <c r="K237" s="266">
        <v>43101</v>
      </c>
      <c r="L237" s="265">
        <v>1.46E-2</v>
      </c>
      <c r="M237" s="265">
        <v>6.9999999999999999E-4</v>
      </c>
      <c r="N237" s="265">
        <f t="shared" si="3"/>
        <v>1.5299999999999999E-2</v>
      </c>
    </row>
    <row r="238" spans="1:15" hidden="1" x14ac:dyDescent="0.2">
      <c r="A238" s="265" t="s">
        <v>2734</v>
      </c>
      <c r="B238" s="265" t="s">
        <v>2733</v>
      </c>
      <c r="C238" s="265">
        <v>0.5</v>
      </c>
      <c r="D238" s="265" t="s">
        <v>403</v>
      </c>
      <c r="E238" s="265" t="s">
        <v>519</v>
      </c>
      <c r="F238" s="265" t="s">
        <v>519</v>
      </c>
      <c r="G238" s="265">
        <v>0</v>
      </c>
      <c r="K238" s="266">
        <v>40330</v>
      </c>
      <c r="L238" s="265">
        <v>0</v>
      </c>
      <c r="M238" s="265">
        <v>0</v>
      </c>
      <c r="N238" s="265">
        <f t="shared" si="3"/>
        <v>0</v>
      </c>
    </row>
    <row r="239" spans="1:15" hidden="1" x14ac:dyDescent="0.2">
      <c r="A239" s="265" t="s">
        <v>2730</v>
      </c>
      <c r="B239" s="265" t="s">
        <v>2730</v>
      </c>
      <c r="C239" s="265">
        <v>0.5</v>
      </c>
      <c r="D239" s="265" t="s">
        <v>403</v>
      </c>
      <c r="E239" s="265" t="s">
        <v>519</v>
      </c>
      <c r="F239" s="265" t="s">
        <v>519</v>
      </c>
      <c r="G239" s="265">
        <v>0</v>
      </c>
      <c r="I239" s="265">
        <v>25</v>
      </c>
      <c r="J239" s="265">
        <v>60</v>
      </c>
      <c r="K239" s="266">
        <v>43101</v>
      </c>
      <c r="L239" s="265">
        <v>5.3600000000000002E-2</v>
      </c>
      <c r="M239" s="265">
        <v>0</v>
      </c>
      <c r="N239" s="265">
        <f t="shared" si="3"/>
        <v>5.3600000000000002E-2</v>
      </c>
    </row>
    <row r="240" spans="1:15" hidden="1" x14ac:dyDescent="0.2">
      <c r="A240" s="265" t="s">
        <v>2732</v>
      </c>
      <c r="B240" s="265" t="s">
        <v>2724</v>
      </c>
      <c r="C240" s="265">
        <v>0.5</v>
      </c>
      <c r="D240" s="265" t="s">
        <v>403</v>
      </c>
      <c r="E240" s="265" t="s">
        <v>519</v>
      </c>
      <c r="F240" s="265" t="s">
        <v>519</v>
      </c>
      <c r="G240" s="265">
        <v>0</v>
      </c>
      <c r="I240" s="265">
        <v>25</v>
      </c>
      <c r="J240" s="265">
        <v>60</v>
      </c>
      <c r="K240" s="266">
        <v>43101</v>
      </c>
      <c r="L240" s="265">
        <v>2.3599999999999999E-2</v>
      </c>
      <c r="M240" s="265">
        <v>0</v>
      </c>
      <c r="N240" s="265">
        <f t="shared" si="3"/>
        <v>2.3599999999999999E-2</v>
      </c>
    </row>
    <row r="241" spans="1:15" hidden="1" x14ac:dyDescent="0.2">
      <c r="A241" s="265" t="s">
        <v>2731</v>
      </c>
      <c r="B241" s="265" t="s">
        <v>2730</v>
      </c>
      <c r="C241" s="265">
        <v>0.5</v>
      </c>
      <c r="D241" s="265" t="s">
        <v>403</v>
      </c>
      <c r="E241" s="265" t="s">
        <v>519</v>
      </c>
      <c r="F241" s="265" t="s">
        <v>519</v>
      </c>
      <c r="G241" s="265">
        <v>0</v>
      </c>
      <c r="I241" s="265">
        <v>25</v>
      </c>
      <c r="J241" s="265">
        <v>60</v>
      </c>
      <c r="K241" s="266">
        <v>43101</v>
      </c>
      <c r="L241" s="265">
        <v>5.3600000000000002E-2</v>
      </c>
      <c r="M241" s="265">
        <v>0</v>
      </c>
      <c r="N241" s="265">
        <f t="shared" si="3"/>
        <v>5.3600000000000002E-2</v>
      </c>
    </row>
    <row r="242" spans="1:15" hidden="1" x14ac:dyDescent="0.2">
      <c r="A242" s="265" t="s">
        <v>2728</v>
      </c>
      <c r="B242" s="265" t="s">
        <v>2728</v>
      </c>
      <c r="C242" s="265">
        <v>0.5</v>
      </c>
      <c r="D242" s="265" t="s">
        <v>403</v>
      </c>
      <c r="E242" s="265" t="s">
        <v>519</v>
      </c>
      <c r="F242" s="265" t="s">
        <v>519</v>
      </c>
      <c r="G242" s="265">
        <v>0</v>
      </c>
      <c r="I242" s="265">
        <v>25</v>
      </c>
      <c r="J242" s="265">
        <v>60</v>
      </c>
      <c r="K242" s="266">
        <v>43101</v>
      </c>
      <c r="L242" s="265">
        <v>6.5299999999999997E-2</v>
      </c>
      <c r="M242" s="265">
        <v>0</v>
      </c>
      <c r="N242" s="265">
        <f t="shared" si="3"/>
        <v>6.5299999999999997E-2</v>
      </c>
    </row>
    <row r="243" spans="1:15" hidden="1" x14ac:dyDescent="0.2">
      <c r="A243" s="265" t="s">
        <v>2729</v>
      </c>
      <c r="B243" s="265" t="s">
        <v>2728</v>
      </c>
      <c r="C243" s="265">
        <v>0.5</v>
      </c>
      <c r="D243" s="265" t="s">
        <v>403</v>
      </c>
      <c r="E243" s="265" t="s">
        <v>519</v>
      </c>
      <c r="F243" s="265" t="s">
        <v>519</v>
      </c>
      <c r="G243" s="265">
        <v>0</v>
      </c>
      <c r="I243" s="265">
        <v>25</v>
      </c>
      <c r="J243" s="265">
        <v>60</v>
      </c>
      <c r="K243" s="266">
        <v>43101</v>
      </c>
      <c r="L243" s="265">
        <v>6.5299999999999997E-2</v>
      </c>
      <c r="M243" s="265">
        <v>0</v>
      </c>
      <c r="N243" s="265">
        <f t="shared" si="3"/>
        <v>6.5299999999999997E-2</v>
      </c>
    </row>
    <row r="244" spans="1:15" hidden="1" x14ac:dyDescent="0.2">
      <c r="A244" s="265" t="s">
        <v>115</v>
      </c>
      <c r="B244" s="265" t="s">
        <v>115</v>
      </c>
      <c r="C244" s="265">
        <v>0.5</v>
      </c>
      <c r="D244" s="265" t="s">
        <v>403</v>
      </c>
      <c r="E244" s="265" t="s">
        <v>519</v>
      </c>
      <c r="F244" s="265" t="s">
        <v>519</v>
      </c>
      <c r="G244" s="265">
        <v>-0.13</v>
      </c>
      <c r="I244" s="265">
        <v>25</v>
      </c>
      <c r="J244" s="265">
        <v>60</v>
      </c>
      <c r="K244" s="266">
        <v>44136</v>
      </c>
      <c r="L244" s="265">
        <v>6.9199999999999998E-2</v>
      </c>
      <c r="M244" s="265">
        <v>1.06E-2</v>
      </c>
      <c r="N244" s="265">
        <f t="shared" si="3"/>
        <v>7.9799999999999996E-2</v>
      </c>
      <c r="O244" s="265" t="s">
        <v>115</v>
      </c>
    </row>
    <row r="245" spans="1:15" hidden="1" x14ac:dyDescent="0.2">
      <c r="A245" s="265" t="s">
        <v>110</v>
      </c>
      <c r="B245" s="265" t="s">
        <v>110</v>
      </c>
      <c r="C245" s="265">
        <v>0.5</v>
      </c>
      <c r="D245" s="265" t="s">
        <v>403</v>
      </c>
      <c r="E245" s="265" t="s">
        <v>519</v>
      </c>
      <c r="F245" s="265" t="s">
        <v>519</v>
      </c>
      <c r="G245" s="265">
        <v>-0.13</v>
      </c>
      <c r="I245" s="265">
        <v>25</v>
      </c>
      <c r="J245" s="265">
        <v>60</v>
      </c>
      <c r="K245" s="266">
        <v>44136</v>
      </c>
      <c r="L245" s="265">
        <v>4.6100000000000002E-2</v>
      </c>
      <c r="M245" s="265">
        <v>7.1000000000000004E-3</v>
      </c>
      <c r="N245" s="265">
        <f t="shared" si="3"/>
        <v>5.3200000000000004E-2</v>
      </c>
      <c r="O245" s="265" t="s">
        <v>110</v>
      </c>
    </row>
    <row r="246" spans="1:15" x14ac:dyDescent="0.2">
      <c r="A246" s="265" t="s">
        <v>2727</v>
      </c>
      <c r="B246" s="265" t="s">
        <v>115</v>
      </c>
      <c r="C246" s="265">
        <v>0.5</v>
      </c>
      <c r="D246" s="265" t="s">
        <v>403</v>
      </c>
      <c r="E246" s="265" t="s">
        <v>519</v>
      </c>
      <c r="F246" s="265" t="s">
        <v>519</v>
      </c>
      <c r="G246" s="265">
        <v>-0.13</v>
      </c>
      <c r="I246" s="265">
        <v>25</v>
      </c>
      <c r="J246" s="265">
        <v>60</v>
      </c>
      <c r="K246" s="266">
        <v>44136</v>
      </c>
      <c r="L246" s="265">
        <v>6.9199999999999998E-2</v>
      </c>
      <c r="M246" s="265">
        <v>1.06E-2</v>
      </c>
      <c r="N246" s="265">
        <f t="shared" si="3"/>
        <v>7.9799999999999996E-2</v>
      </c>
    </row>
    <row r="247" spans="1:15" hidden="1" x14ac:dyDescent="0.2">
      <c r="A247" s="265" t="s">
        <v>121</v>
      </c>
      <c r="B247" s="265" t="s">
        <v>121</v>
      </c>
      <c r="C247" s="265">
        <v>0.5</v>
      </c>
      <c r="D247" s="265" t="s">
        <v>403</v>
      </c>
      <c r="E247" s="265" t="s">
        <v>519</v>
      </c>
      <c r="F247" s="265" t="s">
        <v>519</v>
      </c>
      <c r="G247" s="265">
        <v>-0.13</v>
      </c>
      <c r="I247" s="265">
        <v>25</v>
      </c>
      <c r="J247" s="265">
        <v>60</v>
      </c>
      <c r="K247" s="266">
        <v>44136</v>
      </c>
      <c r="L247" s="265">
        <v>7.3899999999999993E-2</v>
      </c>
      <c r="M247" s="265">
        <v>1.1299999999999999E-2</v>
      </c>
      <c r="N247" s="265">
        <f t="shared" si="3"/>
        <v>8.5199999999999998E-2</v>
      </c>
      <c r="O247" s="265" t="s">
        <v>121</v>
      </c>
    </row>
    <row r="248" spans="1:15" x14ac:dyDescent="0.2">
      <c r="A248" s="265" t="s">
        <v>2726</v>
      </c>
      <c r="B248" s="265" t="s">
        <v>121</v>
      </c>
      <c r="C248" s="265">
        <v>0.5</v>
      </c>
      <c r="D248" s="265" t="s">
        <v>403</v>
      </c>
      <c r="E248" s="265" t="s">
        <v>519</v>
      </c>
      <c r="F248" s="265" t="s">
        <v>519</v>
      </c>
      <c r="G248" s="265">
        <v>-0.13</v>
      </c>
      <c r="I248" s="265">
        <v>25</v>
      </c>
      <c r="J248" s="265">
        <v>60</v>
      </c>
      <c r="K248" s="266">
        <v>44136</v>
      </c>
      <c r="L248" s="265">
        <v>7.3899999999999993E-2</v>
      </c>
      <c r="M248" s="265">
        <v>1.1299999999999999E-2</v>
      </c>
      <c r="N248" s="265">
        <f t="shared" si="3"/>
        <v>8.5199999999999998E-2</v>
      </c>
    </row>
    <row r="249" spans="1:15" hidden="1" x14ac:dyDescent="0.2">
      <c r="A249" s="265" t="s">
        <v>2725</v>
      </c>
      <c r="B249" s="265" t="s">
        <v>2724</v>
      </c>
      <c r="C249" s="265">
        <v>0.5</v>
      </c>
      <c r="D249" s="265" t="s">
        <v>403</v>
      </c>
      <c r="E249" s="265" t="s">
        <v>519</v>
      </c>
      <c r="F249" s="265" t="s">
        <v>519</v>
      </c>
      <c r="G249" s="265">
        <v>0</v>
      </c>
      <c r="I249" s="265">
        <v>25</v>
      </c>
      <c r="J249" s="265">
        <v>60</v>
      </c>
      <c r="K249" s="266">
        <v>43101</v>
      </c>
      <c r="L249" s="265">
        <v>2.3599999999999999E-2</v>
      </c>
      <c r="M249" s="265">
        <v>0</v>
      </c>
      <c r="N249" s="265">
        <f t="shared" si="3"/>
        <v>2.3599999999999999E-2</v>
      </c>
    </row>
    <row r="250" spans="1:15" x14ac:dyDescent="0.2">
      <c r="A250" s="265" t="s">
        <v>2723</v>
      </c>
      <c r="B250" s="265" t="s">
        <v>110</v>
      </c>
      <c r="C250" s="265">
        <v>0.5</v>
      </c>
      <c r="D250" s="265" t="s">
        <v>403</v>
      </c>
      <c r="E250" s="265" t="s">
        <v>519</v>
      </c>
      <c r="F250" s="265" t="s">
        <v>519</v>
      </c>
      <c r="G250" s="265">
        <v>-0.13</v>
      </c>
      <c r="I250" s="265">
        <v>25</v>
      </c>
      <c r="J250" s="265">
        <v>60</v>
      </c>
      <c r="K250" s="266">
        <v>44136</v>
      </c>
      <c r="L250" s="265">
        <v>4.6100000000000002E-2</v>
      </c>
      <c r="M250" s="265">
        <v>7.1000000000000004E-3</v>
      </c>
      <c r="N250" s="265">
        <f t="shared" si="3"/>
        <v>5.3200000000000004E-2</v>
      </c>
    </row>
    <row r="251" spans="1:15" hidden="1" x14ac:dyDescent="0.2">
      <c r="A251" s="265" t="s">
        <v>2722</v>
      </c>
      <c r="B251" s="265" t="s">
        <v>2720</v>
      </c>
      <c r="C251" s="265">
        <v>0.5</v>
      </c>
      <c r="D251" s="265" t="s">
        <v>403</v>
      </c>
      <c r="E251" s="265" t="s">
        <v>519</v>
      </c>
      <c r="F251" s="265" t="s">
        <v>519</v>
      </c>
      <c r="G251" s="265">
        <v>0</v>
      </c>
      <c r="I251" s="265">
        <v>25</v>
      </c>
      <c r="J251" s="265">
        <v>60</v>
      </c>
      <c r="K251" s="266">
        <v>43101</v>
      </c>
      <c r="L251" s="265">
        <v>1.2800000000000001E-2</v>
      </c>
      <c r="M251" s="265">
        <v>0</v>
      </c>
      <c r="N251" s="265">
        <f t="shared" si="3"/>
        <v>1.2800000000000001E-2</v>
      </c>
      <c r="O251" s="265" t="s">
        <v>2722</v>
      </c>
    </row>
    <row r="252" spans="1:15" hidden="1" x14ac:dyDescent="0.2">
      <c r="A252" s="265" t="s">
        <v>2721</v>
      </c>
      <c r="B252" s="265" t="s">
        <v>2720</v>
      </c>
      <c r="C252" s="265">
        <v>0.5</v>
      </c>
      <c r="D252" s="265" t="s">
        <v>403</v>
      </c>
      <c r="E252" s="265" t="s">
        <v>519</v>
      </c>
      <c r="F252" s="265" t="s">
        <v>519</v>
      </c>
      <c r="G252" s="265">
        <v>0</v>
      </c>
      <c r="I252" s="265">
        <v>25</v>
      </c>
      <c r="J252" s="265">
        <v>60</v>
      </c>
      <c r="K252" s="266">
        <v>43101</v>
      </c>
      <c r="L252" s="265">
        <v>1.2800000000000001E-2</v>
      </c>
      <c r="M252" s="265">
        <v>0</v>
      </c>
      <c r="N252" s="265">
        <f t="shared" si="3"/>
        <v>1.2800000000000001E-2</v>
      </c>
    </row>
    <row r="253" spans="1:15" hidden="1" x14ac:dyDescent="0.2">
      <c r="A253" s="265" t="s">
        <v>2718</v>
      </c>
      <c r="B253" s="265" t="s">
        <v>2718</v>
      </c>
      <c r="C253" s="265">
        <v>0.5</v>
      </c>
      <c r="D253" s="265" t="s">
        <v>403</v>
      </c>
      <c r="E253" s="265" t="s">
        <v>519</v>
      </c>
      <c r="F253" s="265" t="s">
        <v>519</v>
      </c>
      <c r="G253" s="265">
        <v>0</v>
      </c>
      <c r="I253" s="265">
        <v>25</v>
      </c>
      <c r="J253" s="265">
        <v>60</v>
      </c>
      <c r="K253" s="266">
        <v>43101</v>
      </c>
      <c r="L253" s="265">
        <v>1.84E-2</v>
      </c>
      <c r="M253" s="265">
        <v>0</v>
      </c>
      <c r="N253" s="265">
        <f t="shared" si="3"/>
        <v>1.84E-2</v>
      </c>
      <c r="O253" s="265" t="s">
        <v>2718</v>
      </c>
    </row>
    <row r="254" spans="1:15" hidden="1" x14ac:dyDescent="0.2">
      <c r="A254" s="265" t="s">
        <v>2719</v>
      </c>
      <c r="B254" s="265" t="s">
        <v>2718</v>
      </c>
      <c r="C254" s="265">
        <v>0.5</v>
      </c>
      <c r="D254" s="265" t="s">
        <v>403</v>
      </c>
      <c r="E254" s="265" t="s">
        <v>519</v>
      </c>
      <c r="F254" s="265" t="s">
        <v>519</v>
      </c>
      <c r="G254" s="265">
        <v>0</v>
      </c>
      <c r="I254" s="265">
        <v>25</v>
      </c>
      <c r="J254" s="265">
        <v>60</v>
      </c>
      <c r="K254" s="266">
        <v>43101</v>
      </c>
      <c r="L254" s="265">
        <v>1.84E-2</v>
      </c>
      <c r="M254" s="265">
        <v>0</v>
      </c>
      <c r="N254" s="265">
        <f t="shared" si="3"/>
        <v>1.84E-2</v>
      </c>
    </row>
    <row r="255" spans="1:15" hidden="1" x14ac:dyDescent="0.2">
      <c r="A255" s="265" t="s">
        <v>2716</v>
      </c>
      <c r="B255" s="265" t="s">
        <v>2716</v>
      </c>
      <c r="C255" s="265">
        <v>0.5</v>
      </c>
      <c r="D255" s="265" t="s">
        <v>403</v>
      </c>
      <c r="E255" s="265" t="s">
        <v>519</v>
      </c>
      <c r="F255" s="265" t="s">
        <v>519</v>
      </c>
      <c r="G255" s="265">
        <v>0</v>
      </c>
      <c r="I255" s="265">
        <v>25</v>
      </c>
      <c r="J255" s="265">
        <v>60</v>
      </c>
      <c r="K255" s="266">
        <v>43101</v>
      </c>
      <c r="L255" s="265">
        <v>2.53E-2</v>
      </c>
      <c r="M255" s="265">
        <v>0</v>
      </c>
      <c r="N255" s="265">
        <f t="shared" si="3"/>
        <v>2.53E-2</v>
      </c>
      <c r="O255" s="265" t="s">
        <v>2716</v>
      </c>
    </row>
    <row r="256" spans="1:15" hidden="1" x14ac:dyDescent="0.2">
      <c r="A256" s="265" t="s">
        <v>2717</v>
      </c>
      <c r="B256" s="265" t="s">
        <v>2716</v>
      </c>
      <c r="C256" s="265">
        <v>0.5</v>
      </c>
      <c r="D256" s="265" t="s">
        <v>403</v>
      </c>
      <c r="E256" s="265" t="s">
        <v>519</v>
      </c>
      <c r="F256" s="265" t="s">
        <v>519</v>
      </c>
      <c r="G256" s="265">
        <v>0</v>
      </c>
      <c r="I256" s="265">
        <v>25</v>
      </c>
      <c r="J256" s="265">
        <v>60</v>
      </c>
      <c r="K256" s="266">
        <v>43101</v>
      </c>
      <c r="L256" s="265">
        <v>2.53E-2</v>
      </c>
      <c r="M256" s="265">
        <v>0</v>
      </c>
      <c r="N256" s="265">
        <f t="shared" si="3"/>
        <v>2.53E-2</v>
      </c>
    </row>
    <row r="257" spans="1:15" hidden="1" x14ac:dyDescent="0.2">
      <c r="A257" s="265" t="s">
        <v>2712</v>
      </c>
      <c r="B257" s="265" t="s">
        <v>2712</v>
      </c>
      <c r="C257" s="265">
        <v>0.5</v>
      </c>
      <c r="D257" s="265" t="s">
        <v>403</v>
      </c>
      <c r="E257" s="265" t="s">
        <v>519</v>
      </c>
      <c r="F257" s="265" t="s">
        <v>519</v>
      </c>
      <c r="G257" s="265">
        <v>0</v>
      </c>
      <c r="I257" s="265">
        <v>25</v>
      </c>
      <c r="J257" s="265">
        <v>60</v>
      </c>
      <c r="K257" s="266">
        <v>43101</v>
      </c>
      <c r="L257" s="265">
        <v>8.0999999999999996E-3</v>
      </c>
      <c r="M257" s="265">
        <v>0</v>
      </c>
      <c r="N257" s="265">
        <f t="shared" si="3"/>
        <v>8.0999999999999996E-3</v>
      </c>
    </row>
    <row r="258" spans="1:15" hidden="1" x14ac:dyDescent="0.2">
      <c r="A258" s="265" t="s">
        <v>2715</v>
      </c>
      <c r="B258" s="265" t="s">
        <v>2712</v>
      </c>
      <c r="C258" s="265">
        <v>0.5</v>
      </c>
      <c r="D258" s="265" t="s">
        <v>403</v>
      </c>
      <c r="E258" s="265" t="s">
        <v>519</v>
      </c>
      <c r="F258" s="265" t="s">
        <v>519</v>
      </c>
      <c r="G258" s="265">
        <v>0</v>
      </c>
      <c r="I258" s="265">
        <v>25</v>
      </c>
      <c r="J258" s="265">
        <v>60</v>
      </c>
      <c r="K258" s="266">
        <v>43101</v>
      </c>
      <c r="L258" s="265">
        <v>8.0999999999999996E-3</v>
      </c>
      <c r="M258" s="265">
        <v>0</v>
      </c>
      <c r="N258" s="265">
        <f t="shared" si="3"/>
        <v>8.0999999999999996E-3</v>
      </c>
    </row>
    <row r="259" spans="1:15" hidden="1" x14ac:dyDescent="0.2">
      <c r="A259" s="265" t="s">
        <v>2714</v>
      </c>
      <c r="B259" s="265" t="s">
        <v>2712</v>
      </c>
      <c r="C259" s="265">
        <v>0.5</v>
      </c>
      <c r="D259" s="265" t="s">
        <v>403</v>
      </c>
      <c r="E259" s="265" t="s">
        <v>519</v>
      </c>
      <c r="F259" s="265" t="s">
        <v>519</v>
      </c>
      <c r="G259" s="265">
        <v>0</v>
      </c>
      <c r="I259" s="265">
        <v>25</v>
      </c>
      <c r="J259" s="265">
        <v>60</v>
      </c>
      <c r="K259" s="266">
        <v>43101</v>
      </c>
      <c r="L259" s="265">
        <v>8.0999999999999996E-3</v>
      </c>
      <c r="M259" s="265">
        <v>0</v>
      </c>
      <c r="N259" s="265">
        <f t="shared" ref="N259:N323" si="4">L259+M259</f>
        <v>8.0999999999999996E-3</v>
      </c>
      <c r="O259" s="265" t="s">
        <v>2714</v>
      </c>
    </row>
    <row r="260" spans="1:15" hidden="1" x14ac:dyDescent="0.2">
      <c r="A260" s="265" t="s">
        <v>2713</v>
      </c>
      <c r="B260" s="265" t="s">
        <v>2712</v>
      </c>
      <c r="C260" s="265">
        <v>0.5</v>
      </c>
      <c r="D260" s="265" t="s">
        <v>403</v>
      </c>
      <c r="E260" s="265" t="s">
        <v>519</v>
      </c>
      <c r="F260" s="265" t="s">
        <v>519</v>
      </c>
      <c r="G260" s="265">
        <v>0</v>
      </c>
      <c r="I260" s="265">
        <v>25</v>
      </c>
      <c r="J260" s="265">
        <v>60</v>
      </c>
      <c r="K260" s="266">
        <v>43101</v>
      </c>
      <c r="L260" s="265">
        <v>8.0999999999999996E-3</v>
      </c>
      <c r="M260" s="265">
        <v>0</v>
      </c>
      <c r="N260" s="265">
        <f t="shared" si="4"/>
        <v>8.0999999999999996E-3</v>
      </c>
    </row>
    <row r="261" spans="1:15" hidden="1" x14ac:dyDescent="0.2">
      <c r="A261" s="265" t="s">
        <v>2708</v>
      </c>
      <c r="B261" s="265" t="s">
        <v>2708</v>
      </c>
      <c r="C261" s="265">
        <v>0.5</v>
      </c>
      <c r="D261" s="265" t="s">
        <v>403</v>
      </c>
      <c r="E261" s="265" t="s">
        <v>519</v>
      </c>
      <c r="F261" s="265" t="s">
        <v>519</v>
      </c>
      <c r="G261" s="265">
        <v>0</v>
      </c>
      <c r="I261" s="265">
        <v>25</v>
      </c>
      <c r="J261" s="265">
        <v>60</v>
      </c>
      <c r="K261" s="266">
        <v>43101</v>
      </c>
      <c r="L261" s="265">
        <v>2.4799999999999999E-2</v>
      </c>
      <c r="M261" s="265">
        <v>0</v>
      </c>
      <c r="N261" s="265">
        <f t="shared" si="4"/>
        <v>2.4799999999999999E-2</v>
      </c>
    </row>
    <row r="262" spans="1:15" hidden="1" x14ac:dyDescent="0.2">
      <c r="A262" s="265" t="s">
        <v>2711</v>
      </c>
      <c r="B262" s="265" t="s">
        <v>2708</v>
      </c>
      <c r="C262" s="265">
        <v>0.5</v>
      </c>
      <c r="D262" s="265" t="s">
        <v>403</v>
      </c>
      <c r="E262" s="265" t="s">
        <v>519</v>
      </c>
      <c r="F262" s="265" t="s">
        <v>519</v>
      </c>
      <c r="G262" s="265">
        <v>0</v>
      </c>
      <c r="I262" s="265">
        <v>25</v>
      </c>
      <c r="J262" s="265">
        <v>60</v>
      </c>
      <c r="K262" s="266">
        <v>43101</v>
      </c>
      <c r="L262" s="265">
        <v>2.4799999999999999E-2</v>
      </c>
      <c r="M262" s="265">
        <v>0</v>
      </c>
      <c r="N262" s="265">
        <f t="shared" si="4"/>
        <v>2.4799999999999999E-2</v>
      </c>
      <c r="O262" s="265" t="s">
        <v>2711</v>
      </c>
    </row>
    <row r="263" spans="1:15" hidden="1" x14ac:dyDescent="0.2">
      <c r="A263" s="265" t="s">
        <v>2710</v>
      </c>
      <c r="B263" s="265" t="s">
        <v>2708</v>
      </c>
      <c r="C263" s="265">
        <v>0.5</v>
      </c>
      <c r="D263" s="265" t="s">
        <v>403</v>
      </c>
      <c r="E263" s="265" t="s">
        <v>519</v>
      </c>
      <c r="F263" s="265" t="s">
        <v>519</v>
      </c>
      <c r="G263" s="265">
        <v>0</v>
      </c>
      <c r="I263" s="265">
        <v>25</v>
      </c>
      <c r="J263" s="265">
        <v>60</v>
      </c>
      <c r="K263" s="266">
        <v>43101</v>
      </c>
      <c r="L263" s="265">
        <v>2.4799999999999999E-2</v>
      </c>
      <c r="M263" s="265">
        <v>0</v>
      </c>
      <c r="N263" s="265">
        <f t="shared" si="4"/>
        <v>2.4799999999999999E-2</v>
      </c>
    </row>
    <row r="264" spans="1:15" hidden="1" x14ac:dyDescent="0.2">
      <c r="A264" s="265" t="s">
        <v>2709</v>
      </c>
      <c r="B264" s="265" t="s">
        <v>2708</v>
      </c>
      <c r="C264" s="265">
        <v>0.5</v>
      </c>
      <c r="D264" s="265" t="s">
        <v>403</v>
      </c>
      <c r="E264" s="265" t="s">
        <v>519</v>
      </c>
      <c r="F264" s="265" t="s">
        <v>519</v>
      </c>
      <c r="G264" s="265">
        <v>0</v>
      </c>
      <c r="I264" s="265">
        <v>25</v>
      </c>
      <c r="J264" s="265">
        <v>60</v>
      </c>
      <c r="K264" s="266">
        <v>43101</v>
      </c>
      <c r="L264" s="265">
        <v>2.4799999999999999E-2</v>
      </c>
      <c r="M264" s="265">
        <v>0</v>
      </c>
      <c r="N264" s="265">
        <f t="shared" si="4"/>
        <v>2.4799999999999999E-2</v>
      </c>
    </row>
    <row r="265" spans="1:15" hidden="1" x14ac:dyDescent="0.2">
      <c r="A265" s="265" t="s">
        <v>276</v>
      </c>
      <c r="B265" s="265" t="s">
        <v>276</v>
      </c>
      <c r="C265" s="265">
        <v>0.5</v>
      </c>
      <c r="D265" s="265" t="s">
        <v>403</v>
      </c>
      <c r="E265" s="265" t="s">
        <v>519</v>
      </c>
      <c r="F265" s="265" t="s">
        <v>519</v>
      </c>
      <c r="G265" s="265">
        <v>0</v>
      </c>
      <c r="I265" s="265">
        <v>25</v>
      </c>
      <c r="J265" s="265">
        <v>60</v>
      </c>
      <c r="K265" s="266">
        <v>43101</v>
      </c>
      <c r="L265" s="265">
        <v>8.2000000000000007E-3</v>
      </c>
      <c r="M265" s="265">
        <v>0</v>
      </c>
      <c r="N265" s="265">
        <f t="shared" si="4"/>
        <v>8.2000000000000007E-3</v>
      </c>
      <c r="O265" s="265" t="s">
        <v>276</v>
      </c>
    </row>
    <row r="266" spans="1:15" hidden="1" x14ac:dyDescent="0.2">
      <c r="A266" s="265" t="s">
        <v>2707</v>
      </c>
      <c r="B266" s="265" t="s">
        <v>276</v>
      </c>
      <c r="C266" s="265">
        <v>0.5</v>
      </c>
      <c r="D266" s="265" t="s">
        <v>403</v>
      </c>
      <c r="E266" s="265" t="s">
        <v>519</v>
      </c>
      <c r="F266" s="265" t="s">
        <v>519</v>
      </c>
      <c r="G266" s="265">
        <v>0</v>
      </c>
      <c r="I266" s="265">
        <v>25</v>
      </c>
      <c r="J266" s="265">
        <v>60</v>
      </c>
      <c r="K266" s="266">
        <v>43101</v>
      </c>
      <c r="L266" s="265">
        <v>8.2000000000000007E-3</v>
      </c>
      <c r="M266" s="265">
        <v>0</v>
      </c>
      <c r="N266" s="265">
        <f t="shared" si="4"/>
        <v>8.2000000000000007E-3</v>
      </c>
      <c r="O266" s="265" t="s">
        <v>2707</v>
      </c>
    </row>
    <row r="267" spans="1:15" hidden="1" x14ac:dyDescent="0.2">
      <c r="A267" s="265" t="s">
        <v>2706</v>
      </c>
      <c r="B267" s="265" t="s">
        <v>276</v>
      </c>
      <c r="C267" s="265">
        <v>0.5</v>
      </c>
      <c r="D267" s="265" t="s">
        <v>403</v>
      </c>
      <c r="E267" s="265" t="s">
        <v>519</v>
      </c>
      <c r="F267" s="265" t="s">
        <v>519</v>
      </c>
      <c r="G267" s="265">
        <v>0</v>
      </c>
      <c r="I267" s="265">
        <v>25</v>
      </c>
      <c r="J267" s="265">
        <v>60</v>
      </c>
      <c r="K267" s="266">
        <v>43101</v>
      </c>
      <c r="L267" s="265">
        <v>8.2000000000000007E-3</v>
      </c>
      <c r="M267" s="265">
        <v>0</v>
      </c>
      <c r="N267" s="265">
        <f t="shared" si="4"/>
        <v>8.2000000000000007E-3</v>
      </c>
    </row>
    <row r="268" spans="1:15" hidden="1" x14ac:dyDescent="0.2">
      <c r="A268" s="265" t="s">
        <v>2705</v>
      </c>
      <c r="B268" s="265" t="s">
        <v>276</v>
      </c>
      <c r="C268" s="265">
        <v>0.5</v>
      </c>
      <c r="D268" s="265" t="s">
        <v>403</v>
      </c>
      <c r="E268" s="265" t="s">
        <v>519</v>
      </c>
      <c r="F268" s="265" t="s">
        <v>519</v>
      </c>
      <c r="G268" s="265">
        <v>0</v>
      </c>
      <c r="I268" s="265">
        <v>25</v>
      </c>
      <c r="J268" s="265">
        <v>60</v>
      </c>
      <c r="K268" s="266">
        <v>43101</v>
      </c>
      <c r="L268" s="265">
        <v>8.2000000000000007E-3</v>
      </c>
      <c r="M268" s="265">
        <v>0</v>
      </c>
      <c r="N268" s="265">
        <f t="shared" si="4"/>
        <v>8.2000000000000007E-3</v>
      </c>
    </row>
    <row r="269" spans="1:15" hidden="1" x14ac:dyDescent="0.2">
      <c r="A269" s="265" t="s">
        <v>2704</v>
      </c>
      <c r="B269" s="265" t="s">
        <v>2703</v>
      </c>
      <c r="C269" s="265">
        <v>0.5</v>
      </c>
      <c r="D269" s="265" t="s">
        <v>403</v>
      </c>
      <c r="E269" s="265" t="s">
        <v>519</v>
      </c>
      <c r="F269" s="265" t="s">
        <v>519</v>
      </c>
      <c r="G269" s="265">
        <v>0</v>
      </c>
      <c r="K269" s="266">
        <v>40330</v>
      </c>
      <c r="L269" s="265">
        <v>0</v>
      </c>
      <c r="M269" s="265">
        <v>0</v>
      </c>
      <c r="N269" s="265">
        <f t="shared" si="4"/>
        <v>0</v>
      </c>
    </row>
    <row r="270" spans="1:15" hidden="1" x14ac:dyDescent="0.2">
      <c r="A270" s="265" t="s">
        <v>2702</v>
      </c>
      <c r="B270" s="265" t="s">
        <v>2701</v>
      </c>
      <c r="C270" s="265">
        <v>0.5</v>
      </c>
      <c r="D270" s="265" t="s">
        <v>403</v>
      </c>
      <c r="E270" s="265" t="s">
        <v>519</v>
      </c>
      <c r="F270" s="265" t="s">
        <v>519</v>
      </c>
      <c r="G270" s="265">
        <v>0</v>
      </c>
      <c r="K270" s="266">
        <v>40330</v>
      </c>
      <c r="L270" s="265">
        <v>0</v>
      </c>
      <c r="M270" s="265">
        <v>0</v>
      </c>
      <c r="N270" s="265">
        <f t="shared" si="4"/>
        <v>0</v>
      </c>
    </row>
    <row r="271" spans="1:15" hidden="1" x14ac:dyDescent="0.2">
      <c r="A271" s="265" t="s">
        <v>2700</v>
      </c>
      <c r="B271" s="265" t="s">
        <v>2693</v>
      </c>
      <c r="C271" s="265">
        <v>0.5</v>
      </c>
      <c r="D271" s="265" t="s">
        <v>403</v>
      </c>
      <c r="E271" s="265" t="s">
        <v>519</v>
      </c>
      <c r="F271" s="265" t="s">
        <v>519</v>
      </c>
      <c r="G271" s="265">
        <v>0</v>
      </c>
      <c r="I271" s="265">
        <v>14</v>
      </c>
      <c r="J271" s="265">
        <v>50</v>
      </c>
      <c r="K271" s="266">
        <v>43101</v>
      </c>
      <c r="L271" s="265">
        <v>6.7500000000000004E-2</v>
      </c>
      <c r="M271" s="265">
        <v>0</v>
      </c>
      <c r="N271" s="265">
        <f t="shared" si="4"/>
        <v>6.7500000000000004E-2</v>
      </c>
    </row>
    <row r="272" spans="1:15" hidden="1" x14ac:dyDescent="0.2">
      <c r="A272" s="265" t="s">
        <v>2699</v>
      </c>
      <c r="B272" s="265" t="s">
        <v>2697</v>
      </c>
      <c r="C272" s="265">
        <v>0.5</v>
      </c>
      <c r="D272" s="265" t="s">
        <v>403</v>
      </c>
      <c r="E272" s="265" t="s">
        <v>519</v>
      </c>
      <c r="F272" s="265" t="s">
        <v>519</v>
      </c>
      <c r="G272" s="265">
        <v>0</v>
      </c>
      <c r="I272" s="265">
        <v>14</v>
      </c>
      <c r="J272" s="265">
        <v>50</v>
      </c>
      <c r="K272" s="266">
        <v>43101</v>
      </c>
      <c r="L272" s="265">
        <v>3.27E-2</v>
      </c>
      <c r="M272" s="265">
        <v>0</v>
      </c>
      <c r="N272" s="265">
        <f t="shared" si="4"/>
        <v>3.27E-2</v>
      </c>
    </row>
    <row r="273" spans="1:15" hidden="1" x14ac:dyDescent="0.2">
      <c r="A273" s="265" t="s">
        <v>2698</v>
      </c>
      <c r="B273" s="265" t="s">
        <v>2697</v>
      </c>
      <c r="C273" s="265">
        <v>0.5</v>
      </c>
      <c r="D273" s="265" t="s">
        <v>403</v>
      </c>
      <c r="E273" s="265" t="s">
        <v>519</v>
      </c>
      <c r="F273" s="265" t="s">
        <v>519</v>
      </c>
      <c r="G273" s="265">
        <v>0</v>
      </c>
      <c r="I273" s="265">
        <v>14</v>
      </c>
      <c r="J273" s="265">
        <v>50</v>
      </c>
      <c r="K273" s="266">
        <v>43101</v>
      </c>
      <c r="L273" s="265">
        <v>3.27E-2</v>
      </c>
      <c r="M273" s="265">
        <v>0</v>
      </c>
      <c r="N273" s="265">
        <f t="shared" si="4"/>
        <v>3.27E-2</v>
      </c>
    </row>
    <row r="274" spans="1:15" hidden="1" x14ac:dyDescent="0.2">
      <c r="A274" s="161" t="s">
        <v>3043</v>
      </c>
      <c r="B274" s="161" t="s">
        <v>3043</v>
      </c>
      <c r="C274" s="265">
        <v>0</v>
      </c>
      <c r="D274" s="265" t="s">
        <v>403</v>
      </c>
      <c r="E274" s="265" t="s">
        <v>519</v>
      </c>
      <c r="F274" s="265" t="s">
        <v>519</v>
      </c>
      <c r="G274" s="265">
        <v>0</v>
      </c>
      <c r="K274" s="266">
        <v>44013</v>
      </c>
      <c r="L274" s="265">
        <v>0</v>
      </c>
      <c r="M274" s="265">
        <v>0</v>
      </c>
      <c r="N274" s="265">
        <f t="shared" si="4"/>
        <v>0</v>
      </c>
    </row>
    <row r="275" spans="1:15" hidden="1" x14ac:dyDescent="0.2">
      <c r="A275" s="265" t="s">
        <v>105</v>
      </c>
      <c r="B275" s="265" t="s">
        <v>2695</v>
      </c>
      <c r="C275" s="265">
        <v>0.5</v>
      </c>
      <c r="D275" s="265" t="s">
        <v>403</v>
      </c>
      <c r="E275" s="265" t="s">
        <v>519</v>
      </c>
      <c r="F275" s="265" t="s">
        <v>519</v>
      </c>
      <c r="G275" s="265">
        <v>-0.13</v>
      </c>
      <c r="I275" s="265">
        <v>14</v>
      </c>
      <c r="J275" s="265">
        <v>50</v>
      </c>
      <c r="K275" s="266">
        <v>44136</v>
      </c>
      <c r="L275" s="265">
        <v>4.07E-2</v>
      </c>
      <c r="M275" s="265">
        <v>5.7999999999999996E-3</v>
      </c>
      <c r="N275" s="265">
        <f t="shared" si="4"/>
        <v>4.65E-2</v>
      </c>
    </row>
    <row r="276" spans="1:15" hidden="1" x14ac:dyDescent="0.2">
      <c r="A276" s="265" t="s">
        <v>2696</v>
      </c>
      <c r="B276" s="265" t="s">
        <v>2695</v>
      </c>
      <c r="C276" s="265">
        <v>0.5</v>
      </c>
      <c r="D276" s="265" t="s">
        <v>403</v>
      </c>
      <c r="E276" s="265" t="s">
        <v>519</v>
      </c>
      <c r="F276" s="265" t="s">
        <v>519</v>
      </c>
      <c r="G276" s="265">
        <v>-0.13</v>
      </c>
      <c r="I276" s="265">
        <v>14</v>
      </c>
      <c r="J276" s="265">
        <v>50</v>
      </c>
      <c r="K276" s="266">
        <v>44136</v>
      </c>
      <c r="L276" s="265">
        <v>4.07E-2</v>
      </c>
      <c r="M276" s="265">
        <v>5.7999999999999996E-3</v>
      </c>
      <c r="N276" s="265">
        <f t="shared" si="4"/>
        <v>4.65E-2</v>
      </c>
    </row>
    <row r="277" spans="1:15" hidden="1" x14ac:dyDescent="0.2">
      <c r="A277" s="265" t="s">
        <v>2694</v>
      </c>
      <c r="B277" s="265" t="s">
        <v>2693</v>
      </c>
      <c r="C277" s="265">
        <v>0.5</v>
      </c>
      <c r="D277" s="265" t="s">
        <v>403</v>
      </c>
      <c r="E277" s="265" t="s">
        <v>519</v>
      </c>
      <c r="F277" s="265" t="s">
        <v>519</v>
      </c>
      <c r="G277" s="265">
        <v>0</v>
      </c>
      <c r="I277" s="265">
        <v>14</v>
      </c>
      <c r="J277" s="265">
        <v>50</v>
      </c>
      <c r="K277" s="266">
        <v>43101</v>
      </c>
      <c r="L277" s="265">
        <v>6.7500000000000004E-2</v>
      </c>
      <c r="M277" s="265">
        <v>0</v>
      </c>
      <c r="N277" s="265">
        <f t="shared" si="4"/>
        <v>6.7500000000000004E-2</v>
      </c>
    </row>
    <row r="278" spans="1:15" hidden="1" x14ac:dyDescent="0.2">
      <c r="A278" s="265" t="s">
        <v>2692</v>
      </c>
      <c r="B278" s="265" t="s">
        <v>2690</v>
      </c>
      <c r="C278" s="265">
        <v>0.5</v>
      </c>
      <c r="D278" s="265" t="s">
        <v>403</v>
      </c>
      <c r="E278" s="265" t="s">
        <v>519</v>
      </c>
      <c r="F278" s="265" t="s">
        <v>519</v>
      </c>
      <c r="G278" s="265">
        <v>0</v>
      </c>
      <c r="I278" s="265">
        <v>14</v>
      </c>
      <c r="J278" s="265">
        <v>50</v>
      </c>
      <c r="K278" s="266">
        <v>43101</v>
      </c>
      <c r="L278" s="265">
        <v>6.3200000000000006E-2</v>
      </c>
      <c r="M278" s="265">
        <v>0</v>
      </c>
      <c r="N278" s="265">
        <f t="shared" si="4"/>
        <v>6.3200000000000006E-2</v>
      </c>
    </row>
    <row r="279" spans="1:15" hidden="1" x14ac:dyDescent="0.2">
      <c r="A279" s="265" t="s">
        <v>2691</v>
      </c>
      <c r="B279" s="265" t="s">
        <v>2690</v>
      </c>
      <c r="C279" s="265">
        <v>0.5</v>
      </c>
      <c r="D279" s="265" t="s">
        <v>403</v>
      </c>
      <c r="E279" s="265" t="s">
        <v>519</v>
      </c>
      <c r="F279" s="265" t="s">
        <v>519</v>
      </c>
      <c r="G279" s="265">
        <v>0</v>
      </c>
      <c r="I279" s="265">
        <v>14</v>
      </c>
      <c r="J279" s="265">
        <v>50</v>
      </c>
      <c r="K279" s="266">
        <v>43101</v>
      </c>
      <c r="L279" s="265">
        <v>6.3200000000000006E-2</v>
      </c>
      <c r="M279" s="265">
        <v>0</v>
      </c>
      <c r="N279" s="265">
        <f t="shared" si="4"/>
        <v>6.3200000000000006E-2</v>
      </c>
    </row>
    <row r="280" spans="1:15" hidden="1" x14ac:dyDescent="0.2">
      <c r="A280" s="265" t="s">
        <v>116</v>
      </c>
      <c r="B280" s="265" t="s">
        <v>2686</v>
      </c>
      <c r="C280" s="265">
        <v>0.5</v>
      </c>
      <c r="D280" s="265" t="s">
        <v>403</v>
      </c>
      <c r="E280" s="265" t="s">
        <v>519</v>
      </c>
      <c r="F280" s="265" t="s">
        <v>519</v>
      </c>
      <c r="G280" s="265">
        <v>-0.13</v>
      </c>
      <c r="I280" s="265">
        <v>14</v>
      </c>
      <c r="J280" s="265">
        <v>50</v>
      </c>
      <c r="K280" s="266">
        <v>44136</v>
      </c>
      <c r="L280" s="265">
        <v>8.8700000000000001E-2</v>
      </c>
      <c r="M280" s="265">
        <v>1.26E-2</v>
      </c>
      <c r="N280" s="265">
        <f t="shared" si="4"/>
        <v>0.1013</v>
      </c>
      <c r="O280" s="265" t="s">
        <v>116</v>
      </c>
    </row>
    <row r="281" spans="1:15" hidden="1" x14ac:dyDescent="0.2">
      <c r="A281" s="265" t="s">
        <v>111</v>
      </c>
      <c r="B281" s="265" t="s">
        <v>2688</v>
      </c>
      <c r="C281" s="265">
        <v>0.5</v>
      </c>
      <c r="D281" s="265" t="s">
        <v>403</v>
      </c>
      <c r="E281" s="265" t="s">
        <v>519</v>
      </c>
      <c r="F281" s="265" t="s">
        <v>519</v>
      </c>
      <c r="G281" s="265">
        <v>-0.13</v>
      </c>
      <c r="I281" s="265">
        <v>14</v>
      </c>
      <c r="J281" s="265">
        <v>50</v>
      </c>
      <c r="K281" s="266">
        <v>44136</v>
      </c>
      <c r="L281" s="265">
        <v>5.5399999999999998E-2</v>
      </c>
      <c r="M281" s="265">
        <v>7.7999999999999996E-3</v>
      </c>
      <c r="N281" s="265">
        <f t="shared" si="4"/>
        <v>6.3199999999999992E-2</v>
      </c>
      <c r="O281" s="265" t="s">
        <v>111</v>
      </c>
    </row>
    <row r="282" spans="1:15" x14ac:dyDescent="0.2">
      <c r="A282" s="265" t="s">
        <v>2689</v>
      </c>
      <c r="B282" s="265" t="s">
        <v>2688</v>
      </c>
      <c r="C282" s="265">
        <v>0.5</v>
      </c>
      <c r="D282" s="265" t="s">
        <v>403</v>
      </c>
      <c r="E282" s="265" t="s">
        <v>519</v>
      </c>
      <c r="F282" s="265" t="s">
        <v>519</v>
      </c>
      <c r="G282" s="265">
        <v>-0.13</v>
      </c>
      <c r="I282" s="265">
        <v>14</v>
      </c>
      <c r="J282" s="265">
        <v>50</v>
      </c>
      <c r="K282" s="266">
        <v>44136</v>
      </c>
      <c r="L282" s="265">
        <v>5.5399999999999998E-2</v>
      </c>
      <c r="M282" s="265">
        <v>7.7999999999999996E-3</v>
      </c>
      <c r="N282" s="265">
        <f t="shared" si="4"/>
        <v>6.3199999999999992E-2</v>
      </c>
    </row>
    <row r="283" spans="1:15" x14ac:dyDescent="0.2">
      <c r="A283" s="265" t="s">
        <v>2687</v>
      </c>
      <c r="B283" s="265" t="s">
        <v>2686</v>
      </c>
      <c r="C283" s="265">
        <v>0.5</v>
      </c>
      <c r="D283" s="265" t="s">
        <v>403</v>
      </c>
      <c r="E283" s="265" t="s">
        <v>519</v>
      </c>
      <c r="F283" s="265" t="s">
        <v>519</v>
      </c>
      <c r="G283" s="265">
        <v>-0.13</v>
      </c>
      <c r="I283" s="265">
        <v>14</v>
      </c>
      <c r="J283" s="265">
        <v>50</v>
      </c>
      <c r="K283" s="266">
        <v>44136</v>
      </c>
      <c r="L283" s="265">
        <v>8.8700000000000001E-2</v>
      </c>
      <c r="M283" s="265">
        <v>1.26E-2</v>
      </c>
      <c r="N283" s="265">
        <f t="shared" si="4"/>
        <v>0.1013</v>
      </c>
    </row>
    <row r="284" spans="1:15" hidden="1" x14ac:dyDescent="0.2">
      <c r="A284" s="265" t="s">
        <v>122</v>
      </c>
      <c r="B284" s="265" t="s">
        <v>2684</v>
      </c>
      <c r="C284" s="265">
        <v>0.5</v>
      </c>
      <c r="D284" s="265" t="s">
        <v>403</v>
      </c>
      <c r="E284" s="265" t="s">
        <v>519</v>
      </c>
      <c r="F284" s="265" t="s">
        <v>519</v>
      </c>
      <c r="G284" s="265">
        <v>-0.13</v>
      </c>
      <c r="I284" s="265">
        <v>14</v>
      </c>
      <c r="J284" s="265">
        <v>50</v>
      </c>
      <c r="K284" s="266">
        <v>44136</v>
      </c>
      <c r="L284" s="265">
        <v>8.8900000000000007E-2</v>
      </c>
      <c r="M284" s="265">
        <v>1.26E-2</v>
      </c>
      <c r="N284" s="265">
        <f t="shared" si="4"/>
        <v>0.10150000000000001</v>
      </c>
      <c r="O284" s="265" t="s">
        <v>122</v>
      </c>
    </row>
    <row r="285" spans="1:15" x14ac:dyDescent="0.2">
      <c r="A285" s="265" t="s">
        <v>2685</v>
      </c>
      <c r="B285" s="265" t="s">
        <v>2684</v>
      </c>
      <c r="C285" s="265">
        <v>0.5</v>
      </c>
      <c r="D285" s="265" t="s">
        <v>403</v>
      </c>
      <c r="E285" s="265" t="s">
        <v>519</v>
      </c>
      <c r="F285" s="265" t="s">
        <v>519</v>
      </c>
      <c r="G285" s="265">
        <v>-0.13</v>
      </c>
      <c r="I285" s="265">
        <v>14</v>
      </c>
      <c r="J285" s="265">
        <v>50</v>
      </c>
      <c r="K285" s="266">
        <v>44136</v>
      </c>
      <c r="L285" s="265">
        <v>8.8900000000000007E-2</v>
      </c>
      <c r="M285" s="265">
        <v>1.26E-2</v>
      </c>
      <c r="N285" s="265">
        <f t="shared" si="4"/>
        <v>0.10150000000000001</v>
      </c>
    </row>
    <row r="286" spans="1:15" hidden="1" x14ac:dyDescent="0.2">
      <c r="A286" s="265" t="s">
        <v>2683</v>
      </c>
      <c r="B286" s="265" t="s">
        <v>2682</v>
      </c>
      <c r="C286" s="265">
        <v>0.5</v>
      </c>
      <c r="D286" s="265" t="s">
        <v>403</v>
      </c>
      <c r="E286" s="265" t="s">
        <v>519</v>
      </c>
      <c r="F286" s="265" t="s">
        <v>519</v>
      </c>
      <c r="G286" s="265">
        <v>0</v>
      </c>
      <c r="I286" s="265">
        <v>12</v>
      </c>
      <c r="J286" s="265">
        <v>45</v>
      </c>
      <c r="K286" s="266">
        <v>40330</v>
      </c>
      <c r="L286" s="265">
        <v>5.0900000000000001E-2</v>
      </c>
      <c r="M286" s="265">
        <v>0</v>
      </c>
      <c r="N286" s="265">
        <f t="shared" si="4"/>
        <v>5.0900000000000001E-2</v>
      </c>
    </row>
    <row r="287" spans="1:15" hidden="1" x14ac:dyDescent="0.2">
      <c r="A287" s="265" t="s">
        <v>2681</v>
      </c>
      <c r="B287" s="265" t="s">
        <v>2679</v>
      </c>
      <c r="C287" s="265">
        <v>0.5</v>
      </c>
      <c r="D287" s="265" t="s">
        <v>403</v>
      </c>
      <c r="E287" s="265" t="s">
        <v>519</v>
      </c>
      <c r="F287" s="265" t="s">
        <v>519</v>
      </c>
      <c r="G287" s="265">
        <v>0</v>
      </c>
      <c r="I287" s="265">
        <v>14</v>
      </c>
      <c r="J287" s="265">
        <v>50</v>
      </c>
      <c r="K287" s="266">
        <v>43101</v>
      </c>
      <c r="L287" s="265">
        <v>1.84E-2</v>
      </c>
      <c r="M287" s="265">
        <v>2.0000000000000001E-4</v>
      </c>
      <c r="N287" s="265">
        <f t="shared" si="4"/>
        <v>1.8599999999999998E-2</v>
      </c>
      <c r="O287" s="265" t="s">
        <v>2681</v>
      </c>
    </row>
    <row r="288" spans="1:15" hidden="1" x14ac:dyDescent="0.2">
      <c r="A288" s="265" t="s">
        <v>2680</v>
      </c>
      <c r="B288" s="265" t="s">
        <v>2679</v>
      </c>
      <c r="C288" s="265">
        <v>0.5</v>
      </c>
      <c r="D288" s="265" t="s">
        <v>403</v>
      </c>
      <c r="E288" s="265" t="s">
        <v>519</v>
      </c>
      <c r="F288" s="265" t="s">
        <v>519</v>
      </c>
      <c r="G288" s="265">
        <v>0</v>
      </c>
      <c r="I288" s="265">
        <v>14</v>
      </c>
      <c r="J288" s="265">
        <v>50</v>
      </c>
      <c r="K288" s="266">
        <v>43101</v>
      </c>
      <c r="L288" s="265">
        <v>1.84E-2</v>
      </c>
      <c r="M288" s="265">
        <v>2.0000000000000001E-4</v>
      </c>
      <c r="N288" s="265">
        <f t="shared" si="4"/>
        <v>1.8599999999999998E-2</v>
      </c>
    </row>
    <row r="289" spans="1:15" hidden="1" x14ac:dyDescent="0.2">
      <c r="A289" s="265" t="s">
        <v>2678</v>
      </c>
      <c r="B289" s="265" t="s">
        <v>2676</v>
      </c>
      <c r="C289" s="265">
        <v>0.5</v>
      </c>
      <c r="D289" s="265" t="s">
        <v>403</v>
      </c>
      <c r="E289" s="265" t="s">
        <v>519</v>
      </c>
      <c r="F289" s="265" t="s">
        <v>519</v>
      </c>
      <c r="G289" s="265">
        <v>0</v>
      </c>
      <c r="I289" s="265">
        <v>14</v>
      </c>
      <c r="J289" s="265">
        <v>50</v>
      </c>
      <c r="K289" s="266">
        <v>43101</v>
      </c>
      <c r="L289" s="265">
        <v>2.52E-2</v>
      </c>
      <c r="M289" s="265">
        <v>2.9999999999999997E-4</v>
      </c>
      <c r="N289" s="265">
        <f t="shared" si="4"/>
        <v>2.5500000000000002E-2</v>
      </c>
      <c r="O289" s="265" t="s">
        <v>2678</v>
      </c>
    </row>
    <row r="290" spans="1:15" hidden="1" x14ac:dyDescent="0.2">
      <c r="A290" s="265" t="s">
        <v>2677</v>
      </c>
      <c r="B290" s="265" t="s">
        <v>2676</v>
      </c>
      <c r="C290" s="265">
        <v>0.5</v>
      </c>
      <c r="D290" s="265" t="s">
        <v>403</v>
      </c>
      <c r="E290" s="265" t="s">
        <v>519</v>
      </c>
      <c r="F290" s="265" t="s">
        <v>519</v>
      </c>
      <c r="G290" s="265">
        <v>0</v>
      </c>
      <c r="I290" s="265">
        <v>14</v>
      </c>
      <c r="J290" s="265">
        <v>50</v>
      </c>
      <c r="K290" s="266">
        <v>43101</v>
      </c>
      <c r="L290" s="265">
        <v>2.52E-2</v>
      </c>
      <c r="M290" s="265">
        <v>2.9999999999999997E-4</v>
      </c>
      <c r="N290" s="265">
        <f t="shared" si="4"/>
        <v>2.5500000000000002E-2</v>
      </c>
    </row>
    <row r="291" spans="1:15" hidden="1" x14ac:dyDescent="0.2">
      <c r="A291" s="265" t="s">
        <v>2675</v>
      </c>
      <c r="B291" s="265" t="s">
        <v>2671</v>
      </c>
      <c r="C291" s="265">
        <v>0.5</v>
      </c>
      <c r="D291" s="265" t="s">
        <v>403</v>
      </c>
      <c r="E291" s="265" t="s">
        <v>519</v>
      </c>
      <c r="F291" s="265" t="s">
        <v>519</v>
      </c>
      <c r="G291" s="265">
        <v>0</v>
      </c>
      <c r="I291" s="265">
        <v>14</v>
      </c>
      <c r="J291" s="265">
        <v>50</v>
      </c>
      <c r="K291" s="266">
        <v>43101</v>
      </c>
      <c r="L291" s="265">
        <v>8.6999999999999994E-3</v>
      </c>
      <c r="M291" s="265">
        <v>1E-4</v>
      </c>
      <c r="N291" s="265">
        <f t="shared" si="4"/>
        <v>8.7999999999999988E-3</v>
      </c>
    </row>
    <row r="292" spans="1:15" hidden="1" x14ac:dyDescent="0.2">
      <c r="A292" s="265" t="s">
        <v>2674</v>
      </c>
      <c r="B292" s="265" t="s">
        <v>2671</v>
      </c>
      <c r="C292" s="265">
        <v>0.5</v>
      </c>
      <c r="D292" s="265" t="s">
        <v>403</v>
      </c>
      <c r="E292" s="265" t="s">
        <v>519</v>
      </c>
      <c r="F292" s="265" t="s">
        <v>519</v>
      </c>
      <c r="G292" s="265">
        <v>0</v>
      </c>
      <c r="I292" s="265">
        <v>14</v>
      </c>
      <c r="J292" s="265">
        <v>50</v>
      </c>
      <c r="K292" s="266">
        <v>43101</v>
      </c>
      <c r="L292" s="265">
        <v>8.6999999999999994E-3</v>
      </c>
      <c r="M292" s="265">
        <v>1E-4</v>
      </c>
      <c r="N292" s="265">
        <f t="shared" si="4"/>
        <v>8.7999999999999988E-3</v>
      </c>
      <c r="O292" s="265" t="s">
        <v>2674</v>
      </c>
    </row>
    <row r="293" spans="1:15" hidden="1" x14ac:dyDescent="0.2">
      <c r="A293" s="265" t="s">
        <v>2673</v>
      </c>
      <c r="B293" s="265" t="s">
        <v>2671</v>
      </c>
      <c r="C293" s="265">
        <v>0.5</v>
      </c>
      <c r="D293" s="265" t="s">
        <v>403</v>
      </c>
      <c r="E293" s="265" t="s">
        <v>519</v>
      </c>
      <c r="F293" s="265" t="s">
        <v>519</v>
      </c>
      <c r="G293" s="265">
        <v>0</v>
      </c>
      <c r="I293" s="265">
        <v>14</v>
      </c>
      <c r="J293" s="265">
        <v>50</v>
      </c>
      <c r="K293" s="266">
        <v>43101</v>
      </c>
      <c r="L293" s="265">
        <v>8.6999999999999994E-3</v>
      </c>
      <c r="M293" s="265">
        <v>1E-4</v>
      </c>
      <c r="N293" s="265">
        <f t="shared" si="4"/>
        <v>8.7999999999999988E-3</v>
      </c>
    </row>
    <row r="294" spans="1:15" hidden="1" x14ac:dyDescent="0.2">
      <c r="A294" s="265" t="s">
        <v>2672</v>
      </c>
      <c r="B294" s="265" t="s">
        <v>2671</v>
      </c>
      <c r="C294" s="265">
        <v>0.5</v>
      </c>
      <c r="D294" s="265" t="s">
        <v>403</v>
      </c>
      <c r="E294" s="265" t="s">
        <v>519</v>
      </c>
      <c r="F294" s="265" t="s">
        <v>519</v>
      </c>
      <c r="G294" s="265">
        <v>0</v>
      </c>
      <c r="I294" s="265">
        <v>14</v>
      </c>
      <c r="J294" s="265">
        <v>50</v>
      </c>
      <c r="K294" s="266">
        <v>43101</v>
      </c>
      <c r="L294" s="265">
        <v>8.6999999999999994E-3</v>
      </c>
      <c r="M294" s="265">
        <v>1E-4</v>
      </c>
      <c r="N294" s="265">
        <f t="shared" si="4"/>
        <v>8.7999999999999988E-3</v>
      </c>
    </row>
    <row r="295" spans="1:15" hidden="1" x14ac:dyDescent="0.2">
      <c r="A295" s="265" t="s">
        <v>277</v>
      </c>
      <c r="B295" s="265" t="s">
        <v>2667</v>
      </c>
      <c r="C295" s="265">
        <v>0.5</v>
      </c>
      <c r="D295" s="265" t="s">
        <v>403</v>
      </c>
      <c r="E295" s="265" t="s">
        <v>519</v>
      </c>
      <c r="F295" s="265" t="s">
        <v>519</v>
      </c>
      <c r="G295" s="265">
        <v>0</v>
      </c>
      <c r="I295" s="265">
        <v>14</v>
      </c>
      <c r="J295" s="265">
        <v>50</v>
      </c>
      <c r="K295" s="266">
        <v>43101</v>
      </c>
      <c r="L295" s="265">
        <v>2.7E-2</v>
      </c>
      <c r="M295" s="265">
        <v>2.9999999999999997E-4</v>
      </c>
      <c r="N295" s="265">
        <f t="shared" si="4"/>
        <v>2.7300000000000001E-2</v>
      </c>
      <c r="O295" s="265" t="s">
        <v>277</v>
      </c>
    </row>
    <row r="296" spans="1:15" hidden="1" x14ac:dyDescent="0.2">
      <c r="A296" s="265" t="s">
        <v>2670</v>
      </c>
      <c r="B296" s="265" t="s">
        <v>2667</v>
      </c>
      <c r="C296" s="265">
        <v>0.5</v>
      </c>
      <c r="D296" s="265" t="s">
        <v>403</v>
      </c>
      <c r="E296" s="265" t="s">
        <v>519</v>
      </c>
      <c r="F296" s="265" t="s">
        <v>519</v>
      </c>
      <c r="G296" s="265">
        <v>0</v>
      </c>
      <c r="I296" s="265">
        <v>14</v>
      </c>
      <c r="J296" s="265">
        <v>50</v>
      </c>
      <c r="K296" s="266">
        <v>43101</v>
      </c>
      <c r="L296" s="265">
        <v>2.7E-2</v>
      </c>
      <c r="M296" s="265">
        <v>2.9999999999999997E-4</v>
      </c>
      <c r="N296" s="265">
        <f t="shared" si="4"/>
        <v>2.7300000000000001E-2</v>
      </c>
      <c r="O296" s="265" t="s">
        <v>2670</v>
      </c>
    </row>
    <row r="297" spans="1:15" hidden="1" x14ac:dyDescent="0.2">
      <c r="A297" s="265" t="s">
        <v>2669</v>
      </c>
      <c r="B297" s="265" t="s">
        <v>2667</v>
      </c>
      <c r="C297" s="265">
        <v>0.5</v>
      </c>
      <c r="D297" s="265" t="s">
        <v>403</v>
      </c>
      <c r="E297" s="265" t="s">
        <v>519</v>
      </c>
      <c r="F297" s="265" t="s">
        <v>519</v>
      </c>
      <c r="G297" s="265">
        <v>0</v>
      </c>
      <c r="I297" s="265">
        <v>14</v>
      </c>
      <c r="J297" s="265">
        <v>50</v>
      </c>
      <c r="K297" s="266">
        <v>43101</v>
      </c>
      <c r="L297" s="265">
        <v>2.7E-2</v>
      </c>
      <c r="M297" s="265">
        <v>2.9999999999999997E-4</v>
      </c>
      <c r="N297" s="265">
        <f t="shared" si="4"/>
        <v>2.7300000000000001E-2</v>
      </c>
    </row>
    <row r="298" spans="1:15" hidden="1" x14ac:dyDescent="0.2">
      <c r="A298" s="265" t="s">
        <v>2668</v>
      </c>
      <c r="B298" s="265" t="s">
        <v>2667</v>
      </c>
      <c r="C298" s="265">
        <v>0.5</v>
      </c>
      <c r="D298" s="265" t="s">
        <v>403</v>
      </c>
      <c r="E298" s="265" t="s">
        <v>519</v>
      </c>
      <c r="F298" s="265" t="s">
        <v>519</v>
      </c>
      <c r="G298" s="265">
        <v>0</v>
      </c>
      <c r="I298" s="265">
        <v>14</v>
      </c>
      <c r="J298" s="265">
        <v>50</v>
      </c>
      <c r="K298" s="266">
        <v>43101</v>
      </c>
      <c r="L298" s="265">
        <v>2.7E-2</v>
      </c>
      <c r="M298" s="265">
        <v>2.9999999999999997E-4</v>
      </c>
      <c r="N298" s="265">
        <f t="shared" si="4"/>
        <v>2.7300000000000001E-2</v>
      </c>
    </row>
    <row r="299" spans="1:15" hidden="1" x14ac:dyDescent="0.2">
      <c r="A299" s="265" t="s">
        <v>2666</v>
      </c>
      <c r="B299" s="265" t="s">
        <v>2662</v>
      </c>
      <c r="C299" s="265">
        <v>0.5</v>
      </c>
      <c r="D299" s="265" t="s">
        <v>403</v>
      </c>
      <c r="E299" s="265" t="s">
        <v>519</v>
      </c>
      <c r="F299" s="265" t="s">
        <v>519</v>
      </c>
      <c r="G299" s="265">
        <v>0</v>
      </c>
      <c r="I299" s="265">
        <v>14</v>
      </c>
      <c r="J299" s="265">
        <v>50</v>
      </c>
      <c r="K299" s="266">
        <v>43101</v>
      </c>
      <c r="L299" s="265">
        <v>7.0000000000000001E-3</v>
      </c>
      <c r="M299" s="265">
        <v>1E-4</v>
      </c>
      <c r="N299" s="265">
        <f t="shared" si="4"/>
        <v>7.1000000000000004E-3</v>
      </c>
      <c r="O299" s="265" t="s">
        <v>2666</v>
      </c>
    </row>
    <row r="300" spans="1:15" hidden="1" x14ac:dyDescent="0.2">
      <c r="A300" s="265" t="s">
        <v>2665</v>
      </c>
      <c r="B300" s="265" t="s">
        <v>2662</v>
      </c>
      <c r="C300" s="265">
        <v>0.5</v>
      </c>
      <c r="D300" s="265" t="s">
        <v>403</v>
      </c>
      <c r="E300" s="265" t="s">
        <v>519</v>
      </c>
      <c r="F300" s="265" t="s">
        <v>519</v>
      </c>
      <c r="G300" s="265">
        <v>0</v>
      </c>
      <c r="I300" s="265">
        <v>14</v>
      </c>
      <c r="J300" s="265">
        <v>50</v>
      </c>
      <c r="K300" s="266">
        <v>43101</v>
      </c>
      <c r="L300" s="265">
        <v>7.0000000000000001E-3</v>
      </c>
      <c r="M300" s="265">
        <v>1E-4</v>
      </c>
      <c r="N300" s="265">
        <f t="shared" si="4"/>
        <v>7.1000000000000004E-3</v>
      </c>
      <c r="O300" s="265" t="s">
        <v>2665</v>
      </c>
    </row>
    <row r="301" spans="1:15" hidden="1" x14ac:dyDescent="0.2">
      <c r="A301" s="265" t="s">
        <v>2664</v>
      </c>
      <c r="B301" s="265" t="s">
        <v>2662</v>
      </c>
      <c r="C301" s="265">
        <v>0.5</v>
      </c>
      <c r="D301" s="265" t="s">
        <v>403</v>
      </c>
      <c r="E301" s="265" t="s">
        <v>519</v>
      </c>
      <c r="F301" s="265" t="s">
        <v>519</v>
      </c>
      <c r="G301" s="265">
        <v>0</v>
      </c>
      <c r="I301" s="265">
        <v>14</v>
      </c>
      <c r="J301" s="265">
        <v>50</v>
      </c>
      <c r="K301" s="266">
        <v>43101</v>
      </c>
      <c r="L301" s="265">
        <v>7.0000000000000001E-3</v>
      </c>
      <c r="M301" s="265">
        <v>1E-4</v>
      </c>
      <c r="N301" s="265">
        <f t="shared" si="4"/>
        <v>7.1000000000000004E-3</v>
      </c>
    </row>
    <row r="302" spans="1:15" hidden="1" x14ac:dyDescent="0.2">
      <c r="A302" s="265" t="s">
        <v>2663</v>
      </c>
      <c r="B302" s="265" t="s">
        <v>2662</v>
      </c>
      <c r="C302" s="265">
        <v>0.5</v>
      </c>
      <c r="D302" s="265" t="s">
        <v>403</v>
      </c>
      <c r="E302" s="265" t="s">
        <v>519</v>
      </c>
      <c r="F302" s="265" t="s">
        <v>519</v>
      </c>
      <c r="G302" s="265">
        <v>0</v>
      </c>
      <c r="I302" s="265">
        <v>14</v>
      </c>
      <c r="J302" s="265">
        <v>50</v>
      </c>
      <c r="K302" s="266">
        <v>43101</v>
      </c>
      <c r="L302" s="265">
        <v>7.0000000000000001E-3</v>
      </c>
      <c r="M302" s="265">
        <v>1E-4</v>
      </c>
      <c r="N302" s="265">
        <f t="shared" si="4"/>
        <v>7.1000000000000004E-3</v>
      </c>
    </row>
    <row r="303" spans="1:15" hidden="1" x14ac:dyDescent="0.2">
      <c r="A303" s="265" t="s">
        <v>2661</v>
      </c>
      <c r="B303" s="265" t="s">
        <v>1112</v>
      </c>
      <c r="C303" s="265">
        <v>0.5</v>
      </c>
      <c r="D303" s="265" t="s">
        <v>783</v>
      </c>
      <c r="E303" s="265" t="s">
        <v>519</v>
      </c>
      <c r="F303" s="265" t="s">
        <v>519</v>
      </c>
      <c r="G303" s="265">
        <v>0</v>
      </c>
      <c r="K303" s="266">
        <v>42979</v>
      </c>
      <c r="L303" s="265">
        <v>0</v>
      </c>
      <c r="M303" s="265">
        <v>0</v>
      </c>
      <c r="N303" s="265">
        <f t="shared" si="4"/>
        <v>0</v>
      </c>
      <c r="O303" s="265" t="s">
        <v>2661</v>
      </c>
    </row>
    <row r="304" spans="1:15" hidden="1" x14ac:dyDescent="0.2">
      <c r="A304" s="265" t="s">
        <v>2660</v>
      </c>
      <c r="B304" s="265" t="s">
        <v>1112</v>
      </c>
      <c r="C304" s="265">
        <v>0.5</v>
      </c>
      <c r="D304" s="265" t="s">
        <v>783</v>
      </c>
      <c r="E304" s="265" t="s">
        <v>519</v>
      </c>
      <c r="F304" s="265" t="s">
        <v>519</v>
      </c>
      <c r="G304" s="265">
        <v>0</v>
      </c>
      <c r="K304" s="266">
        <v>42979</v>
      </c>
      <c r="L304" s="265">
        <v>0</v>
      </c>
      <c r="M304" s="265">
        <v>0</v>
      </c>
      <c r="N304" s="265">
        <f t="shared" si="4"/>
        <v>0</v>
      </c>
      <c r="O304" s="265" t="s">
        <v>2660</v>
      </c>
    </row>
    <row r="305" spans="1:15" hidden="1" x14ac:dyDescent="0.2">
      <c r="A305" s="265" t="s">
        <v>2659</v>
      </c>
      <c r="B305" s="265" t="s">
        <v>538</v>
      </c>
      <c r="C305" s="265">
        <v>0.5</v>
      </c>
      <c r="D305" s="265" t="s">
        <v>403</v>
      </c>
      <c r="E305" s="265" t="s">
        <v>519</v>
      </c>
      <c r="F305" s="265" t="s">
        <v>519</v>
      </c>
      <c r="G305" s="265">
        <v>0</v>
      </c>
      <c r="K305" s="266">
        <v>40391</v>
      </c>
      <c r="L305" s="265">
        <v>0</v>
      </c>
      <c r="M305" s="265">
        <v>0</v>
      </c>
      <c r="N305" s="265">
        <f t="shared" si="4"/>
        <v>0</v>
      </c>
      <c r="O305" s="265" t="s">
        <v>2659</v>
      </c>
    </row>
    <row r="306" spans="1:15" hidden="1" x14ac:dyDescent="0.2">
      <c r="A306" s="265" t="s">
        <v>2658</v>
      </c>
      <c r="B306" s="265" t="s">
        <v>538</v>
      </c>
      <c r="C306" s="265">
        <v>0.5</v>
      </c>
      <c r="D306" s="265" t="s">
        <v>403</v>
      </c>
      <c r="E306" s="265" t="s">
        <v>519</v>
      </c>
      <c r="F306" s="265" t="s">
        <v>519</v>
      </c>
      <c r="G306" s="265">
        <v>0</v>
      </c>
      <c r="K306" s="266">
        <v>40391</v>
      </c>
      <c r="L306" s="265">
        <v>0</v>
      </c>
      <c r="M306" s="265">
        <v>0</v>
      </c>
      <c r="N306" s="265">
        <f t="shared" si="4"/>
        <v>0</v>
      </c>
    </row>
    <row r="307" spans="1:15" hidden="1" x14ac:dyDescent="0.2">
      <c r="A307" s="265" t="s">
        <v>278</v>
      </c>
      <c r="B307" s="265" t="s">
        <v>538</v>
      </c>
      <c r="C307" s="265">
        <v>0.5</v>
      </c>
      <c r="D307" s="265" t="s">
        <v>403</v>
      </c>
      <c r="E307" s="265" t="s">
        <v>519</v>
      </c>
      <c r="F307" s="265" t="s">
        <v>519</v>
      </c>
      <c r="G307" s="265">
        <v>0</v>
      </c>
      <c r="K307" s="266">
        <v>40391</v>
      </c>
      <c r="L307" s="265">
        <v>0</v>
      </c>
      <c r="M307" s="265">
        <v>0</v>
      </c>
      <c r="N307" s="265">
        <f t="shared" si="4"/>
        <v>0</v>
      </c>
      <c r="O307" s="265" t="s">
        <v>278</v>
      </c>
    </row>
    <row r="308" spans="1:15" hidden="1" x14ac:dyDescent="0.2">
      <c r="A308" s="265" t="s">
        <v>2657</v>
      </c>
      <c r="B308" s="265" t="s">
        <v>538</v>
      </c>
      <c r="C308" s="265">
        <v>0.5</v>
      </c>
      <c r="D308" s="265" t="s">
        <v>403</v>
      </c>
      <c r="E308" s="265" t="s">
        <v>519</v>
      </c>
      <c r="F308" s="265" t="s">
        <v>519</v>
      </c>
      <c r="G308" s="265">
        <v>0</v>
      </c>
      <c r="K308" s="266">
        <v>40391</v>
      </c>
      <c r="L308" s="265">
        <v>0</v>
      </c>
      <c r="M308" s="265">
        <v>0</v>
      </c>
      <c r="N308" s="265">
        <f t="shared" si="4"/>
        <v>0</v>
      </c>
    </row>
    <row r="309" spans="1:15" hidden="1" x14ac:dyDescent="0.2">
      <c r="A309" s="265" t="s">
        <v>2656</v>
      </c>
      <c r="B309" s="265" t="s">
        <v>538</v>
      </c>
      <c r="C309" s="265">
        <v>0.5</v>
      </c>
      <c r="D309" s="265" t="s">
        <v>403</v>
      </c>
      <c r="E309" s="265" t="s">
        <v>519</v>
      </c>
      <c r="F309" s="265" t="s">
        <v>519</v>
      </c>
      <c r="G309" s="265">
        <v>0</v>
      </c>
      <c r="K309" s="266">
        <v>40391</v>
      </c>
      <c r="L309" s="265">
        <v>0</v>
      </c>
      <c r="M309" s="265">
        <v>0</v>
      </c>
      <c r="N309" s="265">
        <f t="shared" si="4"/>
        <v>0</v>
      </c>
    </row>
    <row r="310" spans="1:15" hidden="1" x14ac:dyDescent="0.2">
      <c r="A310" s="265" t="s">
        <v>2655</v>
      </c>
      <c r="B310" s="265" t="s">
        <v>538</v>
      </c>
      <c r="C310" s="265">
        <v>0.5</v>
      </c>
      <c r="D310" s="265" t="s">
        <v>403</v>
      </c>
      <c r="E310" s="265" t="s">
        <v>519</v>
      </c>
      <c r="F310" s="265" t="s">
        <v>519</v>
      </c>
      <c r="G310" s="265">
        <v>0</v>
      </c>
      <c r="K310" s="266">
        <v>40391</v>
      </c>
      <c r="L310" s="265">
        <v>0</v>
      </c>
      <c r="M310" s="265">
        <v>0</v>
      </c>
      <c r="N310" s="265">
        <f t="shared" si="4"/>
        <v>0</v>
      </c>
      <c r="O310" s="265" t="s">
        <v>2655</v>
      </c>
    </row>
    <row r="311" spans="1:15" hidden="1" x14ac:dyDescent="0.2">
      <c r="A311" s="265" t="s">
        <v>2654</v>
      </c>
      <c r="B311" s="265" t="s">
        <v>538</v>
      </c>
      <c r="C311" s="265">
        <v>0.5</v>
      </c>
      <c r="D311" s="265" t="s">
        <v>403</v>
      </c>
      <c r="E311" s="265" t="s">
        <v>519</v>
      </c>
      <c r="F311" s="265" t="s">
        <v>519</v>
      </c>
      <c r="G311" s="265">
        <v>0</v>
      </c>
      <c r="K311" s="266">
        <v>40391</v>
      </c>
      <c r="L311" s="265">
        <v>0</v>
      </c>
      <c r="M311" s="265">
        <v>0</v>
      </c>
      <c r="N311" s="265">
        <f t="shared" si="4"/>
        <v>0</v>
      </c>
      <c r="O311" s="265" t="s">
        <v>2654</v>
      </c>
    </row>
    <row r="312" spans="1:15" hidden="1" x14ac:dyDescent="0.2">
      <c r="A312" s="265" t="s">
        <v>2653</v>
      </c>
      <c r="B312" s="265" t="s">
        <v>538</v>
      </c>
      <c r="C312" s="265">
        <v>0.5</v>
      </c>
      <c r="D312" s="265" t="s">
        <v>403</v>
      </c>
      <c r="E312" s="265" t="s">
        <v>519</v>
      </c>
      <c r="F312" s="265" t="s">
        <v>519</v>
      </c>
      <c r="G312" s="265">
        <v>0</v>
      </c>
      <c r="K312" s="266">
        <v>40391</v>
      </c>
      <c r="L312" s="265">
        <v>0</v>
      </c>
      <c r="M312" s="265">
        <v>0</v>
      </c>
      <c r="N312" s="265">
        <f t="shared" si="4"/>
        <v>0</v>
      </c>
      <c r="O312" s="265" t="s">
        <v>2653</v>
      </c>
    </row>
    <row r="313" spans="1:15" hidden="1" x14ac:dyDescent="0.2">
      <c r="A313" s="265" t="s">
        <v>2652</v>
      </c>
      <c r="B313" s="265" t="s">
        <v>520</v>
      </c>
      <c r="C313" s="265">
        <v>0.5</v>
      </c>
      <c r="D313" s="265" t="s">
        <v>403</v>
      </c>
      <c r="E313" s="265" t="s">
        <v>519</v>
      </c>
      <c r="F313" s="265" t="s">
        <v>519</v>
      </c>
      <c r="G313" s="265">
        <v>0</v>
      </c>
      <c r="K313" s="266">
        <v>41730</v>
      </c>
      <c r="L313" s="265">
        <v>0</v>
      </c>
      <c r="M313" s="265">
        <v>0</v>
      </c>
      <c r="N313" s="265">
        <f t="shared" si="4"/>
        <v>0</v>
      </c>
      <c r="O313" s="265" t="s">
        <v>2652</v>
      </c>
    </row>
    <row r="314" spans="1:15" hidden="1" x14ac:dyDescent="0.2">
      <c r="A314" s="265" t="s">
        <v>2651</v>
      </c>
      <c r="B314" s="265" t="s">
        <v>2651</v>
      </c>
      <c r="C314" s="265">
        <v>0.5</v>
      </c>
      <c r="D314" s="265" t="s">
        <v>403</v>
      </c>
      <c r="E314" s="265" t="s">
        <v>519</v>
      </c>
      <c r="F314" s="265" t="s">
        <v>519</v>
      </c>
      <c r="G314" s="265">
        <v>0</v>
      </c>
      <c r="I314" s="265">
        <v>34</v>
      </c>
      <c r="K314" s="266">
        <v>43101</v>
      </c>
      <c r="L314" s="265">
        <v>0.02</v>
      </c>
      <c r="M314" s="265">
        <v>0</v>
      </c>
      <c r="N314" s="265">
        <f t="shared" si="4"/>
        <v>0.02</v>
      </c>
      <c r="O314" s="265" t="s">
        <v>2651</v>
      </c>
    </row>
    <row r="315" spans="1:15" hidden="1" x14ac:dyDescent="0.2">
      <c r="A315" s="265" t="s">
        <v>2650</v>
      </c>
      <c r="B315" s="265" t="s">
        <v>2650</v>
      </c>
      <c r="C315" s="265">
        <v>0.5</v>
      </c>
      <c r="D315" s="265" t="s">
        <v>783</v>
      </c>
      <c r="E315" s="265" t="s">
        <v>519</v>
      </c>
      <c r="F315" s="265" t="s">
        <v>519</v>
      </c>
      <c r="G315" s="265">
        <v>0</v>
      </c>
      <c r="K315" s="266">
        <v>40330</v>
      </c>
      <c r="L315" s="265">
        <v>0</v>
      </c>
      <c r="M315" s="265">
        <v>0</v>
      </c>
      <c r="N315" s="265">
        <f t="shared" si="4"/>
        <v>0</v>
      </c>
    </row>
    <row r="316" spans="1:15" hidden="1" x14ac:dyDescent="0.2">
      <c r="A316" s="265" t="s">
        <v>2649</v>
      </c>
      <c r="B316" s="265" t="s">
        <v>2648</v>
      </c>
      <c r="C316" s="265">
        <v>0.5</v>
      </c>
      <c r="D316" s="265" t="s">
        <v>403</v>
      </c>
      <c r="E316" s="265" t="s">
        <v>519</v>
      </c>
      <c r="F316" s="265" t="s">
        <v>519</v>
      </c>
      <c r="G316" s="265">
        <v>0</v>
      </c>
      <c r="K316" s="266">
        <v>41760</v>
      </c>
      <c r="L316" s="265">
        <v>3.1899999999999998E-2</v>
      </c>
      <c r="M316" s="265">
        <v>0</v>
      </c>
      <c r="N316" s="265">
        <f t="shared" si="4"/>
        <v>3.1899999999999998E-2</v>
      </c>
    </row>
    <row r="317" spans="1:15" hidden="1" x14ac:dyDescent="0.2">
      <c r="A317" s="265" t="s">
        <v>2647</v>
      </c>
      <c r="B317" s="265" t="s">
        <v>2645</v>
      </c>
      <c r="C317" s="265">
        <v>0.5</v>
      </c>
      <c r="D317" s="265" t="s">
        <v>403</v>
      </c>
      <c r="E317" s="265" t="s">
        <v>519</v>
      </c>
      <c r="F317" s="265" t="s">
        <v>519</v>
      </c>
      <c r="G317" s="265">
        <v>-0.05</v>
      </c>
      <c r="I317" s="265">
        <v>23</v>
      </c>
      <c r="J317" s="265">
        <v>75</v>
      </c>
      <c r="K317" s="266">
        <v>43101</v>
      </c>
      <c r="L317" s="265">
        <v>2.1000000000000001E-2</v>
      </c>
      <c r="M317" s="265">
        <v>1E-3</v>
      </c>
      <c r="N317" s="265">
        <f t="shared" si="4"/>
        <v>2.2000000000000002E-2</v>
      </c>
      <c r="O317" s="265" t="s">
        <v>2647</v>
      </c>
    </row>
    <row r="318" spans="1:15" hidden="1" x14ac:dyDescent="0.2">
      <c r="A318" s="265" t="s">
        <v>2646</v>
      </c>
      <c r="B318" s="265" t="s">
        <v>2645</v>
      </c>
      <c r="C318" s="265">
        <v>0.5</v>
      </c>
      <c r="D318" s="265" t="s">
        <v>403</v>
      </c>
      <c r="E318" s="265" t="s">
        <v>519</v>
      </c>
      <c r="F318" s="265" t="s">
        <v>519</v>
      </c>
      <c r="G318" s="265">
        <v>-0.05</v>
      </c>
      <c r="I318" s="265">
        <v>23</v>
      </c>
      <c r="J318" s="265">
        <v>75</v>
      </c>
      <c r="K318" s="266">
        <v>43101</v>
      </c>
      <c r="L318" s="265">
        <v>2.1000000000000001E-2</v>
      </c>
      <c r="M318" s="265">
        <v>1E-3</v>
      </c>
      <c r="N318" s="265">
        <f t="shared" si="4"/>
        <v>2.2000000000000002E-2</v>
      </c>
    </row>
    <row r="319" spans="1:15" hidden="1" x14ac:dyDescent="0.2">
      <c r="A319" s="265" t="s">
        <v>279</v>
      </c>
      <c r="B319" s="265" t="s">
        <v>2643</v>
      </c>
      <c r="C319" s="265">
        <v>0.5</v>
      </c>
      <c r="D319" s="265" t="s">
        <v>403</v>
      </c>
      <c r="E319" s="265" t="s">
        <v>519</v>
      </c>
      <c r="F319" s="265" t="s">
        <v>519</v>
      </c>
      <c r="G319" s="265">
        <v>-7.0000000000000007E-2</v>
      </c>
      <c r="I319" s="265">
        <v>23</v>
      </c>
      <c r="J319" s="265">
        <v>75</v>
      </c>
      <c r="K319" s="266">
        <v>43101</v>
      </c>
      <c r="L319" s="265">
        <v>1.5599999999999999E-2</v>
      </c>
      <c r="M319" s="265">
        <v>1.1000000000000001E-3</v>
      </c>
      <c r="N319" s="265">
        <f t="shared" si="4"/>
        <v>1.67E-2</v>
      </c>
      <c r="O319" s="265" t="s">
        <v>279</v>
      </c>
    </row>
    <row r="320" spans="1:15" hidden="1" x14ac:dyDescent="0.2">
      <c r="A320" s="265" t="s">
        <v>2644</v>
      </c>
      <c r="B320" s="265" t="s">
        <v>2643</v>
      </c>
      <c r="C320" s="265">
        <v>0.5</v>
      </c>
      <c r="D320" s="265" t="s">
        <v>403</v>
      </c>
      <c r="E320" s="265" t="s">
        <v>519</v>
      </c>
      <c r="F320" s="265" t="s">
        <v>519</v>
      </c>
      <c r="G320" s="265">
        <v>-7.0000000000000007E-2</v>
      </c>
      <c r="I320" s="265">
        <v>23</v>
      </c>
      <c r="J320" s="265">
        <v>75</v>
      </c>
      <c r="K320" s="266">
        <v>43101</v>
      </c>
      <c r="L320" s="265">
        <v>1.5599999999999999E-2</v>
      </c>
      <c r="M320" s="265">
        <v>1.1000000000000001E-3</v>
      </c>
      <c r="N320" s="265">
        <f t="shared" si="4"/>
        <v>1.67E-2</v>
      </c>
    </row>
    <row r="321" spans="1:15" hidden="1" x14ac:dyDescent="0.2">
      <c r="A321" s="265" t="s">
        <v>2642</v>
      </c>
      <c r="B321" s="265" t="s">
        <v>2641</v>
      </c>
      <c r="C321" s="265">
        <v>0.5</v>
      </c>
      <c r="D321" s="265" t="s">
        <v>403</v>
      </c>
      <c r="E321" s="265" t="s">
        <v>519</v>
      </c>
      <c r="F321" s="265" t="s">
        <v>519</v>
      </c>
      <c r="G321" s="265">
        <v>0</v>
      </c>
      <c r="I321" s="265">
        <v>24</v>
      </c>
      <c r="J321" s="265">
        <v>100</v>
      </c>
      <c r="K321" s="266">
        <v>43101</v>
      </c>
      <c r="L321" s="265">
        <v>0</v>
      </c>
      <c r="M321" s="265">
        <v>0</v>
      </c>
      <c r="N321" s="265">
        <f t="shared" si="4"/>
        <v>0</v>
      </c>
    </row>
    <row r="322" spans="1:15" hidden="1" x14ac:dyDescent="0.2">
      <c r="A322" s="265" t="s">
        <v>2639</v>
      </c>
      <c r="B322" s="265" t="s">
        <v>2639</v>
      </c>
      <c r="C322" s="265">
        <v>0.5</v>
      </c>
      <c r="D322" s="265" t="s">
        <v>403</v>
      </c>
      <c r="E322" s="265" t="s">
        <v>519</v>
      </c>
      <c r="F322" s="265" t="s">
        <v>519</v>
      </c>
      <c r="G322" s="265">
        <v>-0.05</v>
      </c>
      <c r="I322" s="265">
        <v>23</v>
      </c>
      <c r="J322" s="265">
        <v>75</v>
      </c>
      <c r="K322" s="266">
        <v>43101</v>
      </c>
      <c r="L322" s="265">
        <v>2.1000000000000001E-2</v>
      </c>
      <c r="M322" s="265">
        <v>1E-3</v>
      </c>
      <c r="N322" s="265">
        <f t="shared" si="4"/>
        <v>2.2000000000000002E-2</v>
      </c>
      <c r="O322" s="265" t="s">
        <v>2639</v>
      </c>
    </row>
    <row r="323" spans="1:15" hidden="1" x14ac:dyDescent="0.2">
      <c r="A323" s="265" t="s">
        <v>2640</v>
      </c>
      <c r="B323" s="265" t="s">
        <v>2639</v>
      </c>
      <c r="C323" s="265">
        <v>0.5</v>
      </c>
      <c r="D323" s="265" t="s">
        <v>403</v>
      </c>
      <c r="E323" s="265" t="s">
        <v>519</v>
      </c>
      <c r="F323" s="265" t="s">
        <v>519</v>
      </c>
      <c r="G323" s="265">
        <v>-0.05</v>
      </c>
      <c r="I323" s="265">
        <v>23</v>
      </c>
      <c r="J323" s="265">
        <v>75</v>
      </c>
      <c r="K323" s="266">
        <v>43101</v>
      </c>
      <c r="L323" s="265">
        <v>2.1000000000000001E-2</v>
      </c>
      <c r="M323" s="265">
        <v>1E-3</v>
      </c>
      <c r="N323" s="265">
        <f t="shared" si="4"/>
        <v>2.2000000000000002E-2</v>
      </c>
    </row>
    <row r="324" spans="1:15" hidden="1" x14ac:dyDescent="0.2">
      <c r="A324" s="265" t="s">
        <v>2637</v>
      </c>
      <c r="B324" s="265" t="s">
        <v>2637</v>
      </c>
      <c r="C324" s="265">
        <v>0.5</v>
      </c>
      <c r="D324" s="265" t="s">
        <v>403</v>
      </c>
      <c r="E324" s="265" t="s">
        <v>519</v>
      </c>
      <c r="F324" s="265" t="s">
        <v>519</v>
      </c>
      <c r="G324" s="265">
        <v>-0.05</v>
      </c>
      <c r="I324" s="265">
        <v>23</v>
      </c>
      <c r="J324" s="265">
        <v>75</v>
      </c>
      <c r="K324" s="266">
        <v>43101</v>
      </c>
      <c r="L324" s="265">
        <v>2.1000000000000001E-2</v>
      </c>
      <c r="M324" s="265">
        <v>1E-3</v>
      </c>
      <c r="N324" s="265">
        <f t="shared" ref="N324:N387" si="5">L324+M324</f>
        <v>2.2000000000000002E-2</v>
      </c>
      <c r="O324" s="265" t="s">
        <v>2637</v>
      </c>
    </row>
    <row r="325" spans="1:15" hidden="1" x14ac:dyDescent="0.2">
      <c r="A325" s="265" t="s">
        <v>2638</v>
      </c>
      <c r="B325" s="265" t="s">
        <v>2637</v>
      </c>
      <c r="C325" s="265">
        <v>0.5</v>
      </c>
      <c r="D325" s="265" t="s">
        <v>403</v>
      </c>
      <c r="E325" s="265" t="s">
        <v>519</v>
      </c>
      <c r="F325" s="265" t="s">
        <v>519</v>
      </c>
      <c r="G325" s="265">
        <v>-0.05</v>
      </c>
      <c r="I325" s="265">
        <v>23</v>
      </c>
      <c r="J325" s="265">
        <v>75</v>
      </c>
      <c r="K325" s="266">
        <v>43101</v>
      </c>
      <c r="L325" s="265">
        <v>2.1000000000000001E-2</v>
      </c>
      <c r="M325" s="265">
        <v>1E-3</v>
      </c>
      <c r="N325" s="265">
        <f t="shared" si="5"/>
        <v>2.2000000000000002E-2</v>
      </c>
    </row>
    <row r="326" spans="1:15" hidden="1" x14ac:dyDescent="0.2">
      <c r="A326" s="265" t="s">
        <v>2636</v>
      </c>
      <c r="B326" s="265" t="s">
        <v>2635</v>
      </c>
      <c r="C326" s="265">
        <v>0.5</v>
      </c>
      <c r="D326" s="265" t="s">
        <v>403</v>
      </c>
      <c r="E326" s="265" t="s">
        <v>519</v>
      </c>
      <c r="F326" s="265" t="s">
        <v>519</v>
      </c>
      <c r="G326" s="265">
        <v>0</v>
      </c>
      <c r="K326" s="266">
        <v>40330</v>
      </c>
      <c r="L326" s="265">
        <v>0</v>
      </c>
      <c r="M326" s="265">
        <v>0</v>
      </c>
      <c r="N326" s="265">
        <f t="shared" si="5"/>
        <v>0</v>
      </c>
    </row>
    <row r="327" spans="1:15" hidden="1" x14ac:dyDescent="0.2">
      <c r="A327" s="265" t="s">
        <v>2634</v>
      </c>
      <c r="B327" s="265" t="s">
        <v>2633</v>
      </c>
      <c r="C327" s="265">
        <v>0.5</v>
      </c>
      <c r="D327" s="265" t="s">
        <v>403</v>
      </c>
      <c r="E327" s="265" t="s">
        <v>519</v>
      </c>
      <c r="F327" s="265" t="s">
        <v>519</v>
      </c>
      <c r="G327" s="265">
        <v>0</v>
      </c>
      <c r="I327" s="265">
        <v>15</v>
      </c>
      <c r="J327" s="265">
        <v>100</v>
      </c>
      <c r="K327" s="266">
        <v>40664</v>
      </c>
      <c r="L327" s="265">
        <v>0</v>
      </c>
      <c r="M327" s="265">
        <v>0</v>
      </c>
      <c r="N327" s="265">
        <f t="shared" si="5"/>
        <v>0</v>
      </c>
    </row>
    <row r="328" spans="1:15" hidden="1" x14ac:dyDescent="0.2">
      <c r="A328" s="265" t="s">
        <v>2631</v>
      </c>
      <c r="B328" s="265" t="s">
        <v>2631</v>
      </c>
      <c r="C328" s="265">
        <v>0.5</v>
      </c>
      <c r="D328" s="265" t="s">
        <v>403</v>
      </c>
      <c r="E328" s="265" t="s">
        <v>519</v>
      </c>
      <c r="F328" s="265" t="s">
        <v>519</v>
      </c>
      <c r="G328" s="265">
        <v>-0.02</v>
      </c>
      <c r="I328" s="265">
        <v>23</v>
      </c>
      <c r="J328" s="265">
        <v>75</v>
      </c>
      <c r="K328" s="266">
        <v>43101</v>
      </c>
      <c r="L328" s="265">
        <v>3.3599999999999998E-2</v>
      </c>
      <c r="M328" s="265">
        <v>6.9999999999999999E-4</v>
      </c>
      <c r="N328" s="265">
        <f t="shared" si="5"/>
        <v>3.4299999999999997E-2</v>
      </c>
      <c r="O328" s="265" t="s">
        <v>2631</v>
      </c>
    </row>
    <row r="329" spans="1:15" hidden="1" x14ac:dyDescent="0.2">
      <c r="A329" s="265" t="s">
        <v>2632</v>
      </c>
      <c r="B329" s="265" t="s">
        <v>2631</v>
      </c>
      <c r="C329" s="265">
        <v>0.5</v>
      </c>
      <c r="D329" s="265" t="s">
        <v>403</v>
      </c>
      <c r="E329" s="265" t="s">
        <v>519</v>
      </c>
      <c r="F329" s="265" t="s">
        <v>519</v>
      </c>
      <c r="G329" s="265">
        <v>-0.02</v>
      </c>
      <c r="I329" s="265">
        <v>23</v>
      </c>
      <c r="J329" s="265">
        <v>75</v>
      </c>
      <c r="K329" s="266">
        <v>43101</v>
      </c>
      <c r="L329" s="265">
        <v>3.3599999999999998E-2</v>
      </c>
      <c r="M329" s="265">
        <v>6.9999999999999999E-4</v>
      </c>
      <c r="N329" s="265">
        <f t="shared" si="5"/>
        <v>3.4299999999999997E-2</v>
      </c>
    </row>
    <row r="330" spans="1:15" hidden="1" x14ac:dyDescent="0.2">
      <c r="A330" s="265" t="s">
        <v>2629</v>
      </c>
      <c r="B330" s="265" t="s">
        <v>2629</v>
      </c>
      <c r="C330" s="265">
        <v>0.5</v>
      </c>
      <c r="D330" s="265" t="s">
        <v>403</v>
      </c>
      <c r="E330" s="265" t="s">
        <v>519</v>
      </c>
      <c r="F330" s="265" t="s">
        <v>519</v>
      </c>
      <c r="G330" s="265">
        <v>-0.02</v>
      </c>
      <c r="I330" s="265">
        <v>23</v>
      </c>
      <c r="J330" s="265">
        <v>75</v>
      </c>
      <c r="K330" s="266">
        <v>43101</v>
      </c>
      <c r="L330" s="265">
        <v>3.2899999999999999E-2</v>
      </c>
      <c r="M330" s="265">
        <v>6.9999999999999999E-4</v>
      </c>
      <c r="N330" s="265">
        <f t="shared" si="5"/>
        <v>3.3599999999999998E-2</v>
      </c>
      <c r="O330" s="265" t="s">
        <v>2629</v>
      </c>
    </row>
    <row r="331" spans="1:15" hidden="1" x14ac:dyDescent="0.2">
      <c r="A331" s="265" t="s">
        <v>2630</v>
      </c>
      <c r="B331" s="265" t="s">
        <v>2629</v>
      </c>
      <c r="C331" s="265">
        <v>0.5</v>
      </c>
      <c r="D331" s="265" t="s">
        <v>403</v>
      </c>
      <c r="E331" s="265" t="s">
        <v>519</v>
      </c>
      <c r="F331" s="265" t="s">
        <v>519</v>
      </c>
      <c r="G331" s="265">
        <v>-0.02</v>
      </c>
      <c r="I331" s="265">
        <v>23</v>
      </c>
      <c r="J331" s="265">
        <v>75</v>
      </c>
      <c r="K331" s="266">
        <v>43101</v>
      </c>
      <c r="L331" s="265">
        <v>3.2899999999999999E-2</v>
      </c>
      <c r="M331" s="265">
        <v>6.9999999999999999E-4</v>
      </c>
      <c r="N331" s="265">
        <f t="shared" si="5"/>
        <v>3.3599999999999998E-2</v>
      </c>
    </row>
    <row r="332" spans="1:15" hidden="1" x14ac:dyDescent="0.2">
      <c r="A332" s="265" t="s">
        <v>2628</v>
      </c>
      <c r="B332" s="265" t="s">
        <v>2626</v>
      </c>
      <c r="C332" s="265">
        <v>0.5</v>
      </c>
      <c r="D332" s="265" t="s">
        <v>403</v>
      </c>
      <c r="E332" s="265" t="s">
        <v>519</v>
      </c>
      <c r="F332" s="265" t="s">
        <v>519</v>
      </c>
      <c r="G332" s="265">
        <v>-0.02</v>
      </c>
      <c r="I332" s="265">
        <v>23</v>
      </c>
      <c r="J332" s="265">
        <v>75</v>
      </c>
      <c r="K332" s="266">
        <v>43101</v>
      </c>
      <c r="L332" s="265">
        <v>3.2899999999999999E-2</v>
      </c>
      <c r="M332" s="265">
        <v>6.9999999999999999E-4</v>
      </c>
      <c r="N332" s="265">
        <f t="shared" si="5"/>
        <v>3.3599999999999998E-2</v>
      </c>
      <c r="O332" s="265" t="s">
        <v>2628</v>
      </c>
    </row>
    <row r="333" spans="1:15" hidden="1" x14ac:dyDescent="0.2">
      <c r="A333" s="265" t="s">
        <v>2627</v>
      </c>
      <c r="B333" s="265" t="s">
        <v>2626</v>
      </c>
      <c r="C333" s="265">
        <v>0.5</v>
      </c>
      <c r="D333" s="265" t="s">
        <v>403</v>
      </c>
      <c r="E333" s="265" t="s">
        <v>519</v>
      </c>
      <c r="F333" s="265" t="s">
        <v>519</v>
      </c>
      <c r="G333" s="265">
        <v>-0.02</v>
      </c>
      <c r="I333" s="265">
        <v>23</v>
      </c>
      <c r="J333" s="265">
        <v>75</v>
      </c>
      <c r="K333" s="266">
        <v>43101</v>
      </c>
      <c r="L333" s="265">
        <v>3.2899999999999999E-2</v>
      </c>
      <c r="M333" s="265">
        <v>6.9999999999999999E-4</v>
      </c>
      <c r="N333" s="265">
        <f t="shared" si="5"/>
        <v>3.3599999999999998E-2</v>
      </c>
    </row>
    <row r="334" spans="1:15" hidden="1" x14ac:dyDescent="0.2">
      <c r="A334" s="265" t="s">
        <v>2624</v>
      </c>
      <c r="B334" s="265" t="s">
        <v>2624</v>
      </c>
      <c r="C334" s="265">
        <v>0.5</v>
      </c>
      <c r="D334" s="265" t="s">
        <v>403</v>
      </c>
      <c r="E334" s="265" t="s">
        <v>519</v>
      </c>
      <c r="F334" s="265" t="s">
        <v>519</v>
      </c>
      <c r="G334" s="265">
        <v>-0.02</v>
      </c>
      <c r="I334" s="265">
        <v>23</v>
      </c>
      <c r="J334" s="265">
        <v>75</v>
      </c>
      <c r="K334" s="266">
        <v>43101</v>
      </c>
      <c r="L334" s="265">
        <v>3.3599999999999998E-2</v>
      </c>
      <c r="M334" s="265">
        <v>6.9999999999999999E-4</v>
      </c>
      <c r="N334" s="265">
        <f t="shared" si="5"/>
        <v>3.4299999999999997E-2</v>
      </c>
      <c r="O334" s="265" t="s">
        <v>2624</v>
      </c>
    </row>
    <row r="335" spans="1:15" hidden="1" x14ac:dyDescent="0.2">
      <c r="A335" s="265" t="s">
        <v>2625</v>
      </c>
      <c r="B335" s="265" t="s">
        <v>2624</v>
      </c>
      <c r="C335" s="265">
        <v>0.5</v>
      </c>
      <c r="D335" s="265" t="s">
        <v>403</v>
      </c>
      <c r="E335" s="265" t="s">
        <v>519</v>
      </c>
      <c r="F335" s="265" t="s">
        <v>519</v>
      </c>
      <c r="G335" s="265">
        <v>-0.02</v>
      </c>
      <c r="I335" s="265">
        <v>23</v>
      </c>
      <c r="J335" s="265">
        <v>75</v>
      </c>
      <c r="K335" s="266">
        <v>43101</v>
      </c>
      <c r="L335" s="265">
        <v>3.3599999999999998E-2</v>
      </c>
      <c r="M335" s="265">
        <v>6.9999999999999999E-4</v>
      </c>
      <c r="N335" s="265">
        <f t="shared" si="5"/>
        <v>3.4299999999999997E-2</v>
      </c>
    </row>
    <row r="336" spans="1:15" hidden="1" x14ac:dyDescent="0.2">
      <c r="A336" s="265" t="s">
        <v>2622</v>
      </c>
      <c r="B336" s="265" t="s">
        <v>2622</v>
      </c>
      <c r="C336" s="265">
        <v>0.5</v>
      </c>
      <c r="D336" s="265" t="s">
        <v>403</v>
      </c>
      <c r="E336" s="265" t="s">
        <v>519</v>
      </c>
      <c r="F336" s="265" t="s">
        <v>519</v>
      </c>
      <c r="G336" s="265">
        <v>-0.02</v>
      </c>
      <c r="I336" s="265">
        <v>23</v>
      </c>
      <c r="J336" s="265">
        <v>75</v>
      </c>
      <c r="K336" s="266">
        <v>43101</v>
      </c>
      <c r="L336" s="265">
        <v>3.2899999999999999E-2</v>
      </c>
      <c r="M336" s="265">
        <v>6.9999999999999999E-4</v>
      </c>
      <c r="N336" s="265">
        <f t="shared" si="5"/>
        <v>3.3599999999999998E-2</v>
      </c>
    </row>
    <row r="337" spans="1:15" hidden="1" x14ac:dyDescent="0.2">
      <c r="A337" s="265" t="s">
        <v>2623</v>
      </c>
      <c r="B337" s="265" t="s">
        <v>2622</v>
      </c>
      <c r="C337" s="265">
        <v>0.5</v>
      </c>
      <c r="D337" s="265" t="s">
        <v>403</v>
      </c>
      <c r="E337" s="265" t="s">
        <v>519</v>
      </c>
      <c r="F337" s="265" t="s">
        <v>519</v>
      </c>
      <c r="G337" s="265">
        <v>-0.02</v>
      </c>
      <c r="I337" s="265">
        <v>23</v>
      </c>
      <c r="J337" s="265">
        <v>75</v>
      </c>
      <c r="K337" s="266">
        <v>43101</v>
      </c>
      <c r="L337" s="265">
        <v>3.2899999999999999E-2</v>
      </c>
      <c r="M337" s="265">
        <v>6.9999999999999999E-4</v>
      </c>
      <c r="N337" s="265">
        <f t="shared" si="5"/>
        <v>3.3599999999999998E-2</v>
      </c>
    </row>
    <row r="338" spans="1:15" hidden="1" x14ac:dyDescent="0.2">
      <c r="A338" s="265" t="s">
        <v>2620</v>
      </c>
      <c r="B338" s="265" t="s">
        <v>2620</v>
      </c>
      <c r="C338" s="265">
        <v>0.5</v>
      </c>
      <c r="D338" s="265" t="s">
        <v>403</v>
      </c>
      <c r="E338" s="265" t="s">
        <v>519</v>
      </c>
      <c r="F338" s="265" t="s">
        <v>519</v>
      </c>
      <c r="G338" s="265">
        <v>-7.0000000000000007E-2</v>
      </c>
      <c r="I338" s="265">
        <v>23</v>
      </c>
      <c r="J338" s="265">
        <v>75</v>
      </c>
      <c r="K338" s="266">
        <v>43101</v>
      </c>
      <c r="L338" s="265">
        <v>1.5599999999999999E-2</v>
      </c>
      <c r="M338" s="265">
        <v>1.1000000000000001E-3</v>
      </c>
      <c r="N338" s="265">
        <f t="shared" si="5"/>
        <v>1.67E-2</v>
      </c>
      <c r="O338" s="265" t="s">
        <v>2620</v>
      </c>
    </row>
    <row r="339" spans="1:15" hidden="1" x14ac:dyDescent="0.2">
      <c r="A339" s="265" t="s">
        <v>2621</v>
      </c>
      <c r="B339" s="265" t="s">
        <v>2620</v>
      </c>
      <c r="C339" s="265">
        <v>0.5</v>
      </c>
      <c r="D339" s="265" t="s">
        <v>403</v>
      </c>
      <c r="E339" s="265" t="s">
        <v>519</v>
      </c>
      <c r="F339" s="265" t="s">
        <v>519</v>
      </c>
      <c r="G339" s="265">
        <v>-7.0000000000000007E-2</v>
      </c>
      <c r="I339" s="265">
        <v>23</v>
      </c>
      <c r="J339" s="265">
        <v>75</v>
      </c>
      <c r="K339" s="266">
        <v>43101</v>
      </c>
      <c r="L339" s="265">
        <v>1.5599999999999999E-2</v>
      </c>
      <c r="M339" s="265">
        <v>1.1000000000000001E-3</v>
      </c>
      <c r="N339" s="265">
        <f t="shared" si="5"/>
        <v>1.67E-2</v>
      </c>
    </row>
    <row r="340" spans="1:15" hidden="1" x14ac:dyDescent="0.2">
      <c r="A340" s="265" t="s">
        <v>280</v>
      </c>
      <c r="B340" s="265" t="s">
        <v>280</v>
      </c>
      <c r="C340" s="265">
        <v>0.5</v>
      </c>
      <c r="D340" s="265" t="s">
        <v>403</v>
      </c>
      <c r="E340" s="265" t="s">
        <v>519</v>
      </c>
      <c r="F340" s="265" t="s">
        <v>519</v>
      </c>
      <c r="G340" s="265">
        <v>-7.0000000000000007E-2</v>
      </c>
      <c r="I340" s="265">
        <v>23</v>
      </c>
      <c r="J340" s="265">
        <v>75</v>
      </c>
      <c r="K340" s="266">
        <v>43101</v>
      </c>
      <c r="L340" s="265">
        <v>1.5599999999999999E-2</v>
      </c>
      <c r="M340" s="265">
        <v>1.1000000000000001E-3</v>
      </c>
      <c r="N340" s="265">
        <f t="shared" si="5"/>
        <v>1.67E-2</v>
      </c>
      <c r="O340" s="265" t="s">
        <v>280</v>
      </c>
    </row>
    <row r="341" spans="1:15" hidden="1" x14ac:dyDescent="0.2">
      <c r="A341" s="265" t="s">
        <v>2619</v>
      </c>
      <c r="B341" s="265" t="s">
        <v>280</v>
      </c>
      <c r="C341" s="265">
        <v>0.5</v>
      </c>
      <c r="D341" s="265" t="s">
        <v>403</v>
      </c>
      <c r="E341" s="265" t="s">
        <v>519</v>
      </c>
      <c r="F341" s="265" t="s">
        <v>519</v>
      </c>
      <c r="G341" s="265">
        <v>-7.0000000000000007E-2</v>
      </c>
      <c r="I341" s="265">
        <v>23</v>
      </c>
      <c r="J341" s="265">
        <v>75</v>
      </c>
      <c r="K341" s="266">
        <v>43101</v>
      </c>
      <c r="L341" s="265">
        <v>1.5599999999999999E-2</v>
      </c>
      <c r="M341" s="265">
        <v>1.1000000000000001E-3</v>
      </c>
      <c r="N341" s="265">
        <f t="shared" si="5"/>
        <v>1.67E-2</v>
      </c>
    </row>
    <row r="342" spans="1:15" hidden="1" x14ac:dyDescent="0.2">
      <c r="A342" s="265" t="s">
        <v>2618</v>
      </c>
      <c r="B342" s="265" t="s">
        <v>2617</v>
      </c>
      <c r="C342" s="265">
        <v>0.5</v>
      </c>
      <c r="D342" s="265" t="s">
        <v>403</v>
      </c>
      <c r="E342" s="265" t="s">
        <v>519</v>
      </c>
      <c r="F342" s="265" t="s">
        <v>519</v>
      </c>
      <c r="G342" s="265">
        <v>0</v>
      </c>
      <c r="I342" s="265">
        <v>15</v>
      </c>
      <c r="J342" s="265">
        <v>100</v>
      </c>
      <c r="K342" s="266">
        <v>41760</v>
      </c>
      <c r="L342" s="265">
        <v>0</v>
      </c>
      <c r="M342" s="265">
        <v>0</v>
      </c>
      <c r="N342" s="265">
        <f t="shared" si="5"/>
        <v>0</v>
      </c>
    </row>
    <row r="343" spans="1:15" hidden="1" x14ac:dyDescent="0.2">
      <c r="A343" s="265" t="s">
        <v>2616</v>
      </c>
      <c r="B343" s="265" t="s">
        <v>2615</v>
      </c>
      <c r="C343" s="265">
        <v>0.5</v>
      </c>
      <c r="D343" s="265" t="s">
        <v>403</v>
      </c>
      <c r="E343" s="265" t="s">
        <v>519</v>
      </c>
      <c r="F343" s="265" t="s">
        <v>519</v>
      </c>
      <c r="G343" s="265">
        <v>0</v>
      </c>
      <c r="K343" s="266">
        <v>40634</v>
      </c>
      <c r="L343" s="265">
        <v>0</v>
      </c>
      <c r="M343" s="265">
        <v>0</v>
      </c>
      <c r="N343" s="265">
        <f t="shared" si="5"/>
        <v>0</v>
      </c>
    </row>
    <row r="344" spans="1:15" hidden="1" x14ac:dyDescent="0.2">
      <c r="A344" s="265" t="s">
        <v>2614</v>
      </c>
      <c r="B344" s="265" t="s">
        <v>2613</v>
      </c>
      <c r="C344" s="265">
        <v>0.5</v>
      </c>
      <c r="D344" s="265" t="s">
        <v>403</v>
      </c>
      <c r="E344" s="265" t="s">
        <v>519</v>
      </c>
      <c r="F344" s="265" t="s">
        <v>519</v>
      </c>
      <c r="G344" s="265">
        <v>0</v>
      </c>
      <c r="K344" s="266">
        <v>40634</v>
      </c>
      <c r="L344" s="265">
        <v>0</v>
      </c>
      <c r="M344" s="265">
        <v>0</v>
      </c>
      <c r="N344" s="265">
        <f t="shared" si="5"/>
        <v>0</v>
      </c>
    </row>
    <row r="345" spans="1:15" hidden="1" x14ac:dyDescent="0.2">
      <c r="A345" s="265" t="s">
        <v>2612</v>
      </c>
      <c r="B345" s="265" t="s">
        <v>2611</v>
      </c>
      <c r="C345" s="265">
        <v>0.5</v>
      </c>
      <c r="D345" s="265" t="s">
        <v>403</v>
      </c>
      <c r="E345" s="265" t="s">
        <v>519</v>
      </c>
      <c r="F345" s="265" t="s">
        <v>519</v>
      </c>
      <c r="G345" s="265">
        <v>0</v>
      </c>
      <c r="K345" s="266">
        <v>43101</v>
      </c>
      <c r="L345" s="265">
        <v>0</v>
      </c>
      <c r="M345" s="265">
        <v>0</v>
      </c>
      <c r="N345" s="265">
        <f t="shared" si="5"/>
        <v>0</v>
      </c>
    </row>
    <row r="346" spans="1:15" hidden="1" x14ac:dyDescent="0.2">
      <c r="A346" s="265" t="s">
        <v>2610</v>
      </c>
      <c r="B346" s="265" t="s">
        <v>2608</v>
      </c>
      <c r="C346" s="265">
        <v>0.5</v>
      </c>
      <c r="D346" s="265" t="s">
        <v>403</v>
      </c>
      <c r="E346" s="265" t="s">
        <v>519</v>
      </c>
      <c r="F346" s="265" t="s">
        <v>519</v>
      </c>
      <c r="G346" s="265">
        <v>-0.04</v>
      </c>
      <c r="I346" s="265">
        <v>14</v>
      </c>
      <c r="J346" s="265">
        <v>90</v>
      </c>
      <c r="K346" s="266">
        <v>43101</v>
      </c>
      <c r="L346" s="265">
        <v>3.4099999999999998E-2</v>
      </c>
      <c r="M346" s="265">
        <v>1.4E-3</v>
      </c>
      <c r="N346" s="265">
        <f t="shared" si="5"/>
        <v>3.5499999999999997E-2</v>
      </c>
      <c r="O346" s="265" t="s">
        <v>2610</v>
      </c>
    </row>
    <row r="347" spans="1:15" hidden="1" x14ac:dyDescent="0.2">
      <c r="A347" s="265" t="s">
        <v>2609</v>
      </c>
      <c r="B347" s="265" t="s">
        <v>2608</v>
      </c>
      <c r="C347" s="265">
        <v>0.5</v>
      </c>
      <c r="D347" s="265" t="s">
        <v>403</v>
      </c>
      <c r="E347" s="265" t="s">
        <v>519</v>
      </c>
      <c r="F347" s="265" t="s">
        <v>519</v>
      </c>
      <c r="G347" s="265">
        <v>-0.04</v>
      </c>
      <c r="I347" s="265">
        <v>14</v>
      </c>
      <c r="J347" s="265">
        <v>90</v>
      </c>
      <c r="K347" s="266">
        <v>43101</v>
      </c>
      <c r="L347" s="265">
        <v>3.4099999999999998E-2</v>
      </c>
      <c r="M347" s="265">
        <v>1.4E-3</v>
      </c>
      <c r="N347" s="265">
        <f t="shared" si="5"/>
        <v>3.5499999999999997E-2</v>
      </c>
    </row>
    <row r="348" spans="1:15" hidden="1" x14ac:dyDescent="0.2">
      <c r="A348" s="265" t="s">
        <v>281</v>
      </c>
      <c r="B348" s="265" t="s">
        <v>2606</v>
      </c>
      <c r="C348" s="265">
        <v>0.5</v>
      </c>
      <c r="D348" s="265" t="s">
        <v>403</v>
      </c>
      <c r="E348" s="265" t="s">
        <v>519</v>
      </c>
      <c r="F348" s="265" t="s">
        <v>519</v>
      </c>
      <c r="G348" s="265">
        <v>-0.04</v>
      </c>
      <c r="I348" s="265">
        <v>14</v>
      </c>
      <c r="J348" s="265">
        <v>90</v>
      </c>
      <c r="K348" s="266">
        <v>43101</v>
      </c>
      <c r="L348" s="265">
        <v>3.4700000000000002E-2</v>
      </c>
      <c r="M348" s="265">
        <v>1.4E-3</v>
      </c>
      <c r="N348" s="265">
        <f t="shared" si="5"/>
        <v>3.61E-2</v>
      </c>
      <c r="O348" s="265" t="s">
        <v>281</v>
      </c>
    </row>
    <row r="349" spans="1:15" hidden="1" x14ac:dyDescent="0.2">
      <c r="A349" s="265" t="s">
        <v>2607</v>
      </c>
      <c r="B349" s="265" t="s">
        <v>2606</v>
      </c>
      <c r="C349" s="265">
        <v>0.5</v>
      </c>
      <c r="D349" s="265" t="s">
        <v>403</v>
      </c>
      <c r="E349" s="265" t="s">
        <v>519</v>
      </c>
      <c r="F349" s="265" t="s">
        <v>519</v>
      </c>
      <c r="G349" s="265">
        <v>-0.04</v>
      </c>
      <c r="I349" s="265">
        <v>14</v>
      </c>
      <c r="J349" s="265">
        <v>90</v>
      </c>
      <c r="K349" s="266">
        <v>43101</v>
      </c>
      <c r="L349" s="265">
        <v>3.4700000000000002E-2</v>
      </c>
      <c r="M349" s="265">
        <v>1.4E-3</v>
      </c>
      <c r="N349" s="265">
        <f t="shared" si="5"/>
        <v>3.61E-2</v>
      </c>
    </row>
    <row r="350" spans="1:15" hidden="1" x14ac:dyDescent="0.2">
      <c r="A350" s="265" t="s">
        <v>2605</v>
      </c>
      <c r="B350" s="265" t="s">
        <v>2604</v>
      </c>
      <c r="C350" s="265">
        <v>0.5</v>
      </c>
      <c r="D350" s="265" t="s">
        <v>403</v>
      </c>
      <c r="E350" s="265" t="s">
        <v>519</v>
      </c>
      <c r="F350" s="265" t="s">
        <v>519</v>
      </c>
      <c r="G350" s="265">
        <v>0</v>
      </c>
      <c r="I350" s="265">
        <v>15</v>
      </c>
      <c r="J350" s="265">
        <v>100</v>
      </c>
      <c r="K350" s="266">
        <v>41760</v>
      </c>
      <c r="L350" s="265">
        <v>0</v>
      </c>
      <c r="M350" s="265">
        <v>0</v>
      </c>
      <c r="N350" s="265">
        <f t="shared" si="5"/>
        <v>0</v>
      </c>
    </row>
    <row r="351" spans="1:15" hidden="1" x14ac:dyDescent="0.2">
      <c r="A351" s="265" t="s">
        <v>282</v>
      </c>
      <c r="B351" s="265" t="s">
        <v>2603</v>
      </c>
      <c r="C351" s="265">
        <v>0.5</v>
      </c>
      <c r="D351" s="265" t="s">
        <v>403</v>
      </c>
      <c r="E351" s="265" t="s">
        <v>519</v>
      </c>
      <c r="F351" s="265" t="s">
        <v>519</v>
      </c>
      <c r="G351" s="265">
        <v>-0.09</v>
      </c>
      <c r="I351" s="265">
        <v>14</v>
      </c>
      <c r="J351" s="265">
        <v>90</v>
      </c>
      <c r="K351" s="266">
        <v>43101</v>
      </c>
      <c r="L351" s="265">
        <v>2.0899999999999998E-2</v>
      </c>
      <c r="M351" s="265">
        <v>1.9E-3</v>
      </c>
      <c r="N351" s="265">
        <f t="shared" si="5"/>
        <v>2.2799999999999997E-2</v>
      </c>
      <c r="O351" s="265" t="s">
        <v>282</v>
      </c>
    </row>
    <row r="352" spans="1:15" hidden="1" x14ac:dyDescent="0.2">
      <c r="A352" s="265" t="s">
        <v>2602</v>
      </c>
      <c r="B352" s="265" t="s">
        <v>2600</v>
      </c>
      <c r="C352" s="265">
        <v>0.5</v>
      </c>
      <c r="D352" s="265" t="s">
        <v>403</v>
      </c>
      <c r="E352" s="265" t="s">
        <v>519</v>
      </c>
      <c r="F352" s="265" t="s">
        <v>519</v>
      </c>
      <c r="G352" s="265">
        <v>-0.12</v>
      </c>
      <c r="I352" s="265">
        <v>14</v>
      </c>
      <c r="J352" s="265">
        <v>90</v>
      </c>
      <c r="K352" s="266">
        <v>43101</v>
      </c>
      <c r="L352" s="265">
        <v>1.4200000000000001E-2</v>
      </c>
      <c r="M352" s="265">
        <v>1.6999999999999999E-3</v>
      </c>
      <c r="N352" s="265">
        <f t="shared" si="5"/>
        <v>1.5900000000000001E-2</v>
      </c>
      <c r="O352" s="265" t="s">
        <v>2602</v>
      </c>
    </row>
    <row r="353" spans="1:15" hidden="1" x14ac:dyDescent="0.2">
      <c r="A353" s="265" t="s">
        <v>2601</v>
      </c>
      <c r="B353" s="265" t="s">
        <v>2600</v>
      </c>
      <c r="C353" s="265">
        <v>0.5</v>
      </c>
      <c r="D353" s="265" t="s">
        <v>403</v>
      </c>
      <c r="E353" s="265" t="s">
        <v>519</v>
      </c>
      <c r="F353" s="265" t="s">
        <v>519</v>
      </c>
      <c r="G353" s="265">
        <v>-0.12</v>
      </c>
      <c r="I353" s="265">
        <v>14</v>
      </c>
      <c r="J353" s="265">
        <v>90</v>
      </c>
      <c r="K353" s="266">
        <v>43101</v>
      </c>
      <c r="L353" s="265">
        <v>1.4200000000000001E-2</v>
      </c>
      <c r="M353" s="265">
        <v>1.6999999999999999E-3</v>
      </c>
      <c r="N353" s="265">
        <f t="shared" si="5"/>
        <v>1.5900000000000001E-2</v>
      </c>
    </row>
    <row r="354" spans="1:15" hidden="1" x14ac:dyDescent="0.2">
      <c r="A354" s="265" t="s">
        <v>233</v>
      </c>
      <c r="B354" s="265" t="s">
        <v>233</v>
      </c>
      <c r="C354" s="265">
        <v>0.5</v>
      </c>
      <c r="D354" s="265" t="s">
        <v>403</v>
      </c>
      <c r="E354" s="265" t="s">
        <v>519</v>
      </c>
      <c r="F354" s="265" t="s">
        <v>519</v>
      </c>
      <c r="G354" s="265">
        <v>-0.09</v>
      </c>
      <c r="I354" s="265">
        <v>14</v>
      </c>
      <c r="J354" s="265">
        <v>90</v>
      </c>
      <c r="K354" s="266">
        <v>43101</v>
      </c>
      <c r="L354" s="265">
        <v>2.0899999999999998E-2</v>
      </c>
      <c r="M354" s="265">
        <v>1.9E-3</v>
      </c>
      <c r="N354" s="265">
        <f t="shared" si="5"/>
        <v>2.2799999999999997E-2</v>
      </c>
      <c r="O354" s="265" t="s">
        <v>233</v>
      </c>
    </row>
    <row r="355" spans="1:15" hidden="1" x14ac:dyDescent="0.2">
      <c r="A355" s="265" t="s">
        <v>2599</v>
      </c>
      <c r="B355" s="265" t="s">
        <v>233</v>
      </c>
      <c r="C355" s="265">
        <v>0.5</v>
      </c>
      <c r="D355" s="265" t="s">
        <v>403</v>
      </c>
      <c r="E355" s="265" t="s">
        <v>519</v>
      </c>
      <c r="F355" s="265" t="s">
        <v>519</v>
      </c>
      <c r="G355" s="265">
        <v>-0.09</v>
      </c>
      <c r="I355" s="265">
        <v>14</v>
      </c>
      <c r="J355" s="265">
        <v>90</v>
      </c>
      <c r="K355" s="266">
        <v>43101</v>
      </c>
      <c r="L355" s="265">
        <v>2.0899999999999998E-2</v>
      </c>
      <c r="M355" s="265">
        <v>1.9E-3</v>
      </c>
      <c r="N355" s="265">
        <f t="shared" si="5"/>
        <v>2.2799999999999997E-2</v>
      </c>
    </row>
    <row r="356" spans="1:15" hidden="1" x14ac:dyDescent="0.2">
      <c r="A356" s="265" t="s">
        <v>2597</v>
      </c>
      <c r="B356" s="265" t="s">
        <v>2597</v>
      </c>
      <c r="C356" s="265">
        <v>0.5</v>
      </c>
      <c r="D356" s="265" t="s">
        <v>403</v>
      </c>
      <c r="E356" s="265" t="s">
        <v>519</v>
      </c>
      <c r="F356" s="265" t="s">
        <v>519</v>
      </c>
      <c r="G356" s="265">
        <v>-0.09</v>
      </c>
      <c r="I356" s="265">
        <v>14</v>
      </c>
      <c r="J356" s="265">
        <v>90</v>
      </c>
      <c r="K356" s="266">
        <v>43101</v>
      </c>
      <c r="L356" s="265">
        <v>2.0899999999999998E-2</v>
      </c>
      <c r="M356" s="265">
        <v>1.9E-3</v>
      </c>
      <c r="N356" s="265">
        <f t="shared" si="5"/>
        <v>2.2799999999999997E-2</v>
      </c>
      <c r="O356" s="265" t="s">
        <v>2597</v>
      </c>
    </row>
    <row r="357" spans="1:15" hidden="1" x14ac:dyDescent="0.2">
      <c r="A357" s="265" t="s">
        <v>2598</v>
      </c>
      <c r="B357" s="265" t="s">
        <v>2597</v>
      </c>
      <c r="C357" s="265">
        <v>0.5</v>
      </c>
      <c r="D357" s="265" t="s">
        <v>403</v>
      </c>
      <c r="E357" s="265" t="s">
        <v>519</v>
      </c>
      <c r="F357" s="265" t="s">
        <v>519</v>
      </c>
      <c r="G357" s="265">
        <v>-0.09</v>
      </c>
      <c r="I357" s="265">
        <v>14</v>
      </c>
      <c r="J357" s="265">
        <v>90</v>
      </c>
      <c r="K357" s="266">
        <v>43101</v>
      </c>
      <c r="L357" s="265">
        <v>2.0899999999999998E-2</v>
      </c>
      <c r="M357" s="265">
        <v>1.9E-3</v>
      </c>
      <c r="N357" s="265">
        <f t="shared" si="5"/>
        <v>2.2799999999999997E-2</v>
      </c>
    </row>
    <row r="358" spans="1:15" hidden="1" x14ac:dyDescent="0.2">
      <c r="A358" s="265" t="s">
        <v>234</v>
      </c>
      <c r="B358" s="265" t="s">
        <v>234</v>
      </c>
      <c r="C358" s="265">
        <v>0.5</v>
      </c>
      <c r="D358" s="265" t="s">
        <v>403</v>
      </c>
      <c r="E358" s="265" t="s">
        <v>519</v>
      </c>
      <c r="F358" s="265" t="s">
        <v>519</v>
      </c>
      <c r="G358" s="265">
        <v>-0.09</v>
      </c>
      <c r="I358" s="265">
        <v>14</v>
      </c>
      <c r="J358" s="265">
        <v>90</v>
      </c>
      <c r="K358" s="266">
        <v>43101</v>
      </c>
      <c r="L358" s="265">
        <v>2.0899999999999998E-2</v>
      </c>
      <c r="M358" s="265">
        <v>1.9E-3</v>
      </c>
      <c r="N358" s="265">
        <f t="shared" si="5"/>
        <v>2.2799999999999997E-2</v>
      </c>
      <c r="O358" s="265" t="s">
        <v>234</v>
      </c>
    </row>
    <row r="359" spans="1:15" hidden="1" x14ac:dyDescent="0.2">
      <c r="A359" s="265" t="s">
        <v>2596</v>
      </c>
      <c r="B359" s="265" t="s">
        <v>234</v>
      </c>
      <c r="C359" s="265">
        <v>0.5</v>
      </c>
      <c r="D359" s="265" t="s">
        <v>403</v>
      </c>
      <c r="E359" s="265" t="s">
        <v>519</v>
      </c>
      <c r="F359" s="265" t="s">
        <v>519</v>
      </c>
      <c r="G359" s="265">
        <v>-0.09</v>
      </c>
      <c r="I359" s="265">
        <v>14</v>
      </c>
      <c r="J359" s="265">
        <v>90</v>
      </c>
      <c r="K359" s="266">
        <v>43101</v>
      </c>
      <c r="L359" s="265">
        <v>2.0899999999999998E-2</v>
      </c>
      <c r="M359" s="265">
        <v>1.9E-3</v>
      </c>
      <c r="N359" s="265">
        <f t="shared" si="5"/>
        <v>2.2799999999999997E-2</v>
      </c>
    </row>
    <row r="360" spans="1:15" hidden="1" x14ac:dyDescent="0.2">
      <c r="A360" s="265" t="s">
        <v>2595</v>
      </c>
      <c r="B360" s="265" t="s">
        <v>2594</v>
      </c>
      <c r="C360" s="265">
        <v>0.5</v>
      </c>
      <c r="D360" s="265" t="s">
        <v>403</v>
      </c>
      <c r="E360" s="265" t="s">
        <v>519</v>
      </c>
      <c r="F360" s="265" t="s">
        <v>519</v>
      </c>
      <c r="G360" s="265">
        <v>0</v>
      </c>
      <c r="I360" s="265">
        <v>15</v>
      </c>
      <c r="J360" s="265">
        <v>100</v>
      </c>
      <c r="K360" s="266">
        <v>40664</v>
      </c>
      <c r="L360" s="265">
        <v>0</v>
      </c>
      <c r="M360" s="265">
        <v>0</v>
      </c>
      <c r="N360" s="265">
        <f t="shared" si="5"/>
        <v>0</v>
      </c>
    </row>
    <row r="361" spans="1:15" hidden="1" x14ac:dyDescent="0.2">
      <c r="A361" s="265" t="s">
        <v>2593</v>
      </c>
      <c r="B361" s="265" t="s">
        <v>2591</v>
      </c>
      <c r="C361" s="265">
        <v>0.5</v>
      </c>
      <c r="D361" s="265" t="s">
        <v>403</v>
      </c>
      <c r="E361" s="265" t="s">
        <v>519</v>
      </c>
      <c r="F361" s="265" t="s">
        <v>519</v>
      </c>
      <c r="G361" s="265">
        <v>-0.04</v>
      </c>
      <c r="I361" s="265">
        <v>14</v>
      </c>
      <c r="J361" s="265">
        <v>90</v>
      </c>
      <c r="K361" s="266">
        <v>43101</v>
      </c>
      <c r="L361" s="265">
        <v>3.4099999999999998E-2</v>
      </c>
      <c r="M361" s="265">
        <v>1.4E-3</v>
      </c>
      <c r="N361" s="265">
        <f t="shared" si="5"/>
        <v>3.5499999999999997E-2</v>
      </c>
    </row>
    <row r="362" spans="1:15" hidden="1" x14ac:dyDescent="0.2">
      <c r="A362" s="265" t="s">
        <v>2592</v>
      </c>
      <c r="B362" s="265" t="s">
        <v>2590</v>
      </c>
      <c r="C362" s="265">
        <v>0.5</v>
      </c>
      <c r="D362" s="265" t="s">
        <v>403</v>
      </c>
      <c r="E362" s="265" t="s">
        <v>519</v>
      </c>
      <c r="F362" s="265" t="s">
        <v>519</v>
      </c>
      <c r="G362" s="265">
        <v>-0.04</v>
      </c>
      <c r="I362" s="265">
        <v>14</v>
      </c>
      <c r="J362" s="265">
        <v>90</v>
      </c>
      <c r="K362" s="266">
        <v>43101</v>
      </c>
      <c r="L362" s="265">
        <v>3.4700000000000002E-2</v>
      </c>
      <c r="M362" s="265">
        <v>1.4E-3</v>
      </c>
      <c r="N362" s="265">
        <f t="shared" si="5"/>
        <v>3.61E-2</v>
      </c>
    </row>
    <row r="363" spans="1:15" hidden="1" x14ac:dyDescent="0.2">
      <c r="A363" s="265" t="s">
        <v>2591</v>
      </c>
      <c r="B363" s="265" t="s">
        <v>2591</v>
      </c>
      <c r="C363" s="265">
        <v>0.5</v>
      </c>
      <c r="D363" s="265" t="s">
        <v>403</v>
      </c>
      <c r="E363" s="265" t="s">
        <v>519</v>
      </c>
      <c r="F363" s="265" t="s">
        <v>519</v>
      </c>
      <c r="G363" s="265">
        <v>-0.04</v>
      </c>
      <c r="I363" s="265">
        <v>14</v>
      </c>
      <c r="J363" s="265">
        <v>90</v>
      </c>
      <c r="K363" s="266">
        <v>43101</v>
      </c>
      <c r="L363" s="265">
        <v>3.4099999999999998E-2</v>
      </c>
      <c r="M363" s="265">
        <v>1.4E-3</v>
      </c>
      <c r="N363" s="265">
        <f t="shared" si="5"/>
        <v>3.5499999999999997E-2</v>
      </c>
      <c r="O363" s="265" t="s">
        <v>2591</v>
      </c>
    </row>
    <row r="364" spans="1:15" hidden="1" x14ac:dyDescent="0.2">
      <c r="A364" s="265" t="s">
        <v>2590</v>
      </c>
      <c r="B364" s="265" t="s">
        <v>2590</v>
      </c>
      <c r="C364" s="265">
        <v>0.5</v>
      </c>
      <c r="D364" s="265" t="s">
        <v>403</v>
      </c>
      <c r="E364" s="265" t="s">
        <v>519</v>
      </c>
      <c r="F364" s="265" t="s">
        <v>519</v>
      </c>
      <c r="G364" s="265">
        <v>-0.04</v>
      </c>
      <c r="I364" s="265">
        <v>14</v>
      </c>
      <c r="J364" s="265">
        <v>90</v>
      </c>
      <c r="K364" s="266">
        <v>43101</v>
      </c>
      <c r="L364" s="265">
        <v>3.4700000000000002E-2</v>
      </c>
      <c r="M364" s="265">
        <v>1.4E-3</v>
      </c>
      <c r="N364" s="265">
        <f t="shared" si="5"/>
        <v>3.61E-2</v>
      </c>
      <c r="O364" s="265" t="s">
        <v>2590</v>
      </c>
    </row>
    <row r="365" spans="1:15" hidden="1" x14ac:dyDescent="0.2">
      <c r="A365" s="265" t="s">
        <v>283</v>
      </c>
      <c r="B365" s="265" t="s">
        <v>283</v>
      </c>
      <c r="C365" s="265">
        <v>0.5</v>
      </c>
      <c r="D365" s="265" t="s">
        <v>403</v>
      </c>
      <c r="E365" s="265" t="s">
        <v>519</v>
      </c>
      <c r="F365" s="265" t="s">
        <v>519</v>
      </c>
      <c r="G365" s="265">
        <v>-0.12</v>
      </c>
      <c r="I365" s="265">
        <v>14</v>
      </c>
      <c r="J365" s="265">
        <v>90</v>
      </c>
      <c r="K365" s="266">
        <v>43101</v>
      </c>
      <c r="L365" s="265">
        <v>1.4200000000000001E-2</v>
      </c>
      <c r="M365" s="265">
        <v>1.6999999999999999E-3</v>
      </c>
      <c r="N365" s="265">
        <f t="shared" si="5"/>
        <v>1.5900000000000001E-2</v>
      </c>
      <c r="O365" s="265" t="s">
        <v>283</v>
      </c>
    </row>
    <row r="366" spans="1:15" hidden="1" x14ac:dyDescent="0.2">
      <c r="A366" s="265" t="s">
        <v>2589</v>
      </c>
      <c r="B366" s="265" t="s">
        <v>283</v>
      </c>
      <c r="C366" s="265">
        <v>0.5</v>
      </c>
      <c r="D366" s="265" t="s">
        <v>403</v>
      </c>
      <c r="E366" s="265" t="s">
        <v>519</v>
      </c>
      <c r="F366" s="265" t="s">
        <v>519</v>
      </c>
      <c r="G366" s="265">
        <v>-0.12</v>
      </c>
      <c r="I366" s="265">
        <v>14</v>
      </c>
      <c r="J366" s="265">
        <v>90</v>
      </c>
      <c r="K366" s="266">
        <v>43101</v>
      </c>
      <c r="L366" s="265">
        <v>1.4200000000000001E-2</v>
      </c>
      <c r="M366" s="265">
        <v>1.6999999999999999E-3</v>
      </c>
      <c r="N366" s="265">
        <f t="shared" si="5"/>
        <v>1.5900000000000001E-2</v>
      </c>
    </row>
    <row r="367" spans="1:15" hidden="1" x14ac:dyDescent="0.2">
      <c r="A367" s="265" t="s">
        <v>236</v>
      </c>
      <c r="B367" s="265" t="s">
        <v>236</v>
      </c>
      <c r="C367" s="265">
        <v>0.5</v>
      </c>
      <c r="D367" s="265" t="s">
        <v>403</v>
      </c>
      <c r="E367" s="265" t="s">
        <v>519</v>
      </c>
      <c r="F367" s="265" t="s">
        <v>519</v>
      </c>
      <c r="G367" s="265">
        <v>-0.12</v>
      </c>
      <c r="I367" s="265">
        <v>14</v>
      </c>
      <c r="J367" s="265">
        <v>90</v>
      </c>
      <c r="K367" s="266">
        <v>43101</v>
      </c>
      <c r="L367" s="265">
        <v>1.4200000000000001E-2</v>
      </c>
      <c r="M367" s="265">
        <v>1.6999999999999999E-3</v>
      </c>
      <c r="N367" s="265">
        <f t="shared" si="5"/>
        <v>1.5900000000000001E-2</v>
      </c>
      <c r="O367" s="265" t="s">
        <v>236</v>
      </c>
    </row>
    <row r="368" spans="1:15" hidden="1" x14ac:dyDescent="0.2">
      <c r="A368" s="265" t="s">
        <v>2588</v>
      </c>
      <c r="B368" s="265" t="s">
        <v>236</v>
      </c>
      <c r="C368" s="265">
        <v>0.5</v>
      </c>
      <c r="D368" s="265" t="s">
        <v>403</v>
      </c>
      <c r="E368" s="265" t="s">
        <v>519</v>
      </c>
      <c r="F368" s="265" t="s">
        <v>519</v>
      </c>
      <c r="G368" s="265">
        <v>-0.12</v>
      </c>
      <c r="I368" s="265">
        <v>14</v>
      </c>
      <c r="J368" s="265">
        <v>90</v>
      </c>
      <c r="K368" s="266">
        <v>43101</v>
      </c>
      <c r="L368" s="265">
        <v>1.4200000000000001E-2</v>
      </c>
      <c r="M368" s="265">
        <v>1.6999999999999999E-3</v>
      </c>
      <c r="N368" s="265">
        <f t="shared" si="5"/>
        <v>1.5900000000000001E-2</v>
      </c>
    </row>
    <row r="369" spans="1:15" hidden="1" x14ac:dyDescent="0.2">
      <c r="A369" s="265" t="s">
        <v>2587</v>
      </c>
      <c r="B369" s="265" t="s">
        <v>2586</v>
      </c>
      <c r="C369" s="265">
        <v>0.5</v>
      </c>
      <c r="D369" s="265" t="s">
        <v>403</v>
      </c>
      <c r="E369" s="265" t="s">
        <v>519</v>
      </c>
      <c r="F369" s="265" t="s">
        <v>519</v>
      </c>
      <c r="G369" s="265">
        <v>0</v>
      </c>
      <c r="I369" s="265">
        <v>24</v>
      </c>
      <c r="J369" s="265">
        <v>100</v>
      </c>
      <c r="K369" s="266">
        <v>43101</v>
      </c>
      <c r="L369" s="265">
        <v>0</v>
      </c>
      <c r="M369" s="265">
        <v>0</v>
      </c>
      <c r="N369" s="265">
        <f t="shared" si="5"/>
        <v>0</v>
      </c>
    </row>
    <row r="370" spans="1:15" hidden="1" x14ac:dyDescent="0.2">
      <c r="A370" s="265" t="s">
        <v>2585</v>
      </c>
      <c r="B370" s="265" t="s">
        <v>2584</v>
      </c>
      <c r="C370" s="265">
        <v>0.5</v>
      </c>
      <c r="D370" s="265" t="s">
        <v>403</v>
      </c>
      <c r="E370" s="265" t="s">
        <v>519</v>
      </c>
      <c r="F370" s="265" t="s">
        <v>519</v>
      </c>
      <c r="G370" s="265">
        <v>0</v>
      </c>
      <c r="I370" s="265">
        <v>24</v>
      </c>
      <c r="J370" s="265">
        <v>50</v>
      </c>
      <c r="K370" s="266">
        <v>40664</v>
      </c>
      <c r="L370" s="265">
        <v>0</v>
      </c>
      <c r="M370" s="265">
        <v>0</v>
      </c>
      <c r="N370" s="265">
        <f t="shared" si="5"/>
        <v>0</v>
      </c>
    </row>
    <row r="371" spans="1:15" hidden="1" x14ac:dyDescent="0.2">
      <c r="A371" s="265" t="s">
        <v>2583</v>
      </c>
      <c r="B371" s="265" t="s">
        <v>2582</v>
      </c>
      <c r="C371" s="265">
        <v>0.5</v>
      </c>
      <c r="D371" s="265" t="s">
        <v>403</v>
      </c>
      <c r="E371" s="265" t="s">
        <v>519</v>
      </c>
      <c r="F371" s="265" t="s">
        <v>519</v>
      </c>
      <c r="G371" s="265">
        <v>0</v>
      </c>
      <c r="I371" s="265">
        <v>24</v>
      </c>
      <c r="J371" s="265">
        <v>50</v>
      </c>
      <c r="K371" s="266">
        <v>40664</v>
      </c>
      <c r="L371" s="265">
        <v>0</v>
      </c>
      <c r="M371" s="265">
        <v>0</v>
      </c>
      <c r="N371" s="265">
        <f t="shared" si="5"/>
        <v>0</v>
      </c>
    </row>
    <row r="372" spans="1:15" hidden="1" x14ac:dyDescent="0.2">
      <c r="A372" s="265" t="s">
        <v>2581</v>
      </c>
      <c r="B372" s="265" t="s">
        <v>2580</v>
      </c>
      <c r="C372" s="265">
        <v>0.5</v>
      </c>
      <c r="D372" s="265" t="s">
        <v>403</v>
      </c>
      <c r="E372" s="265" t="s">
        <v>519</v>
      </c>
      <c r="F372" s="265" t="s">
        <v>519</v>
      </c>
      <c r="G372" s="265">
        <v>0</v>
      </c>
      <c r="I372" s="265">
        <v>13</v>
      </c>
      <c r="J372" s="265">
        <v>100</v>
      </c>
      <c r="K372" s="266">
        <v>41760</v>
      </c>
      <c r="L372" s="265">
        <v>0</v>
      </c>
      <c r="M372" s="265">
        <v>0</v>
      </c>
      <c r="N372" s="265">
        <f t="shared" si="5"/>
        <v>0</v>
      </c>
    </row>
    <row r="373" spans="1:15" hidden="1" x14ac:dyDescent="0.2">
      <c r="A373" s="265" t="s">
        <v>2579</v>
      </c>
      <c r="B373" s="265" t="s">
        <v>2578</v>
      </c>
      <c r="C373" s="265">
        <v>0.5</v>
      </c>
      <c r="D373" s="265" t="s">
        <v>403</v>
      </c>
      <c r="E373" s="265" t="s">
        <v>519</v>
      </c>
      <c r="F373" s="265" t="s">
        <v>519</v>
      </c>
      <c r="G373" s="265">
        <v>0</v>
      </c>
      <c r="I373" s="265">
        <v>14</v>
      </c>
      <c r="J373" s="265">
        <v>70</v>
      </c>
      <c r="K373" s="266">
        <v>43101</v>
      </c>
      <c r="L373" s="265">
        <v>0</v>
      </c>
      <c r="M373" s="265">
        <v>0</v>
      </c>
      <c r="N373" s="265">
        <f t="shared" si="5"/>
        <v>0</v>
      </c>
    </row>
    <row r="374" spans="1:15" hidden="1" x14ac:dyDescent="0.2">
      <c r="A374" s="265" t="s">
        <v>2576</v>
      </c>
      <c r="B374" s="265" t="s">
        <v>2576</v>
      </c>
      <c r="C374" s="265">
        <v>0.5</v>
      </c>
      <c r="D374" s="265" t="s">
        <v>403</v>
      </c>
      <c r="E374" s="265" t="s">
        <v>519</v>
      </c>
      <c r="F374" s="265" t="s">
        <v>519</v>
      </c>
      <c r="G374" s="265">
        <v>-0.06</v>
      </c>
      <c r="I374" s="265">
        <v>23</v>
      </c>
      <c r="J374" s="265">
        <v>75</v>
      </c>
      <c r="K374" s="266">
        <v>43101</v>
      </c>
      <c r="L374" s="265">
        <v>2.0299999999999999E-2</v>
      </c>
      <c r="M374" s="265">
        <v>1.1999999999999999E-3</v>
      </c>
      <c r="N374" s="265">
        <f t="shared" si="5"/>
        <v>2.1499999999999998E-2</v>
      </c>
      <c r="O374" s="265" t="s">
        <v>2576</v>
      </c>
    </row>
    <row r="375" spans="1:15" hidden="1" x14ac:dyDescent="0.2">
      <c r="A375" s="265" t="s">
        <v>2577</v>
      </c>
      <c r="B375" s="265" t="s">
        <v>2576</v>
      </c>
      <c r="C375" s="265">
        <v>0.5</v>
      </c>
      <c r="D375" s="265" t="s">
        <v>403</v>
      </c>
      <c r="E375" s="265" t="s">
        <v>519</v>
      </c>
      <c r="F375" s="265" t="s">
        <v>519</v>
      </c>
      <c r="G375" s="265">
        <v>-0.06</v>
      </c>
      <c r="I375" s="265">
        <v>23</v>
      </c>
      <c r="J375" s="265">
        <v>75</v>
      </c>
      <c r="K375" s="266">
        <v>43101</v>
      </c>
      <c r="L375" s="265">
        <v>2.0299999999999999E-2</v>
      </c>
      <c r="M375" s="265">
        <v>1.1999999999999999E-3</v>
      </c>
      <c r="N375" s="265">
        <f t="shared" si="5"/>
        <v>2.1499999999999998E-2</v>
      </c>
    </row>
    <row r="376" spans="1:15" hidden="1" x14ac:dyDescent="0.2">
      <c r="A376" s="265" t="s">
        <v>284</v>
      </c>
      <c r="B376" s="265" t="s">
        <v>284</v>
      </c>
      <c r="C376" s="265">
        <v>0.5</v>
      </c>
      <c r="D376" s="265" t="s">
        <v>403</v>
      </c>
      <c r="E376" s="265" t="s">
        <v>519</v>
      </c>
      <c r="F376" s="265" t="s">
        <v>519</v>
      </c>
      <c r="G376" s="265">
        <v>-0.06</v>
      </c>
      <c r="I376" s="265">
        <v>23</v>
      </c>
      <c r="J376" s="265">
        <v>75</v>
      </c>
      <c r="K376" s="266">
        <v>43101</v>
      </c>
      <c r="L376" s="265">
        <v>2.0299999999999999E-2</v>
      </c>
      <c r="M376" s="265">
        <v>1.1999999999999999E-3</v>
      </c>
      <c r="N376" s="265">
        <f t="shared" si="5"/>
        <v>2.1499999999999998E-2</v>
      </c>
      <c r="O376" s="265" t="s">
        <v>284</v>
      </c>
    </row>
    <row r="377" spans="1:15" hidden="1" x14ac:dyDescent="0.2">
      <c r="A377" s="265" t="s">
        <v>2575</v>
      </c>
      <c r="B377" s="265" t="s">
        <v>284</v>
      </c>
      <c r="C377" s="265">
        <v>0.5</v>
      </c>
      <c r="D377" s="265" t="s">
        <v>403</v>
      </c>
      <c r="E377" s="265" t="s">
        <v>519</v>
      </c>
      <c r="F377" s="265" t="s">
        <v>519</v>
      </c>
      <c r="G377" s="265">
        <v>-0.06</v>
      </c>
      <c r="I377" s="265">
        <v>23</v>
      </c>
      <c r="J377" s="265">
        <v>75</v>
      </c>
      <c r="K377" s="266">
        <v>43101</v>
      </c>
      <c r="L377" s="265">
        <v>2.0299999999999999E-2</v>
      </c>
      <c r="M377" s="265">
        <v>1.1999999999999999E-3</v>
      </c>
      <c r="N377" s="265">
        <f t="shared" si="5"/>
        <v>2.1499999999999998E-2</v>
      </c>
    </row>
    <row r="378" spans="1:15" hidden="1" x14ac:dyDescent="0.2">
      <c r="A378" s="265" t="s">
        <v>2574</v>
      </c>
      <c r="B378" s="265" t="s">
        <v>2573</v>
      </c>
      <c r="C378" s="265">
        <v>0.5</v>
      </c>
      <c r="D378" s="265" t="s">
        <v>403</v>
      </c>
      <c r="E378" s="265" t="s">
        <v>519</v>
      </c>
      <c r="F378" s="265" t="s">
        <v>519</v>
      </c>
      <c r="G378" s="265">
        <v>0</v>
      </c>
      <c r="I378" s="265">
        <v>13</v>
      </c>
      <c r="J378" s="265">
        <v>100</v>
      </c>
      <c r="K378" s="266">
        <v>40664</v>
      </c>
      <c r="L378" s="265">
        <v>0</v>
      </c>
      <c r="M378" s="265">
        <v>0</v>
      </c>
      <c r="N378" s="265">
        <f t="shared" si="5"/>
        <v>0</v>
      </c>
    </row>
    <row r="379" spans="1:15" hidden="1" x14ac:dyDescent="0.2">
      <c r="A379" s="265" t="s">
        <v>2571</v>
      </c>
      <c r="B379" s="265" t="s">
        <v>2571</v>
      </c>
      <c r="C379" s="265">
        <v>0.5</v>
      </c>
      <c r="D379" s="265" t="s">
        <v>403</v>
      </c>
      <c r="E379" s="265" t="s">
        <v>519</v>
      </c>
      <c r="F379" s="265" t="s">
        <v>519</v>
      </c>
      <c r="G379" s="265">
        <v>-0.02</v>
      </c>
      <c r="I379" s="265">
        <v>23</v>
      </c>
      <c r="J379" s="265">
        <v>75</v>
      </c>
      <c r="K379" s="266">
        <v>43101</v>
      </c>
      <c r="L379" s="265">
        <v>3.39E-2</v>
      </c>
      <c r="M379" s="265">
        <v>6.9999999999999999E-4</v>
      </c>
      <c r="N379" s="265">
        <f t="shared" si="5"/>
        <v>3.4599999999999999E-2</v>
      </c>
      <c r="O379" s="265" t="s">
        <v>2571</v>
      </c>
    </row>
    <row r="380" spans="1:15" hidden="1" x14ac:dyDescent="0.2">
      <c r="A380" s="265" t="s">
        <v>2572</v>
      </c>
      <c r="B380" s="265" t="s">
        <v>2571</v>
      </c>
      <c r="C380" s="265">
        <v>0.5</v>
      </c>
      <c r="D380" s="265" t="s">
        <v>403</v>
      </c>
      <c r="E380" s="265" t="s">
        <v>519</v>
      </c>
      <c r="F380" s="265" t="s">
        <v>519</v>
      </c>
      <c r="G380" s="265">
        <v>-0.02</v>
      </c>
      <c r="I380" s="265">
        <v>23</v>
      </c>
      <c r="J380" s="265">
        <v>75</v>
      </c>
      <c r="K380" s="266">
        <v>43101</v>
      </c>
      <c r="L380" s="265">
        <v>3.39E-2</v>
      </c>
      <c r="M380" s="265">
        <v>6.9999999999999999E-4</v>
      </c>
      <c r="N380" s="265">
        <f t="shared" si="5"/>
        <v>3.4599999999999999E-2</v>
      </c>
    </row>
    <row r="381" spans="1:15" hidden="1" x14ac:dyDescent="0.2">
      <c r="A381" s="265" t="s">
        <v>2570</v>
      </c>
      <c r="B381" s="265" t="s">
        <v>285</v>
      </c>
      <c r="C381" s="265">
        <v>0.5</v>
      </c>
      <c r="D381" s="265" t="s">
        <v>403</v>
      </c>
      <c r="E381" s="265" t="s">
        <v>519</v>
      </c>
      <c r="F381" s="265" t="s">
        <v>519</v>
      </c>
      <c r="G381" s="265">
        <v>-0.02</v>
      </c>
      <c r="I381" s="265">
        <v>23</v>
      </c>
      <c r="J381" s="265">
        <v>75</v>
      </c>
      <c r="K381" s="266">
        <v>43101</v>
      </c>
      <c r="L381" s="265">
        <v>3.39E-2</v>
      </c>
      <c r="M381" s="265">
        <v>6.9999999999999999E-4</v>
      </c>
      <c r="N381" s="265">
        <f t="shared" si="5"/>
        <v>3.4599999999999999E-2</v>
      </c>
    </row>
    <row r="382" spans="1:15" hidden="1" x14ac:dyDescent="0.2">
      <c r="A382" s="265" t="s">
        <v>2568</v>
      </c>
      <c r="B382" s="265" t="s">
        <v>2568</v>
      </c>
      <c r="C382" s="265">
        <v>0.5</v>
      </c>
      <c r="D382" s="265" t="s">
        <v>403</v>
      </c>
      <c r="E382" s="265" t="s">
        <v>519</v>
      </c>
      <c r="F382" s="265" t="s">
        <v>519</v>
      </c>
      <c r="G382" s="265">
        <v>-0.02</v>
      </c>
      <c r="I382" s="265">
        <v>23</v>
      </c>
      <c r="J382" s="265">
        <v>75</v>
      </c>
      <c r="K382" s="266">
        <v>43101</v>
      </c>
      <c r="L382" s="265">
        <v>3.4200000000000001E-2</v>
      </c>
      <c r="M382" s="265">
        <v>6.9999999999999999E-4</v>
      </c>
      <c r="N382" s="265">
        <f t="shared" si="5"/>
        <v>3.49E-2</v>
      </c>
      <c r="O382" s="265" t="s">
        <v>2568</v>
      </c>
    </row>
    <row r="383" spans="1:15" hidden="1" x14ac:dyDescent="0.2">
      <c r="A383" s="265" t="s">
        <v>2569</v>
      </c>
      <c r="B383" s="265" t="s">
        <v>2568</v>
      </c>
      <c r="C383" s="265">
        <v>0.5</v>
      </c>
      <c r="D383" s="265" t="s">
        <v>403</v>
      </c>
      <c r="E383" s="265" t="s">
        <v>519</v>
      </c>
      <c r="F383" s="265" t="s">
        <v>519</v>
      </c>
      <c r="G383" s="265">
        <v>-0.02</v>
      </c>
      <c r="I383" s="265">
        <v>23</v>
      </c>
      <c r="J383" s="265">
        <v>75</v>
      </c>
      <c r="K383" s="266">
        <v>43101</v>
      </c>
      <c r="L383" s="265">
        <v>3.4200000000000001E-2</v>
      </c>
      <c r="M383" s="265">
        <v>6.9999999999999999E-4</v>
      </c>
      <c r="N383" s="265">
        <f t="shared" si="5"/>
        <v>3.49E-2</v>
      </c>
    </row>
    <row r="384" spans="1:15" hidden="1" x14ac:dyDescent="0.2">
      <c r="A384" s="265" t="s">
        <v>2567</v>
      </c>
      <c r="B384" s="265" t="s">
        <v>286</v>
      </c>
      <c r="C384" s="265">
        <v>0.5</v>
      </c>
      <c r="D384" s="265" t="s">
        <v>403</v>
      </c>
      <c r="E384" s="265" t="s">
        <v>519</v>
      </c>
      <c r="F384" s="265" t="s">
        <v>519</v>
      </c>
      <c r="G384" s="265">
        <v>-0.02</v>
      </c>
      <c r="I384" s="265">
        <v>23</v>
      </c>
      <c r="J384" s="265">
        <v>75</v>
      </c>
      <c r="K384" s="266">
        <v>43101</v>
      </c>
      <c r="L384" s="265">
        <v>3.4200000000000001E-2</v>
      </c>
      <c r="M384" s="265">
        <v>6.9999999999999999E-4</v>
      </c>
      <c r="N384" s="265">
        <f t="shared" si="5"/>
        <v>3.49E-2</v>
      </c>
    </row>
    <row r="385" spans="1:15" hidden="1" x14ac:dyDescent="0.2">
      <c r="A385" s="265" t="s">
        <v>2566</v>
      </c>
      <c r="B385" s="265" t="s">
        <v>2564</v>
      </c>
      <c r="C385" s="265">
        <v>0.5</v>
      </c>
      <c r="D385" s="265" t="s">
        <v>403</v>
      </c>
      <c r="E385" s="265" t="s">
        <v>519</v>
      </c>
      <c r="F385" s="265" t="s">
        <v>519</v>
      </c>
      <c r="G385" s="265">
        <v>-0.02</v>
      </c>
      <c r="I385" s="265">
        <v>23</v>
      </c>
      <c r="J385" s="265">
        <v>75</v>
      </c>
      <c r="K385" s="266">
        <v>43101</v>
      </c>
      <c r="L385" s="265">
        <v>3.4200000000000001E-2</v>
      </c>
      <c r="M385" s="265">
        <v>6.9999999999999999E-4</v>
      </c>
      <c r="N385" s="265">
        <f t="shared" si="5"/>
        <v>3.49E-2</v>
      </c>
    </row>
    <row r="386" spans="1:15" hidden="1" x14ac:dyDescent="0.2">
      <c r="A386" s="265" t="s">
        <v>2565</v>
      </c>
      <c r="B386" s="265" t="s">
        <v>2564</v>
      </c>
      <c r="C386" s="265">
        <v>0.5</v>
      </c>
      <c r="D386" s="265" t="s">
        <v>403</v>
      </c>
      <c r="E386" s="265" t="s">
        <v>519</v>
      </c>
      <c r="F386" s="265" t="s">
        <v>519</v>
      </c>
      <c r="G386" s="265">
        <v>-0.02</v>
      </c>
      <c r="I386" s="265">
        <v>23</v>
      </c>
      <c r="J386" s="265">
        <v>75</v>
      </c>
      <c r="K386" s="266">
        <v>43101</v>
      </c>
      <c r="L386" s="265">
        <v>3.4200000000000001E-2</v>
      </c>
      <c r="M386" s="265">
        <v>6.9999999999999999E-4</v>
      </c>
      <c r="N386" s="265">
        <f t="shared" si="5"/>
        <v>3.49E-2</v>
      </c>
    </row>
    <row r="387" spans="1:15" hidden="1" x14ac:dyDescent="0.2">
      <c r="A387" s="265" t="s">
        <v>285</v>
      </c>
      <c r="B387" s="265" t="s">
        <v>285</v>
      </c>
      <c r="C387" s="265">
        <v>0.5</v>
      </c>
      <c r="D387" s="265" t="s">
        <v>403</v>
      </c>
      <c r="E387" s="265" t="s">
        <v>519</v>
      </c>
      <c r="F387" s="265" t="s">
        <v>519</v>
      </c>
      <c r="G387" s="265">
        <v>-0.02</v>
      </c>
      <c r="I387" s="265">
        <v>23</v>
      </c>
      <c r="J387" s="265">
        <v>75</v>
      </c>
      <c r="K387" s="266">
        <v>43101</v>
      </c>
      <c r="L387" s="265">
        <v>3.39E-2</v>
      </c>
      <c r="M387" s="265">
        <v>6.9999999999999999E-4</v>
      </c>
      <c r="N387" s="265">
        <f t="shared" si="5"/>
        <v>3.4599999999999999E-2</v>
      </c>
      <c r="O387" s="265" t="s">
        <v>285</v>
      </c>
    </row>
    <row r="388" spans="1:15" hidden="1" x14ac:dyDescent="0.2">
      <c r="A388" s="265" t="s">
        <v>286</v>
      </c>
      <c r="B388" s="265" t="s">
        <v>286</v>
      </c>
      <c r="C388" s="265">
        <v>0.5</v>
      </c>
      <c r="D388" s="265" t="s">
        <v>403</v>
      </c>
      <c r="E388" s="265" t="s">
        <v>519</v>
      </c>
      <c r="F388" s="265" t="s">
        <v>519</v>
      </c>
      <c r="G388" s="265">
        <v>-0.02</v>
      </c>
      <c r="I388" s="265">
        <v>23</v>
      </c>
      <c r="J388" s="265">
        <v>75</v>
      </c>
      <c r="K388" s="266">
        <v>43101</v>
      </c>
      <c r="L388" s="265">
        <v>3.4200000000000001E-2</v>
      </c>
      <c r="M388" s="265">
        <v>6.9999999999999999E-4</v>
      </c>
      <c r="N388" s="265">
        <f t="shared" ref="N388:N451" si="6">L388+M388</f>
        <v>3.49E-2</v>
      </c>
      <c r="O388" s="265" t="s">
        <v>286</v>
      </c>
    </row>
    <row r="389" spans="1:15" hidden="1" x14ac:dyDescent="0.2">
      <c r="A389" s="265" t="s">
        <v>2562</v>
      </c>
      <c r="B389" s="265" t="s">
        <v>2562</v>
      </c>
      <c r="C389" s="265">
        <v>0.5</v>
      </c>
      <c r="D389" s="265" t="s">
        <v>403</v>
      </c>
      <c r="E389" s="265" t="s">
        <v>519</v>
      </c>
      <c r="F389" s="265" t="s">
        <v>519</v>
      </c>
      <c r="G389" s="265">
        <v>-0.09</v>
      </c>
      <c r="I389" s="265">
        <v>23</v>
      </c>
      <c r="J389" s="265">
        <v>75</v>
      </c>
      <c r="K389" s="266">
        <v>43101</v>
      </c>
      <c r="L389" s="265">
        <v>8.8000000000000005E-3</v>
      </c>
      <c r="M389" s="265">
        <v>8.0000000000000004E-4</v>
      </c>
      <c r="N389" s="265">
        <f t="shared" si="6"/>
        <v>9.6000000000000009E-3</v>
      </c>
      <c r="O389" s="265" t="s">
        <v>2562</v>
      </c>
    </row>
    <row r="390" spans="1:15" hidden="1" x14ac:dyDescent="0.2">
      <c r="A390" s="265" t="s">
        <v>2563</v>
      </c>
      <c r="B390" s="265" t="s">
        <v>2562</v>
      </c>
      <c r="C390" s="265">
        <v>0.5</v>
      </c>
      <c r="D390" s="265" t="s">
        <v>403</v>
      </c>
      <c r="E390" s="265" t="s">
        <v>519</v>
      </c>
      <c r="F390" s="265" t="s">
        <v>519</v>
      </c>
      <c r="G390" s="265">
        <v>-0.09</v>
      </c>
      <c r="I390" s="265">
        <v>23</v>
      </c>
      <c r="J390" s="265">
        <v>75</v>
      </c>
      <c r="K390" s="266">
        <v>43101</v>
      </c>
      <c r="L390" s="265">
        <v>8.8000000000000005E-3</v>
      </c>
      <c r="M390" s="265">
        <v>8.0000000000000004E-4</v>
      </c>
      <c r="N390" s="265">
        <f t="shared" si="6"/>
        <v>9.6000000000000009E-3</v>
      </c>
    </row>
    <row r="391" spans="1:15" hidden="1" x14ac:dyDescent="0.2">
      <c r="A391" s="265" t="s">
        <v>2561</v>
      </c>
      <c r="B391" s="265" t="s">
        <v>2560</v>
      </c>
      <c r="C391" s="265">
        <v>0.5</v>
      </c>
      <c r="D391" s="265" t="s">
        <v>403</v>
      </c>
      <c r="E391" s="265" t="s">
        <v>519</v>
      </c>
      <c r="F391" s="265" t="s">
        <v>519</v>
      </c>
      <c r="G391" s="265">
        <v>0</v>
      </c>
      <c r="I391" s="265">
        <v>18</v>
      </c>
      <c r="J391" s="265">
        <v>55</v>
      </c>
      <c r="K391" s="266">
        <v>41760</v>
      </c>
      <c r="L391" s="265">
        <v>0</v>
      </c>
      <c r="M391" s="265">
        <v>0</v>
      </c>
      <c r="N391" s="265">
        <f t="shared" si="6"/>
        <v>0</v>
      </c>
    </row>
    <row r="392" spans="1:15" hidden="1" x14ac:dyDescent="0.2">
      <c r="A392" s="265" t="s">
        <v>2559</v>
      </c>
      <c r="B392" s="265" t="s">
        <v>2558</v>
      </c>
      <c r="C392" s="265">
        <v>0.5</v>
      </c>
      <c r="D392" s="265" t="s">
        <v>403</v>
      </c>
      <c r="E392" s="265" t="s">
        <v>519</v>
      </c>
      <c r="F392" s="265" t="s">
        <v>519</v>
      </c>
      <c r="G392" s="265">
        <v>0</v>
      </c>
      <c r="I392" s="265">
        <v>13</v>
      </c>
      <c r="J392" s="265">
        <v>65</v>
      </c>
      <c r="K392" s="266">
        <v>43101</v>
      </c>
      <c r="L392" s="265">
        <v>0</v>
      </c>
      <c r="M392" s="265">
        <v>0</v>
      </c>
      <c r="N392" s="265">
        <f t="shared" si="6"/>
        <v>0</v>
      </c>
    </row>
    <row r="393" spans="1:15" hidden="1" x14ac:dyDescent="0.2">
      <c r="A393" s="265" t="s">
        <v>2556</v>
      </c>
      <c r="B393" s="265" t="s">
        <v>2556</v>
      </c>
      <c r="C393" s="265">
        <v>0.5</v>
      </c>
      <c r="D393" s="265" t="s">
        <v>403</v>
      </c>
      <c r="E393" s="265" t="s">
        <v>519</v>
      </c>
      <c r="F393" s="265" t="s">
        <v>519</v>
      </c>
      <c r="G393" s="265">
        <v>-0.03</v>
      </c>
      <c r="I393" s="265">
        <v>16</v>
      </c>
      <c r="J393" s="265">
        <v>60</v>
      </c>
      <c r="K393" s="266">
        <v>43101</v>
      </c>
      <c r="L393" s="265">
        <v>2.1499999999999998E-2</v>
      </c>
      <c r="M393" s="265">
        <v>5.9999999999999995E-4</v>
      </c>
      <c r="N393" s="265">
        <f t="shared" si="6"/>
        <v>2.2099999999999998E-2</v>
      </c>
      <c r="O393" s="265" t="s">
        <v>2556</v>
      </c>
    </row>
    <row r="394" spans="1:15" hidden="1" x14ac:dyDescent="0.2">
      <c r="A394" s="265" t="s">
        <v>2557</v>
      </c>
      <c r="B394" s="265" t="s">
        <v>2556</v>
      </c>
      <c r="C394" s="265">
        <v>0.5</v>
      </c>
      <c r="D394" s="265" t="s">
        <v>403</v>
      </c>
      <c r="E394" s="265" t="s">
        <v>519</v>
      </c>
      <c r="F394" s="265" t="s">
        <v>519</v>
      </c>
      <c r="G394" s="265">
        <v>-0.03</v>
      </c>
      <c r="I394" s="265">
        <v>16</v>
      </c>
      <c r="J394" s="265">
        <v>60</v>
      </c>
      <c r="K394" s="266">
        <v>43101</v>
      </c>
      <c r="L394" s="265">
        <v>2.1499999999999998E-2</v>
      </c>
      <c r="M394" s="265">
        <v>5.9999999999999995E-4</v>
      </c>
      <c r="N394" s="265">
        <f t="shared" si="6"/>
        <v>2.2099999999999998E-2</v>
      </c>
    </row>
    <row r="395" spans="1:15" hidden="1" x14ac:dyDescent="0.2">
      <c r="A395" s="265" t="s">
        <v>2554</v>
      </c>
      <c r="B395" s="265" t="s">
        <v>2554</v>
      </c>
      <c r="C395" s="265">
        <v>0.5</v>
      </c>
      <c r="D395" s="265" t="s">
        <v>403</v>
      </c>
      <c r="E395" s="265" t="s">
        <v>519</v>
      </c>
      <c r="F395" s="265" t="s">
        <v>519</v>
      </c>
      <c r="G395" s="265">
        <v>-0.03</v>
      </c>
      <c r="I395" s="265">
        <v>16</v>
      </c>
      <c r="J395" s="265">
        <v>60</v>
      </c>
      <c r="K395" s="266">
        <v>43101</v>
      </c>
      <c r="L395" s="265">
        <v>2.1499999999999998E-2</v>
      </c>
      <c r="M395" s="265">
        <v>5.9999999999999995E-4</v>
      </c>
      <c r="N395" s="265">
        <f t="shared" si="6"/>
        <v>2.2099999999999998E-2</v>
      </c>
      <c r="O395" s="265" t="s">
        <v>2554</v>
      </c>
    </row>
    <row r="396" spans="1:15" hidden="1" x14ac:dyDescent="0.2">
      <c r="A396" s="265" t="s">
        <v>2555</v>
      </c>
      <c r="B396" s="265" t="s">
        <v>2554</v>
      </c>
      <c r="C396" s="265">
        <v>0.5</v>
      </c>
      <c r="D396" s="265" t="s">
        <v>403</v>
      </c>
      <c r="E396" s="265" t="s">
        <v>519</v>
      </c>
      <c r="F396" s="265" t="s">
        <v>519</v>
      </c>
      <c r="G396" s="265">
        <v>-0.03</v>
      </c>
      <c r="I396" s="265">
        <v>16</v>
      </c>
      <c r="J396" s="265">
        <v>60</v>
      </c>
      <c r="K396" s="266">
        <v>43101</v>
      </c>
      <c r="L396" s="265">
        <v>2.1499999999999998E-2</v>
      </c>
      <c r="M396" s="265">
        <v>5.9999999999999995E-4</v>
      </c>
      <c r="N396" s="265">
        <f t="shared" si="6"/>
        <v>2.2099999999999998E-2</v>
      </c>
    </row>
    <row r="397" spans="1:15" hidden="1" x14ac:dyDescent="0.2">
      <c r="A397" s="265" t="s">
        <v>2553</v>
      </c>
      <c r="B397" s="265" t="s">
        <v>2552</v>
      </c>
      <c r="C397" s="265">
        <v>0.5</v>
      </c>
      <c r="D397" s="265" t="s">
        <v>403</v>
      </c>
      <c r="E397" s="265" t="s">
        <v>519</v>
      </c>
      <c r="F397" s="265" t="s">
        <v>519</v>
      </c>
      <c r="G397" s="265">
        <v>0</v>
      </c>
      <c r="I397" s="265">
        <v>18</v>
      </c>
      <c r="J397" s="265">
        <v>55</v>
      </c>
      <c r="K397" s="266">
        <v>40664</v>
      </c>
      <c r="L397" s="265">
        <v>0</v>
      </c>
      <c r="M397" s="265">
        <v>0</v>
      </c>
      <c r="N397" s="265">
        <f t="shared" si="6"/>
        <v>0</v>
      </c>
    </row>
    <row r="398" spans="1:15" hidden="1" x14ac:dyDescent="0.2">
      <c r="A398" s="265" t="s">
        <v>2550</v>
      </c>
      <c r="B398" s="265" t="s">
        <v>2550</v>
      </c>
      <c r="C398" s="265">
        <v>0.5</v>
      </c>
      <c r="D398" s="265" t="s">
        <v>403</v>
      </c>
      <c r="E398" s="265" t="s">
        <v>519</v>
      </c>
      <c r="F398" s="265" t="s">
        <v>519</v>
      </c>
      <c r="G398" s="265">
        <v>-0.01</v>
      </c>
      <c r="I398" s="265">
        <v>16</v>
      </c>
      <c r="J398" s="265">
        <v>60</v>
      </c>
      <c r="K398" s="266">
        <v>43101</v>
      </c>
      <c r="L398" s="265">
        <v>3.44E-2</v>
      </c>
      <c r="M398" s="265">
        <v>2.9999999999999997E-4</v>
      </c>
      <c r="N398" s="265">
        <f t="shared" si="6"/>
        <v>3.4700000000000002E-2</v>
      </c>
      <c r="O398" s="265" t="s">
        <v>2550</v>
      </c>
    </row>
    <row r="399" spans="1:15" hidden="1" x14ac:dyDescent="0.2">
      <c r="A399" s="265" t="s">
        <v>2551</v>
      </c>
      <c r="B399" s="265" t="s">
        <v>2550</v>
      </c>
      <c r="C399" s="265">
        <v>0.5</v>
      </c>
      <c r="D399" s="265" t="s">
        <v>403</v>
      </c>
      <c r="E399" s="265" t="s">
        <v>519</v>
      </c>
      <c r="F399" s="265" t="s">
        <v>519</v>
      </c>
      <c r="G399" s="265">
        <v>-0.01</v>
      </c>
      <c r="I399" s="265">
        <v>16</v>
      </c>
      <c r="J399" s="265">
        <v>60</v>
      </c>
      <c r="K399" s="266">
        <v>43101</v>
      </c>
      <c r="L399" s="265">
        <v>3.44E-2</v>
      </c>
      <c r="M399" s="265">
        <v>2.9999999999999997E-4</v>
      </c>
      <c r="N399" s="265">
        <f t="shared" si="6"/>
        <v>3.4700000000000002E-2</v>
      </c>
    </row>
    <row r="400" spans="1:15" hidden="1" x14ac:dyDescent="0.2">
      <c r="A400" s="265" t="s">
        <v>2549</v>
      </c>
      <c r="B400" s="265" t="s">
        <v>2542</v>
      </c>
      <c r="C400" s="265">
        <v>0.5</v>
      </c>
      <c r="D400" s="265" t="s">
        <v>403</v>
      </c>
      <c r="E400" s="265" t="s">
        <v>519</v>
      </c>
      <c r="F400" s="265" t="s">
        <v>519</v>
      </c>
      <c r="G400" s="265">
        <v>-0.01</v>
      </c>
      <c r="I400" s="265">
        <v>16</v>
      </c>
      <c r="J400" s="265">
        <v>60</v>
      </c>
      <c r="K400" s="266">
        <v>43101</v>
      </c>
      <c r="L400" s="265">
        <v>3.44E-2</v>
      </c>
      <c r="M400" s="265">
        <v>2.9999999999999997E-4</v>
      </c>
      <c r="N400" s="265">
        <f t="shared" si="6"/>
        <v>3.4700000000000002E-2</v>
      </c>
    </row>
    <row r="401" spans="1:15" hidden="1" x14ac:dyDescent="0.2">
      <c r="A401" s="265" t="s">
        <v>2547</v>
      </c>
      <c r="B401" s="265" t="s">
        <v>2547</v>
      </c>
      <c r="C401" s="265">
        <v>0.5</v>
      </c>
      <c r="D401" s="265" t="s">
        <v>403</v>
      </c>
      <c r="E401" s="265" t="s">
        <v>519</v>
      </c>
      <c r="F401" s="265" t="s">
        <v>519</v>
      </c>
      <c r="G401" s="265">
        <v>-0.01</v>
      </c>
      <c r="I401" s="265">
        <v>16</v>
      </c>
      <c r="J401" s="265">
        <v>60</v>
      </c>
      <c r="K401" s="266">
        <v>43101</v>
      </c>
      <c r="L401" s="265">
        <v>3.4799999999999998E-2</v>
      </c>
      <c r="M401" s="265">
        <v>2.9999999999999997E-4</v>
      </c>
      <c r="N401" s="265">
        <f t="shared" si="6"/>
        <v>3.5099999999999999E-2</v>
      </c>
      <c r="O401" s="265" t="s">
        <v>2547</v>
      </c>
    </row>
    <row r="402" spans="1:15" hidden="1" x14ac:dyDescent="0.2">
      <c r="A402" s="265" t="s">
        <v>2548</v>
      </c>
      <c r="B402" s="265" t="s">
        <v>2547</v>
      </c>
      <c r="C402" s="265">
        <v>0.5</v>
      </c>
      <c r="D402" s="265" t="s">
        <v>403</v>
      </c>
      <c r="E402" s="265" t="s">
        <v>519</v>
      </c>
      <c r="F402" s="265" t="s">
        <v>519</v>
      </c>
      <c r="G402" s="265">
        <v>-0.01</v>
      </c>
      <c r="I402" s="265">
        <v>16</v>
      </c>
      <c r="J402" s="265">
        <v>60</v>
      </c>
      <c r="K402" s="266">
        <v>43101</v>
      </c>
      <c r="L402" s="265">
        <v>3.4799999999999998E-2</v>
      </c>
      <c r="M402" s="265">
        <v>2.9999999999999997E-4</v>
      </c>
      <c r="N402" s="265">
        <f t="shared" si="6"/>
        <v>3.5099999999999999E-2</v>
      </c>
    </row>
    <row r="403" spans="1:15" hidden="1" x14ac:dyDescent="0.2">
      <c r="A403" s="265" t="s">
        <v>2546</v>
      </c>
      <c r="B403" s="265" t="s">
        <v>2541</v>
      </c>
      <c r="C403" s="265">
        <v>0.5</v>
      </c>
      <c r="D403" s="265" t="s">
        <v>403</v>
      </c>
      <c r="E403" s="265" t="s">
        <v>519</v>
      </c>
      <c r="F403" s="265" t="s">
        <v>519</v>
      </c>
      <c r="G403" s="265">
        <v>-0.01</v>
      </c>
      <c r="I403" s="265">
        <v>16</v>
      </c>
      <c r="J403" s="265">
        <v>60</v>
      </c>
      <c r="K403" s="266">
        <v>43101</v>
      </c>
      <c r="L403" s="265">
        <v>3.4799999999999998E-2</v>
      </c>
      <c r="M403" s="265">
        <v>2.9999999999999997E-4</v>
      </c>
      <c r="N403" s="265">
        <f t="shared" si="6"/>
        <v>3.5099999999999999E-2</v>
      </c>
    </row>
    <row r="404" spans="1:15" hidden="1" x14ac:dyDescent="0.2">
      <c r="A404" s="265" t="s">
        <v>2545</v>
      </c>
      <c r="B404" s="265" t="s">
        <v>2543</v>
      </c>
      <c r="C404" s="265">
        <v>0.5</v>
      </c>
      <c r="D404" s="265" t="s">
        <v>403</v>
      </c>
      <c r="E404" s="265" t="s">
        <v>519</v>
      </c>
      <c r="F404" s="265" t="s">
        <v>519</v>
      </c>
      <c r="G404" s="265">
        <v>-0.01</v>
      </c>
      <c r="I404" s="265">
        <v>16</v>
      </c>
      <c r="J404" s="265">
        <v>60</v>
      </c>
      <c r="K404" s="266">
        <v>43101</v>
      </c>
      <c r="L404" s="265">
        <v>3.4799999999999998E-2</v>
      </c>
      <c r="M404" s="265">
        <v>2.9999999999999997E-4</v>
      </c>
      <c r="N404" s="265">
        <f t="shared" si="6"/>
        <v>3.5099999999999999E-2</v>
      </c>
    </row>
    <row r="405" spans="1:15" hidden="1" x14ac:dyDescent="0.2">
      <c r="A405" s="265" t="s">
        <v>2544</v>
      </c>
      <c r="B405" s="265" t="s">
        <v>2543</v>
      </c>
      <c r="C405" s="265">
        <v>0.5</v>
      </c>
      <c r="D405" s="265" t="s">
        <v>403</v>
      </c>
      <c r="E405" s="265" t="s">
        <v>519</v>
      </c>
      <c r="F405" s="265" t="s">
        <v>519</v>
      </c>
      <c r="G405" s="265">
        <v>-0.01</v>
      </c>
      <c r="I405" s="265">
        <v>16</v>
      </c>
      <c r="J405" s="265">
        <v>60</v>
      </c>
      <c r="K405" s="266">
        <v>43101</v>
      </c>
      <c r="L405" s="265">
        <v>3.4799999999999998E-2</v>
      </c>
      <c r="M405" s="265">
        <v>2.9999999999999997E-4</v>
      </c>
      <c r="N405" s="265">
        <f t="shared" si="6"/>
        <v>3.5099999999999999E-2</v>
      </c>
    </row>
    <row r="406" spans="1:15" hidden="1" x14ac:dyDescent="0.2">
      <c r="A406" s="265" t="s">
        <v>2542</v>
      </c>
      <c r="B406" s="265" t="s">
        <v>2542</v>
      </c>
      <c r="C406" s="265">
        <v>0.5</v>
      </c>
      <c r="D406" s="265" t="s">
        <v>403</v>
      </c>
      <c r="E406" s="265" t="s">
        <v>519</v>
      </c>
      <c r="F406" s="265" t="s">
        <v>519</v>
      </c>
      <c r="G406" s="265">
        <v>-0.01</v>
      </c>
      <c r="I406" s="265">
        <v>16</v>
      </c>
      <c r="J406" s="265">
        <v>60</v>
      </c>
      <c r="K406" s="266">
        <v>43101</v>
      </c>
      <c r="L406" s="265">
        <v>3.44E-2</v>
      </c>
      <c r="M406" s="265">
        <v>2.9999999999999997E-4</v>
      </c>
      <c r="N406" s="265">
        <f t="shared" si="6"/>
        <v>3.4700000000000002E-2</v>
      </c>
    </row>
    <row r="407" spans="1:15" hidden="1" x14ac:dyDescent="0.2">
      <c r="A407" s="265" t="s">
        <v>2541</v>
      </c>
      <c r="B407" s="265" t="s">
        <v>2541</v>
      </c>
      <c r="C407" s="265">
        <v>0.5</v>
      </c>
      <c r="D407" s="265" t="s">
        <v>403</v>
      </c>
      <c r="E407" s="265" t="s">
        <v>519</v>
      </c>
      <c r="F407" s="265" t="s">
        <v>519</v>
      </c>
      <c r="G407" s="265">
        <v>-0.01</v>
      </c>
      <c r="I407" s="265">
        <v>16</v>
      </c>
      <c r="J407" s="265">
        <v>60</v>
      </c>
      <c r="K407" s="266">
        <v>43101</v>
      </c>
      <c r="L407" s="265">
        <v>3.4799999999999998E-2</v>
      </c>
      <c r="M407" s="265">
        <v>2.9999999999999997E-4</v>
      </c>
      <c r="N407" s="265">
        <f t="shared" si="6"/>
        <v>3.5099999999999999E-2</v>
      </c>
    </row>
    <row r="408" spans="1:15" hidden="1" x14ac:dyDescent="0.2">
      <c r="A408" s="265" t="s">
        <v>2539</v>
      </c>
      <c r="B408" s="265" t="s">
        <v>2539</v>
      </c>
      <c r="C408" s="265">
        <v>0.5</v>
      </c>
      <c r="D408" s="265" t="s">
        <v>403</v>
      </c>
      <c r="E408" s="265" t="s">
        <v>519</v>
      </c>
      <c r="F408" s="265" t="s">
        <v>519</v>
      </c>
      <c r="G408" s="265">
        <v>-0.04</v>
      </c>
      <c r="I408" s="265">
        <v>16</v>
      </c>
      <c r="J408" s="265">
        <v>60</v>
      </c>
      <c r="K408" s="266">
        <v>43101</v>
      </c>
      <c r="L408" s="265">
        <v>1.35E-2</v>
      </c>
      <c r="M408" s="265">
        <v>5.0000000000000001E-4</v>
      </c>
      <c r="N408" s="265">
        <f t="shared" si="6"/>
        <v>1.4E-2</v>
      </c>
      <c r="O408" s="265" t="s">
        <v>2539</v>
      </c>
    </row>
    <row r="409" spans="1:15" hidden="1" x14ac:dyDescent="0.2">
      <c r="A409" s="265" t="s">
        <v>2540</v>
      </c>
      <c r="B409" s="265" t="s">
        <v>2539</v>
      </c>
      <c r="C409" s="265">
        <v>0.5</v>
      </c>
      <c r="D409" s="265" t="s">
        <v>403</v>
      </c>
      <c r="E409" s="265" t="s">
        <v>519</v>
      </c>
      <c r="F409" s="265" t="s">
        <v>519</v>
      </c>
      <c r="G409" s="265">
        <v>-0.04</v>
      </c>
      <c r="I409" s="265">
        <v>16</v>
      </c>
      <c r="J409" s="265">
        <v>60</v>
      </c>
      <c r="K409" s="266">
        <v>43101</v>
      </c>
      <c r="L409" s="265">
        <v>1.35E-2</v>
      </c>
      <c r="M409" s="265">
        <v>5.0000000000000001E-4</v>
      </c>
      <c r="N409" s="265">
        <f t="shared" si="6"/>
        <v>1.4E-2</v>
      </c>
    </row>
    <row r="410" spans="1:15" hidden="1" x14ac:dyDescent="0.2">
      <c r="A410" s="265" t="s">
        <v>2538</v>
      </c>
      <c r="B410" s="265" t="s">
        <v>2537</v>
      </c>
      <c r="C410" s="265">
        <v>0.5</v>
      </c>
      <c r="D410" s="265" t="s">
        <v>403</v>
      </c>
      <c r="E410" s="265" t="s">
        <v>519</v>
      </c>
      <c r="F410" s="265" t="s">
        <v>519</v>
      </c>
      <c r="G410" s="265">
        <v>0</v>
      </c>
      <c r="I410" s="265">
        <v>24</v>
      </c>
      <c r="J410" s="265">
        <v>35</v>
      </c>
      <c r="K410" s="266">
        <v>43101</v>
      </c>
      <c r="L410" s="265">
        <v>0</v>
      </c>
      <c r="M410" s="265">
        <v>0</v>
      </c>
      <c r="N410" s="265">
        <f t="shared" si="6"/>
        <v>0</v>
      </c>
    </row>
    <row r="411" spans="1:15" hidden="1" x14ac:dyDescent="0.2">
      <c r="A411" s="265" t="s">
        <v>2535</v>
      </c>
      <c r="B411" s="265" t="s">
        <v>2535</v>
      </c>
      <c r="C411" s="265">
        <v>0.5</v>
      </c>
      <c r="D411" s="265" t="s">
        <v>403</v>
      </c>
      <c r="E411" s="265" t="s">
        <v>519</v>
      </c>
      <c r="F411" s="265" t="s">
        <v>519</v>
      </c>
      <c r="G411" s="265">
        <v>-0.04</v>
      </c>
      <c r="I411" s="265">
        <v>23</v>
      </c>
      <c r="J411" s="265">
        <v>45</v>
      </c>
      <c r="K411" s="266">
        <v>43101</v>
      </c>
      <c r="L411" s="265">
        <v>2.5999999999999999E-2</v>
      </c>
      <c r="M411" s="265">
        <v>1E-3</v>
      </c>
      <c r="N411" s="265">
        <f t="shared" si="6"/>
        <v>2.7E-2</v>
      </c>
      <c r="O411" s="265" t="s">
        <v>2535</v>
      </c>
    </row>
    <row r="412" spans="1:15" hidden="1" x14ac:dyDescent="0.2">
      <c r="A412" s="265" t="s">
        <v>2536</v>
      </c>
      <c r="B412" s="265" t="s">
        <v>2535</v>
      </c>
      <c r="C412" s="265">
        <v>0.5</v>
      </c>
      <c r="D412" s="265" t="s">
        <v>403</v>
      </c>
      <c r="E412" s="265" t="s">
        <v>519</v>
      </c>
      <c r="F412" s="265" t="s">
        <v>519</v>
      </c>
      <c r="G412" s="265">
        <v>-0.04</v>
      </c>
      <c r="I412" s="265">
        <v>23</v>
      </c>
      <c r="J412" s="265">
        <v>45</v>
      </c>
      <c r="K412" s="266">
        <v>43101</v>
      </c>
      <c r="L412" s="265">
        <v>2.5999999999999999E-2</v>
      </c>
      <c r="M412" s="265">
        <v>1E-3</v>
      </c>
      <c r="N412" s="265">
        <f t="shared" si="6"/>
        <v>2.7E-2</v>
      </c>
    </row>
    <row r="413" spans="1:15" hidden="1" x14ac:dyDescent="0.2">
      <c r="A413" s="265" t="s">
        <v>287</v>
      </c>
      <c r="B413" s="265" t="s">
        <v>287</v>
      </c>
      <c r="C413" s="265">
        <v>0.5</v>
      </c>
      <c r="D413" s="265" t="s">
        <v>403</v>
      </c>
      <c r="E413" s="265" t="s">
        <v>519</v>
      </c>
      <c r="F413" s="265" t="s">
        <v>519</v>
      </c>
      <c r="G413" s="265">
        <v>-0.04</v>
      </c>
      <c r="I413" s="265">
        <v>23</v>
      </c>
      <c r="J413" s="265">
        <v>45</v>
      </c>
      <c r="K413" s="266">
        <v>43101</v>
      </c>
      <c r="L413" s="265">
        <v>2.5999999999999999E-2</v>
      </c>
      <c r="M413" s="265">
        <v>1E-3</v>
      </c>
      <c r="N413" s="265">
        <f t="shared" si="6"/>
        <v>2.7E-2</v>
      </c>
      <c r="O413" s="265" t="s">
        <v>287</v>
      </c>
    </row>
    <row r="414" spans="1:15" hidden="1" x14ac:dyDescent="0.2">
      <c r="A414" s="265" t="s">
        <v>2533</v>
      </c>
      <c r="B414" s="265" t="s">
        <v>2533</v>
      </c>
      <c r="C414" s="265">
        <v>0.5</v>
      </c>
      <c r="D414" s="265" t="s">
        <v>403</v>
      </c>
      <c r="E414" s="265" t="s">
        <v>519</v>
      </c>
      <c r="F414" s="265" t="s">
        <v>519</v>
      </c>
      <c r="G414" s="265">
        <v>-0.04</v>
      </c>
      <c r="I414" s="265">
        <v>23</v>
      </c>
      <c r="J414" s="265">
        <v>45</v>
      </c>
      <c r="K414" s="266">
        <v>43101</v>
      </c>
      <c r="L414" s="265">
        <v>2.5999999999999999E-2</v>
      </c>
      <c r="M414" s="265">
        <v>1E-3</v>
      </c>
      <c r="N414" s="265">
        <f t="shared" si="6"/>
        <v>2.7E-2</v>
      </c>
      <c r="O414" s="265" t="s">
        <v>2533</v>
      </c>
    </row>
    <row r="415" spans="1:15" hidden="1" x14ac:dyDescent="0.2">
      <c r="A415" s="265" t="s">
        <v>2534</v>
      </c>
      <c r="B415" s="265" t="s">
        <v>2533</v>
      </c>
      <c r="C415" s="265">
        <v>0.5</v>
      </c>
      <c r="D415" s="265" t="s">
        <v>403</v>
      </c>
      <c r="E415" s="265" t="s">
        <v>519</v>
      </c>
      <c r="F415" s="265" t="s">
        <v>519</v>
      </c>
      <c r="G415" s="265">
        <v>-0.04</v>
      </c>
      <c r="I415" s="265">
        <v>23</v>
      </c>
      <c r="J415" s="265">
        <v>45</v>
      </c>
      <c r="K415" s="266">
        <v>43101</v>
      </c>
      <c r="L415" s="265">
        <v>2.5999999999999999E-2</v>
      </c>
      <c r="M415" s="265">
        <v>1E-3</v>
      </c>
      <c r="N415" s="265">
        <f t="shared" si="6"/>
        <v>2.7E-2</v>
      </c>
    </row>
    <row r="416" spans="1:15" hidden="1" x14ac:dyDescent="0.2">
      <c r="A416" s="265" t="s">
        <v>2532</v>
      </c>
      <c r="B416" s="265" t="s">
        <v>287</v>
      </c>
      <c r="C416" s="265">
        <v>0.5</v>
      </c>
      <c r="D416" s="265" t="s">
        <v>403</v>
      </c>
      <c r="E416" s="265" t="s">
        <v>519</v>
      </c>
      <c r="F416" s="265" t="s">
        <v>519</v>
      </c>
      <c r="G416" s="265">
        <v>-0.04</v>
      </c>
      <c r="I416" s="265">
        <v>23</v>
      </c>
      <c r="J416" s="265">
        <v>45</v>
      </c>
      <c r="K416" s="266">
        <v>43101</v>
      </c>
      <c r="L416" s="265">
        <v>2.5999999999999999E-2</v>
      </c>
      <c r="M416" s="265">
        <v>1E-3</v>
      </c>
      <c r="N416" s="265">
        <f t="shared" si="6"/>
        <v>2.7E-2</v>
      </c>
    </row>
    <row r="417" spans="1:15" hidden="1" x14ac:dyDescent="0.2">
      <c r="A417" s="265" t="s">
        <v>2530</v>
      </c>
      <c r="B417" s="265" t="s">
        <v>2530</v>
      </c>
      <c r="C417" s="265">
        <v>0.5</v>
      </c>
      <c r="D417" s="265" t="s">
        <v>403</v>
      </c>
      <c r="E417" s="265" t="s">
        <v>519</v>
      </c>
      <c r="F417" s="265" t="s">
        <v>519</v>
      </c>
      <c r="G417" s="265">
        <v>-0.01</v>
      </c>
      <c r="I417" s="265">
        <v>23</v>
      </c>
      <c r="J417" s="265">
        <v>45</v>
      </c>
      <c r="K417" s="266">
        <v>43101</v>
      </c>
      <c r="L417" s="265">
        <v>3.5799999999999998E-2</v>
      </c>
      <c r="M417" s="265">
        <v>4.0000000000000002E-4</v>
      </c>
      <c r="N417" s="265">
        <f t="shared" si="6"/>
        <v>3.6199999999999996E-2</v>
      </c>
      <c r="O417" s="265" t="s">
        <v>2530</v>
      </c>
    </row>
    <row r="418" spans="1:15" hidden="1" x14ac:dyDescent="0.2">
      <c r="A418" s="265" t="s">
        <v>2531</v>
      </c>
      <c r="B418" s="265" t="s">
        <v>2530</v>
      </c>
      <c r="C418" s="265">
        <v>0.5</v>
      </c>
      <c r="D418" s="265" t="s">
        <v>403</v>
      </c>
      <c r="E418" s="265" t="s">
        <v>519</v>
      </c>
      <c r="F418" s="265" t="s">
        <v>519</v>
      </c>
      <c r="G418" s="265">
        <v>-0.01</v>
      </c>
      <c r="I418" s="265">
        <v>23</v>
      </c>
      <c r="J418" s="265">
        <v>45</v>
      </c>
      <c r="K418" s="266">
        <v>43101</v>
      </c>
      <c r="L418" s="265">
        <v>3.5799999999999998E-2</v>
      </c>
      <c r="M418" s="265">
        <v>4.0000000000000002E-4</v>
      </c>
      <c r="N418" s="265">
        <f t="shared" si="6"/>
        <v>3.6199999999999996E-2</v>
      </c>
    </row>
    <row r="419" spans="1:15" hidden="1" x14ac:dyDescent="0.2">
      <c r="A419" s="265" t="s">
        <v>2528</v>
      </c>
      <c r="B419" s="265" t="s">
        <v>2528</v>
      </c>
      <c r="C419" s="265">
        <v>0.5</v>
      </c>
      <c r="D419" s="265" t="s">
        <v>403</v>
      </c>
      <c r="E419" s="265" t="s">
        <v>519</v>
      </c>
      <c r="F419" s="265" t="s">
        <v>519</v>
      </c>
      <c r="G419" s="265">
        <v>-0.02</v>
      </c>
      <c r="I419" s="265">
        <v>23</v>
      </c>
      <c r="J419" s="265">
        <v>45</v>
      </c>
      <c r="K419" s="266">
        <v>43101</v>
      </c>
      <c r="L419" s="265">
        <v>3.49E-2</v>
      </c>
      <c r="M419" s="265">
        <v>6.9999999999999999E-4</v>
      </c>
      <c r="N419" s="265">
        <f t="shared" si="6"/>
        <v>3.56E-2</v>
      </c>
      <c r="O419" s="265" t="s">
        <v>2528</v>
      </c>
    </row>
    <row r="420" spans="1:15" hidden="1" x14ac:dyDescent="0.2">
      <c r="A420" s="265" t="s">
        <v>2529</v>
      </c>
      <c r="B420" s="265" t="s">
        <v>2528</v>
      </c>
      <c r="C420" s="265">
        <v>0.5</v>
      </c>
      <c r="D420" s="265" t="s">
        <v>403</v>
      </c>
      <c r="E420" s="265" t="s">
        <v>519</v>
      </c>
      <c r="F420" s="265" t="s">
        <v>519</v>
      </c>
      <c r="G420" s="265">
        <v>-0.02</v>
      </c>
      <c r="I420" s="265">
        <v>23</v>
      </c>
      <c r="J420" s="265">
        <v>45</v>
      </c>
      <c r="K420" s="266">
        <v>43101</v>
      </c>
      <c r="L420" s="265">
        <v>3.49E-2</v>
      </c>
      <c r="M420" s="265">
        <v>6.9999999999999999E-4</v>
      </c>
      <c r="N420" s="265">
        <f t="shared" si="6"/>
        <v>3.56E-2</v>
      </c>
    </row>
    <row r="421" spans="1:15" hidden="1" x14ac:dyDescent="0.2">
      <c r="A421" s="265" t="s">
        <v>288</v>
      </c>
      <c r="B421" s="265" t="s">
        <v>2526</v>
      </c>
      <c r="C421" s="265">
        <v>0.5</v>
      </c>
      <c r="D421" s="265" t="s">
        <v>403</v>
      </c>
      <c r="E421" s="265" t="s">
        <v>519</v>
      </c>
      <c r="F421" s="265" t="s">
        <v>519</v>
      </c>
      <c r="G421" s="265">
        <v>-0.02</v>
      </c>
      <c r="I421" s="265">
        <v>23</v>
      </c>
      <c r="J421" s="265">
        <v>45</v>
      </c>
      <c r="K421" s="266">
        <v>43101</v>
      </c>
      <c r="L421" s="265">
        <v>3.49E-2</v>
      </c>
      <c r="M421" s="265">
        <v>6.9999999999999999E-4</v>
      </c>
      <c r="N421" s="265">
        <f t="shared" si="6"/>
        <v>3.56E-2</v>
      </c>
      <c r="O421" s="265" t="s">
        <v>288</v>
      </c>
    </row>
    <row r="422" spans="1:15" hidden="1" x14ac:dyDescent="0.2">
      <c r="A422" s="265" t="s">
        <v>2527</v>
      </c>
      <c r="B422" s="265" t="s">
        <v>2526</v>
      </c>
      <c r="C422" s="265">
        <v>0.5</v>
      </c>
      <c r="D422" s="265" t="s">
        <v>403</v>
      </c>
      <c r="E422" s="265" t="s">
        <v>519</v>
      </c>
      <c r="F422" s="265" t="s">
        <v>519</v>
      </c>
      <c r="G422" s="265">
        <v>-0.02</v>
      </c>
      <c r="I422" s="265">
        <v>23</v>
      </c>
      <c r="J422" s="265">
        <v>45</v>
      </c>
      <c r="K422" s="266">
        <v>43101</v>
      </c>
      <c r="L422" s="265">
        <v>3.49E-2</v>
      </c>
      <c r="M422" s="265">
        <v>6.9999999999999999E-4</v>
      </c>
      <c r="N422" s="265">
        <f t="shared" si="6"/>
        <v>3.56E-2</v>
      </c>
    </row>
    <row r="423" spans="1:15" hidden="1" x14ac:dyDescent="0.2">
      <c r="A423" s="265" t="s">
        <v>2524</v>
      </c>
      <c r="B423" s="265" t="s">
        <v>2524</v>
      </c>
      <c r="C423" s="265">
        <v>0.5</v>
      </c>
      <c r="D423" s="265" t="s">
        <v>403</v>
      </c>
      <c r="E423" s="265" t="s">
        <v>519</v>
      </c>
      <c r="F423" s="265" t="s">
        <v>519</v>
      </c>
      <c r="G423" s="265">
        <v>-0.01</v>
      </c>
      <c r="I423" s="265">
        <v>23</v>
      </c>
      <c r="J423" s="265">
        <v>45</v>
      </c>
      <c r="K423" s="266">
        <v>43344</v>
      </c>
      <c r="L423" s="265">
        <v>3.5799999999999998E-2</v>
      </c>
      <c r="M423" s="265">
        <v>4.0000000000000002E-4</v>
      </c>
      <c r="N423" s="265">
        <f t="shared" si="6"/>
        <v>3.6199999999999996E-2</v>
      </c>
      <c r="O423" s="265" t="s">
        <v>2524</v>
      </c>
    </row>
    <row r="424" spans="1:15" hidden="1" x14ac:dyDescent="0.2">
      <c r="A424" s="265" t="s">
        <v>2525</v>
      </c>
      <c r="B424" s="265" t="s">
        <v>2524</v>
      </c>
      <c r="C424" s="265">
        <v>0.5</v>
      </c>
      <c r="D424" s="265" t="s">
        <v>403</v>
      </c>
      <c r="E424" s="265" t="s">
        <v>519</v>
      </c>
      <c r="F424" s="265" t="s">
        <v>519</v>
      </c>
      <c r="G424" s="265">
        <v>-0.01</v>
      </c>
      <c r="I424" s="265">
        <v>23</v>
      </c>
      <c r="J424" s="265">
        <v>45</v>
      </c>
      <c r="K424" s="266">
        <v>43344</v>
      </c>
      <c r="L424" s="265">
        <v>3.5799999999999998E-2</v>
      </c>
      <c r="M424" s="265">
        <v>4.0000000000000002E-4</v>
      </c>
      <c r="N424" s="265">
        <f t="shared" si="6"/>
        <v>3.6199999999999996E-2</v>
      </c>
    </row>
    <row r="425" spans="1:15" hidden="1" x14ac:dyDescent="0.2">
      <c r="A425" s="265" t="s">
        <v>2522</v>
      </c>
      <c r="B425" s="265" t="s">
        <v>2522</v>
      </c>
      <c r="C425" s="265">
        <v>0.5</v>
      </c>
      <c r="D425" s="265" t="s">
        <v>403</v>
      </c>
      <c r="E425" s="265" t="s">
        <v>519</v>
      </c>
      <c r="F425" s="265" t="s">
        <v>519</v>
      </c>
      <c r="G425" s="265">
        <v>-0.02</v>
      </c>
      <c r="I425" s="265">
        <v>23</v>
      </c>
      <c r="J425" s="265">
        <v>45</v>
      </c>
      <c r="K425" s="266">
        <v>43101</v>
      </c>
      <c r="L425" s="265">
        <v>3.49E-2</v>
      </c>
      <c r="M425" s="265">
        <v>6.9999999999999999E-4</v>
      </c>
      <c r="N425" s="265">
        <f t="shared" si="6"/>
        <v>3.56E-2</v>
      </c>
      <c r="O425" s="265" t="s">
        <v>2522</v>
      </c>
    </row>
    <row r="426" spans="1:15" hidden="1" x14ac:dyDescent="0.2">
      <c r="A426" s="265" t="s">
        <v>2523</v>
      </c>
      <c r="B426" s="265" t="s">
        <v>2522</v>
      </c>
      <c r="C426" s="265">
        <v>0.5</v>
      </c>
      <c r="D426" s="265" t="s">
        <v>403</v>
      </c>
      <c r="E426" s="265" t="s">
        <v>519</v>
      </c>
      <c r="F426" s="265" t="s">
        <v>519</v>
      </c>
      <c r="G426" s="265">
        <v>-0.02</v>
      </c>
      <c r="I426" s="265">
        <v>23</v>
      </c>
      <c r="J426" s="265">
        <v>45</v>
      </c>
      <c r="K426" s="266">
        <v>43101</v>
      </c>
      <c r="L426" s="265">
        <v>3.49E-2</v>
      </c>
      <c r="M426" s="265">
        <v>6.9999999999999999E-4</v>
      </c>
      <c r="N426" s="265">
        <f t="shared" si="6"/>
        <v>3.56E-2</v>
      </c>
    </row>
    <row r="427" spans="1:15" hidden="1" x14ac:dyDescent="0.2">
      <c r="A427" s="265" t="s">
        <v>289</v>
      </c>
      <c r="B427" s="265" t="s">
        <v>289</v>
      </c>
      <c r="C427" s="265">
        <v>0.5</v>
      </c>
      <c r="D427" s="265" t="s">
        <v>403</v>
      </c>
      <c r="E427" s="265" t="s">
        <v>519</v>
      </c>
      <c r="F427" s="265" t="s">
        <v>519</v>
      </c>
      <c r="G427" s="265">
        <v>-0.04</v>
      </c>
      <c r="I427" s="265">
        <v>23</v>
      </c>
      <c r="J427" s="265">
        <v>45</v>
      </c>
      <c r="K427" s="266">
        <v>43101</v>
      </c>
      <c r="L427" s="265">
        <v>1.89E-2</v>
      </c>
      <c r="M427" s="265">
        <v>8.0000000000000004E-4</v>
      </c>
      <c r="N427" s="265">
        <f t="shared" si="6"/>
        <v>1.9699999999999999E-2</v>
      </c>
      <c r="O427" s="265" t="s">
        <v>289</v>
      </c>
    </row>
    <row r="428" spans="1:15" hidden="1" x14ac:dyDescent="0.2">
      <c r="A428" s="265" t="s">
        <v>2521</v>
      </c>
      <c r="B428" s="265" t="s">
        <v>289</v>
      </c>
      <c r="C428" s="265">
        <v>0.5</v>
      </c>
      <c r="D428" s="265" t="s">
        <v>403</v>
      </c>
      <c r="E428" s="265" t="s">
        <v>519</v>
      </c>
      <c r="F428" s="265" t="s">
        <v>519</v>
      </c>
      <c r="G428" s="265">
        <v>-0.04</v>
      </c>
      <c r="I428" s="265">
        <v>23</v>
      </c>
      <c r="J428" s="265">
        <v>45</v>
      </c>
      <c r="K428" s="266">
        <v>43101</v>
      </c>
      <c r="L428" s="265">
        <v>1.89E-2</v>
      </c>
      <c r="M428" s="265">
        <v>8.0000000000000004E-4</v>
      </c>
      <c r="N428" s="265">
        <f t="shared" si="6"/>
        <v>1.9699999999999999E-2</v>
      </c>
    </row>
    <row r="429" spans="1:15" hidden="1" x14ac:dyDescent="0.2">
      <c r="A429" s="265" t="s">
        <v>2519</v>
      </c>
      <c r="B429" s="265" t="s">
        <v>2519</v>
      </c>
      <c r="C429" s="265">
        <v>0.5</v>
      </c>
      <c r="D429" s="265" t="s">
        <v>403</v>
      </c>
      <c r="E429" s="265" t="s">
        <v>519</v>
      </c>
      <c r="F429" s="265" t="s">
        <v>519</v>
      </c>
      <c r="G429" s="265">
        <v>-0.04</v>
      </c>
      <c r="I429" s="265">
        <v>23</v>
      </c>
      <c r="J429" s="265">
        <v>45</v>
      </c>
      <c r="K429" s="266">
        <v>43101</v>
      </c>
      <c r="L429" s="265">
        <v>1.89E-2</v>
      </c>
      <c r="M429" s="265">
        <v>8.0000000000000004E-4</v>
      </c>
      <c r="N429" s="265">
        <f t="shared" si="6"/>
        <v>1.9699999999999999E-2</v>
      </c>
      <c r="O429" s="265" t="s">
        <v>2519</v>
      </c>
    </row>
    <row r="430" spans="1:15" hidden="1" x14ac:dyDescent="0.2">
      <c r="A430" s="265" t="s">
        <v>2520</v>
      </c>
      <c r="B430" s="265" t="s">
        <v>2519</v>
      </c>
      <c r="C430" s="265">
        <v>0.5</v>
      </c>
      <c r="D430" s="265" t="s">
        <v>403</v>
      </c>
      <c r="E430" s="265" t="s">
        <v>519</v>
      </c>
      <c r="F430" s="265" t="s">
        <v>519</v>
      </c>
      <c r="G430" s="265">
        <v>-0.04</v>
      </c>
      <c r="I430" s="265">
        <v>23</v>
      </c>
      <c r="J430" s="265">
        <v>45</v>
      </c>
      <c r="K430" s="266">
        <v>43101</v>
      </c>
      <c r="L430" s="265">
        <v>1.89E-2</v>
      </c>
      <c r="M430" s="265">
        <v>8.0000000000000004E-4</v>
      </c>
      <c r="N430" s="265">
        <f t="shared" si="6"/>
        <v>1.9699999999999999E-2</v>
      </c>
    </row>
    <row r="431" spans="1:15" hidden="1" x14ac:dyDescent="0.2">
      <c r="A431" s="265" t="s">
        <v>290</v>
      </c>
      <c r="B431" s="265" t="s">
        <v>290</v>
      </c>
      <c r="C431" s="265">
        <v>0.5</v>
      </c>
      <c r="D431" s="265" t="s">
        <v>403</v>
      </c>
      <c r="E431" s="265" t="s">
        <v>519</v>
      </c>
      <c r="F431" s="265" t="s">
        <v>519</v>
      </c>
      <c r="G431" s="265">
        <v>-0.04</v>
      </c>
      <c r="I431" s="265">
        <v>23</v>
      </c>
      <c r="J431" s="265">
        <v>45</v>
      </c>
      <c r="K431" s="266">
        <v>43101</v>
      </c>
      <c r="L431" s="265">
        <v>1.89E-2</v>
      </c>
      <c r="M431" s="265">
        <v>8.0000000000000004E-4</v>
      </c>
      <c r="N431" s="265">
        <f t="shared" si="6"/>
        <v>1.9699999999999999E-2</v>
      </c>
      <c r="O431" s="265" t="s">
        <v>290</v>
      </c>
    </row>
    <row r="432" spans="1:15" hidden="1" x14ac:dyDescent="0.2">
      <c r="A432" s="265" t="s">
        <v>2518</v>
      </c>
      <c r="B432" s="265" t="s">
        <v>290</v>
      </c>
      <c r="C432" s="265">
        <v>0.5</v>
      </c>
      <c r="D432" s="265" t="s">
        <v>403</v>
      </c>
      <c r="E432" s="265" t="s">
        <v>519</v>
      </c>
      <c r="F432" s="265" t="s">
        <v>519</v>
      </c>
      <c r="G432" s="265">
        <v>-0.04</v>
      </c>
      <c r="I432" s="265">
        <v>23</v>
      </c>
      <c r="J432" s="265">
        <v>45</v>
      </c>
      <c r="K432" s="266">
        <v>43101</v>
      </c>
      <c r="L432" s="265">
        <v>1.89E-2</v>
      </c>
      <c r="M432" s="265">
        <v>8.0000000000000004E-4</v>
      </c>
      <c r="N432" s="265">
        <f t="shared" si="6"/>
        <v>1.9699999999999999E-2</v>
      </c>
    </row>
    <row r="433" spans="1:15" hidden="1" x14ac:dyDescent="0.2">
      <c r="A433" s="265" t="s">
        <v>2517</v>
      </c>
      <c r="B433" s="265" t="s">
        <v>2516</v>
      </c>
      <c r="C433" s="265">
        <v>0.5</v>
      </c>
      <c r="D433" s="265" t="s">
        <v>403</v>
      </c>
      <c r="E433" s="265" t="s">
        <v>519</v>
      </c>
      <c r="F433" s="265" t="s">
        <v>519</v>
      </c>
      <c r="G433" s="265">
        <v>0</v>
      </c>
      <c r="I433" s="265">
        <v>12</v>
      </c>
      <c r="J433" s="265">
        <v>45</v>
      </c>
      <c r="K433" s="266">
        <v>41760</v>
      </c>
      <c r="L433" s="265">
        <v>0</v>
      </c>
      <c r="M433" s="265">
        <v>0</v>
      </c>
      <c r="N433" s="265">
        <f t="shared" si="6"/>
        <v>0</v>
      </c>
    </row>
    <row r="434" spans="1:15" hidden="1" x14ac:dyDescent="0.2">
      <c r="A434" s="265" t="s">
        <v>291</v>
      </c>
      <c r="B434" s="265" t="s">
        <v>2513</v>
      </c>
      <c r="C434" s="265">
        <v>0.5</v>
      </c>
      <c r="D434" s="265" t="s">
        <v>403</v>
      </c>
      <c r="E434" s="265" t="s">
        <v>519</v>
      </c>
      <c r="F434" s="265" t="s">
        <v>519</v>
      </c>
      <c r="G434" s="265">
        <v>0</v>
      </c>
      <c r="I434" s="265">
        <v>27</v>
      </c>
      <c r="J434" s="265">
        <v>18</v>
      </c>
      <c r="K434" s="266">
        <v>43101</v>
      </c>
      <c r="L434" s="265">
        <v>1.32E-2</v>
      </c>
      <c r="M434" s="265">
        <v>0</v>
      </c>
      <c r="N434" s="265">
        <f t="shared" si="6"/>
        <v>1.32E-2</v>
      </c>
      <c r="O434" s="265" t="s">
        <v>291</v>
      </c>
    </row>
    <row r="435" spans="1:15" hidden="1" x14ac:dyDescent="0.2">
      <c r="A435" s="265" t="s">
        <v>2515</v>
      </c>
      <c r="B435" s="265" t="s">
        <v>2511</v>
      </c>
      <c r="C435" s="265">
        <v>0.5</v>
      </c>
      <c r="D435" s="265" t="s">
        <v>403</v>
      </c>
      <c r="E435" s="265" t="s">
        <v>519</v>
      </c>
      <c r="F435" s="265" t="s">
        <v>519</v>
      </c>
      <c r="G435" s="265">
        <v>0</v>
      </c>
      <c r="I435" s="265">
        <v>27</v>
      </c>
      <c r="J435" s="265">
        <v>18</v>
      </c>
      <c r="K435" s="266">
        <v>43101</v>
      </c>
      <c r="L435" s="265">
        <v>2.5999999999999999E-3</v>
      </c>
      <c r="M435" s="265">
        <v>0</v>
      </c>
      <c r="N435" s="265">
        <f t="shared" si="6"/>
        <v>2.5999999999999999E-3</v>
      </c>
    </row>
    <row r="436" spans="1:15" hidden="1" x14ac:dyDescent="0.2">
      <c r="A436" s="265" t="s">
        <v>2514</v>
      </c>
      <c r="B436" s="265" t="s">
        <v>2513</v>
      </c>
      <c r="C436" s="265">
        <v>0.5</v>
      </c>
      <c r="D436" s="265" t="s">
        <v>403</v>
      </c>
      <c r="E436" s="265" t="s">
        <v>519</v>
      </c>
      <c r="F436" s="265" t="s">
        <v>519</v>
      </c>
      <c r="G436" s="265">
        <v>0</v>
      </c>
      <c r="I436" s="265">
        <v>27</v>
      </c>
      <c r="J436" s="265">
        <v>18</v>
      </c>
      <c r="K436" s="266">
        <v>43101</v>
      </c>
      <c r="L436" s="265">
        <v>1.32E-2</v>
      </c>
      <c r="M436" s="265">
        <v>0</v>
      </c>
      <c r="N436" s="265">
        <f t="shared" si="6"/>
        <v>1.32E-2</v>
      </c>
    </row>
    <row r="437" spans="1:15" hidden="1" x14ac:dyDescent="0.2">
      <c r="A437" s="265" t="s">
        <v>2512</v>
      </c>
      <c r="B437" s="265" t="s">
        <v>2511</v>
      </c>
      <c r="C437" s="265">
        <v>0.5</v>
      </c>
      <c r="D437" s="265" t="s">
        <v>403</v>
      </c>
      <c r="E437" s="265" t="s">
        <v>519</v>
      </c>
      <c r="F437" s="265" t="s">
        <v>519</v>
      </c>
      <c r="G437" s="265">
        <v>0</v>
      </c>
      <c r="I437" s="265">
        <v>27</v>
      </c>
      <c r="J437" s="265">
        <v>18</v>
      </c>
      <c r="K437" s="266">
        <v>43101</v>
      </c>
      <c r="L437" s="265">
        <v>2.5999999999999999E-3</v>
      </c>
      <c r="M437" s="265">
        <v>0</v>
      </c>
      <c r="N437" s="265">
        <f t="shared" si="6"/>
        <v>2.5999999999999999E-3</v>
      </c>
    </row>
    <row r="438" spans="1:15" hidden="1" x14ac:dyDescent="0.2">
      <c r="A438" s="265" t="s">
        <v>2510</v>
      </c>
      <c r="B438" s="265" t="s">
        <v>2508</v>
      </c>
      <c r="C438" s="265">
        <v>0.5</v>
      </c>
      <c r="D438" s="265" t="s">
        <v>403</v>
      </c>
      <c r="E438" s="265" t="s">
        <v>519</v>
      </c>
      <c r="F438" s="265" t="s">
        <v>519</v>
      </c>
      <c r="G438" s="265">
        <v>0</v>
      </c>
      <c r="I438" s="265">
        <v>27</v>
      </c>
      <c r="J438" s="265">
        <v>18</v>
      </c>
      <c r="K438" s="266">
        <v>43101</v>
      </c>
      <c r="L438" s="265">
        <v>0.1036</v>
      </c>
      <c r="M438" s="265">
        <v>0</v>
      </c>
      <c r="N438" s="265">
        <f t="shared" si="6"/>
        <v>0.1036</v>
      </c>
    </row>
    <row r="439" spans="1:15" hidden="1" x14ac:dyDescent="0.2">
      <c r="A439" s="265" t="s">
        <v>2509</v>
      </c>
      <c r="B439" s="265" t="s">
        <v>2508</v>
      </c>
      <c r="C439" s="265">
        <v>0.5</v>
      </c>
      <c r="D439" s="265" t="s">
        <v>403</v>
      </c>
      <c r="E439" s="265" t="s">
        <v>519</v>
      </c>
      <c r="F439" s="265" t="s">
        <v>519</v>
      </c>
      <c r="G439" s="265">
        <v>0</v>
      </c>
      <c r="I439" s="265">
        <v>27</v>
      </c>
      <c r="J439" s="265">
        <v>18</v>
      </c>
      <c r="K439" s="266">
        <v>43101</v>
      </c>
      <c r="L439" s="265">
        <v>0.1036</v>
      </c>
      <c r="M439" s="265">
        <v>0</v>
      </c>
      <c r="N439" s="265">
        <f t="shared" si="6"/>
        <v>0.1036</v>
      </c>
    </row>
    <row r="440" spans="1:15" hidden="1" x14ac:dyDescent="0.2">
      <c r="A440" s="265" t="s">
        <v>2507</v>
      </c>
      <c r="B440" s="265" t="s">
        <v>2505</v>
      </c>
      <c r="C440" s="265">
        <v>0.5</v>
      </c>
      <c r="D440" s="265" t="s">
        <v>403</v>
      </c>
      <c r="E440" s="265" t="s">
        <v>519</v>
      </c>
      <c r="F440" s="265" t="s">
        <v>519</v>
      </c>
      <c r="G440" s="265">
        <v>0</v>
      </c>
      <c r="I440" s="265">
        <v>27</v>
      </c>
      <c r="J440" s="265">
        <v>18</v>
      </c>
      <c r="K440" s="266">
        <v>43101</v>
      </c>
      <c r="L440" s="265">
        <v>0.1036</v>
      </c>
      <c r="M440" s="265">
        <v>0</v>
      </c>
      <c r="N440" s="265">
        <f t="shared" si="6"/>
        <v>0.1036</v>
      </c>
    </row>
    <row r="441" spans="1:15" hidden="1" x14ac:dyDescent="0.2">
      <c r="A441" s="265" t="s">
        <v>2506</v>
      </c>
      <c r="B441" s="265" t="s">
        <v>2505</v>
      </c>
      <c r="C441" s="265">
        <v>0.5</v>
      </c>
      <c r="D441" s="265" t="s">
        <v>403</v>
      </c>
      <c r="E441" s="265" t="s">
        <v>519</v>
      </c>
      <c r="F441" s="265" t="s">
        <v>519</v>
      </c>
      <c r="G441" s="265">
        <v>0</v>
      </c>
      <c r="I441" s="265">
        <v>27</v>
      </c>
      <c r="J441" s="265">
        <v>18</v>
      </c>
      <c r="K441" s="266">
        <v>43101</v>
      </c>
      <c r="L441" s="265">
        <v>0.1036</v>
      </c>
      <c r="M441" s="265">
        <v>0</v>
      </c>
      <c r="N441" s="265">
        <f t="shared" si="6"/>
        <v>0.1036</v>
      </c>
    </row>
    <row r="442" spans="1:15" hidden="1" x14ac:dyDescent="0.2">
      <c r="A442" s="265" t="s">
        <v>292</v>
      </c>
      <c r="B442" s="265" t="s">
        <v>2503</v>
      </c>
      <c r="C442" s="265">
        <v>0.5</v>
      </c>
      <c r="D442" s="265" t="s">
        <v>403</v>
      </c>
      <c r="E442" s="265" t="s">
        <v>519</v>
      </c>
      <c r="F442" s="265" t="s">
        <v>519</v>
      </c>
      <c r="G442" s="265">
        <v>0</v>
      </c>
      <c r="I442" s="265">
        <v>27</v>
      </c>
      <c r="J442" s="265">
        <v>18</v>
      </c>
      <c r="K442" s="266">
        <v>43101</v>
      </c>
      <c r="L442" s="265">
        <v>0.1036</v>
      </c>
      <c r="M442" s="265">
        <v>0</v>
      </c>
      <c r="N442" s="265">
        <f t="shared" si="6"/>
        <v>0.1036</v>
      </c>
      <c r="O442" s="265" t="s">
        <v>292</v>
      </c>
    </row>
    <row r="443" spans="1:15" hidden="1" x14ac:dyDescent="0.2">
      <c r="A443" s="265" t="s">
        <v>2504</v>
      </c>
      <c r="B443" s="265" t="s">
        <v>2503</v>
      </c>
      <c r="C443" s="265">
        <v>0.5</v>
      </c>
      <c r="D443" s="265" t="s">
        <v>403</v>
      </c>
      <c r="E443" s="265" t="s">
        <v>519</v>
      </c>
      <c r="F443" s="265" t="s">
        <v>519</v>
      </c>
      <c r="G443" s="265">
        <v>0</v>
      </c>
      <c r="I443" s="265">
        <v>27</v>
      </c>
      <c r="J443" s="265">
        <v>18</v>
      </c>
      <c r="K443" s="266">
        <v>43101</v>
      </c>
      <c r="L443" s="265">
        <v>0.1036</v>
      </c>
      <c r="M443" s="265">
        <v>0</v>
      </c>
      <c r="N443" s="265">
        <f t="shared" si="6"/>
        <v>0.1036</v>
      </c>
    </row>
    <row r="444" spans="1:15" hidden="1" x14ac:dyDescent="0.2">
      <c r="A444" s="265" t="s">
        <v>293</v>
      </c>
      <c r="B444" s="265" t="s">
        <v>293</v>
      </c>
      <c r="C444" s="265">
        <v>0.5</v>
      </c>
      <c r="D444" s="265" t="s">
        <v>403</v>
      </c>
      <c r="E444" s="265" t="s">
        <v>519</v>
      </c>
      <c r="F444" s="265" t="s">
        <v>519</v>
      </c>
      <c r="G444" s="265">
        <v>0</v>
      </c>
      <c r="I444" s="265">
        <v>27</v>
      </c>
      <c r="J444" s="265">
        <v>18</v>
      </c>
      <c r="K444" s="266">
        <v>43101</v>
      </c>
      <c r="L444" s="265">
        <v>1.77E-2</v>
      </c>
      <c r="M444" s="265">
        <v>0</v>
      </c>
      <c r="N444" s="265">
        <f t="shared" si="6"/>
        <v>1.77E-2</v>
      </c>
      <c r="O444" s="265" t="s">
        <v>293</v>
      </c>
    </row>
    <row r="445" spans="1:15" hidden="1" x14ac:dyDescent="0.2">
      <c r="A445" s="265" t="s">
        <v>2502</v>
      </c>
      <c r="B445" s="265" t="s">
        <v>293</v>
      </c>
      <c r="C445" s="265">
        <v>0.5</v>
      </c>
      <c r="D445" s="265" t="s">
        <v>403</v>
      </c>
      <c r="E445" s="265" t="s">
        <v>519</v>
      </c>
      <c r="F445" s="265" t="s">
        <v>519</v>
      </c>
      <c r="G445" s="265">
        <v>0</v>
      </c>
      <c r="I445" s="265">
        <v>27</v>
      </c>
      <c r="J445" s="265">
        <v>18</v>
      </c>
      <c r="K445" s="266">
        <v>43101</v>
      </c>
      <c r="L445" s="265">
        <v>1.77E-2</v>
      </c>
      <c r="M445" s="265">
        <v>0</v>
      </c>
      <c r="N445" s="265">
        <f t="shared" si="6"/>
        <v>1.77E-2</v>
      </c>
    </row>
    <row r="446" spans="1:15" hidden="1" x14ac:dyDescent="0.2">
      <c r="A446" s="265" t="s">
        <v>294</v>
      </c>
      <c r="B446" s="265" t="s">
        <v>2500</v>
      </c>
      <c r="C446" s="265">
        <v>0.5</v>
      </c>
      <c r="D446" s="265" t="s">
        <v>403</v>
      </c>
      <c r="E446" s="265" t="s">
        <v>519</v>
      </c>
      <c r="F446" s="265" t="s">
        <v>519</v>
      </c>
      <c r="G446" s="265">
        <v>0</v>
      </c>
      <c r="I446" s="265">
        <v>27</v>
      </c>
      <c r="J446" s="265">
        <v>18</v>
      </c>
      <c r="K446" s="266">
        <v>43101</v>
      </c>
      <c r="L446" s="265">
        <v>1.77E-2</v>
      </c>
      <c r="M446" s="265">
        <v>0</v>
      </c>
      <c r="N446" s="265">
        <f t="shared" si="6"/>
        <v>1.77E-2</v>
      </c>
      <c r="O446" s="265" t="s">
        <v>294</v>
      </c>
    </row>
    <row r="447" spans="1:15" hidden="1" x14ac:dyDescent="0.2">
      <c r="A447" s="265" t="s">
        <v>2501</v>
      </c>
      <c r="B447" s="265" t="s">
        <v>2500</v>
      </c>
      <c r="C447" s="265">
        <v>0.5</v>
      </c>
      <c r="D447" s="265" t="s">
        <v>403</v>
      </c>
      <c r="E447" s="265" t="s">
        <v>519</v>
      </c>
      <c r="F447" s="265" t="s">
        <v>519</v>
      </c>
      <c r="G447" s="265">
        <v>0</v>
      </c>
      <c r="I447" s="265">
        <v>27</v>
      </c>
      <c r="J447" s="265">
        <v>18</v>
      </c>
      <c r="K447" s="266">
        <v>43101</v>
      </c>
      <c r="L447" s="265">
        <v>1.77E-2</v>
      </c>
      <c r="M447" s="265">
        <v>0</v>
      </c>
      <c r="N447" s="265">
        <f t="shared" si="6"/>
        <v>1.77E-2</v>
      </c>
    </row>
    <row r="448" spans="1:15" hidden="1" x14ac:dyDescent="0.2">
      <c r="A448" s="265" t="s">
        <v>2499</v>
      </c>
      <c r="B448" s="265" t="s">
        <v>2499</v>
      </c>
      <c r="C448" s="265">
        <v>0.5</v>
      </c>
      <c r="D448" s="265" t="s">
        <v>403</v>
      </c>
      <c r="E448" s="265" t="s">
        <v>519</v>
      </c>
      <c r="F448" s="265" t="s">
        <v>519</v>
      </c>
      <c r="G448" s="265">
        <v>0</v>
      </c>
      <c r="I448" s="265">
        <v>27</v>
      </c>
      <c r="J448" s="265">
        <v>18</v>
      </c>
      <c r="K448" s="266">
        <v>43101</v>
      </c>
      <c r="L448" s="265">
        <v>1.32E-2</v>
      </c>
      <c r="M448" s="265">
        <v>0</v>
      </c>
      <c r="N448" s="265">
        <f t="shared" si="6"/>
        <v>1.32E-2</v>
      </c>
    </row>
    <row r="449" spans="1:15" hidden="1" x14ac:dyDescent="0.2">
      <c r="A449" s="265" t="s">
        <v>2498</v>
      </c>
      <c r="B449" s="265" t="s">
        <v>2498</v>
      </c>
      <c r="C449" s="265">
        <v>0.5</v>
      </c>
      <c r="D449" s="265" t="s">
        <v>403</v>
      </c>
      <c r="E449" s="265" t="s">
        <v>519</v>
      </c>
      <c r="F449" s="265" t="s">
        <v>519</v>
      </c>
      <c r="G449" s="265">
        <v>0</v>
      </c>
      <c r="I449" s="265">
        <v>27</v>
      </c>
      <c r="J449" s="265">
        <v>18</v>
      </c>
      <c r="K449" s="266">
        <v>43101</v>
      </c>
      <c r="L449" s="265">
        <v>2.5999999999999999E-3</v>
      </c>
      <c r="M449" s="265">
        <v>0</v>
      </c>
      <c r="N449" s="265">
        <f t="shared" si="6"/>
        <v>2.5999999999999999E-3</v>
      </c>
      <c r="O449" s="265" t="s">
        <v>2498</v>
      </c>
    </row>
    <row r="450" spans="1:15" hidden="1" x14ac:dyDescent="0.2">
      <c r="A450" s="265" t="s">
        <v>2496</v>
      </c>
      <c r="B450" s="265" t="s">
        <v>2496</v>
      </c>
      <c r="C450" s="265">
        <v>0.5</v>
      </c>
      <c r="D450" s="265" t="s">
        <v>403</v>
      </c>
      <c r="E450" s="265" t="s">
        <v>519</v>
      </c>
      <c r="F450" s="265" t="s">
        <v>519</v>
      </c>
      <c r="G450" s="265">
        <v>0</v>
      </c>
      <c r="I450" s="265">
        <v>27</v>
      </c>
      <c r="J450" s="265">
        <v>18</v>
      </c>
      <c r="K450" s="266">
        <v>43101</v>
      </c>
      <c r="L450" s="265">
        <v>2.5999999999999999E-3</v>
      </c>
      <c r="M450" s="265">
        <v>0</v>
      </c>
      <c r="N450" s="265">
        <f t="shared" si="6"/>
        <v>2.5999999999999999E-3</v>
      </c>
    </row>
    <row r="451" spans="1:15" hidden="1" x14ac:dyDescent="0.2">
      <c r="A451" s="265" t="s">
        <v>2497</v>
      </c>
      <c r="B451" s="265" t="s">
        <v>2496</v>
      </c>
      <c r="C451" s="265">
        <v>0.5</v>
      </c>
      <c r="D451" s="265" t="s">
        <v>403</v>
      </c>
      <c r="E451" s="265" t="s">
        <v>519</v>
      </c>
      <c r="F451" s="265" t="s">
        <v>519</v>
      </c>
      <c r="G451" s="265">
        <v>0</v>
      </c>
      <c r="I451" s="265">
        <v>27</v>
      </c>
      <c r="J451" s="265">
        <v>18</v>
      </c>
      <c r="K451" s="266">
        <v>43101</v>
      </c>
      <c r="L451" s="265">
        <v>2.5999999999999999E-3</v>
      </c>
      <c r="M451" s="265">
        <v>0</v>
      </c>
      <c r="N451" s="265">
        <f t="shared" si="6"/>
        <v>2.5999999999999999E-3</v>
      </c>
    </row>
    <row r="452" spans="1:15" hidden="1" x14ac:dyDescent="0.2">
      <c r="A452" s="265" t="s">
        <v>2495</v>
      </c>
      <c r="B452" s="265" t="s">
        <v>2494</v>
      </c>
      <c r="C452" s="265">
        <v>0.5</v>
      </c>
      <c r="D452" s="265" t="s">
        <v>403</v>
      </c>
      <c r="E452" s="265" t="s">
        <v>519</v>
      </c>
      <c r="F452" s="265" t="s">
        <v>519</v>
      </c>
      <c r="G452" s="265">
        <v>0</v>
      </c>
      <c r="I452" s="265">
        <v>34</v>
      </c>
      <c r="K452" s="266">
        <v>43101</v>
      </c>
      <c r="L452" s="265">
        <v>0</v>
      </c>
      <c r="M452" s="265">
        <v>0</v>
      </c>
      <c r="N452" s="265">
        <f t="shared" ref="N452:N515" si="7">L452+M452</f>
        <v>0</v>
      </c>
    </row>
    <row r="453" spans="1:15" hidden="1" x14ac:dyDescent="0.2">
      <c r="A453" s="265" t="s">
        <v>2493</v>
      </c>
      <c r="B453" s="265" t="s">
        <v>2492</v>
      </c>
      <c r="C453" s="265">
        <v>0.5</v>
      </c>
      <c r="D453" s="265" t="s">
        <v>403</v>
      </c>
      <c r="E453" s="265" t="s">
        <v>519</v>
      </c>
      <c r="F453" s="265" t="s">
        <v>519</v>
      </c>
      <c r="G453" s="265">
        <v>0</v>
      </c>
      <c r="I453" s="265">
        <v>1</v>
      </c>
      <c r="J453" s="265">
        <v>90</v>
      </c>
      <c r="K453" s="266">
        <v>41760</v>
      </c>
      <c r="L453" s="265">
        <v>0</v>
      </c>
      <c r="M453" s="265">
        <v>0</v>
      </c>
      <c r="N453" s="265">
        <f t="shared" si="7"/>
        <v>0</v>
      </c>
    </row>
    <row r="454" spans="1:15" hidden="1" x14ac:dyDescent="0.2">
      <c r="A454" s="265" t="s">
        <v>2491</v>
      </c>
      <c r="B454" s="265" t="s">
        <v>2490</v>
      </c>
      <c r="C454" s="265">
        <v>0.5</v>
      </c>
      <c r="D454" s="265" t="s">
        <v>403</v>
      </c>
      <c r="E454" s="265" t="s">
        <v>519</v>
      </c>
      <c r="F454" s="265" t="s">
        <v>519</v>
      </c>
      <c r="G454" s="265">
        <v>0</v>
      </c>
      <c r="I454" s="265">
        <v>19</v>
      </c>
      <c r="J454" s="265">
        <v>70</v>
      </c>
      <c r="K454" s="266">
        <v>43101</v>
      </c>
      <c r="L454" s="265">
        <v>0</v>
      </c>
      <c r="M454" s="265">
        <v>0</v>
      </c>
      <c r="N454" s="265">
        <f t="shared" si="7"/>
        <v>0</v>
      </c>
    </row>
    <row r="455" spans="1:15" hidden="1" x14ac:dyDescent="0.2">
      <c r="A455" s="265" t="s">
        <v>2488</v>
      </c>
      <c r="B455" s="265" t="s">
        <v>2488</v>
      </c>
      <c r="C455" s="265">
        <v>0.5</v>
      </c>
      <c r="D455" s="265" t="s">
        <v>403</v>
      </c>
      <c r="E455" s="265" t="s">
        <v>519</v>
      </c>
      <c r="F455" s="265" t="s">
        <v>519</v>
      </c>
      <c r="G455" s="265">
        <v>-0.01</v>
      </c>
      <c r="I455" s="265">
        <v>22</v>
      </c>
      <c r="J455" s="265">
        <v>75</v>
      </c>
      <c r="K455" s="266">
        <v>43101</v>
      </c>
      <c r="L455" s="265">
        <v>2.2800000000000001E-2</v>
      </c>
      <c r="M455" s="265">
        <v>2.0000000000000001E-4</v>
      </c>
      <c r="N455" s="265">
        <f t="shared" si="7"/>
        <v>2.3E-2</v>
      </c>
      <c r="O455" s="265" t="s">
        <v>2488</v>
      </c>
    </row>
    <row r="456" spans="1:15" hidden="1" x14ac:dyDescent="0.2">
      <c r="A456" s="265" t="s">
        <v>2489</v>
      </c>
      <c r="B456" s="265" t="s">
        <v>2488</v>
      </c>
      <c r="C456" s="265">
        <v>0.5</v>
      </c>
      <c r="D456" s="265" t="s">
        <v>403</v>
      </c>
      <c r="E456" s="265" t="s">
        <v>519</v>
      </c>
      <c r="F456" s="265" t="s">
        <v>519</v>
      </c>
      <c r="G456" s="265">
        <v>-0.01</v>
      </c>
      <c r="I456" s="265">
        <v>22</v>
      </c>
      <c r="J456" s="265">
        <v>75</v>
      </c>
      <c r="K456" s="266">
        <v>43101</v>
      </c>
      <c r="L456" s="265">
        <v>2.2800000000000001E-2</v>
      </c>
      <c r="M456" s="265">
        <v>2.0000000000000001E-4</v>
      </c>
      <c r="N456" s="265">
        <f t="shared" si="7"/>
        <v>2.3E-2</v>
      </c>
    </row>
    <row r="457" spans="1:15" hidden="1" x14ac:dyDescent="0.2">
      <c r="A457" s="265" t="s">
        <v>2487</v>
      </c>
      <c r="B457" s="265" t="s">
        <v>2486</v>
      </c>
      <c r="C457" s="265">
        <v>0.5</v>
      </c>
      <c r="D457" s="265" t="s">
        <v>403</v>
      </c>
      <c r="E457" s="265" t="s">
        <v>519</v>
      </c>
      <c r="F457" s="265" t="s">
        <v>519</v>
      </c>
      <c r="G457" s="265">
        <v>-0.01</v>
      </c>
      <c r="I457" s="265">
        <v>22</v>
      </c>
      <c r="J457" s="265">
        <v>75</v>
      </c>
      <c r="K457" s="266">
        <v>43101</v>
      </c>
      <c r="L457" s="265">
        <v>2.2800000000000001E-2</v>
      </c>
      <c r="M457" s="265">
        <v>2.0000000000000001E-4</v>
      </c>
      <c r="N457" s="265">
        <f t="shared" si="7"/>
        <v>2.3E-2</v>
      </c>
    </row>
    <row r="458" spans="1:15" hidden="1" x14ac:dyDescent="0.2">
      <c r="A458" s="265" t="s">
        <v>2486</v>
      </c>
      <c r="B458" s="265" t="s">
        <v>2486</v>
      </c>
      <c r="C458" s="265">
        <v>0.5</v>
      </c>
      <c r="D458" s="265" t="s">
        <v>403</v>
      </c>
      <c r="E458" s="265" t="s">
        <v>519</v>
      </c>
      <c r="F458" s="265" t="s">
        <v>519</v>
      </c>
      <c r="G458" s="265">
        <v>-0.01</v>
      </c>
      <c r="I458" s="265">
        <v>22</v>
      </c>
      <c r="J458" s="265">
        <v>75</v>
      </c>
      <c r="K458" s="266">
        <v>43101</v>
      </c>
      <c r="L458" s="265">
        <v>2.2800000000000001E-2</v>
      </c>
      <c r="M458" s="265">
        <v>2.0000000000000001E-4</v>
      </c>
      <c r="N458" s="265">
        <f t="shared" si="7"/>
        <v>2.3E-2</v>
      </c>
      <c r="O458" s="265" t="s">
        <v>2486</v>
      </c>
    </row>
    <row r="459" spans="1:15" hidden="1" x14ac:dyDescent="0.2">
      <c r="A459" s="265" t="s">
        <v>2485</v>
      </c>
      <c r="B459" s="265" t="s">
        <v>2484</v>
      </c>
      <c r="C459" s="265">
        <v>0.5</v>
      </c>
      <c r="D459" s="265" t="s">
        <v>403</v>
      </c>
      <c r="E459" s="265" t="s">
        <v>519</v>
      </c>
      <c r="F459" s="265" t="s">
        <v>519</v>
      </c>
      <c r="G459" s="265">
        <v>0</v>
      </c>
      <c r="K459" s="266">
        <v>40330</v>
      </c>
      <c r="L459" s="265">
        <v>0</v>
      </c>
      <c r="M459" s="265">
        <v>0</v>
      </c>
      <c r="N459" s="265">
        <f t="shared" si="7"/>
        <v>0</v>
      </c>
    </row>
    <row r="460" spans="1:15" hidden="1" x14ac:dyDescent="0.2">
      <c r="A460" s="265" t="s">
        <v>2483</v>
      </c>
      <c r="B460" s="265" t="s">
        <v>2482</v>
      </c>
      <c r="C460" s="265">
        <v>0.5</v>
      </c>
      <c r="D460" s="265" t="s">
        <v>403</v>
      </c>
      <c r="E460" s="265" t="s">
        <v>519</v>
      </c>
      <c r="F460" s="265" t="s">
        <v>519</v>
      </c>
      <c r="G460" s="265">
        <v>0</v>
      </c>
      <c r="I460" s="265">
        <v>1</v>
      </c>
      <c r="J460" s="265">
        <v>90</v>
      </c>
      <c r="K460" s="266">
        <v>40664</v>
      </c>
      <c r="L460" s="265">
        <v>0</v>
      </c>
      <c r="M460" s="265">
        <v>0</v>
      </c>
      <c r="N460" s="265">
        <f t="shared" si="7"/>
        <v>0</v>
      </c>
    </row>
    <row r="461" spans="1:15" hidden="1" x14ac:dyDescent="0.2">
      <c r="A461" s="265" t="s">
        <v>2480</v>
      </c>
      <c r="B461" s="265" t="s">
        <v>2480</v>
      </c>
      <c r="C461" s="265">
        <v>0.5</v>
      </c>
      <c r="D461" s="265" t="s">
        <v>403</v>
      </c>
      <c r="E461" s="265" t="s">
        <v>519</v>
      </c>
      <c r="F461" s="265" t="s">
        <v>519</v>
      </c>
      <c r="G461" s="265">
        <v>0</v>
      </c>
      <c r="I461" s="265">
        <v>22</v>
      </c>
      <c r="J461" s="265">
        <v>75</v>
      </c>
      <c r="K461" s="266">
        <v>43101</v>
      </c>
      <c r="L461" s="265">
        <v>3.3799999999999997E-2</v>
      </c>
      <c r="M461" s="265">
        <v>0</v>
      </c>
      <c r="N461" s="265">
        <f t="shared" si="7"/>
        <v>3.3799999999999997E-2</v>
      </c>
      <c r="O461" s="265" t="s">
        <v>2480</v>
      </c>
    </row>
    <row r="462" spans="1:15" hidden="1" x14ac:dyDescent="0.2">
      <c r="A462" s="265" t="s">
        <v>2481</v>
      </c>
      <c r="B462" s="265" t="s">
        <v>2480</v>
      </c>
      <c r="C462" s="265">
        <v>0.5</v>
      </c>
      <c r="D462" s="265" t="s">
        <v>403</v>
      </c>
      <c r="E462" s="265" t="s">
        <v>519</v>
      </c>
      <c r="F462" s="265" t="s">
        <v>519</v>
      </c>
      <c r="G462" s="265">
        <v>0</v>
      </c>
      <c r="I462" s="265">
        <v>22</v>
      </c>
      <c r="J462" s="265">
        <v>75</v>
      </c>
      <c r="K462" s="266">
        <v>43101</v>
      </c>
      <c r="L462" s="265">
        <v>3.3799999999999997E-2</v>
      </c>
      <c r="M462" s="265">
        <v>0</v>
      </c>
      <c r="N462" s="265">
        <f t="shared" si="7"/>
        <v>3.3799999999999997E-2</v>
      </c>
    </row>
    <row r="463" spans="1:15" hidden="1" x14ac:dyDescent="0.2">
      <c r="A463" s="265" t="s">
        <v>2479</v>
      </c>
      <c r="B463" s="265" t="s">
        <v>2472</v>
      </c>
      <c r="C463" s="265">
        <v>0.5</v>
      </c>
      <c r="D463" s="265" t="s">
        <v>403</v>
      </c>
      <c r="E463" s="265" t="s">
        <v>519</v>
      </c>
      <c r="F463" s="265" t="s">
        <v>519</v>
      </c>
      <c r="G463" s="265">
        <v>0</v>
      </c>
      <c r="I463" s="265">
        <v>22</v>
      </c>
      <c r="J463" s="265">
        <v>75</v>
      </c>
      <c r="K463" s="266">
        <v>43101</v>
      </c>
      <c r="L463" s="265">
        <v>3.3799999999999997E-2</v>
      </c>
      <c r="M463" s="265">
        <v>0</v>
      </c>
      <c r="N463" s="265">
        <f t="shared" si="7"/>
        <v>3.3799999999999997E-2</v>
      </c>
    </row>
    <row r="464" spans="1:15" hidden="1" x14ac:dyDescent="0.2">
      <c r="A464" s="265" t="s">
        <v>2477</v>
      </c>
      <c r="B464" s="265" t="s">
        <v>2477</v>
      </c>
      <c r="C464" s="265">
        <v>0.5</v>
      </c>
      <c r="D464" s="265" t="s">
        <v>403</v>
      </c>
      <c r="E464" s="265" t="s">
        <v>519</v>
      </c>
      <c r="F464" s="265" t="s">
        <v>519</v>
      </c>
      <c r="G464" s="265">
        <v>0</v>
      </c>
      <c r="I464" s="265">
        <v>22</v>
      </c>
      <c r="J464" s="265">
        <v>75</v>
      </c>
      <c r="K464" s="266">
        <v>43101</v>
      </c>
      <c r="L464" s="265">
        <v>3.3799999999999997E-2</v>
      </c>
      <c r="M464" s="265">
        <v>0</v>
      </c>
      <c r="N464" s="265">
        <f t="shared" si="7"/>
        <v>3.3799999999999997E-2</v>
      </c>
      <c r="O464" s="265" t="s">
        <v>2477</v>
      </c>
    </row>
    <row r="465" spans="1:15" hidden="1" x14ac:dyDescent="0.2">
      <c r="A465" s="265" t="s">
        <v>2478</v>
      </c>
      <c r="B465" s="265" t="s">
        <v>2477</v>
      </c>
      <c r="C465" s="265">
        <v>0.5</v>
      </c>
      <c r="D465" s="265" t="s">
        <v>403</v>
      </c>
      <c r="E465" s="265" t="s">
        <v>519</v>
      </c>
      <c r="F465" s="265" t="s">
        <v>519</v>
      </c>
      <c r="G465" s="265">
        <v>0</v>
      </c>
      <c r="I465" s="265">
        <v>22</v>
      </c>
      <c r="J465" s="265">
        <v>75</v>
      </c>
      <c r="K465" s="266">
        <v>43101</v>
      </c>
      <c r="L465" s="265">
        <v>3.3799999999999997E-2</v>
      </c>
      <c r="M465" s="265">
        <v>0</v>
      </c>
      <c r="N465" s="265">
        <f t="shared" si="7"/>
        <v>3.3799999999999997E-2</v>
      </c>
    </row>
    <row r="466" spans="1:15" hidden="1" x14ac:dyDescent="0.2">
      <c r="A466" s="265" t="s">
        <v>2476</v>
      </c>
      <c r="B466" s="265" t="s">
        <v>2471</v>
      </c>
      <c r="C466" s="265">
        <v>0.5</v>
      </c>
      <c r="D466" s="265" t="s">
        <v>403</v>
      </c>
      <c r="E466" s="265" t="s">
        <v>519</v>
      </c>
      <c r="F466" s="265" t="s">
        <v>519</v>
      </c>
      <c r="G466" s="265">
        <v>0</v>
      </c>
      <c r="I466" s="265">
        <v>22</v>
      </c>
      <c r="J466" s="265">
        <v>75</v>
      </c>
      <c r="K466" s="266">
        <v>43101</v>
      </c>
      <c r="L466" s="265">
        <v>3.3799999999999997E-2</v>
      </c>
      <c r="M466" s="265">
        <v>0</v>
      </c>
      <c r="N466" s="265">
        <f t="shared" si="7"/>
        <v>3.3799999999999997E-2</v>
      </c>
    </row>
    <row r="467" spans="1:15" hidden="1" x14ac:dyDescent="0.2">
      <c r="A467" s="265" t="s">
        <v>2475</v>
      </c>
      <c r="B467" s="265" t="s">
        <v>2473</v>
      </c>
      <c r="C467" s="265">
        <v>0.5</v>
      </c>
      <c r="D467" s="265" t="s">
        <v>403</v>
      </c>
      <c r="E467" s="265" t="s">
        <v>519</v>
      </c>
      <c r="F467" s="265" t="s">
        <v>519</v>
      </c>
      <c r="G467" s="265">
        <v>0</v>
      </c>
      <c r="I467" s="265">
        <v>22</v>
      </c>
      <c r="J467" s="265">
        <v>75</v>
      </c>
      <c r="K467" s="266">
        <v>43101</v>
      </c>
      <c r="L467" s="265">
        <v>3.3799999999999997E-2</v>
      </c>
      <c r="M467" s="265">
        <v>0</v>
      </c>
      <c r="N467" s="265">
        <f t="shared" si="7"/>
        <v>3.3799999999999997E-2</v>
      </c>
    </row>
    <row r="468" spans="1:15" hidden="1" x14ac:dyDescent="0.2">
      <c r="A468" s="265" t="s">
        <v>2474</v>
      </c>
      <c r="B468" s="265" t="s">
        <v>2473</v>
      </c>
      <c r="C468" s="265">
        <v>0.5</v>
      </c>
      <c r="D468" s="265" t="s">
        <v>403</v>
      </c>
      <c r="E468" s="265" t="s">
        <v>519</v>
      </c>
      <c r="F468" s="265" t="s">
        <v>519</v>
      </c>
      <c r="G468" s="265">
        <v>0</v>
      </c>
      <c r="I468" s="265">
        <v>22</v>
      </c>
      <c r="J468" s="265">
        <v>75</v>
      </c>
      <c r="K468" s="266">
        <v>43101</v>
      </c>
      <c r="L468" s="265">
        <v>3.3799999999999997E-2</v>
      </c>
      <c r="M468" s="265">
        <v>0</v>
      </c>
      <c r="N468" s="265">
        <f t="shared" si="7"/>
        <v>3.3799999999999997E-2</v>
      </c>
    </row>
    <row r="469" spans="1:15" hidden="1" x14ac:dyDescent="0.2">
      <c r="A469" s="265" t="s">
        <v>2472</v>
      </c>
      <c r="B469" s="265" t="s">
        <v>2472</v>
      </c>
      <c r="C469" s="265">
        <v>0.5</v>
      </c>
      <c r="D469" s="265" t="s">
        <v>403</v>
      </c>
      <c r="E469" s="265" t="s">
        <v>519</v>
      </c>
      <c r="F469" s="265" t="s">
        <v>519</v>
      </c>
      <c r="G469" s="265">
        <v>0</v>
      </c>
      <c r="I469" s="265">
        <v>22</v>
      </c>
      <c r="J469" s="265">
        <v>75</v>
      </c>
      <c r="K469" s="266">
        <v>43101</v>
      </c>
      <c r="L469" s="265">
        <v>3.3799999999999997E-2</v>
      </c>
      <c r="M469" s="265">
        <v>0</v>
      </c>
      <c r="N469" s="265">
        <f t="shared" si="7"/>
        <v>3.3799999999999997E-2</v>
      </c>
    </row>
    <row r="470" spans="1:15" hidden="1" x14ac:dyDescent="0.2">
      <c r="A470" s="265" t="s">
        <v>2471</v>
      </c>
      <c r="B470" s="265" t="s">
        <v>2471</v>
      </c>
      <c r="C470" s="265">
        <v>0.5</v>
      </c>
      <c r="D470" s="265" t="s">
        <v>403</v>
      </c>
      <c r="E470" s="265" t="s">
        <v>519</v>
      </c>
      <c r="F470" s="265" t="s">
        <v>519</v>
      </c>
      <c r="G470" s="265">
        <v>0</v>
      </c>
      <c r="I470" s="265">
        <v>22</v>
      </c>
      <c r="J470" s="265">
        <v>75</v>
      </c>
      <c r="K470" s="266">
        <v>43101</v>
      </c>
      <c r="L470" s="265">
        <v>3.3799999999999997E-2</v>
      </c>
      <c r="M470" s="265">
        <v>0</v>
      </c>
      <c r="N470" s="265">
        <f t="shared" si="7"/>
        <v>3.3799999999999997E-2</v>
      </c>
    </row>
    <row r="471" spans="1:15" hidden="1" x14ac:dyDescent="0.2">
      <c r="A471" s="265" t="s">
        <v>2470</v>
      </c>
      <c r="B471" s="265" t="s">
        <v>2469</v>
      </c>
      <c r="C471" s="265">
        <v>0.5</v>
      </c>
      <c r="D471" s="265" t="s">
        <v>403</v>
      </c>
      <c r="E471" s="265" t="s">
        <v>519</v>
      </c>
      <c r="F471" s="265" t="s">
        <v>519</v>
      </c>
      <c r="G471" s="265">
        <v>-0.02</v>
      </c>
      <c r="I471" s="265">
        <v>22</v>
      </c>
      <c r="J471" s="265">
        <v>75</v>
      </c>
      <c r="K471" s="266">
        <v>43101</v>
      </c>
      <c r="L471" s="265">
        <v>2.4799999999999999E-2</v>
      </c>
      <c r="M471" s="265">
        <v>5.0000000000000001E-4</v>
      </c>
      <c r="N471" s="265">
        <f t="shared" si="7"/>
        <v>2.53E-2</v>
      </c>
    </row>
    <row r="472" spans="1:15" hidden="1" x14ac:dyDescent="0.2">
      <c r="A472" s="265" t="s">
        <v>2469</v>
      </c>
      <c r="B472" s="265" t="s">
        <v>2469</v>
      </c>
      <c r="C472" s="265">
        <v>0.5</v>
      </c>
      <c r="D472" s="265" t="s">
        <v>403</v>
      </c>
      <c r="E472" s="265" t="s">
        <v>519</v>
      </c>
      <c r="F472" s="265" t="s">
        <v>519</v>
      </c>
      <c r="G472" s="265">
        <v>-0.02</v>
      </c>
      <c r="I472" s="265">
        <v>22</v>
      </c>
      <c r="J472" s="265">
        <v>75</v>
      </c>
      <c r="K472" s="266">
        <v>43101</v>
      </c>
      <c r="L472" s="265">
        <v>2.4799999999999999E-2</v>
      </c>
      <c r="M472" s="265">
        <v>5.0000000000000001E-4</v>
      </c>
      <c r="N472" s="265">
        <f t="shared" si="7"/>
        <v>2.53E-2</v>
      </c>
      <c r="O472" s="265" t="s">
        <v>2469</v>
      </c>
    </row>
    <row r="473" spans="1:15" hidden="1" x14ac:dyDescent="0.2">
      <c r="A473" s="265" t="s">
        <v>2468</v>
      </c>
      <c r="B473" s="265" t="s">
        <v>1112</v>
      </c>
      <c r="C473" s="265">
        <v>0.5</v>
      </c>
      <c r="D473" s="265" t="s">
        <v>783</v>
      </c>
      <c r="E473" s="265" t="s">
        <v>519</v>
      </c>
      <c r="F473" s="265" t="s">
        <v>519</v>
      </c>
      <c r="G473" s="265">
        <v>0</v>
      </c>
      <c r="K473" s="266">
        <v>42979</v>
      </c>
      <c r="L473" s="265">
        <v>0</v>
      </c>
      <c r="M473" s="265">
        <v>0</v>
      </c>
      <c r="N473" s="265">
        <f t="shared" si="7"/>
        <v>0</v>
      </c>
    </row>
    <row r="474" spans="1:15" hidden="1" x14ac:dyDescent="0.2">
      <c r="A474" s="265" t="s">
        <v>2467</v>
      </c>
      <c r="B474" s="265" t="s">
        <v>538</v>
      </c>
      <c r="C474" s="265">
        <v>0.5</v>
      </c>
      <c r="D474" s="265" t="s">
        <v>403</v>
      </c>
      <c r="E474" s="265" t="s">
        <v>519</v>
      </c>
      <c r="F474" s="265" t="s">
        <v>519</v>
      </c>
      <c r="G474" s="265">
        <v>0</v>
      </c>
      <c r="K474" s="266">
        <v>40391</v>
      </c>
      <c r="L474" s="265">
        <v>0</v>
      </c>
      <c r="M474" s="265">
        <v>0</v>
      </c>
      <c r="N474" s="265">
        <f t="shared" si="7"/>
        <v>0</v>
      </c>
      <c r="O474" s="265" t="s">
        <v>2467</v>
      </c>
    </row>
    <row r="475" spans="1:15" hidden="1" x14ac:dyDescent="0.2">
      <c r="A475" s="265" t="s">
        <v>2466</v>
      </c>
      <c r="B475" s="265" t="s">
        <v>538</v>
      </c>
      <c r="C475" s="265">
        <v>0.5</v>
      </c>
      <c r="D475" s="265" t="s">
        <v>403</v>
      </c>
      <c r="E475" s="265" t="s">
        <v>519</v>
      </c>
      <c r="F475" s="265" t="s">
        <v>519</v>
      </c>
      <c r="G475" s="265">
        <v>0</v>
      </c>
      <c r="K475" s="266">
        <v>40391</v>
      </c>
      <c r="L475" s="265">
        <v>0</v>
      </c>
      <c r="M475" s="265">
        <v>0</v>
      </c>
      <c r="N475" s="265">
        <f t="shared" si="7"/>
        <v>0</v>
      </c>
      <c r="O475" s="265" t="s">
        <v>2466</v>
      </c>
    </row>
    <row r="476" spans="1:15" hidden="1" x14ac:dyDescent="0.2">
      <c r="A476" s="265" t="s">
        <v>2465</v>
      </c>
      <c r="B476" s="265" t="s">
        <v>538</v>
      </c>
      <c r="C476" s="265">
        <v>0.5</v>
      </c>
      <c r="D476" s="265" t="s">
        <v>403</v>
      </c>
      <c r="E476" s="265" t="s">
        <v>519</v>
      </c>
      <c r="F476" s="265" t="s">
        <v>519</v>
      </c>
      <c r="G476" s="265">
        <v>0</v>
      </c>
      <c r="K476" s="266">
        <v>40391</v>
      </c>
      <c r="L476" s="265">
        <v>0</v>
      </c>
      <c r="M476" s="265">
        <v>0</v>
      </c>
      <c r="N476" s="265">
        <f t="shared" si="7"/>
        <v>0</v>
      </c>
      <c r="O476" s="265" t="s">
        <v>2465</v>
      </c>
    </row>
    <row r="477" spans="1:15" hidden="1" x14ac:dyDescent="0.2">
      <c r="A477" s="265" t="s">
        <v>2464</v>
      </c>
      <c r="B477" s="265" t="s">
        <v>538</v>
      </c>
      <c r="C477" s="265">
        <v>0.5</v>
      </c>
      <c r="D477" s="265" t="s">
        <v>403</v>
      </c>
      <c r="E477" s="265" t="s">
        <v>519</v>
      </c>
      <c r="F477" s="265" t="s">
        <v>519</v>
      </c>
      <c r="G477" s="265">
        <v>0</v>
      </c>
      <c r="K477" s="266">
        <v>40391</v>
      </c>
      <c r="L477" s="265">
        <v>0</v>
      </c>
      <c r="M477" s="265">
        <v>0</v>
      </c>
      <c r="N477" s="265">
        <f t="shared" si="7"/>
        <v>0</v>
      </c>
      <c r="O477" s="265" t="s">
        <v>2464</v>
      </c>
    </row>
    <row r="478" spans="1:15" hidden="1" x14ac:dyDescent="0.2">
      <c r="A478" s="265" t="s">
        <v>2463</v>
      </c>
      <c r="B478" s="265" t="s">
        <v>538</v>
      </c>
      <c r="C478" s="265">
        <v>0.5</v>
      </c>
      <c r="D478" s="265" t="s">
        <v>403</v>
      </c>
      <c r="E478" s="265" t="s">
        <v>519</v>
      </c>
      <c r="F478" s="265" t="s">
        <v>519</v>
      </c>
      <c r="G478" s="265">
        <v>0</v>
      </c>
      <c r="K478" s="266">
        <v>40391</v>
      </c>
      <c r="L478" s="265">
        <v>0</v>
      </c>
      <c r="M478" s="265">
        <v>0</v>
      </c>
      <c r="N478" s="265">
        <f t="shared" si="7"/>
        <v>0</v>
      </c>
    </row>
    <row r="479" spans="1:15" hidden="1" x14ac:dyDescent="0.2">
      <c r="A479" s="265" t="s">
        <v>2462</v>
      </c>
      <c r="B479" s="265" t="s">
        <v>538</v>
      </c>
      <c r="C479" s="265">
        <v>0.5</v>
      </c>
      <c r="D479" s="265" t="s">
        <v>403</v>
      </c>
      <c r="E479" s="265" t="s">
        <v>519</v>
      </c>
      <c r="F479" s="265" t="s">
        <v>519</v>
      </c>
      <c r="G479" s="265">
        <v>0</v>
      </c>
      <c r="K479" s="266">
        <v>40391</v>
      </c>
      <c r="L479" s="265">
        <v>0</v>
      </c>
      <c r="M479" s="265">
        <v>0</v>
      </c>
      <c r="N479" s="265">
        <f t="shared" si="7"/>
        <v>0</v>
      </c>
      <c r="O479" s="265" t="s">
        <v>2462</v>
      </c>
    </row>
    <row r="480" spans="1:15" hidden="1" x14ac:dyDescent="0.2">
      <c r="A480" s="265" t="s">
        <v>2461</v>
      </c>
      <c r="B480" s="265" t="s">
        <v>538</v>
      </c>
      <c r="C480" s="265">
        <v>0.5</v>
      </c>
      <c r="D480" s="265" t="s">
        <v>403</v>
      </c>
      <c r="E480" s="265" t="s">
        <v>519</v>
      </c>
      <c r="F480" s="265" t="s">
        <v>519</v>
      </c>
      <c r="G480" s="265">
        <v>0</v>
      </c>
      <c r="K480" s="266">
        <v>40391</v>
      </c>
      <c r="L480" s="265">
        <v>0</v>
      </c>
      <c r="M480" s="265">
        <v>0</v>
      </c>
      <c r="N480" s="265">
        <f t="shared" si="7"/>
        <v>0</v>
      </c>
    </row>
    <row r="481" spans="1:15" hidden="1" x14ac:dyDescent="0.2">
      <c r="A481" s="265" t="s">
        <v>2460</v>
      </c>
      <c r="B481" s="265" t="s">
        <v>538</v>
      </c>
      <c r="C481" s="265">
        <v>0.5</v>
      </c>
      <c r="D481" s="265" t="s">
        <v>403</v>
      </c>
      <c r="E481" s="265" t="s">
        <v>519</v>
      </c>
      <c r="F481" s="265" t="s">
        <v>519</v>
      </c>
      <c r="G481" s="265">
        <v>0</v>
      </c>
      <c r="K481" s="266">
        <v>40391</v>
      </c>
      <c r="L481" s="265">
        <v>0</v>
      </c>
      <c r="M481" s="265">
        <v>0</v>
      </c>
      <c r="N481" s="265">
        <f t="shared" si="7"/>
        <v>0</v>
      </c>
      <c r="O481" s="265" t="s">
        <v>2460</v>
      </c>
    </row>
    <row r="482" spans="1:15" hidden="1" x14ac:dyDescent="0.2">
      <c r="A482" s="265" t="s">
        <v>2459</v>
      </c>
      <c r="B482" s="265" t="s">
        <v>538</v>
      </c>
      <c r="C482" s="265">
        <v>0.5</v>
      </c>
      <c r="D482" s="265" t="s">
        <v>403</v>
      </c>
      <c r="E482" s="265" t="s">
        <v>519</v>
      </c>
      <c r="F482" s="265" t="s">
        <v>519</v>
      </c>
      <c r="G482" s="265">
        <v>0</v>
      </c>
      <c r="K482" s="266">
        <v>40391</v>
      </c>
      <c r="L482" s="265">
        <v>0</v>
      </c>
      <c r="M482" s="265">
        <v>0</v>
      </c>
      <c r="N482" s="265">
        <f t="shared" si="7"/>
        <v>0</v>
      </c>
      <c r="O482" s="265" t="s">
        <v>2459</v>
      </c>
    </row>
    <row r="483" spans="1:15" hidden="1" x14ac:dyDescent="0.2">
      <c r="A483" s="265" t="s">
        <v>2458</v>
      </c>
      <c r="B483" s="265" t="s">
        <v>538</v>
      </c>
      <c r="C483" s="265">
        <v>0.5</v>
      </c>
      <c r="D483" s="265" t="s">
        <v>403</v>
      </c>
      <c r="E483" s="265" t="s">
        <v>519</v>
      </c>
      <c r="F483" s="265" t="s">
        <v>519</v>
      </c>
      <c r="G483" s="265">
        <v>0</v>
      </c>
      <c r="K483" s="266">
        <v>40391</v>
      </c>
      <c r="L483" s="265">
        <v>0</v>
      </c>
      <c r="M483" s="265">
        <v>0</v>
      </c>
      <c r="N483" s="265">
        <f t="shared" si="7"/>
        <v>0</v>
      </c>
    </row>
    <row r="484" spans="1:15" hidden="1" x14ac:dyDescent="0.2">
      <c r="A484" s="265" t="s">
        <v>2457</v>
      </c>
      <c r="B484" s="265" t="s">
        <v>538</v>
      </c>
      <c r="C484" s="265">
        <v>0.5</v>
      </c>
      <c r="D484" s="265" t="s">
        <v>403</v>
      </c>
      <c r="E484" s="265" t="s">
        <v>519</v>
      </c>
      <c r="F484" s="265" t="s">
        <v>519</v>
      </c>
      <c r="G484" s="265">
        <v>0</v>
      </c>
      <c r="K484" s="266">
        <v>40391</v>
      </c>
      <c r="L484" s="265">
        <v>0</v>
      </c>
      <c r="M484" s="265">
        <v>0</v>
      </c>
      <c r="N484" s="265">
        <f t="shared" si="7"/>
        <v>0</v>
      </c>
      <c r="O484" s="265" t="s">
        <v>2457</v>
      </c>
    </row>
    <row r="485" spans="1:15" hidden="1" x14ac:dyDescent="0.2">
      <c r="A485" s="265" t="s">
        <v>2456</v>
      </c>
      <c r="B485" s="265" t="s">
        <v>538</v>
      </c>
      <c r="C485" s="265">
        <v>0.5</v>
      </c>
      <c r="D485" s="265" t="s">
        <v>403</v>
      </c>
      <c r="E485" s="265" t="s">
        <v>519</v>
      </c>
      <c r="F485" s="265" t="s">
        <v>519</v>
      </c>
      <c r="G485" s="265">
        <v>0</v>
      </c>
      <c r="K485" s="266">
        <v>40391</v>
      </c>
      <c r="L485" s="265">
        <v>0</v>
      </c>
      <c r="M485" s="265">
        <v>0</v>
      </c>
      <c r="N485" s="265">
        <f t="shared" si="7"/>
        <v>0</v>
      </c>
    </row>
    <row r="486" spans="1:15" hidden="1" x14ac:dyDescent="0.2">
      <c r="A486" s="265" t="s">
        <v>2455</v>
      </c>
      <c r="B486" s="265" t="s">
        <v>538</v>
      </c>
      <c r="C486" s="265">
        <v>0.5</v>
      </c>
      <c r="D486" s="265" t="s">
        <v>403</v>
      </c>
      <c r="E486" s="265" t="s">
        <v>519</v>
      </c>
      <c r="F486" s="265" t="s">
        <v>519</v>
      </c>
      <c r="G486" s="265">
        <v>0</v>
      </c>
      <c r="K486" s="266">
        <v>40391</v>
      </c>
      <c r="L486" s="265">
        <v>0</v>
      </c>
      <c r="M486" s="265">
        <v>0</v>
      </c>
      <c r="N486" s="265">
        <f t="shared" si="7"/>
        <v>0</v>
      </c>
    </row>
    <row r="487" spans="1:15" hidden="1" x14ac:dyDescent="0.2">
      <c r="A487" s="265" t="s">
        <v>2454</v>
      </c>
      <c r="B487" s="265" t="s">
        <v>538</v>
      </c>
      <c r="C487" s="265">
        <v>0.5</v>
      </c>
      <c r="D487" s="265" t="s">
        <v>403</v>
      </c>
      <c r="E487" s="265" t="s">
        <v>519</v>
      </c>
      <c r="F487" s="265" t="s">
        <v>519</v>
      </c>
      <c r="G487" s="265">
        <v>0</v>
      </c>
      <c r="K487" s="266">
        <v>40391</v>
      </c>
      <c r="L487" s="265">
        <v>0</v>
      </c>
      <c r="M487" s="265">
        <v>0</v>
      </c>
      <c r="N487" s="265">
        <f t="shared" si="7"/>
        <v>0</v>
      </c>
      <c r="O487" s="265" t="s">
        <v>2454</v>
      </c>
    </row>
    <row r="488" spans="1:15" hidden="1" x14ac:dyDescent="0.2">
      <c r="A488" s="265" t="s">
        <v>2453</v>
      </c>
      <c r="B488" s="265" t="s">
        <v>538</v>
      </c>
      <c r="C488" s="265">
        <v>0.5</v>
      </c>
      <c r="D488" s="265" t="s">
        <v>403</v>
      </c>
      <c r="E488" s="265" t="s">
        <v>519</v>
      </c>
      <c r="F488" s="265" t="s">
        <v>519</v>
      </c>
      <c r="G488" s="265">
        <v>0</v>
      </c>
      <c r="K488" s="266">
        <v>40391</v>
      </c>
      <c r="L488" s="265">
        <v>0</v>
      </c>
      <c r="M488" s="265">
        <v>0</v>
      </c>
      <c r="N488" s="265">
        <f t="shared" si="7"/>
        <v>0</v>
      </c>
      <c r="O488" s="265" t="s">
        <v>2453</v>
      </c>
    </row>
    <row r="489" spans="1:15" hidden="1" x14ac:dyDescent="0.2">
      <c r="A489" s="265" t="s">
        <v>2452</v>
      </c>
      <c r="B489" s="265" t="s">
        <v>2452</v>
      </c>
      <c r="C489" s="265">
        <v>0.5</v>
      </c>
      <c r="D489" s="265" t="s">
        <v>403</v>
      </c>
      <c r="E489" s="265" t="s">
        <v>519</v>
      </c>
      <c r="F489" s="265" t="s">
        <v>519</v>
      </c>
      <c r="G489" s="265">
        <v>-0.05</v>
      </c>
      <c r="I489" s="265">
        <v>34</v>
      </c>
      <c r="K489" s="266">
        <v>43101</v>
      </c>
      <c r="L489" s="265">
        <v>1.11E-2</v>
      </c>
      <c r="M489" s="265">
        <v>5.9999999999999995E-4</v>
      </c>
      <c r="N489" s="265">
        <f t="shared" si="7"/>
        <v>1.17E-2</v>
      </c>
      <c r="O489" s="265" t="s">
        <v>2452</v>
      </c>
    </row>
    <row r="490" spans="1:15" hidden="1" x14ac:dyDescent="0.2">
      <c r="A490" s="265" t="s">
        <v>295</v>
      </c>
      <c r="B490" s="265" t="s">
        <v>295</v>
      </c>
      <c r="C490" s="265">
        <v>0.5</v>
      </c>
      <c r="D490" s="265" t="s">
        <v>403</v>
      </c>
      <c r="E490" s="265" t="s">
        <v>519</v>
      </c>
      <c r="F490" s="265" t="s">
        <v>519</v>
      </c>
      <c r="G490" s="265">
        <v>-0.05</v>
      </c>
      <c r="I490" s="265">
        <v>18</v>
      </c>
      <c r="J490" s="265">
        <v>55</v>
      </c>
      <c r="K490" s="266">
        <v>43101</v>
      </c>
      <c r="L490" s="265">
        <v>4.8099999999999997E-2</v>
      </c>
      <c r="M490" s="265">
        <v>2.3999999999999998E-3</v>
      </c>
      <c r="N490" s="265">
        <f t="shared" si="7"/>
        <v>5.0499999999999996E-2</v>
      </c>
      <c r="O490" s="265" t="s">
        <v>295</v>
      </c>
    </row>
    <row r="491" spans="1:15" hidden="1" x14ac:dyDescent="0.2">
      <c r="A491" s="265" t="s">
        <v>2451</v>
      </c>
      <c r="B491" s="265" t="s">
        <v>295</v>
      </c>
      <c r="C491" s="265">
        <v>0.5</v>
      </c>
      <c r="D491" s="265" t="s">
        <v>403</v>
      </c>
      <c r="E491" s="265" t="s">
        <v>519</v>
      </c>
      <c r="F491" s="265" t="s">
        <v>519</v>
      </c>
      <c r="G491" s="265">
        <v>-0.05</v>
      </c>
      <c r="I491" s="265">
        <v>18</v>
      </c>
      <c r="J491" s="265">
        <v>55</v>
      </c>
      <c r="K491" s="266">
        <v>43101</v>
      </c>
      <c r="L491" s="265">
        <v>4.8099999999999997E-2</v>
      </c>
      <c r="M491" s="265">
        <v>2.3999999999999998E-3</v>
      </c>
      <c r="N491" s="265">
        <f t="shared" si="7"/>
        <v>5.0499999999999996E-2</v>
      </c>
    </row>
    <row r="492" spans="1:15" hidden="1" x14ac:dyDescent="0.2">
      <c r="A492" s="265" t="s">
        <v>296</v>
      </c>
      <c r="B492" s="265" t="s">
        <v>2449</v>
      </c>
      <c r="C492" s="265">
        <v>0.5</v>
      </c>
      <c r="D492" s="265" t="s">
        <v>403</v>
      </c>
      <c r="E492" s="265" t="s">
        <v>519</v>
      </c>
      <c r="F492" s="265" t="s">
        <v>519</v>
      </c>
      <c r="G492" s="265">
        <v>-0.05</v>
      </c>
      <c r="I492" s="265">
        <v>18</v>
      </c>
      <c r="J492" s="265">
        <v>55</v>
      </c>
      <c r="K492" s="266">
        <v>43101</v>
      </c>
      <c r="L492" s="265">
        <v>2.3900000000000001E-2</v>
      </c>
      <c r="M492" s="265">
        <v>1.1999999999999999E-3</v>
      </c>
      <c r="N492" s="265">
        <f t="shared" si="7"/>
        <v>2.5100000000000001E-2</v>
      </c>
      <c r="O492" s="265" t="s">
        <v>296</v>
      </c>
    </row>
    <row r="493" spans="1:15" hidden="1" x14ac:dyDescent="0.2">
      <c r="A493" s="265" t="s">
        <v>2450</v>
      </c>
      <c r="B493" s="265" t="s">
        <v>2449</v>
      </c>
      <c r="C493" s="265">
        <v>0.5</v>
      </c>
      <c r="D493" s="265" t="s">
        <v>403</v>
      </c>
      <c r="E493" s="265" t="s">
        <v>519</v>
      </c>
      <c r="F493" s="265" t="s">
        <v>519</v>
      </c>
      <c r="G493" s="265">
        <v>-0.05</v>
      </c>
      <c r="I493" s="265">
        <v>18</v>
      </c>
      <c r="J493" s="265">
        <v>55</v>
      </c>
      <c r="K493" s="266">
        <v>43101</v>
      </c>
      <c r="L493" s="265">
        <v>2.3900000000000001E-2</v>
      </c>
      <c r="M493" s="265">
        <v>1.1999999999999999E-3</v>
      </c>
      <c r="N493" s="265">
        <f t="shared" si="7"/>
        <v>2.5100000000000001E-2</v>
      </c>
    </row>
    <row r="494" spans="1:15" hidden="1" x14ac:dyDescent="0.2">
      <c r="A494" s="265" t="s">
        <v>297</v>
      </c>
      <c r="B494" s="265" t="s">
        <v>297</v>
      </c>
      <c r="C494" s="265">
        <v>0.5</v>
      </c>
      <c r="D494" s="265" t="s">
        <v>403</v>
      </c>
      <c r="E494" s="265" t="s">
        <v>519</v>
      </c>
      <c r="F494" s="265" t="s">
        <v>519</v>
      </c>
      <c r="G494" s="265">
        <v>-0.05</v>
      </c>
      <c r="I494" s="265">
        <v>18</v>
      </c>
      <c r="J494" s="265">
        <v>55</v>
      </c>
      <c r="K494" s="266">
        <v>43101</v>
      </c>
      <c r="L494" s="265">
        <v>2.1700000000000001E-2</v>
      </c>
      <c r="M494" s="265">
        <v>1.1000000000000001E-3</v>
      </c>
      <c r="N494" s="265">
        <f t="shared" si="7"/>
        <v>2.2800000000000001E-2</v>
      </c>
      <c r="O494" s="265" t="s">
        <v>297</v>
      </c>
    </row>
    <row r="495" spans="1:15" hidden="1" x14ac:dyDescent="0.2">
      <c r="A495" s="265" t="s">
        <v>2448</v>
      </c>
      <c r="B495" s="265" t="s">
        <v>297</v>
      </c>
      <c r="C495" s="265">
        <v>0.5</v>
      </c>
      <c r="D495" s="265" t="s">
        <v>403</v>
      </c>
      <c r="E495" s="265" t="s">
        <v>519</v>
      </c>
      <c r="F495" s="265" t="s">
        <v>519</v>
      </c>
      <c r="G495" s="265">
        <v>-0.05</v>
      </c>
      <c r="I495" s="265">
        <v>18</v>
      </c>
      <c r="J495" s="265">
        <v>55</v>
      </c>
      <c r="K495" s="266">
        <v>43101</v>
      </c>
      <c r="L495" s="265">
        <v>2.1700000000000001E-2</v>
      </c>
      <c r="M495" s="265">
        <v>1.1000000000000001E-3</v>
      </c>
      <c r="N495" s="265">
        <f t="shared" si="7"/>
        <v>2.2800000000000001E-2</v>
      </c>
    </row>
    <row r="496" spans="1:15" hidden="1" x14ac:dyDescent="0.2">
      <c r="A496" s="265" t="s">
        <v>2446</v>
      </c>
      <c r="B496" s="265" t="s">
        <v>2446</v>
      </c>
      <c r="C496" s="265">
        <v>0.5</v>
      </c>
      <c r="D496" s="265" t="s">
        <v>403</v>
      </c>
      <c r="E496" s="265" t="s">
        <v>519</v>
      </c>
      <c r="F496" s="265" t="s">
        <v>519</v>
      </c>
      <c r="G496" s="265">
        <v>-0.05</v>
      </c>
      <c r="I496" s="265">
        <v>18</v>
      </c>
      <c r="J496" s="265">
        <v>55</v>
      </c>
      <c r="K496" s="266">
        <v>43101</v>
      </c>
      <c r="L496" s="265">
        <v>2.35E-2</v>
      </c>
      <c r="M496" s="265">
        <v>1.1999999999999999E-3</v>
      </c>
      <c r="N496" s="265">
        <f t="shared" si="7"/>
        <v>2.47E-2</v>
      </c>
      <c r="O496" s="265" t="s">
        <v>2446</v>
      </c>
    </row>
    <row r="497" spans="1:15" hidden="1" x14ac:dyDescent="0.2">
      <c r="A497" s="265" t="s">
        <v>2447</v>
      </c>
      <c r="B497" s="265" t="s">
        <v>2446</v>
      </c>
      <c r="C497" s="265">
        <v>0.5</v>
      </c>
      <c r="D497" s="265" t="s">
        <v>403</v>
      </c>
      <c r="E497" s="265" t="s">
        <v>519</v>
      </c>
      <c r="F497" s="265" t="s">
        <v>519</v>
      </c>
      <c r="G497" s="265">
        <v>-0.05</v>
      </c>
      <c r="I497" s="265">
        <v>18</v>
      </c>
      <c r="J497" s="265">
        <v>55</v>
      </c>
      <c r="K497" s="266">
        <v>43101</v>
      </c>
      <c r="L497" s="265">
        <v>2.35E-2</v>
      </c>
      <c r="M497" s="265">
        <v>1.1999999999999999E-3</v>
      </c>
      <c r="N497" s="265">
        <f t="shared" si="7"/>
        <v>2.47E-2</v>
      </c>
    </row>
    <row r="498" spans="1:15" hidden="1" x14ac:dyDescent="0.2">
      <c r="A498" s="265" t="s">
        <v>298</v>
      </c>
      <c r="B498" s="265" t="s">
        <v>298</v>
      </c>
      <c r="C498" s="265">
        <v>0.5</v>
      </c>
      <c r="D498" s="265" t="s">
        <v>403</v>
      </c>
      <c r="E498" s="265" t="s">
        <v>519</v>
      </c>
      <c r="F498" s="265" t="s">
        <v>519</v>
      </c>
      <c r="G498" s="265">
        <v>-0.05</v>
      </c>
      <c r="I498" s="265">
        <v>18</v>
      </c>
      <c r="J498" s="265">
        <v>55</v>
      </c>
      <c r="K498" s="266">
        <v>43101</v>
      </c>
      <c r="L498" s="265">
        <v>8.6999999999999994E-3</v>
      </c>
      <c r="M498" s="265">
        <v>4.0000000000000002E-4</v>
      </c>
      <c r="N498" s="265">
        <f t="shared" si="7"/>
        <v>9.0999999999999987E-3</v>
      </c>
      <c r="O498" s="265" t="s">
        <v>298</v>
      </c>
    </row>
    <row r="499" spans="1:15" hidden="1" x14ac:dyDescent="0.2">
      <c r="A499" s="265" t="s">
        <v>2445</v>
      </c>
      <c r="B499" s="265" t="s">
        <v>298</v>
      </c>
      <c r="C499" s="265">
        <v>0.5</v>
      </c>
      <c r="D499" s="265" t="s">
        <v>403</v>
      </c>
      <c r="E499" s="265" t="s">
        <v>519</v>
      </c>
      <c r="F499" s="265" t="s">
        <v>519</v>
      </c>
      <c r="G499" s="265">
        <v>-0.05</v>
      </c>
      <c r="I499" s="265">
        <v>18</v>
      </c>
      <c r="J499" s="265">
        <v>55</v>
      </c>
      <c r="K499" s="266">
        <v>43101</v>
      </c>
      <c r="L499" s="265">
        <v>8.6999999999999994E-3</v>
      </c>
      <c r="M499" s="265">
        <v>4.0000000000000002E-4</v>
      </c>
      <c r="N499" s="265">
        <f t="shared" si="7"/>
        <v>9.0999999999999987E-3</v>
      </c>
    </row>
    <row r="500" spans="1:15" hidden="1" x14ac:dyDescent="0.2">
      <c r="A500" s="265" t="s">
        <v>299</v>
      </c>
      <c r="B500" s="265" t="s">
        <v>299</v>
      </c>
      <c r="C500" s="265">
        <v>0.5</v>
      </c>
      <c r="D500" s="265" t="s">
        <v>403</v>
      </c>
      <c r="E500" s="265" t="s">
        <v>519</v>
      </c>
      <c r="F500" s="265" t="s">
        <v>519</v>
      </c>
      <c r="G500" s="265">
        <v>-0.05</v>
      </c>
      <c r="I500" s="265">
        <v>18</v>
      </c>
      <c r="J500" s="265">
        <v>55</v>
      </c>
      <c r="K500" s="266">
        <v>43101</v>
      </c>
      <c r="L500" s="265">
        <v>1.7100000000000001E-2</v>
      </c>
      <c r="M500" s="265">
        <v>8.9999999999999998E-4</v>
      </c>
      <c r="N500" s="265">
        <f t="shared" si="7"/>
        <v>1.8000000000000002E-2</v>
      </c>
      <c r="O500" s="265" t="s">
        <v>299</v>
      </c>
    </row>
    <row r="501" spans="1:15" hidden="1" x14ac:dyDescent="0.2">
      <c r="A501" s="265" t="s">
        <v>2443</v>
      </c>
      <c r="B501" s="265" t="s">
        <v>2443</v>
      </c>
      <c r="C501" s="265">
        <v>0.5</v>
      </c>
      <c r="D501" s="265" t="s">
        <v>403</v>
      </c>
      <c r="E501" s="265" t="s">
        <v>519</v>
      </c>
      <c r="F501" s="265" t="s">
        <v>519</v>
      </c>
      <c r="G501" s="265">
        <v>-0.05</v>
      </c>
      <c r="I501" s="265">
        <v>18</v>
      </c>
      <c r="J501" s="265">
        <v>55</v>
      </c>
      <c r="K501" s="266">
        <v>43101</v>
      </c>
      <c r="L501" s="265">
        <v>1.7100000000000001E-2</v>
      </c>
      <c r="M501" s="265">
        <v>8.9999999999999998E-4</v>
      </c>
      <c r="N501" s="265">
        <f t="shared" si="7"/>
        <v>1.8000000000000002E-2</v>
      </c>
      <c r="O501" s="265" t="s">
        <v>2443</v>
      </c>
    </row>
    <row r="502" spans="1:15" hidden="1" x14ac:dyDescent="0.2">
      <c r="A502" s="265" t="s">
        <v>2444</v>
      </c>
      <c r="B502" s="265" t="s">
        <v>2443</v>
      </c>
      <c r="C502" s="265">
        <v>0.5</v>
      </c>
      <c r="D502" s="265" t="s">
        <v>403</v>
      </c>
      <c r="E502" s="265" t="s">
        <v>519</v>
      </c>
      <c r="F502" s="265" t="s">
        <v>519</v>
      </c>
      <c r="G502" s="265">
        <v>-0.05</v>
      </c>
      <c r="I502" s="265">
        <v>18</v>
      </c>
      <c r="J502" s="265">
        <v>55</v>
      </c>
      <c r="K502" s="266">
        <v>43101</v>
      </c>
      <c r="L502" s="265">
        <v>1.7100000000000001E-2</v>
      </c>
      <c r="M502" s="265">
        <v>8.9999999999999998E-4</v>
      </c>
      <c r="N502" s="265">
        <f t="shared" si="7"/>
        <v>1.8000000000000002E-2</v>
      </c>
    </row>
    <row r="503" spans="1:15" hidden="1" x14ac:dyDescent="0.2">
      <c r="A503" s="265" t="s">
        <v>2439</v>
      </c>
      <c r="B503" s="265" t="s">
        <v>2439</v>
      </c>
      <c r="C503" s="265">
        <v>0.5</v>
      </c>
      <c r="D503" s="265" t="s">
        <v>403</v>
      </c>
      <c r="E503" s="265" t="s">
        <v>519</v>
      </c>
      <c r="F503" s="265" t="s">
        <v>519</v>
      </c>
      <c r="G503" s="265">
        <v>-0.05</v>
      </c>
      <c r="I503" s="265">
        <v>18</v>
      </c>
      <c r="J503" s="265">
        <v>55</v>
      </c>
      <c r="K503" s="266">
        <v>43101</v>
      </c>
      <c r="L503" s="265">
        <v>9.5999999999999992E-3</v>
      </c>
      <c r="M503" s="265">
        <v>5.0000000000000001E-4</v>
      </c>
      <c r="N503" s="265">
        <f t="shared" si="7"/>
        <v>1.01E-2</v>
      </c>
      <c r="O503" s="265" t="s">
        <v>2439</v>
      </c>
    </row>
    <row r="504" spans="1:15" hidden="1" x14ac:dyDescent="0.2">
      <c r="A504" s="265" t="s">
        <v>2442</v>
      </c>
      <c r="B504" s="265" t="s">
        <v>2439</v>
      </c>
      <c r="C504" s="265">
        <v>0.5</v>
      </c>
      <c r="D504" s="265" t="s">
        <v>403</v>
      </c>
      <c r="E504" s="265" t="s">
        <v>519</v>
      </c>
      <c r="F504" s="265" t="s">
        <v>519</v>
      </c>
      <c r="G504" s="265">
        <v>-0.05</v>
      </c>
      <c r="I504" s="265">
        <v>18</v>
      </c>
      <c r="J504" s="265">
        <v>55</v>
      </c>
      <c r="K504" s="266">
        <v>43101</v>
      </c>
      <c r="L504" s="265">
        <v>9.5999999999999992E-3</v>
      </c>
      <c r="M504" s="265">
        <v>5.0000000000000001E-4</v>
      </c>
      <c r="N504" s="265">
        <f t="shared" si="7"/>
        <v>1.01E-2</v>
      </c>
    </row>
    <row r="505" spans="1:15" hidden="1" x14ac:dyDescent="0.2">
      <c r="A505" s="265" t="s">
        <v>2441</v>
      </c>
      <c r="B505" s="265" t="s">
        <v>2439</v>
      </c>
      <c r="C505" s="265">
        <v>0.5</v>
      </c>
      <c r="D505" s="265" t="s">
        <v>403</v>
      </c>
      <c r="E505" s="265" t="s">
        <v>519</v>
      </c>
      <c r="F505" s="265" t="s">
        <v>519</v>
      </c>
      <c r="G505" s="265">
        <v>-0.05</v>
      </c>
      <c r="I505" s="265">
        <v>18</v>
      </c>
      <c r="J505" s="265">
        <v>55</v>
      </c>
      <c r="K505" s="266">
        <v>43101</v>
      </c>
      <c r="L505" s="265">
        <v>9.5999999999999992E-3</v>
      </c>
      <c r="M505" s="265">
        <v>5.0000000000000001E-4</v>
      </c>
      <c r="N505" s="265">
        <f t="shared" si="7"/>
        <v>1.01E-2</v>
      </c>
      <c r="O505" s="265" t="s">
        <v>2441</v>
      </c>
    </row>
    <row r="506" spans="1:15" hidden="1" x14ac:dyDescent="0.2">
      <c r="A506" s="265" t="s">
        <v>2440</v>
      </c>
      <c r="B506" s="265" t="s">
        <v>2439</v>
      </c>
      <c r="C506" s="265">
        <v>0.5</v>
      </c>
      <c r="D506" s="265" t="s">
        <v>403</v>
      </c>
      <c r="E506" s="265" t="s">
        <v>519</v>
      </c>
      <c r="F506" s="265" t="s">
        <v>519</v>
      </c>
      <c r="G506" s="265">
        <v>-0.05</v>
      </c>
      <c r="I506" s="265">
        <v>18</v>
      </c>
      <c r="J506" s="265">
        <v>55</v>
      </c>
      <c r="K506" s="266">
        <v>43101</v>
      </c>
      <c r="L506" s="265">
        <v>9.5999999999999992E-3</v>
      </c>
      <c r="M506" s="265">
        <v>5.0000000000000001E-4</v>
      </c>
      <c r="N506" s="265">
        <f t="shared" si="7"/>
        <v>1.01E-2</v>
      </c>
    </row>
    <row r="507" spans="1:15" hidden="1" x14ac:dyDescent="0.2">
      <c r="A507" s="265" t="s">
        <v>300</v>
      </c>
      <c r="B507" s="265" t="s">
        <v>300</v>
      </c>
      <c r="C507" s="265">
        <v>0.5</v>
      </c>
      <c r="D507" s="265" t="s">
        <v>403</v>
      </c>
      <c r="E507" s="265" t="s">
        <v>519</v>
      </c>
      <c r="F507" s="265" t="s">
        <v>519</v>
      </c>
      <c r="G507" s="265">
        <v>-0.05</v>
      </c>
      <c r="I507" s="265">
        <v>18</v>
      </c>
      <c r="J507" s="265">
        <v>55</v>
      </c>
      <c r="K507" s="266">
        <v>43101</v>
      </c>
      <c r="L507" s="265">
        <v>2.47E-2</v>
      </c>
      <c r="M507" s="265">
        <v>1.1999999999999999E-3</v>
      </c>
      <c r="N507" s="265">
        <f t="shared" si="7"/>
        <v>2.5899999999999999E-2</v>
      </c>
      <c r="O507" s="265" t="s">
        <v>300</v>
      </c>
    </row>
    <row r="508" spans="1:15" hidden="1" x14ac:dyDescent="0.2">
      <c r="A508" s="265" t="s">
        <v>2438</v>
      </c>
      <c r="B508" s="265" t="s">
        <v>300</v>
      </c>
      <c r="C508" s="265">
        <v>0.5</v>
      </c>
      <c r="D508" s="265" t="s">
        <v>403</v>
      </c>
      <c r="E508" s="265" t="s">
        <v>519</v>
      </c>
      <c r="F508" s="265" t="s">
        <v>519</v>
      </c>
      <c r="G508" s="265">
        <v>-0.05</v>
      </c>
      <c r="I508" s="265">
        <v>18</v>
      </c>
      <c r="J508" s="265">
        <v>55</v>
      </c>
      <c r="K508" s="266">
        <v>43101</v>
      </c>
      <c r="L508" s="265">
        <v>2.47E-2</v>
      </c>
      <c r="M508" s="265">
        <v>1.1999999999999999E-3</v>
      </c>
      <c r="N508" s="265">
        <f t="shared" si="7"/>
        <v>2.5899999999999999E-2</v>
      </c>
      <c r="O508" s="265" t="s">
        <v>2438</v>
      </c>
    </row>
    <row r="509" spans="1:15" hidden="1" x14ac:dyDescent="0.2">
      <c r="A509" s="265" t="s">
        <v>2437</v>
      </c>
      <c r="B509" s="265" t="s">
        <v>300</v>
      </c>
      <c r="C509" s="265">
        <v>0.5</v>
      </c>
      <c r="D509" s="265" t="s">
        <v>403</v>
      </c>
      <c r="E509" s="265" t="s">
        <v>519</v>
      </c>
      <c r="F509" s="265" t="s">
        <v>519</v>
      </c>
      <c r="G509" s="265">
        <v>-0.05</v>
      </c>
      <c r="I509" s="265">
        <v>18</v>
      </c>
      <c r="J509" s="265">
        <v>55</v>
      </c>
      <c r="K509" s="266">
        <v>43101</v>
      </c>
      <c r="L509" s="265">
        <v>2.47E-2</v>
      </c>
      <c r="M509" s="265">
        <v>1.1999999999999999E-3</v>
      </c>
      <c r="N509" s="265">
        <f t="shared" si="7"/>
        <v>2.5899999999999999E-2</v>
      </c>
    </row>
    <row r="510" spans="1:15" hidden="1" x14ac:dyDescent="0.2">
      <c r="A510" s="265" t="s">
        <v>2436</v>
      </c>
      <c r="B510" s="265" t="s">
        <v>300</v>
      </c>
      <c r="C510" s="265">
        <v>0.5</v>
      </c>
      <c r="D510" s="265" t="s">
        <v>403</v>
      </c>
      <c r="E510" s="265" t="s">
        <v>519</v>
      </c>
      <c r="F510" s="265" t="s">
        <v>519</v>
      </c>
      <c r="G510" s="265">
        <v>-0.05</v>
      </c>
      <c r="I510" s="265">
        <v>18</v>
      </c>
      <c r="J510" s="265">
        <v>55</v>
      </c>
      <c r="K510" s="266">
        <v>43101</v>
      </c>
      <c r="L510" s="265">
        <v>2.47E-2</v>
      </c>
      <c r="M510" s="265">
        <v>1.1999999999999999E-3</v>
      </c>
      <c r="N510" s="265">
        <f t="shared" si="7"/>
        <v>2.5899999999999999E-2</v>
      </c>
    </row>
    <row r="511" spans="1:15" hidden="1" x14ac:dyDescent="0.2">
      <c r="A511" s="265" t="s">
        <v>2435</v>
      </c>
      <c r="B511" s="265" t="s">
        <v>2434</v>
      </c>
      <c r="C511" s="265">
        <v>0.5</v>
      </c>
      <c r="D511" s="265" t="s">
        <v>403</v>
      </c>
      <c r="E511" s="265" t="s">
        <v>519</v>
      </c>
      <c r="F511" s="265" t="s">
        <v>519</v>
      </c>
      <c r="G511" s="265">
        <v>0</v>
      </c>
      <c r="K511" s="266">
        <v>40330</v>
      </c>
      <c r="L511" s="265">
        <v>0</v>
      </c>
      <c r="M511" s="265">
        <v>0</v>
      </c>
      <c r="N511" s="265">
        <f t="shared" si="7"/>
        <v>0</v>
      </c>
    </row>
    <row r="512" spans="1:15" hidden="1" x14ac:dyDescent="0.2">
      <c r="A512" s="265" t="s">
        <v>2430</v>
      </c>
      <c r="B512" s="265" t="s">
        <v>2430</v>
      </c>
      <c r="C512" s="265">
        <v>0.5</v>
      </c>
      <c r="D512" s="265" t="s">
        <v>403</v>
      </c>
      <c r="E512" s="265" t="s">
        <v>519</v>
      </c>
      <c r="F512" s="265" t="s">
        <v>519</v>
      </c>
      <c r="G512" s="265">
        <v>-0.05</v>
      </c>
      <c r="I512" s="265">
        <v>18</v>
      </c>
      <c r="J512" s="265">
        <v>55</v>
      </c>
      <c r="K512" s="266">
        <v>43101</v>
      </c>
      <c r="L512" s="265">
        <v>1.4200000000000001E-2</v>
      </c>
      <c r="M512" s="265">
        <v>6.9999999999999999E-4</v>
      </c>
      <c r="N512" s="265">
        <f t="shared" si="7"/>
        <v>1.49E-2</v>
      </c>
      <c r="O512" s="265" t="s">
        <v>2430</v>
      </c>
    </row>
    <row r="513" spans="1:15" hidden="1" x14ac:dyDescent="0.2">
      <c r="A513" s="265" t="s">
        <v>2433</v>
      </c>
      <c r="B513" s="265" t="s">
        <v>2430</v>
      </c>
      <c r="C513" s="265">
        <v>0.5</v>
      </c>
      <c r="D513" s="265" t="s">
        <v>403</v>
      </c>
      <c r="E513" s="265" t="s">
        <v>519</v>
      </c>
      <c r="F513" s="265" t="s">
        <v>519</v>
      </c>
      <c r="G513" s="265">
        <v>-0.05</v>
      </c>
      <c r="I513" s="265">
        <v>18</v>
      </c>
      <c r="J513" s="265">
        <v>55</v>
      </c>
      <c r="K513" s="266">
        <v>43101</v>
      </c>
      <c r="L513" s="265">
        <v>1.4200000000000001E-2</v>
      </c>
      <c r="M513" s="265">
        <v>6.9999999999999999E-4</v>
      </c>
      <c r="N513" s="265">
        <f t="shared" si="7"/>
        <v>1.49E-2</v>
      </c>
      <c r="O513" s="265" t="s">
        <v>2433</v>
      </c>
    </row>
    <row r="514" spans="1:15" hidden="1" x14ac:dyDescent="0.2">
      <c r="A514" s="265" t="s">
        <v>2432</v>
      </c>
      <c r="B514" s="265" t="s">
        <v>2430</v>
      </c>
      <c r="C514" s="265">
        <v>0.5</v>
      </c>
      <c r="D514" s="265" t="s">
        <v>403</v>
      </c>
      <c r="E514" s="265" t="s">
        <v>519</v>
      </c>
      <c r="F514" s="265" t="s">
        <v>519</v>
      </c>
      <c r="G514" s="265">
        <v>-0.05</v>
      </c>
      <c r="I514" s="265">
        <v>18</v>
      </c>
      <c r="J514" s="265">
        <v>55</v>
      </c>
      <c r="K514" s="266">
        <v>43101</v>
      </c>
      <c r="L514" s="265">
        <v>1.4200000000000001E-2</v>
      </c>
      <c r="M514" s="265">
        <v>6.9999999999999999E-4</v>
      </c>
      <c r="N514" s="265">
        <f t="shared" si="7"/>
        <v>1.49E-2</v>
      </c>
    </row>
    <row r="515" spans="1:15" hidden="1" x14ac:dyDescent="0.2">
      <c r="A515" s="265" t="s">
        <v>2431</v>
      </c>
      <c r="B515" s="265" t="s">
        <v>2430</v>
      </c>
      <c r="C515" s="265">
        <v>0.5</v>
      </c>
      <c r="D515" s="265" t="s">
        <v>403</v>
      </c>
      <c r="E515" s="265" t="s">
        <v>519</v>
      </c>
      <c r="F515" s="265" t="s">
        <v>519</v>
      </c>
      <c r="G515" s="265">
        <v>-0.05</v>
      </c>
      <c r="I515" s="265">
        <v>18</v>
      </c>
      <c r="J515" s="265">
        <v>55</v>
      </c>
      <c r="K515" s="266">
        <v>43101</v>
      </c>
      <c r="L515" s="265">
        <v>1.4200000000000001E-2</v>
      </c>
      <c r="M515" s="265">
        <v>6.9999999999999999E-4</v>
      </c>
      <c r="N515" s="265">
        <f t="shared" si="7"/>
        <v>1.49E-2</v>
      </c>
    </row>
    <row r="516" spans="1:15" hidden="1" x14ac:dyDescent="0.2">
      <c r="A516" s="265" t="s">
        <v>2429</v>
      </c>
      <c r="B516" s="265" t="s">
        <v>2429</v>
      </c>
      <c r="C516" s="265">
        <v>0.5</v>
      </c>
      <c r="D516" s="265" t="s">
        <v>403</v>
      </c>
      <c r="E516" s="265" t="s">
        <v>519</v>
      </c>
      <c r="F516" s="265" t="s">
        <v>519</v>
      </c>
      <c r="G516" s="265">
        <v>0</v>
      </c>
      <c r="K516" s="266">
        <v>40330</v>
      </c>
      <c r="L516" s="265">
        <v>0</v>
      </c>
      <c r="M516" s="265">
        <v>0</v>
      </c>
      <c r="N516" s="265">
        <f t="shared" ref="N516:N579" si="8">L516+M516</f>
        <v>0</v>
      </c>
    </row>
    <row r="517" spans="1:15" hidden="1" x14ac:dyDescent="0.2">
      <c r="A517" s="265" t="s">
        <v>301</v>
      </c>
      <c r="B517" s="265" t="s">
        <v>301</v>
      </c>
      <c r="C517" s="265">
        <v>0.5</v>
      </c>
      <c r="D517" s="265" t="s">
        <v>403</v>
      </c>
      <c r="E517" s="265" t="s">
        <v>519</v>
      </c>
      <c r="F517" s="265" t="s">
        <v>519</v>
      </c>
      <c r="G517" s="265">
        <v>-0.05</v>
      </c>
      <c r="I517" s="265">
        <v>18</v>
      </c>
      <c r="J517" s="265">
        <v>55</v>
      </c>
      <c r="K517" s="266">
        <v>43101</v>
      </c>
      <c r="L517" s="265">
        <v>2.7E-2</v>
      </c>
      <c r="M517" s="265">
        <v>1.2999999999999999E-3</v>
      </c>
      <c r="N517" s="265">
        <f t="shared" si="8"/>
        <v>2.8299999999999999E-2</v>
      </c>
      <c r="O517" s="265" t="s">
        <v>301</v>
      </c>
    </row>
    <row r="518" spans="1:15" hidden="1" x14ac:dyDescent="0.2">
      <c r="A518" s="265" t="s">
        <v>2428</v>
      </c>
      <c r="B518" s="265" t="s">
        <v>301</v>
      </c>
      <c r="C518" s="265">
        <v>0.5</v>
      </c>
      <c r="D518" s="265" t="s">
        <v>403</v>
      </c>
      <c r="E518" s="265" t="s">
        <v>519</v>
      </c>
      <c r="F518" s="265" t="s">
        <v>519</v>
      </c>
      <c r="G518" s="265">
        <v>-0.05</v>
      </c>
      <c r="I518" s="265">
        <v>18</v>
      </c>
      <c r="J518" s="265">
        <v>55</v>
      </c>
      <c r="K518" s="266">
        <v>43101</v>
      </c>
      <c r="L518" s="265">
        <v>2.7E-2</v>
      </c>
      <c r="M518" s="265">
        <v>1.2999999999999999E-3</v>
      </c>
      <c r="N518" s="265">
        <f t="shared" si="8"/>
        <v>2.8299999999999999E-2</v>
      </c>
    </row>
    <row r="519" spans="1:15" hidden="1" x14ac:dyDescent="0.2">
      <c r="A519" s="265" t="s">
        <v>2427</v>
      </c>
      <c r="B519" s="265" t="s">
        <v>2426</v>
      </c>
      <c r="C519" s="265">
        <v>0.5</v>
      </c>
      <c r="D519" s="265" t="s">
        <v>403</v>
      </c>
      <c r="E519" s="265" t="s">
        <v>519</v>
      </c>
      <c r="F519" s="265" t="s">
        <v>519</v>
      </c>
      <c r="G519" s="265">
        <v>-0.05</v>
      </c>
      <c r="I519" s="265">
        <v>18</v>
      </c>
      <c r="J519" s="265">
        <v>55</v>
      </c>
      <c r="K519" s="266">
        <v>43101</v>
      </c>
      <c r="L519" s="265">
        <v>6.5500000000000003E-2</v>
      </c>
      <c r="M519" s="265">
        <v>3.3E-3</v>
      </c>
      <c r="N519" s="265">
        <f t="shared" si="8"/>
        <v>6.88E-2</v>
      </c>
    </row>
    <row r="520" spans="1:15" hidden="1" x14ac:dyDescent="0.2">
      <c r="A520" s="265" t="s">
        <v>2426</v>
      </c>
      <c r="B520" s="265" t="s">
        <v>2426</v>
      </c>
      <c r="C520" s="265">
        <v>0.5</v>
      </c>
      <c r="D520" s="265" t="s">
        <v>403</v>
      </c>
      <c r="E520" s="265" t="s">
        <v>519</v>
      </c>
      <c r="F520" s="265" t="s">
        <v>519</v>
      </c>
      <c r="G520" s="265">
        <v>-0.05</v>
      </c>
      <c r="I520" s="265">
        <v>18</v>
      </c>
      <c r="J520" s="265">
        <v>55</v>
      </c>
      <c r="K520" s="266">
        <v>43101</v>
      </c>
      <c r="L520" s="265">
        <v>6.5500000000000003E-2</v>
      </c>
      <c r="M520" s="265">
        <v>3.3E-3</v>
      </c>
      <c r="N520" s="265">
        <f t="shared" si="8"/>
        <v>6.88E-2</v>
      </c>
      <c r="O520" s="265" t="s">
        <v>2426</v>
      </c>
    </row>
    <row r="521" spans="1:15" hidden="1" x14ac:dyDescent="0.2">
      <c r="A521" s="265" t="s">
        <v>302</v>
      </c>
      <c r="B521" s="265" t="s">
        <v>302</v>
      </c>
      <c r="C521" s="265">
        <v>0.5</v>
      </c>
      <c r="D521" s="265" t="s">
        <v>403</v>
      </c>
      <c r="E521" s="265" t="s">
        <v>519</v>
      </c>
      <c r="F521" s="265" t="s">
        <v>519</v>
      </c>
      <c r="G521" s="265">
        <v>-0.05</v>
      </c>
      <c r="I521" s="265">
        <v>18</v>
      </c>
      <c r="J521" s="265">
        <v>55</v>
      </c>
      <c r="K521" s="266">
        <v>43101</v>
      </c>
      <c r="L521" s="265">
        <v>4.1599999999999998E-2</v>
      </c>
      <c r="M521" s="265">
        <v>2.0999999999999999E-3</v>
      </c>
      <c r="N521" s="265">
        <f t="shared" si="8"/>
        <v>4.3699999999999996E-2</v>
      </c>
      <c r="O521" s="265" t="s">
        <v>302</v>
      </c>
    </row>
    <row r="522" spans="1:15" hidden="1" x14ac:dyDescent="0.2">
      <c r="A522" s="265" t="s">
        <v>2425</v>
      </c>
      <c r="B522" s="265" t="s">
        <v>302</v>
      </c>
      <c r="C522" s="265">
        <v>0.5</v>
      </c>
      <c r="D522" s="265" t="s">
        <v>403</v>
      </c>
      <c r="E522" s="265" t="s">
        <v>519</v>
      </c>
      <c r="F522" s="265" t="s">
        <v>519</v>
      </c>
      <c r="G522" s="265">
        <v>-0.05</v>
      </c>
      <c r="I522" s="265">
        <v>18</v>
      </c>
      <c r="J522" s="265">
        <v>55</v>
      </c>
      <c r="K522" s="266">
        <v>43101</v>
      </c>
      <c r="L522" s="265">
        <v>4.1599999999999998E-2</v>
      </c>
      <c r="M522" s="265">
        <v>2.0999999999999999E-3</v>
      </c>
      <c r="N522" s="265">
        <f t="shared" si="8"/>
        <v>4.3699999999999996E-2</v>
      </c>
    </row>
    <row r="523" spans="1:15" hidden="1" x14ac:dyDescent="0.2">
      <c r="A523" s="265" t="s">
        <v>2424</v>
      </c>
      <c r="B523" s="265" t="s">
        <v>2422</v>
      </c>
      <c r="C523" s="265">
        <v>0.5</v>
      </c>
      <c r="D523" s="265" t="s">
        <v>403</v>
      </c>
      <c r="E523" s="265" t="s">
        <v>519</v>
      </c>
      <c r="F523" s="265" t="s">
        <v>519</v>
      </c>
      <c r="G523" s="265">
        <v>-0.05</v>
      </c>
      <c r="I523" s="265">
        <v>18</v>
      </c>
      <c r="J523" s="265">
        <v>55</v>
      </c>
      <c r="K523" s="266">
        <v>43101</v>
      </c>
      <c r="L523" s="265">
        <v>5.4300000000000001E-2</v>
      </c>
      <c r="M523" s="265">
        <v>2.7000000000000001E-3</v>
      </c>
      <c r="N523" s="265">
        <f t="shared" si="8"/>
        <v>5.7000000000000002E-2</v>
      </c>
      <c r="O523" s="265" t="s">
        <v>2424</v>
      </c>
    </row>
    <row r="524" spans="1:15" hidden="1" x14ac:dyDescent="0.2">
      <c r="A524" s="265" t="s">
        <v>2423</v>
      </c>
      <c r="B524" s="265" t="s">
        <v>2422</v>
      </c>
      <c r="C524" s="265">
        <v>0.5</v>
      </c>
      <c r="D524" s="265" t="s">
        <v>403</v>
      </c>
      <c r="E524" s="265" t="s">
        <v>519</v>
      </c>
      <c r="F524" s="265" t="s">
        <v>519</v>
      </c>
      <c r="G524" s="265">
        <v>-0.05</v>
      </c>
      <c r="I524" s="265">
        <v>18</v>
      </c>
      <c r="J524" s="265">
        <v>55</v>
      </c>
      <c r="K524" s="266">
        <v>43101</v>
      </c>
      <c r="L524" s="265">
        <v>5.4300000000000001E-2</v>
      </c>
      <c r="M524" s="265">
        <v>2.7000000000000001E-3</v>
      </c>
      <c r="N524" s="265">
        <f t="shared" si="8"/>
        <v>5.7000000000000002E-2</v>
      </c>
    </row>
    <row r="525" spans="1:15" hidden="1" x14ac:dyDescent="0.2">
      <c r="A525" s="265" t="s">
        <v>2420</v>
      </c>
      <c r="B525" s="265" t="s">
        <v>2420</v>
      </c>
      <c r="C525" s="265">
        <v>0.5</v>
      </c>
      <c r="D525" s="265" t="s">
        <v>403</v>
      </c>
      <c r="E525" s="265" t="s">
        <v>519</v>
      </c>
      <c r="F525" s="265" t="s">
        <v>519</v>
      </c>
      <c r="G525" s="265">
        <v>-0.05</v>
      </c>
      <c r="I525" s="265">
        <v>18</v>
      </c>
      <c r="J525" s="265">
        <v>55</v>
      </c>
      <c r="K525" s="266">
        <v>43101</v>
      </c>
      <c r="L525" s="265">
        <v>5.4300000000000001E-2</v>
      </c>
      <c r="M525" s="265">
        <v>2.7000000000000001E-3</v>
      </c>
      <c r="N525" s="265">
        <f t="shared" si="8"/>
        <v>5.7000000000000002E-2</v>
      </c>
      <c r="O525" s="265" t="s">
        <v>2420</v>
      </c>
    </row>
    <row r="526" spans="1:15" hidden="1" x14ac:dyDescent="0.2">
      <c r="A526" s="265" t="s">
        <v>2421</v>
      </c>
      <c r="B526" s="265" t="s">
        <v>2420</v>
      </c>
      <c r="C526" s="265">
        <v>0.5</v>
      </c>
      <c r="D526" s="265" t="s">
        <v>403</v>
      </c>
      <c r="E526" s="265" t="s">
        <v>519</v>
      </c>
      <c r="F526" s="265" t="s">
        <v>519</v>
      </c>
      <c r="G526" s="265">
        <v>-0.05</v>
      </c>
      <c r="I526" s="265">
        <v>18</v>
      </c>
      <c r="J526" s="265">
        <v>55</v>
      </c>
      <c r="K526" s="266">
        <v>43101</v>
      </c>
      <c r="L526" s="265">
        <v>5.4300000000000001E-2</v>
      </c>
      <c r="M526" s="265">
        <v>2.7000000000000001E-3</v>
      </c>
      <c r="N526" s="265">
        <f t="shared" si="8"/>
        <v>5.7000000000000002E-2</v>
      </c>
    </row>
    <row r="527" spans="1:15" hidden="1" x14ac:dyDescent="0.2">
      <c r="A527" s="265" t="s">
        <v>2419</v>
      </c>
      <c r="B527" s="265" t="s">
        <v>2418</v>
      </c>
      <c r="C527" s="265">
        <v>0.5</v>
      </c>
      <c r="D527" s="265" t="s">
        <v>403</v>
      </c>
      <c r="E527" s="265" t="s">
        <v>519</v>
      </c>
      <c r="F527" s="265" t="s">
        <v>519</v>
      </c>
      <c r="G527" s="265">
        <v>0</v>
      </c>
      <c r="K527" s="266">
        <v>41791</v>
      </c>
      <c r="L527" s="265">
        <v>0</v>
      </c>
      <c r="M527" s="265">
        <v>0</v>
      </c>
      <c r="N527" s="265">
        <f t="shared" si="8"/>
        <v>0</v>
      </c>
    </row>
    <row r="528" spans="1:15" hidden="1" x14ac:dyDescent="0.2">
      <c r="A528" s="265" t="s">
        <v>2416</v>
      </c>
      <c r="B528" s="265" t="s">
        <v>2416</v>
      </c>
      <c r="C528" s="265">
        <v>0.5</v>
      </c>
      <c r="D528" s="265" t="s">
        <v>403</v>
      </c>
      <c r="E528" s="265" t="s">
        <v>519</v>
      </c>
      <c r="F528" s="265" t="s">
        <v>519</v>
      </c>
      <c r="G528" s="265">
        <v>-0.05</v>
      </c>
      <c r="I528" s="265">
        <v>17</v>
      </c>
      <c r="J528" s="265">
        <v>45</v>
      </c>
      <c r="K528" s="266">
        <v>43101</v>
      </c>
      <c r="L528" s="265">
        <v>3.1099999999999999E-2</v>
      </c>
      <c r="M528" s="265">
        <v>1.6000000000000001E-3</v>
      </c>
      <c r="N528" s="265">
        <f t="shared" si="8"/>
        <v>3.27E-2</v>
      </c>
      <c r="O528" s="265" t="s">
        <v>2416</v>
      </c>
    </row>
    <row r="529" spans="1:15" hidden="1" x14ac:dyDescent="0.2">
      <c r="A529" s="265" t="s">
        <v>2417</v>
      </c>
      <c r="B529" s="265" t="s">
        <v>2416</v>
      </c>
      <c r="C529" s="265">
        <v>0.5</v>
      </c>
      <c r="D529" s="265" t="s">
        <v>403</v>
      </c>
      <c r="E529" s="265" t="s">
        <v>519</v>
      </c>
      <c r="F529" s="265" t="s">
        <v>519</v>
      </c>
      <c r="G529" s="265">
        <v>-0.05</v>
      </c>
      <c r="I529" s="265">
        <v>17</v>
      </c>
      <c r="J529" s="265">
        <v>45</v>
      </c>
      <c r="K529" s="266">
        <v>43101</v>
      </c>
      <c r="L529" s="265">
        <v>3.1099999999999999E-2</v>
      </c>
      <c r="M529" s="265">
        <v>1.6000000000000001E-3</v>
      </c>
      <c r="N529" s="265">
        <f t="shared" si="8"/>
        <v>3.27E-2</v>
      </c>
    </row>
    <row r="530" spans="1:15" hidden="1" x14ac:dyDescent="0.2">
      <c r="A530" s="265" t="s">
        <v>2415</v>
      </c>
      <c r="B530" s="265" t="s">
        <v>2396</v>
      </c>
      <c r="C530" s="265">
        <v>0.5</v>
      </c>
      <c r="D530" s="265" t="s">
        <v>403</v>
      </c>
      <c r="E530" s="265" t="s">
        <v>519</v>
      </c>
      <c r="F530" s="265" t="s">
        <v>519</v>
      </c>
      <c r="G530" s="265">
        <v>-0.05</v>
      </c>
      <c r="I530" s="265">
        <v>17</v>
      </c>
      <c r="J530" s="265">
        <v>45</v>
      </c>
      <c r="K530" s="266">
        <v>43101</v>
      </c>
      <c r="L530" s="265">
        <v>9.9000000000000008E-3</v>
      </c>
      <c r="M530" s="265">
        <v>5.0000000000000001E-4</v>
      </c>
      <c r="N530" s="265">
        <f t="shared" si="8"/>
        <v>1.0400000000000001E-2</v>
      </c>
    </row>
    <row r="531" spans="1:15" hidden="1" x14ac:dyDescent="0.2">
      <c r="A531" s="265" t="s">
        <v>2414</v>
      </c>
      <c r="B531" s="265" t="s">
        <v>2396</v>
      </c>
      <c r="C531" s="265">
        <v>0.5</v>
      </c>
      <c r="D531" s="265" t="s">
        <v>403</v>
      </c>
      <c r="E531" s="265" t="s">
        <v>519</v>
      </c>
      <c r="F531" s="265" t="s">
        <v>519</v>
      </c>
      <c r="G531" s="265">
        <v>-0.05</v>
      </c>
      <c r="I531" s="265">
        <v>17</v>
      </c>
      <c r="J531" s="265">
        <v>45</v>
      </c>
      <c r="K531" s="266">
        <v>43101</v>
      </c>
      <c r="L531" s="265">
        <v>9.9000000000000008E-3</v>
      </c>
      <c r="M531" s="265">
        <v>5.0000000000000001E-4</v>
      </c>
      <c r="N531" s="265">
        <f t="shared" si="8"/>
        <v>1.0400000000000001E-2</v>
      </c>
    </row>
    <row r="532" spans="1:15" hidden="1" x14ac:dyDescent="0.2">
      <c r="A532" s="265" t="s">
        <v>2413</v>
      </c>
      <c r="B532" s="265" t="s">
        <v>2411</v>
      </c>
      <c r="C532" s="265">
        <v>0.5</v>
      </c>
      <c r="D532" s="265" t="s">
        <v>403</v>
      </c>
      <c r="E532" s="265" t="s">
        <v>519</v>
      </c>
      <c r="F532" s="265" t="s">
        <v>519</v>
      </c>
      <c r="G532" s="265">
        <v>-0.05</v>
      </c>
      <c r="I532" s="265">
        <v>17</v>
      </c>
      <c r="J532" s="265">
        <v>45</v>
      </c>
      <c r="K532" s="266">
        <v>43101</v>
      </c>
      <c r="L532" s="265">
        <v>7.4700000000000003E-2</v>
      </c>
      <c r="M532" s="265">
        <v>3.7000000000000002E-3</v>
      </c>
      <c r="N532" s="265">
        <f t="shared" si="8"/>
        <v>7.8399999999999997E-2</v>
      </c>
      <c r="O532" s="265" t="s">
        <v>2413</v>
      </c>
    </row>
    <row r="533" spans="1:15" hidden="1" x14ac:dyDescent="0.2">
      <c r="A533" s="265" t="s">
        <v>2412</v>
      </c>
      <c r="B533" s="265" t="s">
        <v>2411</v>
      </c>
      <c r="C533" s="265">
        <v>0.5</v>
      </c>
      <c r="D533" s="265" t="s">
        <v>403</v>
      </c>
      <c r="E533" s="265" t="s">
        <v>519</v>
      </c>
      <c r="F533" s="265" t="s">
        <v>519</v>
      </c>
      <c r="G533" s="265">
        <v>-0.05</v>
      </c>
      <c r="I533" s="265">
        <v>17</v>
      </c>
      <c r="J533" s="265">
        <v>45</v>
      </c>
      <c r="K533" s="266">
        <v>43101</v>
      </c>
      <c r="L533" s="265">
        <v>7.4700000000000003E-2</v>
      </c>
      <c r="M533" s="265">
        <v>3.7000000000000002E-3</v>
      </c>
      <c r="N533" s="265">
        <f t="shared" si="8"/>
        <v>7.8399999999999997E-2</v>
      </c>
    </row>
    <row r="534" spans="1:15" hidden="1" x14ac:dyDescent="0.2">
      <c r="A534" s="265" t="s">
        <v>303</v>
      </c>
      <c r="B534" s="265" t="s">
        <v>2409</v>
      </c>
      <c r="C534" s="265">
        <v>0.5</v>
      </c>
      <c r="D534" s="265" t="s">
        <v>403</v>
      </c>
      <c r="E534" s="265" t="s">
        <v>519</v>
      </c>
      <c r="F534" s="265" t="s">
        <v>519</v>
      </c>
      <c r="G534" s="265">
        <v>-0.05</v>
      </c>
      <c r="I534" s="265">
        <v>17</v>
      </c>
      <c r="J534" s="265">
        <v>45</v>
      </c>
      <c r="K534" s="266">
        <v>43101</v>
      </c>
      <c r="L534" s="265">
        <v>1.47E-2</v>
      </c>
      <c r="M534" s="265">
        <v>6.9999999999999999E-4</v>
      </c>
      <c r="N534" s="265">
        <f t="shared" si="8"/>
        <v>1.5399999999999999E-2</v>
      </c>
      <c r="O534" s="265" t="s">
        <v>303</v>
      </c>
    </row>
    <row r="535" spans="1:15" hidden="1" x14ac:dyDescent="0.2">
      <c r="A535" s="265" t="s">
        <v>2410</v>
      </c>
      <c r="B535" s="265" t="s">
        <v>2409</v>
      </c>
      <c r="C535" s="265">
        <v>0.5</v>
      </c>
      <c r="D535" s="265" t="s">
        <v>403</v>
      </c>
      <c r="E535" s="265" t="s">
        <v>519</v>
      </c>
      <c r="F535" s="265" t="s">
        <v>519</v>
      </c>
      <c r="G535" s="265">
        <v>-0.05</v>
      </c>
      <c r="I535" s="265">
        <v>17</v>
      </c>
      <c r="J535" s="265">
        <v>45</v>
      </c>
      <c r="K535" s="266">
        <v>43101</v>
      </c>
      <c r="L535" s="265">
        <v>1.47E-2</v>
      </c>
      <c r="M535" s="265">
        <v>6.9999999999999999E-4</v>
      </c>
      <c r="N535" s="265">
        <f t="shared" si="8"/>
        <v>1.5399999999999999E-2</v>
      </c>
    </row>
    <row r="536" spans="1:15" hidden="1" x14ac:dyDescent="0.2">
      <c r="A536" s="265" t="s">
        <v>304</v>
      </c>
      <c r="B536" s="265" t="s">
        <v>2407</v>
      </c>
      <c r="C536" s="265">
        <v>0.5</v>
      </c>
      <c r="D536" s="265" t="s">
        <v>403</v>
      </c>
      <c r="E536" s="265" t="s">
        <v>519</v>
      </c>
      <c r="F536" s="265" t="s">
        <v>519</v>
      </c>
      <c r="G536" s="265">
        <v>-0.05</v>
      </c>
      <c r="I536" s="265">
        <v>17</v>
      </c>
      <c r="J536" s="265">
        <v>45</v>
      </c>
      <c r="K536" s="266">
        <v>43101</v>
      </c>
      <c r="L536" s="265">
        <v>1.9900000000000001E-2</v>
      </c>
      <c r="M536" s="265">
        <v>1E-3</v>
      </c>
      <c r="N536" s="265">
        <f t="shared" si="8"/>
        <v>2.0900000000000002E-2</v>
      </c>
      <c r="O536" s="265" t="s">
        <v>304</v>
      </c>
    </row>
    <row r="537" spans="1:15" hidden="1" x14ac:dyDescent="0.2">
      <c r="A537" s="265" t="s">
        <v>2408</v>
      </c>
      <c r="B537" s="265" t="s">
        <v>2407</v>
      </c>
      <c r="C537" s="265">
        <v>0.5</v>
      </c>
      <c r="D537" s="265" t="s">
        <v>403</v>
      </c>
      <c r="E537" s="265" t="s">
        <v>519</v>
      </c>
      <c r="F537" s="265" t="s">
        <v>519</v>
      </c>
      <c r="G537" s="265">
        <v>-0.05</v>
      </c>
      <c r="I537" s="265">
        <v>17</v>
      </c>
      <c r="J537" s="265">
        <v>45</v>
      </c>
      <c r="K537" s="266">
        <v>43101</v>
      </c>
      <c r="L537" s="265">
        <v>1.9900000000000001E-2</v>
      </c>
      <c r="M537" s="265">
        <v>1E-3</v>
      </c>
      <c r="N537" s="265">
        <f t="shared" si="8"/>
        <v>2.0900000000000002E-2</v>
      </c>
    </row>
    <row r="538" spans="1:15" hidden="1" x14ac:dyDescent="0.2">
      <c r="A538" s="265" t="s">
        <v>2406</v>
      </c>
      <c r="B538" s="265" t="s">
        <v>2404</v>
      </c>
      <c r="C538" s="265">
        <v>0.5</v>
      </c>
      <c r="D538" s="265" t="s">
        <v>403</v>
      </c>
      <c r="E538" s="265" t="s">
        <v>519</v>
      </c>
      <c r="F538" s="265" t="s">
        <v>519</v>
      </c>
      <c r="G538" s="265">
        <v>-0.05</v>
      </c>
      <c r="I538" s="265">
        <v>17</v>
      </c>
      <c r="J538" s="265">
        <v>45</v>
      </c>
      <c r="K538" s="266">
        <v>43101</v>
      </c>
      <c r="L538" s="265">
        <v>2.6800000000000001E-2</v>
      </c>
      <c r="M538" s="265">
        <v>1.2999999999999999E-3</v>
      </c>
      <c r="N538" s="265">
        <f t="shared" si="8"/>
        <v>2.81E-2</v>
      </c>
      <c r="O538" s="265" t="s">
        <v>2406</v>
      </c>
    </row>
    <row r="539" spans="1:15" hidden="1" x14ac:dyDescent="0.2">
      <c r="A539" s="265" t="s">
        <v>2405</v>
      </c>
      <c r="B539" s="265" t="s">
        <v>2404</v>
      </c>
      <c r="C539" s="265">
        <v>0.5</v>
      </c>
      <c r="D539" s="265" t="s">
        <v>403</v>
      </c>
      <c r="E539" s="265" t="s">
        <v>519</v>
      </c>
      <c r="F539" s="265" t="s">
        <v>519</v>
      </c>
      <c r="G539" s="265">
        <v>-0.05</v>
      </c>
      <c r="I539" s="265">
        <v>17</v>
      </c>
      <c r="J539" s="265">
        <v>45</v>
      </c>
      <c r="K539" s="266">
        <v>43101</v>
      </c>
      <c r="L539" s="265">
        <v>2.6800000000000001E-2</v>
      </c>
      <c r="M539" s="265">
        <v>1.2999999999999999E-3</v>
      </c>
      <c r="N539" s="265">
        <f t="shared" si="8"/>
        <v>2.81E-2</v>
      </c>
    </row>
    <row r="540" spans="1:15" hidden="1" x14ac:dyDescent="0.2">
      <c r="A540" s="265" t="s">
        <v>2403</v>
      </c>
      <c r="B540" s="265" t="s">
        <v>2401</v>
      </c>
      <c r="C540" s="265">
        <v>0.5</v>
      </c>
      <c r="D540" s="265" t="s">
        <v>403</v>
      </c>
      <c r="E540" s="265" t="s">
        <v>519</v>
      </c>
      <c r="F540" s="265" t="s">
        <v>519</v>
      </c>
      <c r="G540" s="265">
        <v>-0.05</v>
      </c>
      <c r="I540" s="265">
        <v>17</v>
      </c>
      <c r="J540" s="265">
        <v>45</v>
      </c>
      <c r="K540" s="266">
        <v>43101</v>
      </c>
      <c r="L540" s="265">
        <v>5.3E-3</v>
      </c>
      <c r="M540" s="265">
        <v>2.9999999999999997E-4</v>
      </c>
      <c r="N540" s="265">
        <f t="shared" si="8"/>
        <v>5.5999999999999999E-3</v>
      </c>
    </row>
    <row r="541" spans="1:15" hidden="1" x14ac:dyDescent="0.2">
      <c r="A541" s="265" t="s">
        <v>2402</v>
      </c>
      <c r="B541" s="265" t="s">
        <v>2401</v>
      </c>
      <c r="C541" s="265">
        <v>0.5</v>
      </c>
      <c r="D541" s="265" t="s">
        <v>403</v>
      </c>
      <c r="E541" s="265" t="s">
        <v>519</v>
      </c>
      <c r="F541" s="265" t="s">
        <v>519</v>
      </c>
      <c r="G541" s="265">
        <v>-0.05</v>
      </c>
      <c r="I541" s="265">
        <v>17</v>
      </c>
      <c r="J541" s="265">
        <v>45</v>
      </c>
      <c r="K541" s="266">
        <v>43101</v>
      </c>
      <c r="L541" s="265">
        <v>5.3E-3</v>
      </c>
      <c r="M541" s="265">
        <v>2.9999999999999997E-4</v>
      </c>
      <c r="N541" s="265">
        <f t="shared" si="8"/>
        <v>5.5999999999999999E-3</v>
      </c>
      <c r="O541" s="265" t="s">
        <v>2402</v>
      </c>
    </row>
    <row r="542" spans="1:15" hidden="1" x14ac:dyDescent="0.2">
      <c r="A542" s="265" t="s">
        <v>2400</v>
      </c>
      <c r="B542" s="265" t="s">
        <v>2399</v>
      </c>
      <c r="C542" s="265">
        <v>0.5</v>
      </c>
      <c r="D542" s="265" t="s">
        <v>403</v>
      </c>
      <c r="E542" s="265" t="s">
        <v>519</v>
      </c>
      <c r="F542" s="265" t="s">
        <v>519</v>
      </c>
      <c r="G542" s="265">
        <v>-0.05</v>
      </c>
      <c r="I542" s="265">
        <v>17</v>
      </c>
      <c r="J542" s="265">
        <v>45</v>
      </c>
      <c r="K542" s="266">
        <v>43101</v>
      </c>
      <c r="L542" s="265">
        <v>3.1099999999999999E-2</v>
      </c>
      <c r="M542" s="265">
        <v>1.6000000000000001E-3</v>
      </c>
      <c r="N542" s="265">
        <f t="shared" si="8"/>
        <v>3.27E-2</v>
      </c>
      <c r="O542" s="265" t="s">
        <v>2400</v>
      </c>
    </row>
    <row r="543" spans="1:15" hidden="1" x14ac:dyDescent="0.2">
      <c r="A543" s="265" t="s">
        <v>2398</v>
      </c>
      <c r="B543" s="265" t="s">
        <v>2396</v>
      </c>
      <c r="C543" s="265">
        <v>0.5</v>
      </c>
      <c r="D543" s="265" t="s">
        <v>403</v>
      </c>
      <c r="E543" s="265" t="s">
        <v>519</v>
      </c>
      <c r="F543" s="265" t="s">
        <v>519</v>
      </c>
      <c r="G543" s="265">
        <v>-0.05</v>
      </c>
      <c r="I543" s="265">
        <v>17</v>
      </c>
      <c r="J543" s="265">
        <v>45</v>
      </c>
      <c r="K543" s="266">
        <v>43101</v>
      </c>
      <c r="L543" s="265">
        <v>9.9000000000000008E-3</v>
      </c>
      <c r="M543" s="265">
        <v>5.0000000000000001E-4</v>
      </c>
      <c r="N543" s="265">
        <f t="shared" si="8"/>
        <v>1.0400000000000001E-2</v>
      </c>
    </row>
    <row r="544" spans="1:15" hidden="1" x14ac:dyDescent="0.2">
      <c r="A544" s="265" t="s">
        <v>2397</v>
      </c>
      <c r="B544" s="265" t="s">
        <v>2396</v>
      </c>
      <c r="C544" s="265">
        <v>0.5</v>
      </c>
      <c r="D544" s="265" t="s">
        <v>403</v>
      </c>
      <c r="E544" s="265" t="s">
        <v>519</v>
      </c>
      <c r="F544" s="265" t="s">
        <v>519</v>
      </c>
      <c r="G544" s="265">
        <v>-0.05</v>
      </c>
      <c r="I544" s="265">
        <v>17</v>
      </c>
      <c r="J544" s="265">
        <v>45</v>
      </c>
      <c r="K544" s="266">
        <v>43101</v>
      </c>
      <c r="L544" s="265">
        <v>9.9000000000000008E-3</v>
      </c>
      <c r="M544" s="265">
        <v>5.0000000000000001E-4</v>
      </c>
      <c r="N544" s="265">
        <f t="shared" si="8"/>
        <v>1.0400000000000001E-2</v>
      </c>
      <c r="O544" s="265" t="s">
        <v>2397</v>
      </c>
    </row>
    <row r="545" spans="1:15" hidden="1" x14ac:dyDescent="0.2">
      <c r="A545" s="265" t="s">
        <v>305</v>
      </c>
      <c r="B545" s="265" t="s">
        <v>2392</v>
      </c>
      <c r="C545" s="265">
        <v>0.5</v>
      </c>
      <c r="D545" s="265" t="s">
        <v>403</v>
      </c>
      <c r="E545" s="265" t="s">
        <v>519</v>
      </c>
      <c r="F545" s="265" t="s">
        <v>519</v>
      </c>
      <c r="G545" s="265">
        <v>-0.05</v>
      </c>
      <c r="I545" s="265">
        <v>17</v>
      </c>
      <c r="J545" s="265">
        <v>45</v>
      </c>
      <c r="K545" s="266">
        <v>43101</v>
      </c>
      <c r="L545" s="265">
        <v>2.58E-2</v>
      </c>
      <c r="M545" s="265">
        <v>1.2999999999999999E-3</v>
      </c>
      <c r="N545" s="265">
        <f t="shared" si="8"/>
        <v>2.7099999999999999E-2</v>
      </c>
      <c r="O545" s="265" t="s">
        <v>305</v>
      </c>
    </row>
    <row r="546" spans="1:15" hidden="1" x14ac:dyDescent="0.2">
      <c r="A546" s="265" t="s">
        <v>2395</v>
      </c>
      <c r="B546" s="265" t="s">
        <v>2392</v>
      </c>
      <c r="C546" s="265">
        <v>0.5</v>
      </c>
      <c r="D546" s="265" t="s">
        <v>403</v>
      </c>
      <c r="E546" s="265" t="s">
        <v>519</v>
      </c>
      <c r="F546" s="265" t="s">
        <v>519</v>
      </c>
      <c r="G546" s="265">
        <v>-0.05</v>
      </c>
      <c r="I546" s="265">
        <v>17</v>
      </c>
      <c r="J546" s="265">
        <v>45</v>
      </c>
      <c r="K546" s="266">
        <v>43101</v>
      </c>
      <c r="L546" s="265">
        <v>2.58E-2</v>
      </c>
      <c r="M546" s="265">
        <v>1.2999999999999999E-3</v>
      </c>
      <c r="N546" s="265">
        <f t="shared" si="8"/>
        <v>2.7099999999999999E-2</v>
      </c>
      <c r="O546" s="265" t="s">
        <v>2395</v>
      </c>
    </row>
    <row r="547" spans="1:15" hidden="1" x14ac:dyDescent="0.2">
      <c r="A547" s="265" t="s">
        <v>2394</v>
      </c>
      <c r="B547" s="265" t="s">
        <v>2392</v>
      </c>
      <c r="C547" s="265">
        <v>0.5</v>
      </c>
      <c r="D547" s="265" t="s">
        <v>403</v>
      </c>
      <c r="E547" s="265" t="s">
        <v>519</v>
      </c>
      <c r="F547" s="265" t="s">
        <v>519</v>
      </c>
      <c r="G547" s="265">
        <v>-0.05</v>
      </c>
      <c r="I547" s="265">
        <v>17</v>
      </c>
      <c r="J547" s="265">
        <v>45</v>
      </c>
      <c r="K547" s="266">
        <v>43101</v>
      </c>
      <c r="L547" s="265">
        <v>2.58E-2</v>
      </c>
      <c r="M547" s="265">
        <v>1.2999999999999999E-3</v>
      </c>
      <c r="N547" s="265">
        <f t="shared" si="8"/>
        <v>2.7099999999999999E-2</v>
      </c>
    </row>
    <row r="548" spans="1:15" hidden="1" x14ac:dyDescent="0.2">
      <c r="A548" s="265" t="s">
        <v>2393</v>
      </c>
      <c r="B548" s="265" t="s">
        <v>2392</v>
      </c>
      <c r="C548" s="265">
        <v>0.5</v>
      </c>
      <c r="D548" s="265" t="s">
        <v>403</v>
      </c>
      <c r="E548" s="265" t="s">
        <v>519</v>
      </c>
      <c r="F548" s="265" t="s">
        <v>519</v>
      </c>
      <c r="G548" s="265">
        <v>-0.05</v>
      </c>
      <c r="I548" s="265">
        <v>17</v>
      </c>
      <c r="J548" s="265">
        <v>45</v>
      </c>
      <c r="K548" s="266">
        <v>43101</v>
      </c>
      <c r="L548" s="265">
        <v>2.58E-2</v>
      </c>
      <c r="M548" s="265">
        <v>1.2999999999999999E-3</v>
      </c>
      <c r="N548" s="265">
        <f t="shared" si="8"/>
        <v>2.7099999999999999E-2</v>
      </c>
    </row>
    <row r="549" spans="1:15" hidden="1" x14ac:dyDescent="0.2">
      <c r="A549" s="265" t="s">
        <v>2391</v>
      </c>
      <c r="B549" s="265" t="s">
        <v>2390</v>
      </c>
      <c r="C549" s="265">
        <v>0.5</v>
      </c>
      <c r="D549" s="265" t="s">
        <v>403</v>
      </c>
      <c r="E549" s="265" t="s">
        <v>519</v>
      </c>
      <c r="F549" s="265" t="s">
        <v>519</v>
      </c>
      <c r="G549" s="265">
        <v>0</v>
      </c>
      <c r="K549" s="266">
        <v>40330</v>
      </c>
      <c r="L549" s="265">
        <v>0</v>
      </c>
      <c r="M549" s="265">
        <v>0</v>
      </c>
      <c r="N549" s="265">
        <f t="shared" si="8"/>
        <v>0</v>
      </c>
    </row>
    <row r="550" spans="1:15" hidden="1" x14ac:dyDescent="0.2">
      <c r="A550" s="265" t="s">
        <v>2389</v>
      </c>
      <c r="B550" s="265" t="s">
        <v>2385</v>
      </c>
      <c r="C550" s="265">
        <v>0.5</v>
      </c>
      <c r="D550" s="265" t="s">
        <v>403</v>
      </c>
      <c r="E550" s="265" t="s">
        <v>519</v>
      </c>
      <c r="F550" s="265" t="s">
        <v>519</v>
      </c>
      <c r="G550" s="265">
        <v>-0.05</v>
      </c>
      <c r="I550" s="265">
        <v>17</v>
      </c>
      <c r="J550" s="265">
        <v>45</v>
      </c>
      <c r="K550" s="266">
        <v>43101</v>
      </c>
      <c r="L550" s="265">
        <v>9.4000000000000004E-3</v>
      </c>
      <c r="M550" s="265">
        <v>5.0000000000000001E-4</v>
      </c>
      <c r="N550" s="265">
        <f t="shared" si="8"/>
        <v>9.9000000000000008E-3</v>
      </c>
    </row>
    <row r="551" spans="1:15" hidden="1" x14ac:dyDescent="0.2">
      <c r="A551" s="265" t="s">
        <v>2388</v>
      </c>
      <c r="B551" s="265" t="s">
        <v>2385</v>
      </c>
      <c r="C551" s="265">
        <v>0.5</v>
      </c>
      <c r="D551" s="265" t="s">
        <v>403</v>
      </c>
      <c r="E551" s="265" t="s">
        <v>519</v>
      </c>
      <c r="F551" s="265" t="s">
        <v>519</v>
      </c>
      <c r="G551" s="265">
        <v>-0.05</v>
      </c>
      <c r="I551" s="265">
        <v>17</v>
      </c>
      <c r="J551" s="265">
        <v>45</v>
      </c>
      <c r="K551" s="266">
        <v>43101</v>
      </c>
      <c r="L551" s="265">
        <v>9.4000000000000004E-3</v>
      </c>
      <c r="M551" s="265">
        <v>5.0000000000000001E-4</v>
      </c>
      <c r="N551" s="265">
        <f t="shared" si="8"/>
        <v>9.9000000000000008E-3</v>
      </c>
      <c r="O551" s="265" t="s">
        <v>2388</v>
      </c>
    </row>
    <row r="552" spans="1:15" hidden="1" x14ac:dyDescent="0.2">
      <c r="A552" s="265" t="s">
        <v>2387</v>
      </c>
      <c r="B552" s="265" t="s">
        <v>2385</v>
      </c>
      <c r="C552" s="265">
        <v>0.5</v>
      </c>
      <c r="D552" s="265" t="s">
        <v>403</v>
      </c>
      <c r="E552" s="265" t="s">
        <v>519</v>
      </c>
      <c r="F552" s="265" t="s">
        <v>519</v>
      </c>
      <c r="G552" s="265">
        <v>-0.05</v>
      </c>
      <c r="I552" s="265">
        <v>17</v>
      </c>
      <c r="J552" s="265">
        <v>45</v>
      </c>
      <c r="K552" s="266">
        <v>43101</v>
      </c>
      <c r="L552" s="265">
        <v>9.4000000000000004E-3</v>
      </c>
      <c r="M552" s="265">
        <v>5.0000000000000001E-4</v>
      </c>
      <c r="N552" s="265">
        <f t="shared" si="8"/>
        <v>9.9000000000000008E-3</v>
      </c>
    </row>
    <row r="553" spans="1:15" hidden="1" x14ac:dyDescent="0.2">
      <c r="A553" s="265" t="s">
        <v>2386</v>
      </c>
      <c r="B553" s="265" t="s">
        <v>2385</v>
      </c>
      <c r="C553" s="265">
        <v>0.5</v>
      </c>
      <c r="D553" s="265" t="s">
        <v>403</v>
      </c>
      <c r="E553" s="265" t="s">
        <v>519</v>
      </c>
      <c r="F553" s="265" t="s">
        <v>519</v>
      </c>
      <c r="G553" s="265">
        <v>-0.05</v>
      </c>
      <c r="I553" s="265">
        <v>17</v>
      </c>
      <c r="J553" s="265">
        <v>45</v>
      </c>
      <c r="K553" s="266">
        <v>43101</v>
      </c>
      <c r="L553" s="265">
        <v>9.4000000000000004E-3</v>
      </c>
      <c r="M553" s="265">
        <v>5.0000000000000001E-4</v>
      </c>
      <c r="N553" s="265">
        <f t="shared" si="8"/>
        <v>9.9000000000000008E-3</v>
      </c>
    </row>
    <row r="554" spans="1:15" hidden="1" x14ac:dyDescent="0.2">
      <c r="A554" s="265" t="s">
        <v>2384</v>
      </c>
      <c r="B554" s="265" t="s">
        <v>2383</v>
      </c>
      <c r="C554" s="265">
        <v>0.5</v>
      </c>
      <c r="D554" s="265" t="s">
        <v>403</v>
      </c>
      <c r="E554" s="265" t="s">
        <v>519</v>
      </c>
      <c r="F554" s="265" t="s">
        <v>519</v>
      </c>
      <c r="G554" s="265">
        <v>0</v>
      </c>
      <c r="K554" s="266">
        <v>40330</v>
      </c>
      <c r="L554" s="265">
        <v>0</v>
      </c>
      <c r="M554" s="265">
        <v>0</v>
      </c>
      <c r="N554" s="265">
        <f t="shared" si="8"/>
        <v>0</v>
      </c>
    </row>
    <row r="555" spans="1:15" hidden="1" x14ac:dyDescent="0.2">
      <c r="A555" s="265" t="s">
        <v>2382</v>
      </c>
      <c r="B555" s="265" t="s">
        <v>2380</v>
      </c>
      <c r="C555" s="265">
        <v>0.5</v>
      </c>
      <c r="D555" s="265" t="s">
        <v>403</v>
      </c>
      <c r="E555" s="265" t="s">
        <v>519</v>
      </c>
      <c r="F555" s="265" t="s">
        <v>519</v>
      </c>
      <c r="G555" s="265">
        <v>-0.05</v>
      </c>
      <c r="I555" s="265">
        <v>17</v>
      </c>
      <c r="J555" s="265">
        <v>45</v>
      </c>
      <c r="K555" s="266">
        <v>43101</v>
      </c>
      <c r="L555" s="265">
        <v>1E-3</v>
      </c>
      <c r="M555" s="265">
        <v>0</v>
      </c>
      <c r="N555" s="265">
        <f t="shared" si="8"/>
        <v>1E-3</v>
      </c>
      <c r="O555" s="265" t="s">
        <v>2382</v>
      </c>
    </row>
    <row r="556" spans="1:15" hidden="1" x14ac:dyDescent="0.2">
      <c r="A556" s="265" t="s">
        <v>2381</v>
      </c>
      <c r="B556" s="265" t="s">
        <v>2380</v>
      </c>
      <c r="C556" s="265">
        <v>0.5</v>
      </c>
      <c r="D556" s="265" t="s">
        <v>403</v>
      </c>
      <c r="E556" s="265" t="s">
        <v>519</v>
      </c>
      <c r="F556" s="265" t="s">
        <v>519</v>
      </c>
      <c r="G556" s="265">
        <v>-0.05</v>
      </c>
      <c r="I556" s="265">
        <v>17</v>
      </c>
      <c r="J556" s="265">
        <v>45</v>
      </c>
      <c r="K556" s="266">
        <v>43101</v>
      </c>
      <c r="L556" s="265">
        <v>1E-3</v>
      </c>
      <c r="M556" s="265">
        <v>0</v>
      </c>
      <c r="N556" s="265">
        <f t="shared" si="8"/>
        <v>1E-3</v>
      </c>
    </row>
    <row r="557" spans="1:15" hidden="1" x14ac:dyDescent="0.2">
      <c r="A557" s="265" t="s">
        <v>2379</v>
      </c>
      <c r="B557" s="265" t="s">
        <v>520</v>
      </c>
      <c r="C557" s="265">
        <v>0.5</v>
      </c>
      <c r="D557" s="265" t="s">
        <v>403</v>
      </c>
      <c r="E557" s="265" t="s">
        <v>519</v>
      </c>
      <c r="F557" s="265" t="s">
        <v>519</v>
      </c>
      <c r="G557" s="265">
        <v>0</v>
      </c>
      <c r="K557" s="266">
        <v>41730</v>
      </c>
      <c r="L557" s="265">
        <v>0</v>
      </c>
      <c r="M557" s="265">
        <v>0</v>
      </c>
      <c r="N557" s="265">
        <f t="shared" si="8"/>
        <v>0</v>
      </c>
    </row>
    <row r="558" spans="1:15" hidden="1" x14ac:dyDescent="0.2">
      <c r="A558" s="265" t="s">
        <v>306</v>
      </c>
      <c r="B558" s="265" t="s">
        <v>306</v>
      </c>
      <c r="C558" s="265">
        <v>0.5</v>
      </c>
      <c r="D558" s="265" t="s">
        <v>403</v>
      </c>
      <c r="E558" s="265" t="s">
        <v>519</v>
      </c>
      <c r="F558" s="265" t="s">
        <v>519</v>
      </c>
      <c r="G558" s="265">
        <v>-0.05</v>
      </c>
      <c r="I558" s="265">
        <v>17</v>
      </c>
      <c r="J558" s="265">
        <v>60</v>
      </c>
      <c r="K558" s="266">
        <v>43101</v>
      </c>
      <c r="L558" s="265">
        <v>2.86E-2</v>
      </c>
      <c r="M558" s="265">
        <v>1.4E-3</v>
      </c>
      <c r="N558" s="265">
        <f t="shared" si="8"/>
        <v>0.03</v>
      </c>
      <c r="O558" s="265" t="s">
        <v>306</v>
      </c>
    </row>
    <row r="559" spans="1:15" hidden="1" x14ac:dyDescent="0.2">
      <c r="A559" s="265" t="s">
        <v>2378</v>
      </c>
      <c r="B559" s="265" t="s">
        <v>306</v>
      </c>
      <c r="C559" s="265">
        <v>0.5</v>
      </c>
      <c r="D559" s="265" t="s">
        <v>403</v>
      </c>
      <c r="E559" s="265" t="s">
        <v>519</v>
      </c>
      <c r="F559" s="265" t="s">
        <v>519</v>
      </c>
      <c r="G559" s="265">
        <v>-0.05</v>
      </c>
      <c r="I559" s="265">
        <v>17</v>
      </c>
      <c r="J559" s="265">
        <v>60</v>
      </c>
      <c r="K559" s="266">
        <v>43101</v>
      </c>
      <c r="L559" s="265">
        <v>2.86E-2</v>
      </c>
      <c r="M559" s="265">
        <v>1.4E-3</v>
      </c>
      <c r="N559" s="265">
        <f t="shared" si="8"/>
        <v>0.03</v>
      </c>
    </row>
    <row r="560" spans="1:15" hidden="1" x14ac:dyDescent="0.2">
      <c r="A560" s="265" t="s">
        <v>307</v>
      </c>
      <c r="B560" s="265" t="s">
        <v>307</v>
      </c>
      <c r="C560" s="265">
        <v>0.5</v>
      </c>
      <c r="D560" s="265" t="s">
        <v>403</v>
      </c>
      <c r="E560" s="265" t="s">
        <v>519</v>
      </c>
      <c r="F560" s="265" t="s">
        <v>519</v>
      </c>
      <c r="G560" s="265">
        <v>-0.05</v>
      </c>
      <c r="I560" s="265">
        <v>17</v>
      </c>
      <c r="J560" s="265">
        <v>60</v>
      </c>
      <c r="K560" s="266">
        <v>43101</v>
      </c>
      <c r="L560" s="265">
        <v>1.61E-2</v>
      </c>
      <c r="M560" s="265">
        <v>8.0000000000000004E-4</v>
      </c>
      <c r="N560" s="265">
        <f t="shared" si="8"/>
        <v>1.6899999999999998E-2</v>
      </c>
      <c r="O560" s="265" t="s">
        <v>307</v>
      </c>
    </row>
    <row r="561" spans="1:15" hidden="1" x14ac:dyDescent="0.2">
      <c r="A561" s="265" t="s">
        <v>2377</v>
      </c>
      <c r="B561" s="265" t="s">
        <v>307</v>
      </c>
      <c r="C561" s="265">
        <v>0.5</v>
      </c>
      <c r="D561" s="265" t="s">
        <v>403</v>
      </c>
      <c r="E561" s="265" t="s">
        <v>519</v>
      </c>
      <c r="F561" s="265" t="s">
        <v>519</v>
      </c>
      <c r="G561" s="265">
        <v>-0.05</v>
      </c>
      <c r="I561" s="265">
        <v>17</v>
      </c>
      <c r="J561" s="265">
        <v>60</v>
      </c>
      <c r="K561" s="266">
        <v>43101</v>
      </c>
      <c r="L561" s="265">
        <v>1.61E-2</v>
      </c>
      <c r="M561" s="265">
        <v>8.0000000000000004E-4</v>
      </c>
      <c r="N561" s="265">
        <f t="shared" si="8"/>
        <v>1.6899999999999998E-2</v>
      </c>
    </row>
    <row r="562" spans="1:15" hidden="1" x14ac:dyDescent="0.2">
      <c r="A562" s="265" t="s">
        <v>308</v>
      </c>
      <c r="B562" s="265" t="s">
        <v>308</v>
      </c>
      <c r="C562" s="265">
        <v>0.5</v>
      </c>
      <c r="D562" s="265" t="s">
        <v>403</v>
      </c>
      <c r="E562" s="265" t="s">
        <v>519</v>
      </c>
      <c r="F562" s="265" t="s">
        <v>519</v>
      </c>
      <c r="G562" s="265">
        <v>-0.05</v>
      </c>
      <c r="I562" s="265">
        <v>17</v>
      </c>
      <c r="J562" s="265">
        <v>60</v>
      </c>
      <c r="K562" s="266">
        <v>43101</v>
      </c>
      <c r="L562" s="265">
        <v>2.64E-2</v>
      </c>
      <c r="M562" s="265">
        <v>1.2999999999999999E-3</v>
      </c>
      <c r="N562" s="265">
        <f t="shared" si="8"/>
        <v>2.7699999999999999E-2</v>
      </c>
      <c r="O562" s="265" t="s">
        <v>308</v>
      </c>
    </row>
    <row r="563" spans="1:15" hidden="1" x14ac:dyDescent="0.2">
      <c r="A563" s="265" t="s">
        <v>309</v>
      </c>
      <c r="B563" s="265" t="s">
        <v>309</v>
      </c>
      <c r="C563" s="265">
        <v>0.5</v>
      </c>
      <c r="D563" s="265" t="s">
        <v>403</v>
      </c>
      <c r="E563" s="265" t="s">
        <v>519</v>
      </c>
      <c r="F563" s="265" t="s">
        <v>519</v>
      </c>
      <c r="G563" s="265">
        <v>-0.05</v>
      </c>
      <c r="I563" s="265">
        <v>17</v>
      </c>
      <c r="J563" s="265">
        <v>60</v>
      </c>
      <c r="K563" s="266">
        <v>43101</v>
      </c>
      <c r="L563" s="265">
        <v>2.64E-2</v>
      </c>
      <c r="M563" s="265">
        <v>1.2999999999999999E-3</v>
      </c>
      <c r="N563" s="265">
        <f t="shared" si="8"/>
        <v>2.7699999999999999E-2</v>
      </c>
      <c r="O563" s="265" t="s">
        <v>309</v>
      </c>
    </row>
    <row r="564" spans="1:15" hidden="1" x14ac:dyDescent="0.2">
      <c r="A564" s="265" t="s">
        <v>2376</v>
      </c>
      <c r="B564" s="265" t="s">
        <v>309</v>
      </c>
      <c r="C564" s="265">
        <v>0.5</v>
      </c>
      <c r="D564" s="265" t="s">
        <v>403</v>
      </c>
      <c r="E564" s="265" t="s">
        <v>519</v>
      </c>
      <c r="F564" s="265" t="s">
        <v>519</v>
      </c>
      <c r="G564" s="265">
        <v>-0.05</v>
      </c>
      <c r="I564" s="265">
        <v>17</v>
      </c>
      <c r="J564" s="265">
        <v>60</v>
      </c>
      <c r="K564" s="266">
        <v>43101</v>
      </c>
      <c r="L564" s="265">
        <v>2.64E-2</v>
      </c>
      <c r="M564" s="265">
        <v>1.2999999999999999E-3</v>
      </c>
      <c r="N564" s="265">
        <f t="shared" si="8"/>
        <v>2.7699999999999999E-2</v>
      </c>
    </row>
    <row r="565" spans="1:15" hidden="1" x14ac:dyDescent="0.2">
      <c r="A565" s="265" t="s">
        <v>2375</v>
      </c>
      <c r="B565" s="265" t="s">
        <v>308</v>
      </c>
      <c r="C565" s="265">
        <v>0.5</v>
      </c>
      <c r="D565" s="265" t="s">
        <v>403</v>
      </c>
      <c r="E565" s="265" t="s">
        <v>519</v>
      </c>
      <c r="F565" s="265" t="s">
        <v>519</v>
      </c>
      <c r="G565" s="265">
        <v>-0.05</v>
      </c>
      <c r="I565" s="265">
        <v>17</v>
      </c>
      <c r="J565" s="265">
        <v>60</v>
      </c>
      <c r="K565" s="266">
        <v>43101</v>
      </c>
      <c r="L565" s="265">
        <v>2.64E-2</v>
      </c>
      <c r="M565" s="265">
        <v>1.2999999999999999E-3</v>
      </c>
      <c r="N565" s="265">
        <f t="shared" si="8"/>
        <v>2.7699999999999999E-2</v>
      </c>
    </row>
    <row r="566" spans="1:15" hidden="1" x14ac:dyDescent="0.2">
      <c r="A566" s="265" t="s">
        <v>2374</v>
      </c>
      <c r="B566" s="265" t="s">
        <v>2374</v>
      </c>
      <c r="C566" s="265">
        <v>0.5</v>
      </c>
      <c r="D566" s="265" t="s">
        <v>403</v>
      </c>
      <c r="E566" s="265" t="s">
        <v>519</v>
      </c>
      <c r="F566" s="265" t="s">
        <v>519</v>
      </c>
      <c r="G566" s="265">
        <v>0</v>
      </c>
      <c r="K566" s="266">
        <v>40330</v>
      </c>
      <c r="L566" s="265">
        <v>0</v>
      </c>
      <c r="M566" s="265">
        <v>0</v>
      </c>
      <c r="N566" s="265">
        <f t="shared" si="8"/>
        <v>0</v>
      </c>
    </row>
    <row r="567" spans="1:15" hidden="1" x14ac:dyDescent="0.2">
      <c r="A567" s="265" t="s">
        <v>2373</v>
      </c>
      <c r="B567" s="265" t="s">
        <v>2372</v>
      </c>
      <c r="C567" s="265">
        <v>0.5</v>
      </c>
      <c r="D567" s="265" t="s">
        <v>403</v>
      </c>
      <c r="E567" s="265" t="s">
        <v>519</v>
      </c>
      <c r="F567" s="265" t="s">
        <v>519</v>
      </c>
      <c r="G567" s="265">
        <v>0</v>
      </c>
      <c r="K567" s="266">
        <v>40330</v>
      </c>
      <c r="L567" s="265">
        <v>0</v>
      </c>
      <c r="M567" s="265">
        <v>0</v>
      </c>
      <c r="N567" s="265">
        <f t="shared" si="8"/>
        <v>0</v>
      </c>
    </row>
    <row r="568" spans="1:15" hidden="1" x14ac:dyDescent="0.2">
      <c r="A568" s="265" t="s">
        <v>2371</v>
      </c>
      <c r="B568" s="265" t="s">
        <v>2370</v>
      </c>
      <c r="C568" s="265">
        <v>0.5</v>
      </c>
      <c r="D568" s="265" t="s">
        <v>403</v>
      </c>
      <c r="E568" s="265" t="s">
        <v>519</v>
      </c>
      <c r="F568" s="265" t="s">
        <v>519</v>
      </c>
      <c r="G568" s="265">
        <v>-0.05</v>
      </c>
      <c r="I568" s="265">
        <v>17</v>
      </c>
      <c r="J568" s="265">
        <v>60</v>
      </c>
      <c r="K568" s="266">
        <v>43101</v>
      </c>
      <c r="L568" s="265">
        <v>6.1999999999999998E-3</v>
      </c>
      <c r="M568" s="265">
        <v>2.9999999999999997E-4</v>
      </c>
      <c r="N568" s="265">
        <f t="shared" si="8"/>
        <v>6.4999999999999997E-3</v>
      </c>
    </row>
    <row r="569" spans="1:15" hidden="1" x14ac:dyDescent="0.2">
      <c r="A569" s="265" t="s">
        <v>2370</v>
      </c>
      <c r="B569" s="265" t="s">
        <v>2370</v>
      </c>
      <c r="C569" s="265">
        <v>0.5</v>
      </c>
      <c r="D569" s="265" t="s">
        <v>403</v>
      </c>
      <c r="E569" s="265" t="s">
        <v>519</v>
      </c>
      <c r="F569" s="265" t="s">
        <v>519</v>
      </c>
      <c r="G569" s="265">
        <v>-0.05</v>
      </c>
      <c r="I569" s="265">
        <v>17</v>
      </c>
      <c r="J569" s="265">
        <v>60</v>
      </c>
      <c r="K569" s="266">
        <v>43101</v>
      </c>
      <c r="L569" s="265">
        <v>6.1999999999999998E-3</v>
      </c>
      <c r="M569" s="265">
        <v>2.9999999999999997E-4</v>
      </c>
      <c r="N569" s="265">
        <f t="shared" si="8"/>
        <v>6.4999999999999997E-3</v>
      </c>
      <c r="O569" s="265" t="s">
        <v>2370</v>
      </c>
    </row>
    <row r="570" spans="1:15" hidden="1" x14ac:dyDescent="0.2">
      <c r="A570" s="265" t="s">
        <v>310</v>
      </c>
      <c r="B570" s="265" t="s">
        <v>310</v>
      </c>
      <c r="C570" s="265">
        <v>0.5</v>
      </c>
      <c r="D570" s="265" t="s">
        <v>403</v>
      </c>
      <c r="E570" s="265" t="s">
        <v>519</v>
      </c>
      <c r="F570" s="265" t="s">
        <v>519</v>
      </c>
      <c r="G570" s="265">
        <v>-0.05</v>
      </c>
      <c r="I570" s="265">
        <v>17</v>
      </c>
      <c r="J570" s="265">
        <v>60</v>
      </c>
      <c r="K570" s="266">
        <v>43101</v>
      </c>
      <c r="L570" s="265">
        <v>6.1999999999999998E-3</v>
      </c>
      <c r="M570" s="265">
        <v>2.9999999999999997E-4</v>
      </c>
      <c r="N570" s="265">
        <f t="shared" si="8"/>
        <v>6.4999999999999997E-3</v>
      </c>
      <c r="O570" s="265" t="s">
        <v>310</v>
      </c>
    </row>
    <row r="571" spans="1:15" hidden="1" x14ac:dyDescent="0.2">
      <c r="A571" s="265" t="s">
        <v>2369</v>
      </c>
      <c r="B571" s="265" t="s">
        <v>310</v>
      </c>
      <c r="C571" s="265">
        <v>0.5</v>
      </c>
      <c r="D571" s="265" t="s">
        <v>403</v>
      </c>
      <c r="E571" s="265" t="s">
        <v>519</v>
      </c>
      <c r="F571" s="265" t="s">
        <v>519</v>
      </c>
      <c r="G571" s="265">
        <v>-0.05</v>
      </c>
      <c r="I571" s="265">
        <v>17</v>
      </c>
      <c r="J571" s="265">
        <v>60</v>
      </c>
      <c r="K571" s="266">
        <v>43101</v>
      </c>
      <c r="L571" s="265">
        <v>6.1999999999999998E-3</v>
      </c>
      <c r="M571" s="265">
        <v>2.9999999999999997E-4</v>
      </c>
      <c r="N571" s="265">
        <f t="shared" si="8"/>
        <v>6.4999999999999997E-3</v>
      </c>
    </row>
    <row r="572" spans="1:15" hidden="1" x14ac:dyDescent="0.2">
      <c r="A572" s="265" t="s">
        <v>2368</v>
      </c>
      <c r="B572" s="265" t="s">
        <v>311</v>
      </c>
      <c r="C572" s="265">
        <v>0.5</v>
      </c>
      <c r="D572" s="265" t="s">
        <v>403</v>
      </c>
      <c r="E572" s="265" t="s">
        <v>519</v>
      </c>
      <c r="F572" s="265" t="s">
        <v>519</v>
      </c>
      <c r="G572" s="265">
        <v>-0.05</v>
      </c>
      <c r="I572" s="265">
        <v>16</v>
      </c>
      <c r="J572" s="265">
        <v>40</v>
      </c>
      <c r="K572" s="266">
        <v>43101</v>
      </c>
      <c r="L572" s="265">
        <v>4.65E-2</v>
      </c>
      <c r="M572" s="265">
        <v>2.3E-3</v>
      </c>
      <c r="N572" s="265">
        <f t="shared" si="8"/>
        <v>4.8799999999999996E-2</v>
      </c>
    </row>
    <row r="573" spans="1:15" hidden="1" x14ac:dyDescent="0.2">
      <c r="A573" s="265" t="s">
        <v>311</v>
      </c>
      <c r="B573" s="265" t="s">
        <v>311</v>
      </c>
      <c r="C573" s="265">
        <v>0.5</v>
      </c>
      <c r="D573" s="265" t="s">
        <v>403</v>
      </c>
      <c r="E573" s="265" t="s">
        <v>519</v>
      </c>
      <c r="F573" s="265" t="s">
        <v>519</v>
      </c>
      <c r="G573" s="265">
        <v>-0.05</v>
      </c>
      <c r="I573" s="265">
        <v>16</v>
      </c>
      <c r="J573" s="265">
        <v>40</v>
      </c>
      <c r="K573" s="266">
        <v>43101</v>
      </c>
      <c r="L573" s="265">
        <v>4.65E-2</v>
      </c>
      <c r="M573" s="265">
        <v>2.3E-3</v>
      </c>
      <c r="N573" s="265">
        <f t="shared" si="8"/>
        <v>4.8799999999999996E-2</v>
      </c>
      <c r="O573" s="265" t="s">
        <v>311</v>
      </c>
    </row>
    <row r="574" spans="1:15" hidden="1" x14ac:dyDescent="0.2">
      <c r="A574" s="265" t="s">
        <v>312</v>
      </c>
      <c r="B574" s="265" t="s">
        <v>312</v>
      </c>
      <c r="C574" s="265">
        <v>0.5</v>
      </c>
      <c r="D574" s="265" t="s">
        <v>403</v>
      </c>
      <c r="E574" s="265" t="s">
        <v>519</v>
      </c>
      <c r="F574" s="265" t="s">
        <v>519</v>
      </c>
      <c r="G574" s="265">
        <v>-0.05</v>
      </c>
      <c r="I574" s="265">
        <v>16</v>
      </c>
      <c r="J574" s="265">
        <v>40</v>
      </c>
      <c r="K574" s="266">
        <v>43101</v>
      </c>
      <c r="L574" s="265">
        <v>4.65E-2</v>
      </c>
      <c r="M574" s="265">
        <v>2.3E-3</v>
      </c>
      <c r="N574" s="265">
        <f t="shared" si="8"/>
        <v>4.8799999999999996E-2</v>
      </c>
      <c r="O574" s="265" t="s">
        <v>312</v>
      </c>
    </row>
    <row r="575" spans="1:15" hidden="1" x14ac:dyDescent="0.2">
      <c r="A575" s="265" t="s">
        <v>2367</v>
      </c>
      <c r="B575" s="265" t="s">
        <v>312</v>
      </c>
      <c r="C575" s="265">
        <v>0.5</v>
      </c>
      <c r="D575" s="265" t="s">
        <v>403</v>
      </c>
      <c r="E575" s="265" t="s">
        <v>519</v>
      </c>
      <c r="F575" s="265" t="s">
        <v>519</v>
      </c>
      <c r="G575" s="265">
        <v>-0.05</v>
      </c>
      <c r="I575" s="265">
        <v>16</v>
      </c>
      <c r="J575" s="265">
        <v>40</v>
      </c>
      <c r="K575" s="266">
        <v>43101</v>
      </c>
      <c r="L575" s="265">
        <v>4.65E-2</v>
      </c>
      <c r="M575" s="265">
        <v>2.3E-3</v>
      </c>
      <c r="N575" s="265">
        <f t="shared" si="8"/>
        <v>4.8799999999999996E-2</v>
      </c>
    </row>
    <row r="576" spans="1:15" hidden="1" x14ac:dyDescent="0.2">
      <c r="A576" s="265" t="s">
        <v>313</v>
      </c>
      <c r="B576" s="265" t="s">
        <v>313</v>
      </c>
      <c r="C576" s="265">
        <v>0.5</v>
      </c>
      <c r="D576" s="265" t="s">
        <v>403</v>
      </c>
      <c r="E576" s="265" t="s">
        <v>519</v>
      </c>
      <c r="F576" s="265" t="s">
        <v>519</v>
      </c>
      <c r="G576" s="265">
        <v>-0.05</v>
      </c>
      <c r="I576" s="265">
        <v>16</v>
      </c>
      <c r="J576" s="265">
        <v>40</v>
      </c>
      <c r="K576" s="266">
        <v>43101</v>
      </c>
      <c r="L576" s="265">
        <v>4.1200000000000001E-2</v>
      </c>
      <c r="M576" s="265">
        <v>2.0999999999999999E-3</v>
      </c>
      <c r="N576" s="265">
        <f t="shared" si="8"/>
        <v>4.3299999999999998E-2</v>
      </c>
      <c r="O576" s="265" t="s">
        <v>313</v>
      </c>
    </row>
    <row r="577" spans="1:15" hidden="1" x14ac:dyDescent="0.2">
      <c r="A577" s="265" t="s">
        <v>2366</v>
      </c>
      <c r="B577" s="265" t="s">
        <v>313</v>
      </c>
      <c r="C577" s="265">
        <v>0.5</v>
      </c>
      <c r="D577" s="265" t="s">
        <v>403</v>
      </c>
      <c r="E577" s="265" t="s">
        <v>519</v>
      </c>
      <c r="F577" s="265" t="s">
        <v>519</v>
      </c>
      <c r="G577" s="265">
        <v>-0.05</v>
      </c>
      <c r="I577" s="265">
        <v>16</v>
      </c>
      <c r="J577" s="265">
        <v>40</v>
      </c>
      <c r="K577" s="266">
        <v>43101</v>
      </c>
      <c r="L577" s="265">
        <v>4.1200000000000001E-2</v>
      </c>
      <c r="M577" s="265">
        <v>2.0999999999999999E-3</v>
      </c>
      <c r="N577" s="265">
        <f t="shared" si="8"/>
        <v>4.3299999999999998E-2</v>
      </c>
    </row>
    <row r="578" spans="1:15" hidden="1" x14ac:dyDescent="0.2">
      <c r="A578" s="265" t="s">
        <v>2363</v>
      </c>
      <c r="B578" s="265" t="s">
        <v>2363</v>
      </c>
      <c r="C578" s="265">
        <v>0.5</v>
      </c>
      <c r="D578" s="265" t="s">
        <v>403</v>
      </c>
      <c r="E578" s="265" t="s">
        <v>519</v>
      </c>
      <c r="F578" s="265" t="s">
        <v>519</v>
      </c>
      <c r="G578" s="265">
        <v>-0.05</v>
      </c>
      <c r="I578" s="265">
        <v>16</v>
      </c>
      <c r="J578" s="265">
        <v>40</v>
      </c>
      <c r="K578" s="266">
        <v>43101</v>
      </c>
      <c r="L578" s="265">
        <v>4.6100000000000002E-2</v>
      </c>
      <c r="M578" s="265">
        <v>2.3E-3</v>
      </c>
      <c r="N578" s="265">
        <f t="shared" si="8"/>
        <v>4.8399999999999999E-2</v>
      </c>
      <c r="O578" s="265" t="s">
        <v>2363</v>
      </c>
    </row>
    <row r="579" spans="1:15" hidden="1" x14ac:dyDescent="0.2">
      <c r="A579" s="265" t="s">
        <v>314</v>
      </c>
      <c r="B579" s="265" t="s">
        <v>314</v>
      </c>
      <c r="C579" s="265">
        <v>0.5</v>
      </c>
      <c r="D579" s="265" t="s">
        <v>403</v>
      </c>
      <c r="E579" s="265" t="s">
        <v>519</v>
      </c>
      <c r="F579" s="265" t="s">
        <v>519</v>
      </c>
      <c r="G579" s="265">
        <v>-0.05</v>
      </c>
      <c r="I579" s="265">
        <v>16</v>
      </c>
      <c r="J579" s="265">
        <v>40</v>
      </c>
      <c r="K579" s="266">
        <v>43101</v>
      </c>
      <c r="L579" s="265">
        <v>4.6100000000000002E-2</v>
      </c>
      <c r="M579" s="265">
        <v>2.3E-3</v>
      </c>
      <c r="N579" s="265">
        <f t="shared" si="8"/>
        <v>4.8399999999999999E-2</v>
      </c>
      <c r="O579" s="265" t="s">
        <v>314</v>
      </c>
    </row>
    <row r="580" spans="1:15" hidden="1" x14ac:dyDescent="0.2">
      <c r="A580" s="265" t="s">
        <v>2365</v>
      </c>
      <c r="B580" s="265" t="s">
        <v>314</v>
      </c>
      <c r="C580" s="265">
        <v>0.5</v>
      </c>
      <c r="D580" s="265" t="s">
        <v>403</v>
      </c>
      <c r="E580" s="265" t="s">
        <v>519</v>
      </c>
      <c r="F580" s="265" t="s">
        <v>519</v>
      </c>
      <c r="G580" s="265">
        <v>-0.05</v>
      </c>
      <c r="I580" s="265">
        <v>16</v>
      </c>
      <c r="J580" s="265">
        <v>40</v>
      </c>
      <c r="K580" s="266">
        <v>43101</v>
      </c>
      <c r="L580" s="265">
        <v>4.6100000000000002E-2</v>
      </c>
      <c r="M580" s="265">
        <v>2.3E-3</v>
      </c>
      <c r="N580" s="265">
        <f t="shared" ref="N580:N643" si="9">L580+M580</f>
        <v>4.8399999999999999E-2</v>
      </c>
    </row>
    <row r="581" spans="1:15" hidden="1" x14ac:dyDescent="0.2">
      <c r="A581" s="265" t="s">
        <v>2364</v>
      </c>
      <c r="B581" s="265" t="s">
        <v>2363</v>
      </c>
      <c r="C581" s="265">
        <v>0.5</v>
      </c>
      <c r="D581" s="265" t="s">
        <v>403</v>
      </c>
      <c r="E581" s="265" t="s">
        <v>519</v>
      </c>
      <c r="F581" s="265" t="s">
        <v>519</v>
      </c>
      <c r="G581" s="265">
        <v>-0.05</v>
      </c>
      <c r="I581" s="265">
        <v>16</v>
      </c>
      <c r="J581" s="265">
        <v>40</v>
      </c>
      <c r="K581" s="266">
        <v>43101</v>
      </c>
      <c r="L581" s="265">
        <v>4.6100000000000002E-2</v>
      </c>
      <c r="M581" s="265">
        <v>2.3E-3</v>
      </c>
      <c r="N581" s="265">
        <f t="shared" si="9"/>
        <v>4.8399999999999999E-2</v>
      </c>
    </row>
    <row r="582" spans="1:15" hidden="1" x14ac:dyDescent="0.2">
      <c r="A582" s="265" t="s">
        <v>315</v>
      </c>
      <c r="B582" s="265" t="s">
        <v>315</v>
      </c>
      <c r="C582" s="265">
        <v>0.5</v>
      </c>
      <c r="D582" s="265" t="s">
        <v>403</v>
      </c>
      <c r="E582" s="265" t="s">
        <v>519</v>
      </c>
      <c r="F582" s="265" t="s">
        <v>519</v>
      </c>
      <c r="G582" s="265">
        <v>-0.05</v>
      </c>
      <c r="I582" s="265">
        <v>16</v>
      </c>
      <c r="J582" s="265">
        <v>40</v>
      </c>
      <c r="K582" s="266">
        <v>43101</v>
      </c>
      <c r="L582" s="265">
        <v>4.6100000000000002E-2</v>
      </c>
      <c r="M582" s="265">
        <v>2.3E-3</v>
      </c>
      <c r="N582" s="265">
        <f t="shared" si="9"/>
        <v>4.8399999999999999E-2</v>
      </c>
      <c r="O582" s="265" t="s">
        <v>315</v>
      </c>
    </row>
    <row r="583" spans="1:15" hidden="1" x14ac:dyDescent="0.2">
      <c r="A583" s="265" t="s">
        <v>2362</v>
      </c>
      <c r="B583" s="265" t="s">
        <v>315</v>
      </c>
      <c r="C583" s="265">
        <v>0.5</v>
      </c>
      <c r="D583" s="265" t="s">
        <v>403</v>
      </c>
      <c r="E583" s="265" t="s">
        <v>519</v>
      </c>
      <c r="F583" s="265" t="s">
        <v>519</v>
      </c>
      <c r="G583" s="265">
        <v>-0.05</v>
      </c>
      <c r="I583" s="265">
        <v>16</v>
      </c>
      <c r="J583" s="265">
        <v>40</v>
      </c>
      <c r="K583" s="266">
        <v>43101</v>
      </c>
      <c r="L583" s="265">
        <v>4.6100000000000002E-2</v>
      </c>
      <c r="M583" s="265">
        <v>2.3E-3</v>
      </c>
      <c r="N583" s="265">
        <f t="shared" si="9"/>
        <v>4.8399999999999999E-2</v>
      </c>
    </row>
    <row r="584" spans="1:15" hidden="1" x14ac:dyDescent="0.2">
      <c r="A584" s="265" t="s">
        <v>2360</v>
      </c>
      <c r="B584" s="265" t="s">
        <v>2360</v>
      </c>
      <c r="C584" s="265">
        <v>0.5</v>
      </c>
      <c r="D584" s="265" t="s">
        <v>1043</v>
      </c>
      <c r="E584" s="265" t="s">
        <v>519</v>
      </c>
      <c r="F584" s="265" t="s">
        <v>519</v>
      </c>
      <c r="G584" s="265">
        <v>0</v>
      </c>
      <c r="H584" s="265">
        <v>201007</v>
      </c>
      <c r="K584" s="266">
        <v>40575</v>
      </c>
      <c r="L584" s="265">
        <v>0</v>
      </c>
      <c r="M584" s="265">
        <v>0</v>
      </c>
      <c r="N584" s="265">
        <f t="shared" si="9"/>
        <v>0</v>
      </c>
    </row>
    <row r="585" spans="1:15" hidden="1" x14ac:dyDescent="0.2">
      <c r="A585" s="265" t="s">
        <v>2359</v>
      </c>
      <c r="B585" s="265" t="s">
        <v>2358</v>
      </c>
      <c r="C585" s="265">
        <v>0.5</v>
      </c>
      <c r="D585" s="265" t="s">
        <v>1043</v>
      </c>
      <c r="E585" s="265" t="s">
        <v>519</v>
      </c>
      <c r="F585" s="265" t="s">
        <v>519</v>
      </c>
      <c r="G585" s="265">
        <v>0</v>
      </c>
      <c r="K585" s="266">
        <v>40330</v>
      </c>
      <c r="L585" s="265">
        <v>0</v>
      </c>
      <c r="M585" s="265">
        <v>0</v>
      </c>
      <c r="N585" s="265">
        <f t="shared" si="9"/>
        <v>0</v>
      </c>
    </row>
    <row r="586" spans="1:15" hidden="1" x14ac:dyDescent="0.2">
      <c r="A586" s="265" t="s">
        <v>317</v>
      </c>
      <c r="B586" s="265" t="s">
        <v>2356</v>
      </c>
      <c r="C586" s="265">
        <v>0.5</v>
      </c>
      <c r="D586" s="265" t="s">
        <v>403</v>
      </c>
      <c r="E586" s="265" t="s">
        <v>519</v>
      </c>
      <c r="F586" s="265" t="s">
        <v>519</v>
      </c>
      <c r="G586" s="265">
        <v>0.2</v>
      </c>
      <c r="I586" s="265">
        <v>2</v>
      </c>
      <c r="J586" s="265">
        <v>12</v>
      </c>
      <c r="K586" s="266">
        <v>43101</v>
      </c>
      <c r="L586" s="265">
        <v>6.7999999999999996E-3</v>
      </c>
      <c r="M586" s="265">
        <v>5.0000000000000001E-4</v>
      </c>
      <c r="N586" s="265">
        <f t="shared" si="9"/>
        <v>7.2999999999999992E-3</v>
      </c>
      <c r="O586" s="265" t="s">
        <v>317</v>
      </c>
    </row>
    <row r="587" spans="1:15" hidden="1" x14ac:dyDescent="0.2">
      <c r="A587" s="265" t="s">
        <v>2357</v>
      </c>
      <c r="B587" s="265" t="s">
        <v>2356</v>
      </c>
      <c r="C587" s="265">
        <v>0.5</v>
      </c>
      <c r="D587" s="265" t="s">
        <v>403</v>
      </c>
      <c r="E587" s="265" t="s">
        <v>519</v>
      </c>
      <c r="F587" s="265" t="s">
        <v>519</v>
      </c>
      <c r="G587" s="265">
        <v>0.2</v>
      </c>
      <c r="I587" s="265">
        <v>2</v>
      </c>
      <c r="J587" s="265">
        <v>12</v>
      </c>
      <c r="K587" s="266">
        <v>43101</v>
      </c>
      <c r="L587" s="265">
        <v>6.7999999999999996E-3</v>
      </c>
      <c r="M587" s="265">
        <v>5.0000000000000001E-4</v>
      </c>
      <c r="N587" s="265">
        <f t="shared" si="9"/>
        <v>7.2999999999999992E-3</v>
      </c>
    </row>
    <row r="588" spans="1:15" hidden="1" x14ac:dyDescent="0.2">
      <c r="A588" s="265" t="s">
        <v>318</v>
      </c>
      <c r="B588" s="265" t="s">
        <v>318</v>
      </c>
      <c r="C588" s="265">
        <v>0.5</v>
      </c>
      <c r="D588" s="265" t="s">
        <v>403</v>
      </c>
      <c r="E588" s="265" t="s">
        <v>519</v>
      </c>
      <c r="F588" s="265" t="s">
        <v>519</v>
      </c>
      <c r="G588" s="265">
        <v>0.2</v>
      </c>
      <c r="I588" s="265">
        <v>2</v>
      </c>
      <c r="J588" s="265">
        <v>12</v>
      </c>
      <c r="K588" s="266">
        <v>43101</v>
      </c>
      <c r="L588" s="265">
        <v>1.49E-2</v>
      </c>
      <c r="M588" s="265">
        <v>1E-3</v>
      </c>
      <c r="N588" s="265">
        <f t="shared" si="9"/>
        <v>1.5900000000000001E-2</v>
      </c>
      <c r="O588" s="265" t="s">
        <v>318</v>
      </c>
    </row>
    <row r="589" spans="1:15" hidden="1" x14ac:dyDescent="0.2">
      <c r="A589" s="265" t="s">
        <v>2355</v>
      </c>
      <c r="B589" s="265" t="s">
        <v>318</v>
      </c>
      <c r="C589" s="265">
        <v>0.5</v>
      </c>
      <c r="D589" s="265" t="s">
        <v>403</v>
      </c>
      <c r="E589" s="265" t="s">
        <v>519</v>
      </c>
      <c r="F589" s="265" t="s">
        <v>519</v>
      </c>
      <c r="G589" s="265">
        <v>0.2</v>
      </c>
      <c r="I589" s="265">
        <v>2</v>
      </c>
      <c r="J589" s="265">
        <v>12</v>
      </c>
      <c r="K589" s="266">
        <v>43101</v>
      </c>
      <c r="L589" s="265">
        <v>1.49E-2</v>
      </c>
      <c r="M589" s="265">
        <v>1E-3</v>
      </c>
      <c r="N589" s="265">
        <f t="shared" si="9"/>
        <v>1.5900000000000001E-2</v>
      </c>
    </row>
    <row r="590" spans="1:15" hidden="1" x14ac:dyDescent="0.2">
      <c r="A590" s="265" t="s">
        <v>319</v>
      </c>
      <c r="B590" s="265" t="s">
        <v>319</v>
      </c>
      <c r="C590" s="265">
        <v>0.5</v>
      </c>
      <c r="D590" s="265" t="s">
        <v>403</v>
      </c>
      <c r="E590" s="265" t="s">
        <v>519</v>
      </c>
      <c r="F590" s="265" t="s">
        <v>519</v>
      </c>
      <c r="G590" s="265">
        <v>0.2</v>
      </c>
      <c r="I590" s="265">
        <v>2</v>
      </c>
      <c r="J590" s="265">
        <v>12</v>
      </c>
      <c r="K590" s="266">
        <v>43101</v>
      </c>
      <c r="L590" s="265">
        <v>0.1081</v>
      </c>
      <c r="M590" s="265">
        <v>7.1999999999999998E-3</v>
      </c>
      <c r="N590" s="265">
        <f t="shared" si="9"/>
        <v>0.1153</v>
      </c>
      <c r="O590" s="265" t="s">
        <v>319</v>
      </c>
    </row>
    <row r="591" spans="1:15" hidden="1" x14ac:dyDescent="0.2">
      <c r="A591" s="265" t="s">
        <v>2354</v>
      </c>
      <c r="B591" s="265" t="s">
        <v>319</v>
      </c>
      <c r="C591" s="265">
        <v>0.5</v>
      </c>
      <c r="D591" s="265" t="s">
        <v>403</v>
      </c>
      <c r="E591" s="265" t="s">
        <v>519</v>
      </c>
      <c r="F591" s="265" t="s">
        <v>519</v>
      </c>
      <c r="G591" s="265">
        <v>0.2</v>
      </c>
      <c r="I591" s="265">
        <v>2</v>
      </c>
      <c r="J591" s="265">
        <v>12</v>
      </c>
      <c r="K591" s="266">
        <v>43101</v>
      </c>
      <c r="L591" s="265">
        <v>0.1081</v>
      </c>
      <c r="M591" s="265">
        <v>7.1999999999999998E-3</v>
      </c>
      <c r="N591" s="265">
        <f t="shared" si="9"/>
        <v>0.1153</v>
      </c>
    </row>
    <row r="592" spans="1:15" hidden="1" x14ac:dyDescent="0.2">
      <c r="A592" s="265" t="s">
        <v>218</v>
      </c>
      <c r="B592" s="265" t="s">
        <v>218</v>
      </c>
      <c r="C592" s="265">
        <v>0.5</v>
      </c>
      <c r="D592" s="265" t="s">
        <v>403</v>
      </c>
      <c r="E592" s="265" t="s">
        <v>519</v>
      </c>
      <c r="F592" s="265" t="s">
        <v>519</v>
      </c>
      <c r="G592" s="265">
        <v>0.2</v>
      </c>
      <c r="I592" s="265">
        <v>2</v>
      </c>
      <c r="J592" s="265">
        <v>12</v>
      </c>
      <c r="K592" s="266">
        <v>43101</v>
      </c>
      <c r="L592" s="265">
        <v>8.0199999999999994E-2</v>
      </c>
      <c r="M592" s="265">
        <v>5.4000000000000003E-3</v>
      </c>
      <c r="N592" s="265">
        <f t="shared" si="9"/>
        <v>8.5599999999999996E-2</v>
      </c>
      <c r="O592" s="265" t="s">
        <v>218</v>
      </c>
    </row>
    <row r="593" spans="1:15" hidden="1" x14ac:dyDescent="0.2">
      <c r="A593" s="265" t="s">
        <v>2353</v>
      </c>
      <c r="B593" s="265" t="s">
        <v>218</v>
      </c>
      <c r="C593" s="265">
        <v>0.5</v>
      </c>
      <c r="D593" s="265" t="s">
        <v>403</v>
      </c>
      <c r="E593" s="265" t="s">
        <v>519</v>
      </c>
      <c r="F593" s="265" t="s">
        <v>519</v>
      </c>
      <c r="G593" s="265">
        <v>0.2</v>
      </c>
      <c r="I593" s="265">
        <v>2</v>
      </c>
      <c r="J593" s="265">
        <v>12</v>
      </c>
      <c r="K593" s="266">
        <v>43101</v>
      </c>
      <c r="L593" s="265">
        <v>8.0199999999999994E-2</v>
      </c>
      <c r="M593" s="265">
        <v>5.4000000000000003E-3</v>
      </c>
      <c r="N593" s="265">
        <f t="shared" si="9"/>
        <v>8.5599999999999996E-2</v>
      </c>
      <c r="O593" s="265" t="s">
        <v>2353</v>
      </c>
    </row>
    <row r="594" spans="1:15" hidden="1" x14ac:dyDescent="0.2">
      <c r="A594" s="265" t="s">
        <v>2352</v>
      </c>
      <c r="B594" s="265" t="s">
        <v>218</v>
      </c>
      <c r="C594" s="265">
        <v>0.5</v>
      </c>
      <c r="D594" s="265" t="s">
        <v>403</v>
      </c>
      <c r="E594" s="265" t="s">
        <v>519</v>
      </c>
      <c r="F594" s="265" t="s">
        <v>519</v>
      </c>
      <c r="G594" s="265">
        <v>0.2</v>
      </c>
      <c r="I594" s="265">
        <v>2</v>
      </c>
      <c r="J594" s="265">
        <v>12</v>
      </c>
      <c r="K594" s="266">
        <v>43101</v>
      </c>
      <c r="L594" s="265">
        <v>8.0199999999999994E-2</v>
      </c>
      <c r="M594" s="265">
        <v>5.4000000000000003E-3</v>
      </c>
      <c r="N594" s="265">
        <f t="shared" si="9"/>
        <v>8.5599999999999996E-2</v>
      </c>
    </row>
    <row r="595" spans="1:15" hidden="1" x14ac:dyDescent="0.2">
      <c r="A595" s="265" t="s">
        <v>2351</v>
      </c>
      <c r="B595" s="265" t="s">
        <v>218</v>
      </c>
      <c r="C595" s="265">
        <v>0.5</v>
      </c>
      <c r="D595" s="265" t="s">
        <v>403</v>
      </c>
      <c r="E595" s="265" t="s">
        <v>519</v>
      </c>
      <c r="F595" s="265" t="s">
        <v>519</v>
      </c>
      <c r="G595" s="265">
        <v>0.2</v>
      </c>
      <c r="I595" s="265">
        <v>2</v>
      </c>
      <c r="J595" s="265">
        <v>12</v>
      </c>
      <c r="K595" s="266">
        <v>43101</v>
      </c>
      <c r="L595" s="265">
        <v>8.0199999999999994E-2</v>
      </c>
      <c r="M595" s="265">
        <v>5.4000000000000003E-3</v>
      </c>
      <c r="N595" s="265">
        <f t="shared" si="9"/>
        <v>8.5599999999999996E-2</v>
      </c>
    </row>
    <row r="596" spans="1:15" hidden="1" x14ac:dyDescent="0.2">
      <c r="A596" s="265" t="s">
        <v>246</v>
      </c>
      <c r="B596" s="265" t="s">
        <v>246</v>
      </c>
      <c r="C596" s="265">
        <v>0.5</v>
      </c>
      <c r="D596" s="265" t="s">
        <v>403</v>
      </c>
      <c r="E596" s="265" t="s">
        <v>519</v>
      </c>
      <c r="F596" s="265" t="s">
        <v>519</v>
      </c>
      <c r="G596" s="265">
        <v>0.2</v>
      </c>
      <c r="I596" s="265">
        <v>2</v>
      </c>
      <c r="J596" s="265">
        <v>12</v>
      </c>
      <c r="K596" s="266">
        <v>43101</v>
      </c>
      <c r="L596" s="265">
        <v>8.4000000000000005E-2</v>
      </c>
      <c r="M596" s="265">
        <v>5.5999999999999999E-3</v>
      </c>
      <c r="N596" s="265">
        <f t="shared" si="9"/>
        <v>8.9599999999999999E-2</v>
      </c>
      <c r="O596" s="265" t="s">
        <v>246</v>
      </c>
    </row>
    <row r="597" spans="1:15" hidden="1" x14ac:dyDescent="0.2">
      <c r="A597" s="265" t="s">
        <v>2350</v>
      </c>
      <c r="B597" s="265" t="s">
        <v>246</v>
      </c>
      <c r="C597" s="265">
        <v>0.5</v>
      </c>
      <c r="D597" s="265" t="s">
        <v>403</v>
      </c>
      <c r="E597" s="265" t="s">
        <v>519</v>
      </c>
      <c r="F597" s="265" t="s">
        <v>519</v>
      </c>
      <c r="G597" s="265">
        <v>0.2</v>
      </c>
      <c r="I597" s="265">
        <v>2</v>
      </c>
      <c r="J597" s="265">
        <v>12</v>
      </c>
      <c r="K597" s="266">
        <v>43101</v>
      </c>
      <c r="L597" s="265">
        <v>8.4000000000000005E-2</v>
      </c>
      <c r="M597" s="265">
        <v>5.5999999999999999E-3</v>
      </c>
      <c r="N597" s="265">
        <f t="shared" si="9"/>
        <v>8.9599999999999999E-2</v>
      </c>
      <c r="O597" s="265" t="s">
        <v>2350</v>
      </c>
    </row>
    <row r="598" spans="1:15" hidden="1" x14ac:dyDescent="0.2">
      <c r="A598" s="265" t="s">
        <v>2349</v>
      </c>
      <c r="B598" s="265" t="s">
        <v>246</v>
      </c>
      <c r="C598" s="265">
        <v>0.5</v>
      </c>
      <c r="D598" s="265" t="s">
        <v>403</v>
      </c>
      <c r="E598" s="265" t="s">
        <v>519</v>
      </c>
      <c r="F598" s="265" t="s">
        <v>519</v>
      </c>
      <c r="G598" s="265">
        <v>0.2</v>
      </c>
      <c r="I598" s="265">
        <v>2</v>
      </c>
      <c r="J598" s="265">
        <v>12</v>
      </c>
      <c r="K598" s="266">
        <v>43101</v>
      </c>
      <c r="L598" s="265">
        <v>8.4000000000000005E-2</v>
      </c>
      <c r="M598" s="265">
        <v>5.5999999999999999E-3</v>
      </c>
      <c r="N598" s="265">
        <f t="shared" si="9"/>
        <v>8.9599999999999999E-2</v>
      </c>
    </row>
    <row r="599" spans="1:15" hidden="1" x14ac:dyDescent="0.2">
      <c r="A599" s="265" t="s">
        <v>2348</v>
      </c>
      <c r="B599" s="265" t="s">
        <v>246</v>
      </c>
      <c r="C599" s="265">
        <v>0.5</v>
      </c>
      <c r="D599" s="265" t="s">
        <v>403</v>
      </c>
      <c r="E599" s="265" t="s">
        <v>519</v>
      </c>
      <c r="F599" s="265" t="s">
        <v>519</v>
      </c>
      <c r="G599" s="265">
        <v>0.2</v>
      </c>
      <c r="I599" s="265">
        <v>2</v>
      </c>
      <c r="J599" s="265">
        <v>12</v>
      </c>
      <c r="K599" s="266">
        <v>43101</v>
      </c>
      <c r="L599" s="265">
        <v>8.4000000000000005E-2</v>
      </c>
      <c r="M599" s="265">
        <v>5.5999999999999999E-3</v>
      </c>
      <c r="N599" s="265">
        <f t="shared" si="9"/>
        <v>8.9599999999999999E-2</v>
      </c>
    </row>
    <row r="600" spans="1:15" hidden="1" x14ac:dyDescent="0.2">
      <c r="A600" s="265" t="s">
        <v>320</v>
      </c>
      <c r="B600" s="265" t="s">
        <v>320</v>
      </c>
      <c r="C600" s="265">
        <v>0.5</v>
      </c>
      <c r="D600" s="265" t="s">
        <v>403</v>
      </c>
      <c r="E600" s="265" t="s">
        <v>519</v>
      </c>
      <c r="F600" s="265" t="s">
        <v>519</v>
      </c>
      <c r="G600" s="265">
        <v>0.2</v>
      </c>
      <c r="I600" s="265">
        <v>2</v>
      </c>
      <c r="J600" s="265">
        <v>12</v>
      </c>
      <c r="K600" s="266">
        <v>43101</v>
      </c>
      <c r="L600" s="265">
        <v>8.9999999999999993E-3</v>
      </c>
      <c r="M600" s="265">
        <v>5.9999999999999995E-4</v>
      </c>
      <c r="N600" s="265">
        <f t="shared" si="9"/>
        <v>9.5999999999999992E-3</v>
      </c>
      <c r="O600" s="265" t="s">
        <v>320</v>
      </c>
    </row>
    <row r="601" spans="1:15" hidden="1" x14ac:dyDescent="0.2">
      <c r="A601" s="265" t="s">
        <v>2347</v>
      </c>
      <c r="B601" s="265" t="s">
        <v>320</v>
      </c>
      <c r="C601" s="265">
        <v>0.5</v>
      </c>
      <c r="D601" s="265" t="s">
        <v>403</v>
      </c>
      <c r="E601" s="265" t="s">
        <v>519</v>
      </c>
      <c r="F601" s="265" t="s">
        <v>519</v>
      </c>
      <c r="G601" s="265">
        <v>0.2</v>
      </c>
      <c r="I601" s="265">
        <v>2</v>
      </c>
      <c r="J601" s="265">
        <v>12</v>
      </c>
      <c r="K601" s="266">
        <v>43101</v>
      </c>
      <c r="L601" s="265">
        <v>8.9999999999999993E-3</v>
      </c>
      <c r="M601" s="265">
        <v>5.9999999999999995E-4</v>
      </c>
      <c r="N601" s="265">
        <f t="shared" si="9"/>
        <v>9.5999999999999992E-3</v>
      </c>
      <c r="O601" s="265" t="s">
        <v>2347</v>
      </c>
    </row>
    <row r="602" spans="1:15" hidden="1" x14ac:dyDescent="0.2">
      <c r="A602" s="265" t="s">
        <v>2346</v>
      </c>
      <c r="B602" s="265" t="s">
        <v>320</v>
      </c>
      <c r="C602" s="265">
        <v>0.5</v>
      </c>
      <c r="D602" s="265" t="s">
        <v>403</v>
      </c>
      <c r="E602" s="265" t="s">
        <v>519</v>
      </c>
      <c r="F602" s="265" t="s">
        <v>519</v>
      </c>
      <c r="G602" s="265">
        <v>0.2</v>
      </c>
      <c r="I602" s="265">
        <v>2</v>
      </c>
      <c r="J602" s="265">
        <v>12</v>
      </c>
      <c r="K602" s="266">
        <v>43101</v>
      </c>
      <c r="L602" s="265">
        <v>8.9999999999999993E-3</v>
      </c>
      <c r="M602" s="265">
        <v>5.9999999999999995E-4</v>
      </c>
      <c r="N602" s="265">
        <f t="shared" si="9"/>
        <v>9.5999999999999992E-3</v>
      </c>
    </row>
    <row r="603" spans="1:15" hidden="1" x14ac:dyDescent="0.2">
      <c r="A603" s="265" t="s">
        <v>2345</v>
      </c>
      <c r="B603" s="265" t="s">
        <v>320</v>
      </c>
      <c r="C603" s="265">
        <v>0.5</v>
      </c>
      <c r="D603" s="265" t="s">
        <v>403</v>
      </c>
      <c r="E603" s="265" t="s">
        <v>519</v>
      </c>
      <c r="F603" s="265" t="s">
        <v>519</v>
      </c>
      <c r="G603" s="265">
        <v>0.2</v>
      </c>
      <c r="I603" s="265">
        <v>2</v>
      </c>
      <c r="J603" s="265">
        <v>12</v>
      </c>
      <c r="K603" s="266">
        <v>43101</v>
      </c>
      <c r="L603" s="265">
        <v>8.9999999999999993E-3</v>
      </c>
      <c r="M603" s="265">
        <v>5.9999999999999995E-4</v>
      </c>
      <c r="N603" s="265">
        <f t="shared" si="9"/>
        <v>9.5999999999999992E-3</v>
      </c>
    </row>
    <row r="604" spans="1:15" hidden="1" x14ac:dyDescent="0.2">
      <c r="A604" s="265" t="s">
        <v>2344</v>
      </c>
      <c r="B604" s="265" t="s">
        <v>520</v>
      </c>
      <c r="C604" s="265">
        <v>0.5</v>
      </c>
      <c r="D604" s="265" t="s">
        <v>403</v>
      </c>
      <c r="E604" s="265" t="s">
        <v>519</v>
      </c>
      <c r="F604" s="265" t="s">
        <v>519</v>
      </c>
      <c r="G604" s="265">
        <v>0</v>
      </c>
      <c r="K604" s="266">
        <v>41730</v>
      </c>
      <c r="L604" s="265">
        <v>0</v>
      </c>
      <c r="M604" s="265">
        <v>0</v>
      </c>
      <c r="N604" s="265">
        <f t="shared" si="9"/>
        <v>0</v>
      </c>
    </row>
    <row r="605" spans="1:15" hidden="1" x14ac:dyDescent="0.2">
      <c r="A605" s="265" t="s">
        <v>321</v>
      </c>
      <c r="B605" s="265" t="s">
        <v>2342</v>
      </c>
      <c r="C605" s="265">
        <v>0.5</v>
      </c>
      <c r="D605" s="265" t="s">
        <v>403</v>
      </c>
      <c r="E605" s="265" t="s">
        <v>519</v>
      </c>
      <c r="F605" s="265" t="s">
        <v>519</v>
      </c>
      <c r="G605" s="265">
        <v>-0.05</v>
      </c>
      <c r="I605" s="265">
        <v>24</v>
      </c>
      <c r="J605" s="265">
        <v>45</v>
      </c>
      <c r="K605" s="266">
        <v>43101</v>
      </c>
      <c r="L605" s="265">
        <v>4.8800000000000003E-2</v>
      </c>
      <c r="M605" s="265">
        <v>2.3999999999999998E-3</v>
      </c>
      <c r="N605" s="265">
        <f t="shared" si="9"/>
        <v>5.1200000000000002E-2</v>
      </c>
      <c r="O605" s="265" t="s">
        <v>321</v>
      </c>
    </row>
    <row r="606" spans="1:15" hidden="1" x14ac:dyDescent="0.2">
      <c r="A606" s="265" t="s">
        <v>2343</v>
      </c>
      <c r="B606" s="265" t="s">
        <v>2342</v>
      </c>
      <c r="C606" s="265">
        <v>0.5</v>
      </c>
      <c r="D606" s="265" t="s">
        <v>403</v>
      </c>
      <c r="E606" s="265" t="s">
        <v>519</v>
      </c>
      <c r="F606" s="265" t="s">
        <v>519</v>
      </c>
      <c r="G606" s="265">
        <v>-0.05</v>
      </c>
      <c r="I606" s="265">
        <v>24</v>
      </c>
      <c r="J606" s="265">
        <v>45</v>
      </c>
      <c r="K606" s="266">
        <v>43101</v>
      </c>
      <c r="L606" s="265">
        <v>4.8800000000000003E-2</v>
      </c>
      <c r="M606" s="265">
        <v>2.3999999999999998E-3</v>
      </c>
      <c r="N606" s="265">
        <f t="shared" si="9"/>
        <v>5.1200000000000002E-2</v>
      </c>
    </row>
    <row r="607" spans="1:15" hidden="1" x14ac:dyDescent="0.2">
      <c r="A607" s="265" t="s">
        <v>322</v>
      </c>
      <c r="B607" s="265" t="s">
        <v>2340</v>
      </c>
      <c r="C607" s="265">
        <v>0.5</v>
      </c>
      <c r="D607" s="265" t="s">
        <v>403</v>
      </c>
      <c r="E607" s="265" t="s">
        <v>519</v>
      </c>
      <c r="F607" s="265" t="s">
        <v>519</v>
      </c>
      <c r="G607" s="265">
        <v>-0.05</v>
      </c>
      <c r="I607" s="265">
        <v>24</v>
      </c>
      <c r="J607" s="265">
        <v>45</v>
      </c>
      <c r="K607" s="266">
        <v>43101</v>
      </c>
      <c r="L607" s="265">
        <v>1.5699999999999999E-2</v>
      </c>
      <c r="M607" s="265">
        <v>8.0000000000000004E-4</v>
      </c>
      <c r="N607" s="265">
        <f t="shared" si="9"/>
        <v>1.6499999999999997E-2</v>
      </c>
      <c r="O607" s="265" t="s">
        <v>322</v>
      </c>
    </row>
    <row r="608" spans="1:15" hidden="1" x14ac:dyDescent="0.2">
      <c r="A608" s="265" t="s">
        <v>2341</v>
      </c>
      <c r="B608" s="265" t="s">
        <v>2340</v>
      </c>
      <c r="C608" s="265">
        <v>0.5</v>
      </c>
      <c r="D608" s="265" t="s">
        <v>403</v>
      </c>
      <c r="E608" s="265" t="s">
        <v>519</v>
      </c>
      <c r="F608" s="265" t="s">
        <v>519</v>
      </c>
      <c r="G608" s="265">
        <v>-0.05</v>
      </c>
      <c r="I608" s="265">
        <v>24</v>
      </c>
      <c r="J608" s="265">
        <v>45</v>
      </c>
      <c r="K608" s="266">
        <v>43101</v>
      </c>
      <c r="L608" s="265">
        <v>1.5699999999999999E-2</v>
      </c>
      <c r="M608" s="265">
        <v>8.0000000000000004E-4</v>
      </c>
      <c r="N608" s="265">
        <f t="shared" si="9"/>
        <v>1.6499999999999997E-2</v>
      </c>
    </row>
    <row r="609" spans="1:15" hidden="1" x14ac:dyDescent="0.2">
      <c r="A609" s="265" t="s">
        <v>323</v>
      </c>
      <c r="B609" s="265" t="s">
        <v>323</v>
      </c>
      <c r="C609" s="265">
        <v>0.5</v>
      </c>
      <c r="D609" s="265" t="s">
        <v>403</v>
      </c>
      <c r="E609" s="265" t="s">
        <v>519</v>
      </c>
      <c r="F609" s="265" t="s">
        <v>519</v>
      </c>
      <c r="G609" s="265">
        <v>-0.05</v>
      </c>
      <c r="I609" s="265">
        <v>24</v>
      </c>
      <c r="J609" s="265">
        <v>45</v>
      </c>
      <c r="K609" s="266">
        <v>43101</v>
      </c>
      <c r="L609" s="265">
        <v>2.01E-2</v>
      </c>
      <c r="M609" s="265">
        <v>1E-3</v>
      </c>
      <c r="N609" s="265">
        <f t="shared" si="9"/>
        <v>2.1100000000000001E-2</v>
      </c>
      <c r="O609" s="265" t="s">
        <v>323</v>
      </c>
    </row>
    <row r="610" spans="1:15" hidden="1" x14ac:dyDescent="0.2">
      <c r="A610" s="265" t="s">
        <v>2339</v>
      </c>
      <c r="B610" s="265" t="s">
        <v>323</v>
      </c>
      <c r="C610" s="265">
        <v>0.5</v>
      </c>
      <c r="D610" s="265" t="s">
        <v>403</v>
      </c>
      <c r="E610" s="265" t="s">
        <v>519</v>
      </c>
      <c r="F610" s="265" t="s">
        <v>519</v>
      </c>
      <c r="G610" s="265">
        <v>-0.05</v>
      </c>
      <c r="I610" s="265">
        <v>24</v>
      </c>
      <c r="J610" s="265">
        <v>45</v>
      </c>
      <c r="K610" s="266">
        <v>43101</v>
      </c>
      <c r="L610" s="265">
        <v>2.01E-2</v>
      </c>
      <c r="M610" s="265">
        <v>1E-3</v>
      </c>
      <c r="N610" s="265">
        <f t="shared" si="9"/>
        <v>2.1100000000000001E-2</v>
      </c>
    </row>
    <row r="611" spans="1:15" hidden="1" x14ac:dyDescent="0.2">
      <c r="A611" s="265" t="s">
        <v>2337</v>
      </c>
      <c r="B611" s="265" t="s">
        <v>2337</v>
      </c>
      <c r="C611" s="265">
        <v>0.5</v>
      </c>
      <c r="D611" s="265" t="s">
        <v>403</v>
      </c>
      <c r="E611" s="265" t="s">
        <v>519</v>
      </c>
      <c r="F611" s="265" t="s">
        <v>519</v>
      </c>
      <c r="G611" s="265">
        <v>-0.05</v>
      </c>
      <c r="I611" s="265">
        <v>24</v>
      </c>
      <c r="J611" s="265">
        <v>45</v>
      </c>
      <c r="K611" s="266">
        <v>43101</v>
      </c>
      <c r="L611" s="265">
        <v>2.8500000000000001E-2</v>
      </c>
      <c r="M611" s="265">
        <v>1.4E-3</v>
      </c>
      <c r="N611" s="265">
        <f t="shared" si="9"/>
        <v>2.9899999999999999E-2</v>
      </c>
      <c r="O611" s="265" t="s">
        <v>2337</v>
      </c>
    </row>
    <row r="612" spans="1:15" hidden="1" x14ac:dyDescent="0.2">
      <c r="A612" s="265" t="s">
        <v>2338</v>
      </c>
      <c r="B612" s="265" t="s">
        <v>2337</v>
      </c>
      <c r="C612" s="265">
        <v>0.5</v>
      </c>
      <c r="D612" s="265" t="s">
        <v>403</v>
      </c>
      <c r="E612" s="265" t="s">
        <v>519</v>
      </c>
      <c r="F612" s="265" t="s">
        <v>519</v>
      </c>
      <c r="G612" s="265">
        <v>-0.05</v>
      </c>
      <c r="I612" s="265">
        <v>24</v>
      </c>
      <c r="J612" s="265">
        <v>45</v>
      </c>
      <c r="K612" s="266">
        <v>43101</v>
      </c>
      <c r="L612" s="265">
        <v>2.8500000000000001E-2</v>
      </c>
      <c r="M612" s="265">
        <v>1.4E-3</v>
      </c>
      <c r="N612" s="265">
        <f t="shared" si="9"/>
        <v>2.9899999999999999E-2</v>
      </c>
    </row>
    <row r="613" spans="1:15" hidden="1" x14ac:dyDescent="0.2">
      <c r="A613" s="265" t="s">
        <v>324</v>
      </c>
      <c r="B613" s="265" t="s">
        <v>324</v>
      </c>
      <c r="C613" s="265">
        <v>0.5</v>
      </c>
      <c r="D613" s="265" t="s">
        <v>403</v>
      </c>
      <c r="E613" s="265" t="s">
        <v>519</v>
      </c>
      <c r="F613" s="265" t="s">
        <v>519</v>
      </c>
      <c r="G613" s="265">
        <v>-0.05</v>
      </c>
      <c r="I613" s="265">
        <v>24</v>
      </c>
      <c r="J613" s="265">
        <v>45</v>
      </c>
      <c r="K613" s="266">
        <v>43101</v>
      </c>
      <c r="L613" s="265">
        <v>2.3099999999999999E-2</v>
      </c>
      <c r="M613" s="265">
        <v>1.1999999999999999E-3</v>
      </c>
      <c r="N613" s="265">
        <f t="shared" si="9"/>
        <v>2.4299999999999999E-2</v>
      </c>
      <c r="O613" s="265" t="s">
        <v>324</v>
      </c>
    </row>
    <row r="614" spans="1:15" hidden="1" x14ac:dyDescent="0.2">
      <c r="A614" s="265" t="s">
        <v>2336</v>
      </c>
      <c r="B614" s="265" t="s">
        <v>324</v>
      </c>
      <c r="C614" s="265">
        <v>0.5</v>
      </c>
      <c r="D614" s="265" t="s">
        <v>403</v>
      </c>
      <c r="E614" s="265" t="s">
        <v>519</v>
      </c>
      <c r="F614" s="265" t="s">
        <v>519</v>
      </c>
      <c r="G614" s="265">
        <v>-0.05</v>
      </c>
      <c r="I614" s="265">
        <v>24</v>
      </c>
      <c r="J614" s="265">
        <v>45</v>
      </c>
      <c r="K614" s="266">
        <v>43101</v>
      </c>
      <c r="L614" s="265">
        <v>2.3099999999999999E-2</v>
      </c>
      <c r="M614" s="265">
        <v>1.1999999999999999E-3</v>
      </c>
      <c r="N614" s="265">
        <f t="shared" si="9"/>
        <v>2.4299999999999999E-2</v>
      </c>
    </row>
    <row r="615" spans="1:15" hidden="1" x14ac:dyDescent="0.2">
      <c r="A615" s="265" t="s">
        <v>325</v>
      </c>
      <c r="B615" s="265" t="s">
        <v>325</v>
      </c>
      <c r="C615" s="265">
        <v>0.5</v>
      </c>
      <c r="D615" s="265" t="s">
        <v>403</v>
      </c>
      <c r="E615" s="265" t="s">
        <v>519</v>
      </c>
      <c r="F615" s="265" t="s">
        <v>519</v>
      </c>
      <c r="G615" s="265">
        <v>-0.05</v>
      </c>
      <c r="I615" s="265">
        <v>24</v>
      </c>
      <c r="J615" s="265">
        <v>45</v>
      </c>
      <c r="K615" s="266">
        <v>43101</v>
      </c>
      <c r="L615" s="265">
        <v>4.1000000000000002E-2</v>
      </c>
      <c r="M615" s="265">
        <v>2E-3</v>
      </c>
      <c r="N615" s="265">
        <f t="shared" si="9"/>
        <v>4.3000000000000003E-2</v>
      </c>
      <c r="O615" s="265" t="s">
        <v>325</v>
      </c>
    </row>
    <row r="616" spans="1:15" hidden="1" x14ac:dyDescent="0.2">
      <c r="A616" s="265" t="s">
        <v>326</v>
      </c>
      <c r="B616" s="265" t="s">
        <v>326</v>
      </c>
      <c r="C616" s="265">
        <v>0.5</v>
      </c>
      <c r="D616" s="265" t="s">
        <v>403</v>
      </c>
      <c r="E616" s="265" t="s">
        <v>519</v>
      </c>
      <c r="F616" s="265" t="s">
        <v>519</v>
      </c>
      <c r="G616" s="265">
        <v>-0.05</v>
      </c>
      <c r="I616" s="265">
        <v>24</v>
      </c>
      <c r="J616" s="265">
        <v>45</v>
      </c>
      <c r="K616" s="266">
        <v>43101</v>
      </c>
      <c r="L616" s="265">
        <v>4.1000000000000002E-2</v>
      </c>
      <c r="M616" s="265">
        <v>2E-3</v>
      </c>
      <c r="N616" s="265">
        <f t="shared" si="9"/>
        <v>4.3000000000000003E-2</v>
      </c>
      <c r="O616" s="265" t="s">
        <v>326</v>
      </c>
    </row>
    <row r="617" spans="1:15" hidden="1" x14ac:dyDescent="0.2">
      <c r="A617" s="265" t="s">
        <v>2335</v>
      </c>
      <c r="B617" s="265" t="s">
        <v>326</v>
      </c>
      <c r="C617" s="265">
        <v>0.5</v>
      </c>
      <c r="D617" s="265" t="s">
        <v>403</v>
      </c>
      <c r="E617" s="265" t="s">
        <v>519</v>
      </c>
      <c r="F617" s="265" t="s">
        <v>519</v>
      </c>
      <c r="G617" s="265">
        <v>-0.05</v>
      </c>
      <c r="I617" s="265">
        <v>24</v>
      </c>
      <c r="J617" s="265">
        <v>45</v>
      </c>
      <c r="K617" s="266">
        <v>43101</v>
      </c>
      <c r="L617" s="265">
        <v>4.1000000000000002E-2</v>
      </c>
      <c r="M617" s="265">
        <v>2E-3</v>
      </c>
      <c r="N617" s="265">
        <f t="shared" si="9"/>
        <v>4.3000000000000003E-2</v>
      </c>
    </row>
    <row r="618" spans="1:15" hidden="1" x14ac:dyDescent="0.2">
      <c r="A618" s="265" t="s">
        <v>2334</v>
      </c>
      <c r="B618" s="265" t="s">
        <v>325</v>
      </c>
      <c r="C618" s="265">
        <v>0.5</v>
      </c>
      <c r="D618" s="265" t="s">
        <v>403</v>
      </c>
      <c r="E618" s="265" t="s">
        <v>519</v>
      </c>
      <c r="F618" s="265" t="s">
        <v>519</v>
      </c>
      <c r="G618" s="265">
        <v>-0.05</v>
      </c>
      <c r="I618" s="265">
        <v>24</v>
      </c>
      <c r="J618" s="265">
        <v>45</v>
      </c>
      <c r="K618" s="266">
        <v>43101</v>
      </c>
      <c r="L618" s="265">
        <v>4.1000000000000002E-2</v>
      </c>
      <c r="M618" s="265">
        <v>2E-3</v>
      </c>
      <c r="N618" s="265">
        <f t="shared" si="9"/>
        <v>4.3000000000000003E-2</v>
      </c>
    </row>
    <row r="619" spans="1:15" hidden="1" x14ac:dyDescent="0.2">
      <c r="A619" s="265" t="s">
        <v>2330</v>
      </c>
      <c r="B619" s="265" t="s">
        <v>2330</v>
      </c>
      <c r="C619" s="265">
        <v>0.5</v>
      </c>
      <c r="D619" s="265" t="s">
        <v>403</v>
      </c>
      <c r="E619" s="265" t="s">
        <v>519</v>
      </c>
      <c r="F619" s="265" t="s">
        <v>519</v>
      </c>
      <c r="G619" s="265">
        <v>-0.05</v>
      </c>
      <c r="I619" s="265">
        <v>24</v>
      </c>
      <c r="J619" s="265">
        <v>45</v>
      </c>
      <c r="K619" s="266">
        <v>43101</v>
      </c>
      <c r="L619" s="265">
        <v>1.03E-2</v>
      </c>
      <c r="M619" s="265">
        <v>5.0000000000000001E-4</v>
      </c>
      <c r="N619" s="265">
        <f t="shared" si="9"/>
        <v>1.0800000000000001E-2</v>
      </c>
    </row>
    <row r="620" spans="1:15" hidden="1" x14ac:dyDescent="0.2">
      <c r="A620" s="265" t="s">
        <v>2333</v>
      </c>
      <c r="B620" s="265" t="s">
        <v>2330</v>
      </c>
      <c r="C620" s="265">
        <v>0.5</v>
      </c>
      <c r="D620" s="265" t="s">
        <v>403</v>
      </c>
      <c r="E620" s="265" t="s">
        <v>519</v>
      </c>
      <c r="F620" s="265" t="s">
        <v>519</v>
      </c>
      <c r="G620" s="265">
        <v>-0.05</v>
      </c>
      <c r="I620" s="265">
        <v>24</v>
      </c>
      <c r="J620" s="265">
        <v>45</v>
      </c>
      <c r="K620" s="266">
        <v>43101</v>
      </c>
      <c r="L620" s="265">
        <v>1.03E-2</v>
      </c>
      <c r="M620" s="265">
        <v>5.0000000000000001E-4</v>
      </c>
      <c r="N620" s="265">
        <f t="shared" si="9"/>
        <v>1.0800000000000001E-2</v>
      </c>
    </row>
    <row r="621" spans="1:15" hidden="1" x14ac:dyDescent="0.2">
      <c r="A621" s="265" t="s">
        <v>2332</v>
      </c>
      <c r="B621" s="265" t="s">
        <v>2330</v>
      </c>
      <c r="C621" s="265">
        <v>0.5</v>
      </c>
      <c r="D621" s="265" t="s">
        <v>403</v>
      </c>
      <c r="E621" s="265" t="s">
        <v>519</v>
      </c>
      <c r="F621" s="265" t="s">
        <v>519</v>
      </c>
      <c r="G621" s="265">
        <v>-0.05</v>
      </c>
      <c r="I621" s="265">
        <v>24</v>
      </c>
      <c r="J621" s="265">
        <v>45</v>
      </c>
      <c r="K621" s="266">
        <v>43101</v>
      </c>
      <c r="L621" s="265">
        <v>1.03E-2</v>
      </c>
      <c r="M621" s="265">
        <v>5.0000000000000001E-4</v>
      </c>
      <c r="N621" s="265">
        <f t="shared" si="9"/>
        <v>1.0800000000000001E-2</v>
      </c>
      <c r="O621" s="265" t="s">
        <v>2332</v>
      </c>
    </row>
    <row r="622" spans="1:15" hidden="1" x14ac:dyDescent="0.2">
      <c r="A622" s="265" t="s">
        <v>2331</v>
      </c>
      <c r="B622" s="265" t="s">
        <v>2330</v>
      </c>
      <c r="C622" s="265">
        <v>0.5</v>
      </c>
      <c r="D622" s="265" t="s">
        <v>403</v>
      </c>
      <c r="E622" s="265" t="s">
        <v>519</v>
      </c>
      <c r="F622" s="265" t="s">
        <v>519</v>
      </c>
      <c r="G622" s="265">
        <v>-0.05</v>
      </c>
      <c r="I622" s="265">
        <v>24</v>
      </c>
      <c r="J622" s="265">
        <v>45</v>
      </c>
      <c r="K622" s="266">
        <v>43101</v>
      </c>
      <c r="L622" s="265">
        <v>1.03E-2</v>
      </c>
      <c r="M622" s="265">
        <v>5.0000000000000001E-4</v>
      </c>
      <c r="N622" s="265">
        <f t="shared" si="9"/>
        <v>1.0800000000000001E-2</v>
      </c>
    </row>
    <row r="623" spans="1:15" hidden="1" x14ac:dyDescent="0.2">
      <c r="A623" s="265" t="s">
        <v>327</v>
      </c>
      <c r="B623" s="265" t="s">
        <v>327</v>
      </c>
      <c r="C623" s="265">
        <v>0.5</v>
      </c>
      <c r="D623" s="265" t="s">
        <v>403</v>
      </c>
      <c r="E623" s="265" t="s">
        <v>519</v>
      </c>
      <c r="F623" s="265" t="s">
        <v>519</v>
      </c>
      <c r="G623" s="265">
        <v>-0.05</v>
      </c>
      <c r="I623" s="265">
        <v>24</v>
      </c>
      <c r="J623" s="265">
        <v>45</v>
      </c>
      <c r="K623" s="266">
        <v>43101</v>
      </c>
      <c r="L623" s="265">
        <v>2.7E-2</v>
      </c>
      <c r="M623" s="265">
        <v>1.2999999999999999E-3</v>
      </c>
      <c r="N623" s="265">
        <f t="shared" si="9"/>
        <v>2.8299999999999999E-2</v>
      </c>
      <c r="O623" s="265" t="s">
        <v>327</v>
      </c>
    </row>
    <row r="624" spans="1:15" hidden="1" x14ac:dyDescent="0.2">
      <c r="A624" s="265" t="s">
        <v>2329</v>
      </c>
      <c r="B624" s="265" t="s">
        <v>327</v>
      </c>
      <c r="C624" s="265">
        <v>0.5</v>
      </c>
      <c r="D624" s="265" t="s">
        <v>403</v>
      </c>
      <c r="E624" s="265" t="s">
        <v>519</v>
      </c>
      <c r="F624" s="265" t="s">
        <v>519</v>
      </c>
      <c r="G624" s="265">
        <v>-0.05</v>
      </c>
      <c r="I624" s="265">
        <v>24</v>
      </c>
      <c r="J624" s="265">
        <v>45</v>
      </c>
      <c r="K624" s="266">
        <v>43101</v>
      </c>
      <c r="L624" s="265">
        <v>2.7E-2</v>
      </c>
      <c r="M624" s="265">
        <v>1.2999999999999999E-3</v>
      </c>
      <c r="N624" s="265">
        <f t="shared" si="9"/>
        <v>2.8299999999999999E-2</v>
      </c>
      <c r="O624" s="265" t="s">
        <v>2329</v>
      </c>
    </row>
    <row r="625" spans="1:15" hidden="1" x14ac:dyDescent="0.2">
      <c r="A625" s="265" t="s">
        <v>2328</v>
      </c>
      <c r="B625" s="265" t="s">
        <v>327</v>
      </c>
      <c r="C625" s="265">
        <v>0.5</v>
      </c>
      <c r="D625" s="265" t="s">
        <v>403</v>
      </c>
      <c r="E625" s="265" t="s">
        <v>519</v>
      </c>
      <c r="F625" s="265" t="s">
        <v>519</v>
      </c>
      <c r="G625" s="265">
        <v>-0.05</v>
      </c>
      <c r="I625" s="265">
        <v>24</v>
      </c>
      <c r="J625" s="265">
        <v>45</v>
      </c>
      <c r="K625" s="266">
        <v>43101</v>
      </c>
      <c r="L625" s="265">
        <v>2.7E-2</v>
      </c>
      <c r="M625" s="265">
        <v>1.2999999999999999E-3</v>
      </c>
      <c r="N625" s="265">
        <f t="shared" si="9"/>
        <v>2.8299999999999999E-2</v>
      </c>
    </row>
    <row r="626" spans="1:15" hidden="1" x14ac:dyDescent="0.2">
      <c r="A626" s="265" t="s">
        <v>2327</v>
      </c>
      <c r="B626" s="265" t="s">
        <v>327</v>
      </c>
      <c r="C626" s="265">
        <v>0.5</v>
      </c>
      <c r="D626" s="265" t="s">
        <v>403</v>
      </c>
      <c r="E626" s="265" t="s">
        <v>519</v>
      </c>
      <c r="F626" s="265" t="s">
        <v>519</v>
      </c>
      <c r="G626" s="265">
        <v>-0.05</v>
      </c>
      <c r="I626" s="265">
        <v>24</v>
      </c>
      <c r="J626" s="265">
        <v>45</v>
      </c>
      <c r="K626" s="266">
        <v>43101</v>
      </c>
      <c r="L626" s="265">
        <v>2.7E-2</v>
      </c>
      <c r="M626" s="265">
        <v>1.2999999999999999E-3</v>
      </c>
      <c r="N626" s="265">
        <f t="shared" si="9"/>
        <v>2.8299999999999999E-2</v>
      </c>
    </row>
    <row r="627" spans="1:15" hidden="1" x14ac:dyDescent="0.2">
      <c r="A627" s="265" t="s">
        <v>328</v>
      </c>
      <c r="B627" s="265" t="s">
        <v>328</v>
      </c>
      <c r="C627" s="265">
        <v>0.5</v>
      </c>
      <c r="D627" s="265" t="s">
        <v>403</v>
      </c>
      <c r="E627" s="265" t="s">
        <v>519</v>
      </c>
      <c r="F627" s="265" t="s">
        <v>519</v>
      </c>
      <c r="G627" s="265">
        <v>-0.05</v>
      </c>
      <c r="I627" s="265">
        <v>24</v>
      </c>
      <c r="J627" s="265">
        <v>45</v>
      </c>
      <c r="K627" s="266">
        <v>43101</v>
      </c>
      <c r="L627" s="265">
        <v>1.21E-2</v>
      </c>
      <c r="M627" s="265">
        <v>5.9999999999999995E-4</v>
      </c>
      <c r="N627" s="265">
        <f t="shared" si="9"/>
        <v>1.2699999999999999E-2</v>
      </c>
      <c r="O627" s="265" t="s">
        <v>328</v>
      </c>
    </row>
    <row r="628" spans="1:15" hidden="1" x14ac:dyDescent="0.2">
      <c r="A628" s="265" t="s">
        <v>2326</v>
      </c>
      <c r="B628" s="265" t="s">
        <v>328</v>
      </c>
      <c r="C628" s="265">
        <v>0.5</v>
      </c>
      <c r="D628" s="265" t="s">
        <v>403</v>
      </c>
      <c r="E628" s="265" t="s">
        <v>519</v>
      </c>
      <c r="F628" s="265" t="s">
        <v>519</v>
      </c>
      <c r="G628" s="265">
        <v>-0.05</v>
      </c>
      <c r="I628" s="265">
        <v>24</v>
      </c>
      <c r="J628" s="265">
        <v>45</v>
      </c>
      <c r="K628" s="266">
        <v>43101</v>
      </c>
      <c r="L628" s="265">
        <v>1.21E-2</v>
      </c>
      <c r="M628" s="265">
        <v>5.9999999999999995E-4</v>
      </c>
      <c r="N628" s="265">
        <f t="shared" si="9"/>
        <v>1.2699999999999999E-2</v>
      </c>
      <c r="O628" s="265" t="s">
        <v>2326</v>
      </c>
    </row>
    <row r="629" spans="1:15" hidden="1" x14ac:dyDescent="0.2">
      <c r="A629" s="265" t="s">
        <v>2325</v>
      </c>
      <c r="B629" s="265" t="s">
        <v>328</v>
      </c>
      <c r="C629" s="265">
        <v>0.5</v>
      </c>
      <c r="D629" s="265" t="s">
        <v>403</v>
      </c>
      <c r="E629" s="265" t="s">
        <v>519</v>
      </c>
      <c r="F629" s="265" t="s">
        <v>519</v>
      </c>
      <c r="G629" s="265">
        <v>-0.05</v>
      </c>
      <c r="I629" s="265">
        <v>24</v>
      </c>
      <c r="J629" s="265">
        <v>45</v>
      </c>
      <c r="K629" s="266">
        <v>43101</v>
      </c>
      <c r="L629" s="265">
        <v>1.21E-2</v>
      </c>
      <c r="M629" s="265">
        <v>5.9999999999999995E-4</v>
      </c>
      <c r="N629" s="265">
        <f t="shared" si="9"/>
        <v>1.2699999999999999E-2</v>
      </c>
    </row>
    <row r="630" spans="1:15" hidden="1" x14ac:dyDescent="0.2">
      <c r="A630" s="265" t="s">
        <v>2324</v>
      </c>
      <c r="B630" s="265" t="s">
        <v>328</v>
      </c>
      <c r="C630" s="265">
        <v>0.5</v>
      </c>
      <c r="D630" s="265" t="s">
        <v>403</v>
      </c>
      <c r="E630" s="265" t="s">
        <v>519</v>
      </c>
      <c r="F630" s="265" t="s">
        <v>519</v>
      </c>
      <c r="G630" s="265">
        <v>-0.05</v>
      </c>
      <c r="I630" s="265">
        <v>24</v>
      </c>
      <c r="J630" s="265">
        <v>45</v>
      </c>
      <c r="K630" s="266">
        <v>43101</v>
      </c>
      <c r="L630" s="265">
        <v>1.21E-2</v>
      </c>
      <c r="M630" s="265">
        <v>5.9999999999999995E-4</v>
      </c>
      <c r="N630" s="265">
        <f t="shared" si="9"/>
        <v>1.2699999999999999E-2</v>
      </c>
    </row>
    <row r="631" spans="1:15" hidden="1" x14ac:dyDescent="0.2">
      <c r="A631" s="265" t="s">
        <v>2323</v>
      </c>
      <c r="B631" s="265" t="s">
        <v>2322</v>
      </c>
      <c r="C631" s="265">
        <v>0.5</v>
      </c>
      <c r="D631" s="265" t="s">
        <v>403</v>
      </c>
      <c r="E631" s="265" t="s">
        <v>519</v>
      </c>
      <c r="F631" s="265" t="s">
        <v>519</v>
      </c>
      <c r="G631" s="265">
        <v>0</v>
      </c>
      <c r="K631" s="266">
        <v>40330</v>
      </c>
      <c r="L631" s="265">
        <v>0</v>
      </c>
      <c r="M631" s="265">
        <v>0</v>
      </c>
      <c r="N631" s="265">
        <f t="shared" si="9"/>
        <v>0</v>
      </c>
    </row>
    <row r="632" spans="1:15" hidden="1" x14ac:dyDescent="0.2">
      <c r="A632" s="265" t="s">
        <v>329</v>
      </c>
      <c r="B632" s="265" t="s">
        <v>329</v>
      </c>
      <c r="C632" s="265">
        <v>0.5</v>
      </c>
      <c r="D632" s="265" t="s">
        <v>403</v>
      </c>
      <c r="E632" s="265" t="s">
        <v>519</v>
      </c>
      <c r="F632" s="265" t="s">
        <v>519</v>
      </c>
      <c r="G632" s="265">
        <v>-0.05</v>
      </c>
      <c r="I632" s="265">
        <v>24</v>
      </c>
      <c r="J632" s="265">
        <v>45</v>
      </c>
      <c r="K632" s="266">
        <v>43101</v>
      </c>
      <c r="L632" s="265">
        <v>9.4000000000000004E-3</v>
      </c>
      <c r="M632" s="265">
        <v>5.0000000000000001E-4</v>
      </c>
      <c r="N632" s="265">
        <f t="shared" si="9"/>
        <v>9.9000000000000008E-3</v>
      </c>
      <c r="O632" s="265" t="s">
        <v>329</v>
      </c>
    </row>
    <row r="633" spans="1:15" hidden="1" x14ac:dyDescent="0.2">
      <c r="A633" s="265" t="s">
        <v>2321</v>
      </c>
      <c r="B633" s="265" t="s">
        <v>329</v>
      </c>
      <c r="C633" s="265">
        <v>0.5</v>
      </c>
      <c r="D633" s="265" t="s">
        <v>403</v>
      </c>
      <c r="E633" s="265" t="s">
        <v>519</v>
      </c>
      <c r="F633" s="265" t="s">
        <v>519</v>
      </c>
      <c r="G633" s="265">
        <v>-0.05</v>
      </c>
      <c r="I633" s="265">
        <v>24</v>
      </c>
      <c r="J633" s="265">
        <v>45</v>
      </c>
      <c r="K633" s="266">
        <v>43101</v>
      </c>
      <c r="L633" s="265">
        <v>9.4000000000000004E-3</v>
      </c>
      <c r="M633" s="265">
        <v>5.0000000000000001E-4</v>
      </c>
      <c r="N633" s="265">
        <f t="shared" si="9"/>
        <v>9.9000000000000008E-3</v>
      </c>
    </row>
    <row r="634" spans="1:15" hidden="1" x14ac:dyDescent="0.2">
      <c r="A634" s="265" t="s">
        <v>2320</v>
      </c>
      <c r="B634" s="265" t="s">
        <v>330</v>
      </c>
      <c r="C634" s="265">
        <v>0.5</v>
      </c>
      <c r="D634" s="265" t="s">
        <v>403</v>
      </c>
      <c r="E634" s="265" t="s">
        <v>519</v>
      </c>
      <c r="F634" s="265" t="s">
        <v>519</v>
      </c>
      <c r="G634" s="265">
        <v>-0.05</v>
      </c>
      <c r="I634" s="265">
        <v>24</v>
      </c>
      <c r="J634" s="265">
        <v>45</v>
      </c>
      <c r="K634" s="266">
        <v>43101</v>
      </c>
      <c r="L634" s="265">
        <v>4.5600000000000002E-2</v>
      </c>
      <c r="M634" s="265">
        <v>2.3E-3</v>
      </c>
      <c r="N634" s="265">
        <f t="shared" si="9"/>
        <v>4.7899999999999998E-2</v>
      </c>
    </row>
    <row r="635" spans="1:15" hidden="1" x14ac:dyDescent="0.2">
      <c r="A635" s="265" t="s">
        <v>330</v>
      </c>
      <c r="B635" s="265" t="s">
        <v>330</v>
      </c>
      <c r="C635" s="265">
        <v>0.5</v>
      </c>
      <c r="D635" s="265" t="s">
        <v>403</v>
      </c>
      <c r="E635" s="265" t="s">
        <v>519</v>
      </c>
      <c r="F635" s="265" t="s">
        <v>519</v>
      </c>
      <c r="G635" s="265">
        <v>-0.05</v>
      </c>
      <c r="I635" s="265">
        <v>24</v>
      </c>
      <c r="J635" s="265">
        <v>45</v>
      </c>
      <c r="K635" s="266">
        <v>43101</v>
      </c>
      <c r="L635" s="265">
        <v>4.5600000000000002E-2</v>
      </c>
      <c r="M635" s="265">
        <v>2.3E-3</v>
      </c>
      <c r="N635" s="265">
        <f t="shared" si="9"/>
        <v>4.7899999999999998E-2</v>
      </c>
      <c r="O635" s="265" t="s">
        <v>330</v>
      </c>
    </row>
    <row r="636" spans="1:15" hidden="1" x14ac:dyDescent="0.2">
      <c r="A636" s="265" t="s">
        <v>331</v>
      </c>
      <c r="B636" s="265" t="s">
        <v>331</v>
      </c>
      <c r="C636" s="265">
        <v>0.5</v>
      </c>
      <c r="D636" s="265" t="s">
        <v>403</v>
      </c>
      <c r="E636" s="265" t="s">
        <v>519</v>
      </c>
      <c r="F636" s="265" t="s">
        <v>519</v>
      </c>
      <c r="G636" s="265">
        <v>-0.05</v>
      </c>
      <c r="I636" s="265">
        <v>24</v>
      </c>
      <c r="J636" s="265">
        <v>45</v>
      </c>
      <c r="K636" s="266">
        <v>43101</v>
      </c>
      <c r="L636" s="265">
        <v>4.07E-2</v>
      </c>
      <c r="M636" s="265">
        <v>2E-3</v>
      </c>
      <c r="N636" s="265">
        <f t="shared" si="9"/>
        <v>4.2700000000000002E-2</v>
      </c>
      <c r="O636" s="265" t="s">
        <v>331</v>
      </c>
    </row>
    <row r="637" spans="1:15" hidden="1" x14ac:dyDescent="0.2">
      <c r="A637" s="265" t="s">
        <v>2319</v>
      </c>
      <c r="B637" s="265" t="s">
        <v>331</v>
      </c>
      <c r="C637" s="265">
        <v>0.5</v>
      </c>
      <c r="D637" s="265" t="s">
        <v>403</v>
      </c>
      <c r="E637" s="265" t="s">
        <v>519</v>
      </c>
      <c r="F637" s="265" t="s">
        <v>519</v>
      </c>
      <c r="G637" s="265">
        <v>-0.05</v>
      </c>
      <c r="I637" s="265">
        <v>24</v>
      </c>
      <c r="J637" s="265">
        <v>45</v>
      </c>
      <c r="K637" s="266">
        <v>43101</v>
      </c>
      <c r="L637" s="265">
        <v>4.07E-2</v>
      </c>
      <c r="M637" s="265">
        <v>2E-3</v>
      </c>
      <c r="N637" s="265">
        <f t="shared" si="9"/>
        <v>4.2700000000000002E-2</v>
      </c>
    </row>
    <row r="638" spans="1:15" hidden="1" x14ac:dyDescent="0.2">
      <c r="A638" s="265" t="s">
        <v>332</v>
      </c>
      <c r="B638" s="265" t="s">
        <v>332</v>
      </c>
      <c r="C638" s="265">
        <v>0.5</v>
      </c>
      <c r="D638" s="265" t="s">
        <v>403</v>
      </c>
      <c r="E638" s="265" t="s">
        <v>519</v>
      </c>
      <c r="F638" s="265" t="s">
        <v>519</v>
      </c>
      <c r="G638" s="265">
        <v>-0.05</v>
      </c>
      <c r="I638" s="265">
        <v>24</v>
      </c>
      <c r="J638" s="265">
        <v>45</v>
      </c>
      <c r="K638" s="266">
        <v>43101</v>
      </c>
      <c r="L638" s="265">
        <v>4.5600000000000002E-2</v>
      </c>
      <c r="M638" s="265">
        <v>2.3E-3</v>
      </c>
      <c r="N638" s="265">
        <f t="shared" si="9"/>
        <v>4.7899999999999998E-2</v>
      </c>
      <c r="O638" s="265" t="s">
        <v>332</v>
      </c>
    </row>
    <row r="639" spans="1:15" hidden="1" x14ac:dyDescent="0.2">
      <c r="A639" s="265" t="s">
        <v>333</v>
      </c>
      <c r="B639" s="265" t="s">
        <v>333</v>
      </c>
      <c r="C639" s="265">
        <v>0.5</v>
      </c>
      <c r="D639" s="265" t="s">
        <v>403</v>
      </c>
      <c r="E639" s="265" t="s">
        <v>519</v>
      </c>
      <c r="F639" s="265" t="s">
        <v>519</v>
      </c>
      <c r="G639" s="265">
        <v>-0.05</v>
      </c>
      <c r="I639" s="265">
        <v>24</v>
      </c>
      <c r="J639" s="265">
        <v>45</v>
      </c>
      <c r="K639" s="266">
        <v>43101</v>
      </c>
      <c r="L639" s="265">
        <v>4.5600000000000002E-2</v>
      </c>
      <c r="M639" s="265">
        <v>2.3E-3</v>
      </c>
      <c r="N639" s="265">
        <f t="shared" si="9"/>
        <v>4.7899999999999998E-2</v>
      </c>
      <c r="O639" s="265" t="s">
        <v>333</v>
      </c>
    </row>
    <row r="640" spans="1:15" hidden="1" x14ac:dyDescent="0.2">
      <c r="A640" s="265" t="s">
        <v>2318</v>
      </c>
      <c r="B640" s="265" t="s">
        <v>2317</v>
      </c>
      <c r="C640" s="265">
        <v>0.5</v>
      </c>
      <c r="D640" s="265" t="s">
        <v>403</v>
      </c>
      <c r="E640" s="265" t="s">
        <v>519</v>
      </c>
      <c r="F640" s="265" t="s">
        <v>519</v>
      </c>
      <c r="G640" s="265">
        <v>-0.05</v>
      </c>
      <c r="I640" s="265">
        <v>24</v>
      </c>
      <c r="J640" s="265">
        <v>45</v>
      </c>
      <c r="K640" s="266">
        <v>43101</v>
      </c>
      <c r="L640" s="265">
        <v>4.5600000000000002E-2</v>
      </c>
      <c r="M640" s="265">
        <v>2.3E-3</v>
      </c>
      <c r="N640" s="265">
        <f t="shared" si="9"/>
        <v>4.7899999999999998E-2</v>
      </c>
    </row>
    <row r="641" spans="1:15" hidden="1" x14ac:dyDescent="0.2">
      <c r="A641" s="265" t="s">
        <v>2317</v>
      </c>
      <c r="B641" s="265" t="s">
        <v>2317</v>
      </c>
      <c r="C641" s="265">
        <v>0.5</v>
      </c>
      <c r="D641" s="265" t="s">
        <v>403</v>
      </c>
      <c r="E641" s="265" t="s">
        <v>519</v>
      </c>
      <c r="F641" s="265" t="s">
        <v>519</v>
      </c>
      <c r="G641" s="265">
        <v>-0.05</v>
      </c>
      <c r="I641" s="265">
        <v>24</v>
      </c>
      <c r="J641" s="265">
        <v>45</v>
      </c>
      <c r="K641" s="266">
        <v>43101</v>
      </c>
      <c r="L641" s="265">
        <v>4.5600000000000002E-2</v>
      </c>
      <c r="M641" s="265">
        <v>2.3E-3</v>
      </c>
      <c r="N641" s="265">
        <f t="shared" si="9"/>
        <v>4.7899999999999998E-2</v>
      </c>
      <c r="O641" s="265" t="s">
        <v>2317</v>
      </c>
    </row>
    <row r="642" spans="1:15" hidden="1" x14ac:dyDescent="0.2">
      <c r="A642" s="265" t="s">
        <v>2316</v>
      </c>
      <c r="B642" s="265" t="s">
        <v>332</v>
      </c>
      <c r="C642" s="265">
        <v>0.5</v>
      </c>
      <c r="D642" s="265" t="s">
        <v>403</v>
      </c>
      <c r="E642" s="265" t="s">
        <v>519</v>
      </c>
      <c r="F642" s="265" t="s">
        <v>519</v>
      </c>
      <c r="G642" s="265">
        <v>-0.05</v>
      </c>
      <c r="I642" s="265">
        <v>24</v>
      </c>
      <c r="J642" s="265">
        <v>45</v>
      </c>
      <c r="K642" s="266">
        <v>43101</v>
      </c>
      <c r="L642" s="265">
        <v>4.5600000000000002E-2</v>
      </c>
      <c r="M642" s="265">
        <v>2.3E-3</v>
      </c>
      <c r="N642" s="265">
        <f t="shared" si="9"/>
        <v>4.7899999999999998E-2</v>
      </c>
    </row>
    <row r="643" spans="1:15" hidden="1" x14ac:dyDescent="0.2">
      <c r="A643" s="265" t="s">
        <v>2315</v>
      </c>
      <c r="B643" s="265" t="s">
        <v>333</v>
      </c>
      <c r="C643" s="265">
        <v>0.5</v>
      </c>
      <c r="D643" s="265" t="s">
        <v>403</v>
      </c>
      <c r="E643" s="265" t="s">
        <v>519</v>
      </c>
      <c r="F643" s="265" t="s">
        <v>519</v>
      </c>
      <c r="G643" s="265">
        <v>-0.05</v>
      </c>
      <c r="I643" s="265">
        <v>24</v>
      </c>
      <c r="J643" s="265">
        <v>45</v>
      </c>
      <c r="K643" s="266">
        <v>43101</v>
      </c>
      <c r="L643" s="265">
        <v>4.5600000000000002E-2</v>
      </c>
      <c r="M643" s="265">
        <v>2.3E-3</v>
      </c>
      <c r="N643" s="265">
        <f t="shared" si="9"/>
        <v>4.7899999999999998E-2</v>
      </c>
    </row>
    <row r="644" spans="1:15" hidden="1" x14ac:dyDescent="0.2">
      <c r="A644" s="265" t="s">
        <v>2314</v>
      </c>
      <c r="B644" s="265" t="s">
        <v>2313</v>
      </c>
      <c r="C644" s="265">
        <v>0.5</v>
      </c>
      <c r="D644" s="265" t="s">
        <v>403</v>
      </c>
      <c r="E644" s="265" t="s">
        <v>519</v>
      </c>
      <c r="F644" s="265" t="s">
        <v>519</v>
      </c>
      <c r="G644" s="265">
        <v>0</v>
      </c>
      <c r="K644" s="266">
        <v>43101</v>
      </c>
      <c r="L644" s="265">
        <v>0</v>
      </c>
      <c r="M644" s="265">
        <v>0</v>
      </c>
      <c r="N644" s="265">
        <f t="shared" ref="N644:N707" si="10">L644+M644</f>
        <v>0</v>
      </c>
    </row>
    <row r="645" spans="1:15" hidden="1" x14ac:dyDescent="0.2">
      <c r="A645" s="265" t="s">
        <v>2312</v>
      </c>
      <c r="B645" s="265" t="s">
        <v>2310</v>
      </c>
      <c r="C645" s="265">
        <v>0.5</v>
      </c>
      <c r="D645" s="265" t="s">
        <v>403</v>
      </c>
      <c r="E645" s="265" t="s">
        <v>519</v>
      </c>
      <c r="F645" s="265" t="s">
        <v>519</v>
      </c>
      <c r="G645" s="265">
        <v>-0.05</v>
      </c>
      <c r="I645" s="265">
        <v>24</v>
      </c>
      <c r="J645" s="265">
        <v>45</v>
      </c>
      <c r="K645" s="266">
        <v>43101</v>
      </c>
      <c r="L645" s="265">
        <v>5.4100000000000002E-2</v>
      </c>
      <c r="M645" s="265">
        <v>2.7000000000000001E-3</v>
      </c>
      <c r="N645" s="265">
        <f t="shared" si="10"/>
        <v>5.6800000000000003E-2</v>
      </c>
      <c r="O645" s="265" t="s">
        <v>2312</v>
      </c>
    </row>
    <row r="646" spans="1:15" hidden="1" x14ac:dyDescent="0.2">
      <c r="A646" s="265" t="s">
        <v>2311</v>
      </c>
      <c r="B646" s="265" t="s">
        <v>2310</v>
      </c>
      <c r="C646" s="265">
        <v>0.5</v>
      </c>
      <c r="D646" s="265" t="s">
        <v>403</v>
      </c>
      <c r="E646" s="265" t="s">
        <v>519</v>
      </c>
      <c r="F646" s="265" t="s">
        <v>519</v>
      </c>
      <c r="G646" s="265">
        <v>-0.05</v>
      </c>
      <c r="I646" s="265">
        <v>24</v>
      </c>
      <c r="J646" s="265">
        <v>45</v>
      </c>
      <c r="K646" s="266">
        <v>43101</v>
      </c>
      <c r="L646" s="265">
        <v>5.4100000000000002E-2</v>
      </c>
      <c r="M646" s="265">
        <v>2.7000000000000001E-3</v>
      </c>
      <c r="N646" s="265">
        <f t="shared" si="10"/>
        <v>5.6800000000000003E-2</v>
      </c>
    </row>
    <row r="647" spans="1:15" hidden="1" x14ac:dyDescent="0.2">
      <c r="A647" s="265" t="s">
        <v>2308</v>
      </c>
      <c r="B647" s="265" t="s">
        <v>2308</v>
      </c>
      <c r="C647" s="265">
        <v>0.5</v>
      </c>
      <c r="D647" s="265" t="s">
        <v>403</v>
      </c>
      <c r="E647" s="265" t="s">
        <v>519</v>
      </c>
      <c r="F647" s="265" t="s">
        <v>519</v>
      </c>
      <c r="G647" s="265">
        <v>-0.05</v>
      </c>
      <c r="I647" s="265">
        <v>24</v>
      </c>
      <c r="J647" s="265">
        <v>45</v>
      </c>
      <c r="K647" s="266">
        <v>43101</v>
      </c>
      <c r="L647" s="265">
        <v>2.01E-2</v>
      </c>
      <c r="M647" s="265">
        <v>1E-3</v>
      </c>
      <c r="N647" s="265">
        <f t="shared" si="10"/>
        <v>2.1100000000000001E-2</v>
      </c>
      <c r="O647" s="265" t="s">
        <v>2308</v>
      </c>
    </row>
    <row r="648" spans="1:15" hidden="1" x14ac:dyDescent="0.2">
      <c r="A648" s="265" t="s">
        <v>2309</v>
      </c>
      <c r="B648" s="265" t="s">
        <v>2308</v>
      </c>
      <c r="C648" s="265">
        <v>0.5</v>
      </c>
      <c r="D648" s="265" t="s">
        <v>403</v>
      </c>
      <c r="E648" s="265" t="s">
        <v>519</v>
      </c>
      <c r="F648" s="265" t="s">
        <v>519</v>
      </c>
      <c r="G648" s="265">
        <v>-0.05</v>
      </c>
      <c r="I648" s="265">
        <v>24</v>
      </c>
      <c r="J648" s="265">
        <v>45</v>
      </c>
      <c r="K648" s="266">
        <v>43101</v>
      </c>
      <c r="L648" s="265">
        <v>2.01E-2</v>
      </c>
      <c r="M648" s="265">
        <v>1E-3</v>
      </c>
      <c r="N648" s="265">
        <f t="shared" si="10"/>
        <v>2.1100000000000001E-2</v>
      </c>
    </row>
    <row r="649" spans="1:15" hidden="1" x14ac:dyDescent="0.2">
      <c r="A649" s="265" t="s">
        <v>2306</v>
      </c>
      <c r="B649" s="265" t="s">
        <v>2306</v>
      </c>
      <c r="C649" s="265">
        <v>0.5</v>
      </c>
      <c r="D649" s="265" t="s">
        <v>403</v>
      </c>
      <c r="E649" s="265" t="s">
        <v>519</v>
      </c>
      <c r="F649" s="265" t="s">
        <v>519</v>
      </c>
      <c r="G649" s="265">
        <v>-0.05</v>
      </c>
      <c r="I649" s="265">
        <v>24</v>
      </c>
      <c r="J649" s="265">
        <v>45</v>
      </c>
      <c r="K649" s="266">
        <v>43101</v>
      </c>
      <c r="L649" s="265">
        <v>2.5999999999999999E-3</v>
      </c>
      <c r="M649" s="265">
        <v>1E-4</v>
      </c>
      <c r="N649" s="265">
        <f t="shared" si="10"/>
        <v>2.6999999999999997E-3</v>
      </c>
      <c r="O649" s="265" t="s">
        <v>2306</v>
      </c>
    </row>
    <row r="650" spans="1:15" hidden="1" x14ac:dyDescent="0.2">
      <c r="A650" s="265" t="s">
        <v>2307</v>
      </c>
      <c r="B650" s="265" t="s">
        <v>2306</v>
      </c>
      <c r="C650" s="265">
        <v>0.5</v>
      </c>
      <c r="D650" s="265" t="s">
        <v>403</v>
      </c>
      <c r="E650" s="265" t="s">
        <v>519</v>
      </c>
      <c r="F650" s="265" t="s">
        <v>519</v>
      </c>
      <c r="G650" s="265">
        <v>-0.05</v>
      </c>
      <c r="I650" s="265">
        <v>24</v>
      </c>
      <c r="J650" s="265">
        <v>45</v>
      </c>
      <c r="K650" s="266">
        <v>43101</v>
      </c>
      <c r="L650" s="265">
        <v>2.5999999999999999E-3</v>
      </c>
      <c r="M650" s="265">
        <v>1E-4</v>
      </c>
      <c r="N650" s="265">
        <f t="shared" si="10"/>
        <v>2.6999999999999997E-3</v>
      </c>
    </row>
    <row r="651" spans="1:15" hidden="1" x14ac:dyDescent="0.2">
      <c r="A651" s="265" t="s">
        <v>2302</v>
      </c>
      <c r="B651" s="265" t="s">
        <v>2302</v>
      </c>
      <c r="C651" s="265">
        <v>0.5</v>
      </c>
      <c r="D651" s="265" t="s">
        <v>403</v>
      </c>
      <c r="E651" s="265" t="s">
        <v>519</v>
      </c>
      <c r="F651" s="265" t="s">
        <v>519</v>
      </c>
      <c r="G651" s="265">
        <v>-0.05</v>
      </c>
      <c r="I651" s="265">
        <v>24</v>
      </c>
      <c r="J651" s="265">
        <v>45</v>
      </c>
      <c r="K651" s="266">
        <v>43101</v>
      </c>
      <c r="L651" s="265">
        <v>2.12E-2</v>
      </c>
      <c r="M651" s="265">
        <v>1.1000000000000001E-3</v>
      </c>
      <c r="N651" s="265">
        <f t="shared" si="10"/>
        <v>2.23E-2</v>
      </c>
      <c r="O651" s="265" t="s">
        <v>2302</v>
      </c>
    </row>
    <row r="652" spans="1:15" hidden="1" x14ac:dyDescent="0.2">
      <c r="A652" s="265" t="s">
        <v>2304</v>
      </c>
      <c r="B652" s="265" t="s">
        <v>2304</v>
      </c>
      <c r="C652" s="265">
        <v>0.5</v>
      </c>
      <c r="D652" s="265" t="s">
        <v>403</v>
      </c>
      <c r="E652" s="265" t="s">
        <v>519</v>
      </c>
      <c r="F652" s="265" t="s">
        <v>519</v>
      </c>
      <c r="G652" s="265">
        <v>-0.05</v>
      </c>
      <c r="I652" s="265">
        <v>24</v>
      </c>
      <c r="J652" s="265">
        <v>45</v>
      </c>
      <c r="K652" s="266">
        <v>43101</v>
      </c>
      <c r="L652" s="265">
        <v>2.12E-2</v>
      </c>
      <c r="M652" s="265">
        <v>1.1000000000000001E-3</v>
      </c>
      <c r="N652" s="265">
        <f t="shared" si="10"/>
        <v>2.23E-2</v>
      </c>
      <c r="O652" s="265" t="s">
        <v>2304</v>
      </c>
    </row>
    <row r="653" spans="1:15" hidden="1" x14ac:dyDescent="0.2">
      <c r="A653" s="265" t="s">
        <v>2305</v>
      </c>
      <c r="B653" s="265" t="s">
        <v>2304</v>
      </c>
      <c r="C653" s="265">
        <v>0.5</v>
      </c>
      <c r="D653" s="265" t="s">
        <v>403</v>
      </c>
      <c r="E653" s="265" t="s">
        <v>519</v>
      </c>
      <c r="F653" s="265" t="s">
        <v>519</v>
      </c>
      <c r="G653" s="265">
        <v>-0.05</v>
      </c>
      <c r="I653" s="265">
        <v>24</v>
      </c>
      <c r="J653" s="265">
        <v>45</v>
      </c>
      <c r="K653" s="266">
        <v>43101</v>
      </c>
      <c r="L653" s="265">
        <v>2.12E-2</v>
      </c>
      <c r="M653" s="265">
        <v>1.1000000000000001E-3</v>
      </c>
      <c r="N653" s="265">
        <f t="shared" si="10"/>
        <v>2.23E-2</v>
      </c>
    </row>
    <row r="654" spans="1:15" hidden="1" x14ac:dyDescent="0.2">
      <c r="A654" s="265" t="s">
        <v>2303</v>
      </c>
      <c r="B654" s="265" t="s">
        <v>2302</v>
      </c>
      <c r="C654" s="265">
        <v>0.5</v>
      </c>
      <c r="D654" s="265" t="s">
        <v>403</v>
      </c>
      <c r="E654" s="265" t="s">
        <v>519</v>
      </c>
      <c r="F654" s="265" t="s">
        <v>519</v>
      </c>
      <c r="G654" s="265">
        <v>-0.05</v>
      </c>
      <c r="I654" s="265">
        <v>24</v>
      </c>
      <c r="J654" s="265">
        <v>45</v>
      </c>
      <c r="K654" s="266">
        <v>43101</v>
      </c>
      <c r="L654" s="265">
        <v>2.12E-2</v>
      </c>
      <c r="M654" s="265">
        <v>1.1000000000000001E-3</v>
      </c>
      <c r="N654" s="265">
        <f t="shared" si="10"/>
        <v>2.23E-2</v>
      </c>
    </row>
    <row r="655" spans="1:15" hidden="1" x14ac:dyDescent="0.2">
      <c r="A655" s="265" t="s">
        <v>2298</v>
      </c>
      <c r="B655" s="265" t="s">
        <v>2298</v>
      </c>
      <c r="C655" s="265">
        <v>0.5</v>
      </c>
      <c r="D655" s="265" t="s">
        <v>403</v>
      </c>
      <c r="E655" s="265" t="s">
        <v>519</v>
      </c>
      <c r="F655" s="265" t="s">
        <v>519</v>
      </c>
      <c r="G655" s="265">
        <v>-0.05</v>
      </c>
      <c r="I655" s="265">
        <v>24</v>
      </c>
      <c r="J655" s="265">
        <v>45</v>
      </c>
      <c r="K655" s="266">
        <v>43101</v>
      </c>
      <c r="L655" s="265">
        <v>1.03E-2</v>
      </c>
      <c r="M655" s="265">
        <v>5.0000000000000001E-4</v>
      </c>
      <c r="N655" s="265">
        <f t="shared" si="10"/>
        <v>1.0800000000000001E-2</v>
      </c>
      <c r="O655" s="265" t="s">
        <v>2298</v>
      </c>
    </row>
    <row r="656" spans="1:15" hidden="1" x14ac:dyDescent="0.2">
      <c r="A656" s="265" t="s">
        <v>2301</v>
      </c>
      <c r="B656" s="265" t="s">
        <v>2298</v>
      </c>
      <c r="C656" s="265">
        <v>0.5</v>
      </c>
      <c r="D656" s="265" t="s">
        <v>403</v>
      </c>
      <c r="E656" s="265" t="s">
        <v>519</v>
      </c>
      <c r="F656" s="265" t="s">
        <v>519</v>
      </c>
      <c r="G656" s="265">
        <v>-0.05</v>
      </c>
      <c r="I656" s="265">
        <v>24</v>
      </c>
      <c r="J656" s="265">
        <v>45</v>
      </c>
      <c r="K656" s="266">
        <v>43101</v>
      </c>
      <c r="L656" s="265">
        <v>1.03E-2</v>
      </c>
      <c r="M656" s="265">
        <v>5.0000000000000001E-4</v>
      </c>
      <c r="N656" s="265">
        <f t="shared" si="10"/>
        <v>1.0800000000000001E-2</v>
      </c>
      <c r="O656" s="265" t="s">
        <v>2301</v>
      </c>
    </row>
    <row r="657" spans="1:15" hidden="1" x14ac:dyDescent="0.2">
      <c r="A657" s="265" t="s">
        <v>2300</v>
      </c>
      <c r="B657" s="265" t="s">
        <v>2298</v>
      </c>
      <c r="C657" s="265">
        <v>0.5</v>
      </c>
      <c r="D657" s="265" t="s">
        <v>403</v>
      </c>
      <c r="E657" s="265" t="s">
        <v>519</v>
      </c>
      <c r="F657" s="265" t="s">
        <v>519</v>
      </c>
      <c r="G657" s="265">
        <v>-0.05</v>
      </c>
      <c r="I657" s="265">
        <v>24</v>
      </c>
      <c r="J657" s="265">
        <v>45</v>
      </c>
      <c r="K657" s="266">
        <v>43101</v>
      </c>
      <c r="L657" s="265">
        <v>1.03E-2</v>
      </c>
      <c r="M657" s="265">
        <v>5.0000000000000001E-4</v>
      </c>
      <c r="N657" s="265">
        <f t="shared" si="10"/>
        <v>1.0800000000000001E-2</v>
      </c>
    </row>
    <row r="658" spans="1:15" hidden="1" x14ac:dyDescent="0.2">
      <c r="A658" s="265" t="s">
        <v>2299</v>
      </c>
      <c r="B658" s="265" t="s">
        <v>2298</v>
      </c>
      <c r="C658" s="265">
        <v>0.5</v>
      </c>
      <c r="D658" s="265" t="s">
        <v>403</v>
      </c>
      <c r="E658" s="265" t="s">
        <v>519</v>
      </c>
      <c r="F658" s="265" t="s">
        <v>519</v>
      </c>
      <c r="G658" s="265">
        <v>-0.05</v>
      </c>
      <c r="I658" s="265">
        <v>24</v>
      </c>
      <c r="J658" s="265">
        <v>45</v>
      </c>
      <c r="K658" s="266">
        <v>43101</v>
      </c>
      <c r="L658" s="265">
        <v>1.03E-2</v>
      </c>
      <c r="M658" s="265">
        <v>5.0000000000000001E-4</v>
      </c>
      <c r="N658" s="265">
        <f t="shared" si="10"/>
        <v>1.0800000000000001E-2</v>
      </c>
    </row>
    <row r="659" spans="1:15" hidden="1" x14ac:dyDescent="0.2">
      <c r="A659" s="265" t="s">
        <v>334</v>
      </c>
      <c r="B659" s="265" t="s">
        <v>334</v>
      </c>
      <c r="C659" s="265">
        <v>0.5</v>
      </c>
      <c r="D659" s="265" t="s">
        <v>403</v>
      </c>
      <c r="E659" s="265" t="s">
        <v>519</v>
      </c>
      <c r="F659" s="265" t="s">
        <v>519</v>
      </c>
      <c r="G659" s="265">
        <v>-0.05</v>
      </c>
      <c r="I659" s="265">
        <v>24</v>
      </c>
      <c r="J659" s="265">
        <v>45</v>
      </c>
      <c r="K659" s="266">
        <v>43101</v>
      </c>
      <c r="L659" s="265">
        <v>2.7099999999999999E-2</v>
      </c>
      <c r="M659" s="265">
        <v>1.4E-3</v>
      </c>
      <c r="N659" s="265">
        <f t="shared" si="10"/>
        <v>2.8499999999999998E-2</v>
      </c>
      <c r="O659" s="265" t="s">
        <v>334</v>
      </c>
    </row>
    <row r="660" spans="1:15" hidden="1" x14ac:dyDescent="0.2">
      <c r="A660" s="265" t="s">
        <v>2297</v>
      </c>
      <c r="B660" s="265" t="s">
        <v>334</v>
      </c>
      <c r="C660" s="265">
        <v>0.5</v>
      </c>
      <c r="D660" s="265" t="s">
        <v>403</v>
      </c>
      <c r="E660" s="265" t="s">
        <v>519</v>
      </c>
      <c r="F660" s="265" t="s">
        <v>519</v>
      </c>
      <c r="G660" s="265">
        <v>-0.05</v>
      </c>
      <c r="I660" s="265">
        <v>24</v>
      </c>
      <c r="J660" s="265">
        <v>45</v>
      </c>
      <c r="K660" s="266">
        <v>43101</v>
      </c>
      <c r="L660" s="265">
        <v>2.7099999999999999E-2</v>
      </c>
      <c r="M660" s="265">
        <v>1.4E-3</v>
      </c>
      <c r="N660" s="265">
        <f t="shared" si="10"/>
        <v>2.8499999999999998E-2</v>
      </c>
      <c r="O660" s="265" t="s">
        <v>2297</v>
      </c>
    </row>
    <row r="661" spans="1:15" hidden="1" x14ac:dyDescent="0.2">
      <c r="A661" s="265" t="s">
        <v>2296</v>
      </c>
      <c r="B661" s="265" t="s">
        <v>334</v>
      </c>
      <c r="C661" s="265">
        <v>0.5</v>
      </c>
      <c r="D661" s="265" t="s">
        <v>403</v>
      </c>
      <c r="E661" s="265" t="s">
        <v>519</v>
      </c>
      <c r="F661" s="265" t="s">
        <v>519</v>
      </c>
      <c r="G661" s="265">
        <v>-0.05</v>
      </c>
      <c r="I661" s="265">
        <v>24</v>
      </c>
      <c r="J661" s="265">
        <v>45</v>
      </c>
      <c r="K661" s="266">
        <v>43101</v>
      </c>
      <c r="L661" s="265">
        <v>2.7099999999999999E-2</v>
      </c>
      <c r="M661" s="265">
        <v>1.4E-3</v>
      </c>
      <c r="N661" s="265">
        <f t="shared" si="10"/>
        <v>2.8499999999999998E-2</v>
      </c>
    </row>
    <row r="662" spans="1:15" hidden="1" x14ac:dyDescent="0.2">
      <c r="A662" s="265" t="s">
        <v>2295</v>
      </c>
      <c r="B662" s="265" t="s">
        <v>334</v>
      </c>
      <c r="C662" s="265">
        <v>0.5</v>
      </c>
      <c r="D662" s="265" t="s">
        <v>403</v>
      </c>
      <c r="E662" s="265" t="s">
        <v>519</v>
      </c>
      <c r="F662" s="265" t="s">
        <v>519</v>
      </c>
      <c r="G662" s="265">
        <v>-0.05</v>
      </c>
      <c r="I662" s="265">
        <v>24</v>
      </c>
      <c r="J662" s="265">
        <v>45</v>
      </c>
      <c r="K662" s="266">
        <v>43101</v>
      </c>
      <c r="L662" s="265">
        <v>2.7099999999999999E-2</v>
      </c>
      <c r="M662" s="265">
        <v>1.4E-3</v>
      </c>
      <c r="N662" s="265">
        <f t="shared" si="10"/>
        <v>2.8499999999999998E-2</v>
      </c>
    </row>
    <row r="663" spans="1:15" hidden="1" x14ac:dyDescent="0.2">
      <c r="A663" s="265" t="s">
        <v>2294</v>
      </c>
      <c r="B663" s="265" t="s">
        <v>2294</v>
      </c>
      <c r="C663" s="265">
        <v>0.5</v>
      </c>
      <c r="D663" s="265" t="s">
        <v>403</v>
      </c>
      <c r="E663" s="265" t="s">
        <v>519</v>
      </c>
      <c r="F663" s="265" t="s">
        <v>519</v>
      </c>
      <c r="G663" s="265">
        <v>0</v>
      </c>
      <c r="K663" s="266">
        <v>40330</v>
      </c>
      <c r="L663" s="265">
        <v>0</v>
      </c>
      <c r="M663" s="265">
        <v>0</v>
      </c>
      <c r="N663" s="265">
        <f t="shared" si="10"/>
        <v>0</v>
      </c>
    </row>
    <row r="664" spans="1:15" hidden="1" x14ac:dyDescent="0.2">
      <c r="A664" s="265" t="s">
        <v>335</v>
      </c>
      <c r="B664" s="265" t="s">
        <v>335</v>
      </c>
      <c r="C664" s="265">
        <v>0.5</v>
      </c>
      <c r="D664" s="265" t="s">
        <v>403</v>
      </c>
      <c r="E664" s="265" t="s">
        <v>519</v>
      </c>
      <c r="F664" s="265" t="s">
        <v>519</v>
      </c>
      <c r="G664" s="265">
        <v>-0.05</v>
      </c>
      <c r="I664" s="265">
        <v>24</v>
      </c>
      <c r="J664" s="265">
        <v>45</v>
      </c>
      <c r="K664" s="266">
        <v>43101</v>
      </c>
      <c r="L664" s="265">
        <v>9.7000000000000003E-3</v>
      </c>
      <c r="M664" s="265">
        <v>5.0000000000000001E-4</v>
      </c>
      <c r="N664" s="265">
        <f t="shared" si="10"/>
        <v>1.0200000000000001E-2</v>
      </c>
      <c r="O664" s="265" t="s">
        <v>335</v>
      </c>
    </row>
    <row r="665" spans="1:15" hidden="1" x14ac:dyDescent="0.2">
      <c r="A665" s="265" t="s">
        <v>2293</v>
      </c>
      <c r="B665" s="265" t="s">
        <v>335</v>
      </c>
      <c r="C665" s="265">
        <v>0.5</v>
      </c>
      <c r="D665" s="265" t="s">
        <v>403</v>
      </c>
      <c r="E665" s="265" t="s">
        <v>519</v>
      </c>
      <c r="F665" s="265" t="s">
        <v>519</v>
      </c>
      <c r="G665" s="265">
        <v>-0.05</v>
      </c>
      <c r="I665" s="265">
        <v>24</v>
      </c>
      <c r="J665" s="265">
        <v>45</v>
      </c>
      <c r="K665" s="266">
        <v>43101</v>
      </c>
      <c r="L665" s="265">
        <v>9.7000000000000003E-3</v>
      </c>
      <c r="M665" s="265">
        <v>5.0000000000000001E-4</v>
      </c>
      <c r="N665" s="265">
        <f t="shared" si="10"/>
        <v>1.0200000000000001E-2</v>
      </c>
      <c r="O665" s="265" t="s">
        <v>2293</v>
      </c>
    </row>
    <row r="666" spans="1:15" hidden="1" x14ac:dyDescent="0.2">
      <c r="A666" s="265" t="s">
        <v>2292</v>
      </c>
      <c r="B666" s="265" t="s">
        <v>335</v>
      </c>
      <c r="C666" s="265">
        <v>0.5</v>
      </c>
      <c r="D666" s="265" t="s">
        <v>403</v>
      </c>
      <c r="E666" s="265" t="s">
        <v>519</v>
      </c>
      <c r="F666" s="265" t="s">
        <v>519</v>
      </c>
      <c r="G666" s="265">
        <v>-0.05</v>
      </c>
      <c r="I666" s="265">
        <v>24</v>
      </c>
      <c r="J666" s="265">
        <v>45</v>
      </c>
      <c r="K666" s="266">
        <v>43101</v>
      </c>
      <c r="L666" s="265">
        <v>9.7000000000000003E-3</v>
      </c>
      <c r="M666" s="265">
        <v>5.0000000000000001E-4</v>
      </c>
      <c r="N666" s="265">
        <f t="shared" si="10"/>
        <v>1.0200000000000001E-2</v>
      </c>
    </row>
    <row r="667" spans="1:15" hidden="1" x14ac:dyDescent="0.2">
      <c r="A667" s="265" t="s">
        <v>2291</v>
      </c>
      <c r="B667" s="265" t="s">
        <v>335</v>
      </c>
      <c r="C667" s="265">
        <v>0.5</v>
      </c>
      <c r="D667" s="265" t="s">
        <v>403</v>
      </c>
      <c r="E667" s="265" t="s">
        <v>519</v>
      </c>
      <c r="F667" s="265" t="s">
        <v>519</v>
      </c>
      <c r="G667" s="265">
        <v>-0.05</v>
      </c>
      <c r="I667" s="265">
        <v>24</v>
      </c>
      <c r="J667" s="265">
        <v>45</v>
      </c>
      <c r="K667" s="266">
        <v>43101</v>
      </c>
      <c r="L667" s="265">
        <v>9.7000000000000003E-3</v>
      </c>
      <c r="M667" s="265">
        <v>5.0000000000000001E-4</v>
      </c>
      <c r="N667" s="265">
        <f t="shared" si="10"/>
        <v>1.0200000000000001E-2</v>
      </c>
    </row>
    <row r="668" spans="1:15" hidden="1" x14ac:dyDescent="0.2">
      <c r="A668" s="265" t="s">
        <v>2290</v>
      </c>
      <c r="B668" s="265" t="s">
        <v>2289</v>
      </c>
      <c r="C668" s="265">
        <v>0.5</v>
      </c>
      <c r="D668" s="265" t="s">
        <v>403</v>
      </c>
      <c r="E668" s="265" t="s">
        <v>519</v>
      </c>
      <c r="F668" s="265" t="s">
        <v>519</v>
      </c>
      <c r="G668" s="265">
        <v>0</v>
      </c>
      <c r="K668" s="266">
        <v>40330</v>
      </c>
      <c r="L668" s="265">
        <v>0</v>
      </c>
      <c r="M668" s="265">
        <v>0</v>
      </c>
      <c r="N668" s="265">
        <f t="shared" si="10"/>
        <v>0</v>
      </c>
    </row>
    <row r="669" spans="1:15" hidden="1" x14ac:dyDescent="0.2">
      <c r="A669" s="265" t="s">
        <v>2288</v>
      </c>
      <c r="B669" s="265" t="s">
        <v>2287</v>
      </c>
      <c r="C669" s="265">
        <v>0.5</v>
      </c>
      <c r="D669" s="265" t="s">
        <v>403</v>
      </c>
      <c r="E669" s="265" t="s">
        <v>519</v>
      </c>
      <c r="F669" s="265" t="s">
        <v>519</v>
      </c>
      <c r="G669" s="265">
        <v>-0.05</v>
      </c>
      <c r="I669" s="265">
        <v>24</v>
      </c>
      <c r="J669" s="265">
        <v>45</v>
      </c>
      <c r="K669" s="266">
        <v>43101</v>
      </c>
      <c r="L669" s="265">
        <v>2.4199999999999999E-2</v>
      </c>
      <c r="M669" s="265">
        <v>1.1999999999999999E-3</v>
      </c>
      <c r="N669" s="265">
        <f t="shared" si="10"/>
        <v>2.5399999999999999E-2</v>
      </c>
    </row>
    <row r="670" spans="1:15" hidden="1" x14ac:dyDescent="0.2">
      <c r="A670" s="265" t="s">
        <v>2287</v>
      </c>
      <c r="B670" s="265" t="s">
        <v>2287</v>
      </c>
      <c r="C670" s="265">
        <v>0.5</v>
      </c>
      <c r="D670" s="265" t="s">
        <v>403</v>
      </c>
      <c r="E670" s="265" t="s">
        <v>519</v>
      </c>
      <c r="F670" s="265" t="s">
        <v>519</v>
      </c>
      <c r="G670" s="265">
        <v>-0.05</v>
      </c>
      <c r="I670" s="265">
        <v>24</v>
      </c>
      <c r="J670" s="265">
        <v>45</v>
      </c>
      <c r="K670" s="266">
        <v>43101</v>
      </c>
      <c r="L670" s="265">
        <v>2.4199999999999999E-2</v>
      </c>
      <c r="M670" s="265">
        <v>1.1999999999999999E-3</v>
      </c>
      <c r="N670" s="265">
        <f t="shared" si="10"/>
        <v>2.5399999999999999E-2</v>
      </c>
      <c r="O670" s="265" t="s">
        <v>2287</v>
      </c>
    </row>
    <row r="671" spans="1:15" hidden="1" x14ac:dyDescent="0.2">
      <c r="A671" s="265" t="s">
        <v>2285</v>
      </c>
      <c r="B671" s="265" t="s">
        <v>2285</v>
      </c>
      <c r="C671" s="265">
        <v>0.5</v>
      </c>
      <c r="D671" s="265" t="s">
        <v>403</v>
      </c>
      <c r="E671" s="265" t="s">
        <v>519</v>
      </c>
      <c r="F671" s="265" t="s">
        <v>519</v>
      </c>
      <c r="G671" s="265">
        <v>-0.05</v>
      </c>
      <c r="I671" s="265">
        <v>16</v>
      </c>
      <c r="J671" s="265">
        <v>50</v>
      </c>
      <c r="K671" s="266">
        <v>43101</v>
      </c>
      <c r="L671" s="265">
        <v>5.6300000000000003E-2</v>
      </c>
      <c r="M671" s="265">
        <v>2.8E-3</v>
      </c>
      <c r="N671" s="265">
        <f t="shared" si="10"/>
        <v>5.91E-2</v>
      </c>
      <c r="O671" s="265" t="s">
        <v>2285</v>
      </c>
    </row>
    <row r="672" spans="1:15" hidden="1" x14ac:dyDescent="0.2">
      <c r="A672" s="265" t="s">
        <v>2286</v>
      </c>
      <c r="B672" s="265" t="s">
        <v>2285</v>
      </c>
      <c r="C672" s="265">
        <v>0.5</v>
      </c>
      <c r="D672" s="265" t="s">
        <v>403</v>
      </c>
      <c r="E672" s="265" t="s">
        <v>519</v>
      </c>
      <c r="F672" s="265" t="s">
        <v>519</v>
      </c>
      <c r="G672" s="265">
        <v>-0.05</v>
      </c>
      <c r="I672" s="265">
        <v>16</v>
      </c>
      <c r="J672" s="265">
        <v>50</v>
      </c>
      <c r="K672" s="266">
        <v>43101</v>
      </c>
      <c r="L672" s="265">
        <v>5.6300000000000003E-2</v>
      </c>
      <c r="M672" s="265">
        <v>2.8E-3</v>
      </c>
      <c r="N672" s="265">
        <f t="shared" si="10"/>
        <v>5.91E-2</v>
      </c>
    </row>
    <row r="673" spans="1:15" hidden="1" x14ac:dyDescent="0.2">
      <c r="A673" s="265" t="s">
        <v>336</v>
      </c>
      <c r="B673" s="265" t="s">
        <v>336</v>
      </c>
      <c r="C673" s="265">
        <v>0.5</v>
      </c>
      <c r="D673" s="265" t="s">
        <v>403</v>
      </c>
      <c r="E673" s="265" t="s">
        <v>519</v>
      </c>
      <c r="F673" s="265" t="s">
        <v>519</v>
      </c>
      <c r="G673" s="265">
        <v>-0.05</v>
      </c>
      <c r="I673" s="265">
        <v>16</v>
      </c>
      <c r="J673" s="265">
        <v>50</v>
      </c>
      <c r="K673" s="266">
        <v>43101</v>
      </c>
      <c r="L673" s="265">
        <v>4.0500000000000001E-2</v>
      </c>
      <c r="M673" s="265">
        <v>2E-3</v>
      </c>
      <c r="N673" s="265">
        <f t="shared" si="10"/>
        <v>4.2500000000000003E-2</v>
      </c>
      <c r="O673" s="265" t="s">
        <v>336</v>
      </c>
    </row>
    <row r="674" spans="1:15" hidden="1" x14ac:dyDescent="0.2">
      <c r="A674" s="265" t="s">
        <v>2284</v>
      </c>
      <c r="B674" s="265" t="s">
        <v>336</v>
      </c>
      <c r="C674" s="265">
        <v>0.5</v>
      </c>
      <c r="D674" s="265" t="s">
        <v>403</v>
      </c>
      <c r="E674" s="265" t="s">
        <v>519</v>
      </c>
      <c r="F674" s="265" t="s">
        <v>519</v>
      </c>
      <c r="G674" s="265">
        <v>-0.05</v>
      </c>
      <c r="I674" s="265">
        <v>16</v>
      </c>
      <c r="J674" s="265">
        <v>50</v>
      </c>
      <c r="K674" s="266">
        <v>43101</v>
      </c>
      <c r="L674" s="265">
        <v>4.0500000000000001E-2</v>
      </c>
      <c r="M674" s="265">
        <v>2E-3</v>
      </c>
      <c r="N674" s="265">
        <f t="shared" si="10"/>
        <v>4.2500000000000003E-2</v>
      </c>
    </row>
    <row r="675" spans="1:15" hidden="1" x14ac:dyDescent="0.2">
      <c r="A675" s="265" t="s">
        <v>337</v>
      </c>
      <c r="B675" s="265" t="s">
        <v>2281</v>
      </c>
      <c r="C675" s="265">
        <v>0.5</v>
      </c>
      <c r="D675" s="265" t="s">
        <v>403</v>
      </c>
      <c r="E675" s="265" t="s">
        <v>519</v>
      </c>
      <c r="F675" s="265" t="s">
        <v>519</v>
      </c>
      <c r="G675" s="265">
        <v>-0.05</v>
      </c>
      <c r="I675" s="265">
        <v>16</v>
      </c>
      <c r="J675" s="265">
        <v>50</v>
      </c>
      <c r="K675" s="266">
        <v>43101</v>
      </c>
      <c r="L675" s="265">
        <v>5.3499999999999999E-2</v>
      </c>
      <c r="M675" s="265">
        <v>2.7000000000000001E-3</v>
      </c>
      <c r="N675" s="265">
        <f t="shared" si="10"/>
        <v>5.62E-2</v>
      </c>
      <c r="O675" s="265" t="s">
        <v>337</v>
      </c>
    </row>
    <row r="676" spans="1:15" hidden="1" x14ac:dyDescent="0.2">
      <c r="A676" s="265" t="s">
        <v>2283</v>
      </c>
      <c r="B676" s="265" t="s">
        <v>2279</v>
      </c>
      <c r="C676" s="265">
        <v>0.5</v>
      </c>
      <c r="D676" s="265" t="s">
        <v>403</v>
      </c>
      <c r="E676" s="265" t="s">
        <v>519</v>
      </c>
      <c r="F676" s="265" t="s">
        <v>519</v>
      </c>
      <c r="G676" s="265">
        <v>-0.05</v>
      </c>
      <c r="I676" s="265">
        <v>16</v>
      </c>
      <c r="J676" s="265">
        <v>50</v>
      </c>
      <c r="K676" s="266">
        <v>43101</v>
      </c>
      <c r="L676" s="265">
        <v>5.3499999999999999E-2</v>
      </c>
      <c r="M676" s="265">
        <v>2.7000000000000001E-3</v>
      </c>
      <c r="N676" s="265">
        <f t="shared" si="10"/>
        <v>5.62E-2</v>
      </c>
      <c r="O676" s="265" t="s">
        <v>2283</v>
      </c>
    </row>
    <row r="677" spans="1:15" hidden="1" x14ac:dyDescent="0.2">
      <c r="A677" s="265" t="s">
        <v>2282</v>
      </c>
      <c r="B677" s="265" t="s">
        <v>2281</v>
      </c>
      <c r="C677" s="265">
        <v>0.5</v>
      </c>
      <c r="D677" s="265" t="s">
        <v>403</v>
      </c>
      <c r="E677" s="265" t="s">
        <v>519</v>
      </c>
      <c r="F677" s="265" t="s">
        <v>519</v>
      </c>
      <c r="G677" s="265">
        <v>-0.05</v>
      </c>
      <c r="I677" s="265">
        <v>16</v>
      </c>
      <c r="J677" s="265">
        <v>50</v>
      </c>
      <c r="K677" s="266">
        <v>43101</v>
      </c>
      <c r="L677" s="265">
        <v>5.3499999999999999E-2</v>
      </c>
      <c r="M677" s="265">
        <v>2.7000000000000001E-3</v>
      </c>
      <c r="N677" s="265">
        <f t="shared" si="10"/>
        <v>5.62E-2</v>
      </c>
    </row>
    <row r="678" spans="1:15" hidden="1" x14ac:dyDescent="0.2">
      <c r="A678" s="265" t="s">
        <v>2280</v>
      </c>
      <c r="B678" s="265" t="s">
        <v>2279</v>
      </c>
      <c r="C678" s="265">
        <v>0.5</v>
      </c>
      <c r="D678" s="265" t="s">
        <v>403</v>
      </c>
      <c r="E678" s="265" t="s">
        <v>519</v>
      </c>
      <c r="F678" s="265" t="s">
        <v>519</v>
      </c>
      <c r="G678" s="265">
        <v>-0.05</v>
      </c>
      <c r="I678" s="265">
        <v>16</v>
      </c>
      <c r="J678" s="265">
        <v>50</v>
      </c>
      <c r="K678" s="266">
        <v>43101</v>
      </c>
      <c r="L678" s="265">
        <v>5.3499999999999999E-2</v>
      </c>
      <c r="M678" s="265">
        <v>2.7000000000000001E-3</v>
      </c>
      <c r="N678" s="265">
        <f t="shared" si="10"/>
        <v>5.62E-2</v>
      </c>
    </row>
    <row r="679" spans="1:15" hidden="1" x14ac:dyDescent="0.2">
      <c r="A679" s="265" t="s">
        <v>2278</v>
      </c>
      <c r="B679" s="265" t="s">
        <v>520</v>
      </c>
      <c r="C679" s="265">
        <v>0.5</v>
      </c>
      <c r="D679" s="265" t="s">
        <v>403</v>
      </c>
      <c r="E679" s="265" t="s">
        <v>519</v>
      </c>
      <c r="F679" s="265" t="s">
        <v>519</v>
      </c>
      <c r="G679" s="265">
        <v>0</v>
      </c>
      <c r="K679" s="266">
        <v>41730</v>
      </c>
      <c r="L679" s="265">
        <v>0</v>
      </c>
      <c r="M679" s="265">
        <v>0</v>
      </c>
      <c r="N679" s="265">
        <f t="shared" si="10"/>
        <v>0</v>
      </c>
    </row>
    <row r="680" spans="1:15" hidden="1" x14ac:dyDescent="0.2">
      <c r="A680" s="265" t="s">
        <v>338</v>
      </c>
      <c r="B680" s="265" t="s">
        <v>338</v>
      </c>
      <c r="C680" s="265">
        <v>0.5</v>
      </c>
      <c r="D680" s="265" t="s">
        <v>403</v>
      </c>
      <c r="E680" s="265" t="s">
        <v>519</v>
      </c>
      <c r="F680" s="265" t="s">
        <v>519</v>
      </c>
      <c r="G680" s="265">
        <v>0</v>
      </c>
      <c r="I680" s="265">
        <v>7</v>
      </c>
      <c r="J680" s="265">
        <v>15</v>
      </c>
      <c r="K680" s="266">
        <v>43101</v>
      </c>
      <c r="L680" s="265">
        <v>9.1600000000000001E-2</v>
      </c>
      <c r="M680" s="265">
        <v>0</v>
      </c>
      <c r="N680" s="265">
        <f t="shared" si="10"/>
        <v>9.1600000000000001E-2</v>
      </c>
      <c r="O680" s="265" t="s">
        <v>338</v>
      </c>
    </row>
    <row r="681" spans="1:15" hidden="1" x14ac:dyDescent="0.2">
      <c r="A681" s="265" t="s">
        <v>2277</v>
      </c>
      <c r="B681" s="265" t="s">
        <v>338</v>
      </c>
      <c r="C681" s="265">
        <v>0.5</v>
      </c>
      <c r="D681" s="265" t="s">
        <v>403</v>
      </c>
      <c r="E681" s="265" t="s">
        <v>519</v>
      </c>
      <c r="F681" s="265" t="s">
        <v>519</v>
      </c>
      <c r="G681" s="265">
        <v>0</v>
      </c>
      <c r="I681" s="265">
        <v>7</v>
      </c>
      <c r="J681" s="265">
        <v>15</v>
      </c>
      <c r="K681" s="266">
        <v>43101</v>
      </c>
      <c r="L681" s="265">
        <v>9.1600000000000001E-2</v>
      </c>
      <c r="M681" s="265">
        <v>0</v>
      </c>
      <c r="N681" s="265">
        <f t="shared" si="10"/>
        <v>9.1600000000000001E-2</v>
      </c>
    </row>
    <row r="682" spans="1:15" hidden="1" x14ac:dyDescent="0.2">
      <c r="A682" s="265" t="s">
        <v>339</v>
      </c>
      <c r="B682" s="265" t="s">
        <v>2275</v>
      </c>
      <c r="C682" s="265">
        <v>0.5</v>
      </c>
      <c r="D682" s="265" t="s">
        <v>403</v>
      </c>
      <c r="E682" s="265" t="s">
        <v>519</v>
      </c>
      <c r="F682" s="265" t="s">
        <v>519</v>
      </c>
      <c r="G682" s="265">
        <v>0</v>
      </c>
      <c r="I682" s="265">
        <v>7</v>
      </c>
      <c r="J682" s="265">
        <v>15</v>
      </c>
      <c r="K682" s="266">
        <v>43160</v>
      </c>
      <c r="L682" s="265">
        <v>6.6699999999999995E-2</v>
      </c>
      <c r="M682" s="265">
        <v>0</v>
      </c>
      <c r="N682" s="265">
        <f t="shared" si="10"/>
        <v>6.6699999999999995E-2</v>
      </c>
      <c r="O682" s="265" t="s">
        <v>339</v>
      </c>
    </row>
    <row r="683" spans="1:15" hidden="1" x14ac:dyDescent="0.2">
      <c r="A683" s="265" t="s">
        <v>2276</v>
      </c>
      <c r="B683" s="265" t="s">
        <v>2275</v>
      </c>
      <c r="C683" s="265">
        <v>0.5</v>
      </c>
      <c r="D683" s="265" t="s">
        <v>403</v>
      </c>
      <c r="E683" s="265" t="s">
        <v>519</v>
      </c>
      <c r="F683" s="265" t="s">
        <v>519</v>
      </c>
      <c r="G683" s="265">
        <v>0</v>
      </c>
      <c r="I683" s="265">
        <v>7</v>
      </c>
      <c r="J683" s="265">
        <v>15</v>
      </c>
      <c r="K683" s="266">
        <v>43160</v>
      </c>
      <c r="L683" s="265">
        <v>6.6699999999999995E-2</v>
      </c>
      <c r="M683" s="265">
        <v>0</v>
      </c>
      <c r="N683" s="265">
        <f t="shared" si="10"/>
        <v>6.6699999999999995E-2</v>
      </c>
    </row>
    <row r="684" spans="1:15" hidden="1" x14ac:dyDescent="0.2">
      <c r="A684" s="265" t="s">
        <v>340</v>
      </c>
      <c r="B684" s="265" t="s">
        <v>340</v>
      </c>
      <c r="C684" s="265">
        <v>0.5</v>
      </c>
      <c r="D684" s="265" t="s">
        <v>403</v>
      </c>
      <c r="E684" s="265" t="s">
        <v>519</v>
      </c>
      <c r="F684" s="265" t="s">
        <v>519</v>
      </c>
      <c r="G684" s="265">
        <v>0</v>
      </c>
      <c r="I684" s="265">
        <v>7</v>
      </c>
      <c r="J684" s="265">
        <v>15</v>
      </c>
      <c r="K684" s="266">
        <v>43101</v>
      </c>
      <c r="L684" s="265">
        <v>0.16059999999999999</v>
      </c>
      <c r="M684" s="265">
        <v>0</v>
      </c>
      <c r="N684" s="265">
        <f t="shared" si="10"/>
        <v>0.16059999999999999</v>
      </c>
      <c r="O684" s="265" t="s">
        <v>340</v>
      </c>
    </row>
    <row r="685" spans="1:15" hidden="1" x14ac:dyDescent="0.2">
      <c r="A685" s="265" t="s">
        <v>2274</v>
      </c>
      <c r="B685" s="265" t="s">
        <v>340</v>
      </c>
      <c r="C685" s="265">
        <v>0.5</v>
      </c>
      <c r="D685" s="265" t="s">
        <v>403</v>
      </c>
      <c r="E685" s="265" t="s">
        <v>519</v>
      </c>
      <c r="F685" s="265" t="s">
        <v>519</v>
      </c>
      <c r="G685" s="265">
        <v>0</v>
      </c>
      <c r="I685" s="265">
        <v>7</v>
      </c>
      <c r="J685" s="265">
        <v>15</v>
      </c>
      <c r="K685" s="266">
        <v>43101</v>
      </c>
      <c r="L685" s="265">
        <v>0.16059999999999999</v>
      </c>
      <c r="M685" s="265">
        <v>0</v>
      </c>
      <c r="N685" s="265">
        <f t="shared" si="10"/>
        <v>0.16059999999999999</v>
      </c>
    </row>
    <row r="686" spans="1:15" hidden="1" x14ac:dyDescent="0.2">
      <c r="A686" s="265" t="s">
        <v>341</v>
      </c>
      <c r="B686" s="265" t="s">
        <v>341</v>
      </c>
      <c r="C686" s="265">
        <v>0.5</v>
      </c>
      <c r="D686" s="265" t="s">
        <v>403</v>
      </c>
      <c r="E686" s="265" t="s">
        <v>519</v>
      </c>
      <c r="F686" s="265" t="s">
        <v>519</v>
      </c>
      <c r="G686" s="265">
        <v>0</v>
      </c>
      <c r="I686" s="265">
        <v>7</v>
      </c>
      <c r="J686" s="265">
        <v>15</v>
      </c>
      <c r="K686" s="266">
        <v>43101</v>
      </c>
      <c r="L686" s="265">
        <v>9.3399999999999997E-2</v>
      </c>
      <c r="M686" s="265">
        <v>0</v>
      </c>
      <c r="N686" s="265">
        <f t="shared" si="10"/>
        <v>9.3399999999999997E-2</v>
      </c>
      <c r="O686" s="265" t="s">
        <v>341</v>
      </c>
    </row>
    <row r="687" spans="1:15" hidden="1" x14ac:dyDescent="0.2">
      <c r="A687" s="265" t="s">
        <v>2273</v>
      </c>
      <c r="B687" s="265" t="s">
        <v>341</v>
      </c>
      <c r="C687" s="265">
        <v>0.5</v>
      </c>
      <c r="D687" s="265" t="s">
        <v>403</v>
      </c>
      <c r="E687" s="265" t="s">
        <v>519</v>
      </c>
      <c r="F687" s="265" t="s">
        <v>519</v>
      </c>
      <c r="G687" s="265">
        <v>0</v>
      </c>
      <c r="I687" s="265">
        <v>7</v>
      </c>
      <c r="J687" s="265">
        <v>15</v>
      </c>
      <c r="K687" s="266">
        <v>43101</v>
      </c>
      <c r="L687" s="265">
        <v>9.3399999999999997E-2</v>
      </c>
      <c r="M687" s="265">
        <v>0</v>
      </c>
      <c r="N687" s="265">
        <f t="shared" si="10"/>
        <v>9.3399999999999997E-2</v>
      </c>
    </row>
    <row r="688" spans="1:15" hidden="1" x14ac:dyDescent="0.2">
      <c r="A688" s="265" t="s">
        <v>342</v>
      </c>
      <c r="B688" s="265" t="s">
        <v>342</v>
      </c>
      <c r="C688" s="265">
        <v>0.5</v>
      </c>
      <c r="D688" s="265" t="s">
        <v>403</v>
      </c>
      <c r="E688" s="265" t="s">
        <v>519</v>
      </c>
      <c r="F688" s="265" t="s">
        <v>519</v>
      </c>
      <c r="G688" s="265">
        <v>0</v>
      </c>
      <c r="I688" s="265">
        <v>7</v>
      </c>
      <c r="J688" s="265">
        <v>15</v>
      </c>
      <c r="K688" s="266">
        <v>43101</v>
      </c>
      <c r="L688" s="265">
        <v>9.8500000000000004E-2</v>
      </c>
      <c r="M688" s="265">
        <v>0</v>
      </c>
      <c r="N688" s="265">
        <f t="shared" si="10"/>
        <v>9.8500000000000004E-2</v>
      </c>
      <c r="O688" s="265" t="s">
        <v>342</v>
      </c>
    </row>
    <row r="689" spans="1:15" hidden="1" x14ac:dyDescent="0.2">
      <c r="A689" s="265" t="s">
        <v>2272</v>
      </c>
      <c r="B689" s="265" t="s">
        <v>342</v>
      </c>
      <c r="C689" s="265">
        <v>0.5</v>
      </c>
      <c r="D689" s="265" t="s">
        <v>403</v>
      </c>
      <c r="E689" s="265" t="s">
        <v>519</v>
      </c>
      <c r="F689" s="265" t="s">
        <v>519</v>
      </c>
      <c r="G689" s="265">
        <v>0</v>
      </c>
      <c r="I689" s="265">
        <v>7</v>
      </c>
      <c r="J689" s="265">
        <v>15</v>
      </c>
      <c r="K689" s="266">
        <v>43101</v>
      </c>
      <c r="L689" s="265">
        <v>9.8500000000000004E-2</v>
      </c>
      <c r="M689" s="265">
        <v>0</v>
      </c>
      <c r="N689" s="265">
        <f t="shared" si="10"/>
        <v>9.8500000000000004E-2</v>
      </c>
    </row>
    <row r="690" spans="1:15" hidden="1" x14ac:dyDescent="0.2">
      <c r="A690" s="265" t="s">
        <v>343</v>
      </c>
      <c r="B690" s="265" t="s">
        <v>2270</v>
      </c>
      <c r="C690" s="265">
        <v>0.5</v>
      </c>
      <c r="D690" s="265" t="s">
        <v>403</v>
      </c>
      <c r="E690" s="265" t="s">
        <v>519</v>
      </c>
      <c r="F690" s="265" t="s">
        <v>519</v>
      </c>
      <c r="G690" s="265">
        <v>0</v>
      </c>
      <c r="I690" s="265">
        <v>7</v>
      </c>
      <c r="J690" s="265">
        <v>15</v>
      </c>
      <c r="K690" s="266">
        <v>43101</v>
      </c>
      <c r="L690" s="265">
        <v>9.8199999999999996E-2</v>
      </c>
      <c r="M690" s="265">
        <v>0</v>
      </c>
      <c r="N690" s="265">
        <f t="shared" si="10"/>
        <v>9.8199999999999996E-2</v>
      </c>
      <c r="O690" s="265" t="s">
        <v>343</v>
      </c>
    </row>
    <row r="691" spans="1:15" hidden="1" x14ac:dyDescent="0.2">
      <c r="A691" s="265" t="s">
        <v>2271</v>
      </c>
      <c r="B691" s="265" t="s">
        <v>2270</v>
      </c>
      <c r="C691" s="265">
        <v>0.5</v>
      </c>
      <c r="D691" s="265" t="s">
        <v>403</v>
      </c>
      <c r="E691" s="265" t="s">
        <v>519</v>
      </c>
      <c r="F691" s="265" t="s">
        <v>519</v>
      </c>
      <c r="G691" s="265">
        <v>0</v>
      </c>
      <c r="I691" s="265">
        <v>7</v>
      </c>
      <c r="J691" s="265">
        <v>15</v>
      </c>
      <c r="K691" s="266">
        <v>43101</v>
      </c>
      <c r="L691" s="265">
        <v>9.8199999999999996E-2</v>
      </c>
      <c r="M691" s="265">
        <v>0</v>
      </c>
      <c r="N691" s="265">
        <f t="shared" si="10"/>
        <v>9.8199999999999996E-2</v>
      </c>
    </row>
    <row r="692" spans="1:15" hidden="1" x14ac:dyDescent="0.2">
      <c r="A692" s="265" t="s">
        <v>2269</v>
      </c>
      <c r="B692" s="265" t="s">
        <v>2268</v>
      </c>
      <c r="C692" s="265">
        <v>0.5</v>
      </c>
      <c r="D692" s="265" t="s">
        <v>403</v>
      </c>
      <c r="E692" s="265" t="s">
        <v>519</v>
      </c>
      <c r="F692" s="265" t="s">
        <v>519</v>
      </c>
      <c r="G692" s="265">
        <v>0</v>
      </c>
      <c r="I692" s="265">
        <v>7</v>
      </c>
      <c r="J692" s="265">
        <v>15</v>
      </c>
      <c r="K692" s="266">
        <v>43101</v>
      </c>
      <c r="L692" s="265">
        <v>0.1072</v>
      </c>
      <c r="M692" s="265">
        <v>0</v>
      </c>
      <c r="N692" s="265">
        <f t="shared" si="10"/>
        <v>0.1072</v>
      </c>
    </row>
    <row r="693" spans="1:15" hidden="1" x14ac:dyDescent="0.2">
      <c r="A693" s="265" t="s">
        <v>344</v>
      </c>
      <c r="B693" s="265" t="s">
        <v>2268</v>
      </c>
      <c r="C693" s="265">
        <v>0.5</v>
      </c>
      <c r="D693" s="265" t="s">
        <v>403</v>
      </c>
      <c r="E693" s="265" t="s">
        <v>519</v>
      </c>
      <c r="F693" s="265" t="s">
        <v>519</v>
      </c>
      <c r="G693" s="265">
        <v>0</v>
      </c>
      <c r="I693" s="265">
        <v>7</v>
      </c>
      <c r="J693" s="265">
        <v>15</v>
      </c>
      <c r="K693" s="266">
        <v>43101</v>
      </c>
      <c r="L693" s="265">
        <v>0.1072</v>
      </c>
      <c r="M693" s="265">
        <v>0</v>
      </c>
      <c r="N693" s="265">
        <f t="shared" si="10"/>
        <v>0.1072</v>
      </c>
      <c r="O693" s="265" t="s">
        <v>344</v>
      </c>
    </row>
    <row r="694" spans="1:15" hidden="1" x14ac:dyDescent="0.2">
      <c r="A694" s="265" t="s">
        <v>2267</v>
      </c>
      <c r="B694" s="265" t="s">
        <v>2265</v>
      </c>
      <c r="C694" s="265">
        <v>0.5</v>
      </c>
      <c r="D694" s="265" t="s">
        <v>403</v>
      </c>
      <c r="E694" s="265" t="s">
        <v>519</v>
      </c>
      <c r="F694" s="265" t="s">
        <v>519</v>
      </c>
      <c r="G694" s="265">
        <v>0</v>
      </c>
      <c r="I694" s="265">
        <v>7</v>
      </c>
      <c r="J694" s="265">
        <v>15</v>
      </c>
      <c r="K694" s="266">
        <v>43101</v>
      </c>
      <c r="L694" s="265">
        <v>0.1991</v>
      </c>
      <c r="M694" s="265">
        <v>0</v>
      </c>
      <c r="N694" s="265">
        <f t="shared" si="10"/>
        <v>0.1991</v>
      </c>
      <c r="O694" s="265" t="s">
        <v>2267</v>
      </c>
    </row>
    <row r="695" spans="1:15" hidden="1" x14ac:dyDescent="0.2">
      <c r="A695" s="265" t="s">
        <v>2266</v>
      </c>
      <c r="B695" s="265" t="s">
        <v>2265</v>
      </c>
      <c r="C695" s="265">
        <v>0.5</v>
      </c>
      <c r="D695" s="265" t="s">
        <v>403</v>
      </c>
      <c r="E695" s="265" t="s">
        <v>519</v>
      </c>
      <c r="F695" s="265" t="s">
        <v>519</v>
      </c>
      <c r="G695" s="265">
        <v>0</v>
      </c>
      <c r="I695" s="265">
        <v>7</v>
      </c>
      <c r="J695" s="265">
        <v>15</v>
      </c>
      <c r="K695" s="266">
        <v>43101</v>
      </c>
      <c r="L695" s="265">
        <v>0.1991</v>
      </c>
      <c r="M695" s="265">
        <v>0</v>
      </c>
      <c r="N695" s="265">
        <f t="shared" si="10"/>
        <v>0.1991</v>
      </c>
    </row>
    <row r="696" spans="1:15" hidden="1" x14ac:dyDescent="0.2">
      <c r="A696" s="265" t="s">
        <v>2264</v>
      </c>
      <c r="B696" s="265" t="s">
        <v>2263</v>
      </c>
      <c r="C696" s="265">
        <v>0.5</v>
      </c>
      <c r="D696" s="265" t="s">
        <v>403</v>
      </c>
      <c r="E696" s="265" t="s">
        <v>519</v>
      </c>
      <c r="F696" s="265" t="s">
        <v>519</v>
      </c>
      <c r="G696" s="265">
        <v>0</v>
      </c>
      <c r="I696" s="265">
        <v>7</v>
      </c>
      <c r="J696" s="265">
        <v>15</v>
      </c>
      <c r="K696" s="266">
        <v>43101</v>
      </c>
      <c r="L696" s="265">
        <v>9.0399999999999994E-2</v>
      </c>
      <c r="M696" s="265">
        <v>0</v>
      </c>
      <c r="N696" s="265">
        <f t="shared" si="10"/>
        <v>9.0399999999999994E-2</v>
      </c>
    </row>
    <row r="697" spans="1:15" hidden="1" x14ac:dyDescent="0.2">
      <c r="A697" s="265" t="s">
        <v>345</v>
      </c>
      <c r="B697" s="265" t="s">
        <v>2263</v>
      </c>
      <c r="C697" s="265">
        <v>0.5</v>
      </c>
      <c r="D697" s="265" t="s">
        <v>403</v>
      </c>
      <c r="E697" s="265" t="s">
        <v>519</v>
      </c>
      <c r="F697" s="265" t="s">
        <v>519</v>
      </c>
      <c r="G697" s="265">
        <v>0</v>
      </c>
      <c r="I697" s="265">
        <v>7</v>
      </c>
      <c r="J697" s="265">
        <v>15</v>
      </c>
      <c r="K697" s="266">
        <v>43101</v>
      </c>
      <c r="L697" s="265">
        <v>9.0399999999999994E-2</v>
      </c>
      <c r="M697" s="265">
        <v>0</v>
      </c>
      <c r="N697" s="265">
        <f t="shared" si="10"/>
        <v>9.0399999999999994E-2</v>
      </c>
      <c r="O697" s="265" t="s">
        <v>345</v>
      </c>
    </row>
    <row r="698" spans="1:15" hidden="1" x14ac:dyDescent="0.2">
      <c r="A698" s="265" t="s">
        <v>346</v>
      </c>
      <c r="B698" s="265" t="s">
        <v>2261</v>
      </c>
      <c r="C698" s="265">
        <v>0.5</v>
      </c>
      <c r="D698" s="265" t="s">
        <v>403</v>
      </c>
      <c r="E698" s="265" t="s">
        <v>519</v>
      </c>
      <c r="F698" s="265" t="s">
        <v>519</v>
      </c>
      <c r="G698" s="265">
        <v>0</v>
      </c>
      <c r="I698" s="265">
        <v>7</v>
      </c>
      <c r="J698" s="265">
        <v>15</v>
      </c>
      <c r="K698" s="266">
        <v>43101</v>
      </c>
      <c r="L698" s="265">
        <v>0.12379999999999999</v>
      </c>
      <c r="M698" s="265">
        <v>0</v>
      </c>
      <c r="N698" s="265">
        <f t="shared" si="10"/>
        <v>0.12379999999999999</v>
      </c>
      <c r="O698" s="265" t="s">
        <v>346</v>
      </c>
    </row>
    <row r="699" spans="1:15" hidden="1" x14ac:dyDescent="0.2">
      <c r="A699" s="265" t="s">
        <v>2262</v>
      </c>
      <c r="B699" s="265" t="s">
        <v>2261</v>
      </c>
      <c r="C699" s="265">
        <v>0.5</v>
      </c>
      <c r="D699" s="265" t="s">
        <v>403</v>
      </c>
      <c r="E699" s="265" t="s">
        <v>519</v>
      </c>
      <c r="F699" s="265" t="s">
        <v>519</v>
      </c>
      <c r="G699" s="265">
        <v>0</v>
      </c>
      <c r="I699" s="265">
        <v>7</v>
      </c>
      <c r="J699" s="265">
        <v>15</v>
      </c>
      <c r="K699" s="266">
        <v>43101</v>
      </c>
      <c r="L699" s="265">
        <v>0.12379999999999999</v>
      </c>
      <c r="M699" s="265">
        <v>0</v>
      </c>
      <c r="N699" s="265">
        <f t="shared" si="10"/>
        <v>0.12379999999999999</v>
      </c>
    </row>
    <row r="700" spans="1:15" hidden="1" x14ac:dyDescent="0.2">
      <c r="A700" s="265" t="s">
        <v>347</v>
      </c>
      <c r="B700" s="265" t="s">
        <v>347</v>
      </c>
      <c r="C700" s="265">
        <v>0.5</v>
      </c>
      <c r="D700" s="265" t="s">
        <v>403</v>
      </c>
      <c r="E700" s="265" t="s">
        <v>519</v>
      </c>
      <c r="F700" s="265" t="s">
        <v>519</v>
      </c>
      <c r="G700" s="265">
        <v>0</v>
      </c>
      <c r="I700" s="265">
        <v>7</v>
      </c>
      <c r="J700" s="265">
        <v>15</v>
      </c>
      <c r="K700" s="266">
        <v>43101</v>
      </c>
      <c r="L700" s="265">
        <v>9.8799999999999999E-2</v>
      </c>
      <c r="M700" s="265">
        <v>0</v>
      </c>
      <c r="N700" s="265">
        <f t="shared" si="10"/>
        <v>9.8799999999999999E-2</v>
      </c>
      <c r="O700" s="265" t="s">
        <v>347</v>
      </c>
    </row>
    <row r="701" spans="1:15" hidden="1" x14ac:dyDescent="0.2">
      <c r="A701" s="265" t="s">
        <v>2260</v>
      </c>
      <c r="B701" s="265" t="s">
        <v>347</v>
      </c>
      <c r="C701" s="265">
        <v>0.5</v>
      </c>
      <c r="D701" s="265" t="s">
        <v>403</v>
      </c>
      <c r="E701" s="265" t="s">
        <v>519</v>
      </c>
      <c r="F701" s="265" t="s">
        <v>519</v>
      </c>
      <c r="G701" s="265">
        <v>0</v>
      </c>
      <c r="I701" s="265">
        <v>7</v>
      </c>
      <c r="J701" s="265">
        <v>15</v>
      </c>
      <c r="K701" s="266">
        <v>43101</v>
      </c>
      <c r="L701" s="265">
        <v>9.8799999999999999E-2</v>
      </c>
      <c r="M701" s="265">
        <v>0</v>
      </c>
      <c r="N701" s="265">
        <f t="shared" si="10"/>
        <v>9.8799999999999999E-2</v>
      </c>
    </row>
    <row r="702" spans="1:15" hidden="1" x14ac:dyDescent="0.2">
      <c r="A702" s="265" t="s">
        <v>348</v>
      </c>
      <c r="B702" s="265" t="s">
        <v>348</v>
      </c>
      <c r="C702" s="265">
        <v>0.5</v>
      </c>
      <c r="D702" s="265" t="s">
        <v>403</v>
      </c>
      <c r="E702" s="265" t="s">
        <v>519</v>
      </c>
      <c r="F702" s="265" t="s">
        <v>519</v>
      </c>
      <c r="G702" s="265">
        <v>0</v>
      </c>
      <c r="I702" s="265">
        <v>7</v>
      </c>
      <c r="J702" s="265">
        <v>15</v>
      </c>
      <c r="K702" s="266">
        <v>43101</v>
      </c>
      <c r="L702" s="265">
        <v>7.17E-2</v>
      </c>
      <c r="M702" s="265">
        <v>0</v>
      </c>
      <c r="N702" s="265">
        <f t="shared" si="10"/>
        <v>7.17E-2</v>
      </c>
      <c r="O702" s="265" t="s">
        <v>348</v>
      </c>
    </row>
    <row r="703" spans="1:15" hidden="1" x14ac:dyDescent="0.2">
      <c r="A703" s="265" t="s">
        <v>2259</v>
      </c>
      <c r="B703" s="265" t="s">
        <v>348</v>
      </c>
      <c r="C703" s="265">
        <v>0.5</v>
      </c>
      <c r="D703" s="265" t="s">
        <v>403</v>
      </c>
      <c r="E703" s="265" t="s">
        <v>519</v>
      </c>
      <c r="F703" s="265" t="s">
        <v>519</v>
      </c>
      <c r="G703" s="265">
        <v>0</v>
      </c>
      <c r="I703" s="265">
        <v>7</v>
      </c>
      <c r="J703" s="265">
        <v>15</v>
      </c>
      <c r="K703" s="266">
        <v>43101</v>
      </c>
      <c r="L703" s="265">
        <v>7.17E-2</v>
      </c>
      <c r="M703" s="265">
        <v>0</v>
      </c>
      <c r="N703" s="265">
        <f t="shared" si="10"/>
        <v>7.17E-2</v>
      </c>
    </row>
    <row r="704" spans="1:15" hidden="1" x14ac:dyDescent="0.2">
      <c r="A704" s="265" t="s">
        <v>2258</v>
      </c>
      <c r="B704" s="265" t="s">
        <v>2257</v>
      </c>
      <c r="C704" s="265">
        <v>0.5</v>
      </c>
      <c r="D704" s="265" t="s">
        <v>403</v>
      </c>
      <c r="E704" s="265" t="s">
        <v>519</v>
      </c>
      <c r="F704" s="265" t="s">
        <v>519</v>
      </c>
      <c r="G704" s="265">
        <v>0</v>
      </c>
      <c r="I704" s="265">
        <v>7</v>
      </c>
      <c r="J704" s="265">
        <v>15</v>
      </c>
      <c r="K704" s="266">
        <v>43101</v>
      </c>
      <c r="L704" s="265">
        <v>7.6600000000000001E-2</v>
      </c>
      <c r="M704" s="265">
        <v>0</v>
      </c>
      <c r="N704" s="265">
        <f t="shared" si="10"/>
        <v>7.6600000000000001E-2</v>
      </c>
    </row>
    <row r="705" spans="1:15" hidden="1" x14ac:dyDescent="0.2">
      <c r="A705" s="265" t="s">
        <v>349</v>
      </c>
      <c r="B705" s="265" t="s">
        <v>2257</v>
      </c>
      <c r="C705" s="265">
        <v>0.5</v>
      </c>
      <c r="D705" s="265" t="s">
        <v>403</v>
      </c>
      <c r="E705" s="265" t="s">
        <v>519</v>
      </c>
      <c r="F705" s="265" t="s">
        <v>519</v>
      </c>
      <c r="G705" s="265">
        <v>0</v>
      </c>
      <c r="I705" s="265">
        <v>7</v>
      </c>
      <c r="J705" s="265">
        <v>15</v>
      </c>
      <c r="K705" s="266">
        <v>43101</v>
      </c>
      <c r="L705" s="265">
        <v>7.6600000000000001E-2</v>
      </c>
      <c r="M705" s="265">
        <v>0</v>
      </c>
      <c r="N705" s="265">
        <f t="shared" si="10"/>
        <v>7.6600000000000001E-2</v>
      </c>
      <c r="O705" s="265" t="s">
        <v>349</v>
      </c>
    </row>
    <row r="706" spans="1:15" hidden="1" x14ac:dyDescent="0.2">
      <c r="A706" s="265" t="s">
        <v>2256</v>
      </c>
      <c r="B706" s="265" t="s">
        <v>1112</v>
      </c>
      <c r="C706" s="265">
        <v>0.5</v>
      </c>
      <c r="D706" s="265" t="s">
        <v>783</v>
      </c>
      <c r="E706" s="265" t="s">
        <v>519</v>
      </c>
      <c r="F706" s="265" t="s">
        <v>519</v>
      </c>
      <c r="G706" s="265">
        <v>0</v>
      </c>
      <c r="K706" s="266">
        <v>42979</v>
      </c>
      <c r="L706" s="265">
        <v>0</v>
      </c>
      <c r="M706" s="265">
        <v>0</v>
      </c>
      <c r="N706" s="265">
        <f t="shared" si="10"/>
        <v>0</v>
      </c>
      <c r="O706" s="265" t="s">
        <v>2256</v>
      </c>
    </row>
    <row r="707" spans="1:15" hidden="1" x14ac:dyDescent="0.2">
      <c r="A707" s="265" t="s">
        <v>2255</v>
      </c>
      <c r="B707" s="265" t="s">
        <v>2254</v>
      </c>
      <c r="C707" s="265">
        <v>0.5</v>
      </c>
      <c r="D707" s="265" t="s">
        <v>403</v>
      </c>
      <c r="E707" s="265" t="s">
        <v>519</v>
      </c>
      <c r="F707" s="265" t="s">
        <v>519</v>
      </c>
      <c r="G707" s="265">
        <v>0</v>
      </c>
      <c r="I707" s="265">
        <v>26</v>
      </c>
      <c r="J707" s="265">
        <v>20</v>
      </c>
      <c r="K707" s="266">
        <v>43101</v>
      </c>
      <c r="L707" s="265">
        <v>4.99E-2</v>
      </c>
      <c r="M707" s="265">
        <v>0</v>
      </c>
      <c r="N707" s="265">
        <f t="shared" si="10"/>
        <v>4.99E-2</v>
      </c>
    </row>
    <row r="708" spans="1:15" hidden="1" x14ac:dyDescent="0.2">
      <c r="A708" s="265" t="s">
        <v>2254</v>
      </c>
      <c r="B708" s="265" t="s">
        <v>2254</v>
      </c>
      <c r="C708" s="265">
        <v>0.5</v>
      </c>
      <c r="D708" s="265" t="s">
        <v>403</v>
      </c>
      <c r="E708" s="265" t="s">
        <v>519</v>
      </c>
      <c r="F708" s="265" t="s">
        <v>519</v>
      </c>
      <c r="G708" s="265">
        <v>0</v>
      </c>
      <c r="I708" s="265">
        <v>26</v>
      </c>
      <c r="J708" s="265">
        <v>20</v>
      </c>
      <c r="K708" s="266">
        <v>43101</v>
      </c>
      <c r="L708" s="265">
        <v>4.99E-2</v>
      </c>
      <c r="M708" s="265">
        <v>0</v>
      </c>
      <c r="N708" s="265">
        <f t="shared" ref="N708:N771" si="11">L708+M708</f>
        <v>4.99E-2</v>
      </c>
      <c r="O708" s="265" t="s">
        <v>2254</v>
      </c>
    </row>
    <row r="709" spans="1:15" hidden="1" x14ac:dyDescent="0.2">
      <c r="A709" s="265" t="s">
        <v>2253</v>
      </c>
      <c r="B709" s="265" t="s">
        <v>538</v>
      </c>
      <c r="C709" s="265">
        <v>0.5</v>
      </c>
      <c r="D709" s="265" t="s">
        <v>403</v>
      </c>
      <c r="E709" s="265" t="s">
        <v>519</v>
      </c>
      <c r="F709" s="265" t="s">
        <v>519</v>
      </c>
      <c r="G709" s="265">
        <v>0</v>
      </c>
      <c r="K709" s="266">
        <v>40391</v>
      </c>
      <c r="L709" s="265">
        <v>0</v>
      </c>
      <c r="M709" s="265">
        <v>0</v>
      </c>
      <c r="N709" s="265">
        <f t="shared" si="11"/>
        <v>0</v>
      </c>
      <c r="O709" s="265" t="s">
        <v>2253</v>
      </c>
    </row>
    <row r="710" spans="1:15" hidden="1" x14ac:dyDescent="0.2">
      <c r="A710" s="265" t="s">
        <v>2252</v>
      </c>
      <c r="B710" s="265" t="s">
        <v>538</v>
      </c>
      <c r="C710" s="265">
        <v>0.5</v>
      </c>
      <c r="D710" s="265" t="s">
        <v>403</v>
      </c>
      <c r="E710" s="265" t="s">
        <v>519</v>
      </c>
      <c r="F710" s="265" t="s">
        <v>519</v>
      </c>
      <c r="G710" s="265">
        <v>0</v>
      </c>
      <c r="K710" s="266">
        <v>40391</v>
      </c>
      <c r="L710" s="265">
        <v>0</v>
      </c>
      <c r="M710" s="265">
        <v>0</v>
      </c>
      <c r="N710" s="265">
        <f t="shared" si="11"/>
        <v>0</v>
      </c>
      <c r="O710" s="265" t="s">
        <v>2252</v>
      </c>
    </row>
    <row r="711" spans="1:15" hidden="1" x14ac:dyDescent="0.2">
      <c r="A711" s="265" t="s">
        <v>350</v>
      </c>
      <c r="B711" s="265" t="s">
        <v>538</v>
      </c>
      <c r="C711" s="265">
        <v>0.5</v>
      </c>
      <c r="D711" s="265" t="s">
        <v>403</v>
      </c>
      <c r="E711" s="265" t="s">
        <v>519</v>
      </c>
      <c r="F711" s="265" t="s">
        <v>519</v>
      </c>
      <c r="G711" s="265">
        <v>0</v>
      </c>
      <c r="K711" s="266">
        <v>40391</v>
      </c>
      <c r="L711" s="265">
        <v>0</v>
      </c>
      <c r="M711" s="265">
        <v>0</v>
      </c>
      <c r="N711" s="265">
        <f t="shared" si="11"/>
        <v>0</v>
      </c>
      <c r="O711" s="265" t="s">
        <v>350</v>
      </c>
    </row>
    <row r="712" spans="1:15" hidden="1" x14ac:dyDescent="0.2">
      <c r="A712" s="265" t="s">
        <v>2251</v>
      </c>
      <c r="B712" s="265" t="s">
        <v>538</v>
      </c>
      <c r="C712" s="265">
        <v>0.5</v>
      </c>
      <c r="D712" s="265" t="s">
        <v>403</v>
      </c>
      <c r="E712" s="265" t="s">
        <v>519</v>
      </c>
      <c r="F712" s="265" t="s">
        <v>519</v>
      </c>
      <c r="G712" s="265">
        <v>0</v>
      </c>
      <c r="K712" s="266">
        <v>40391</v>
      </c>
      <c r="L712" s="265">
        <v>0</v>
      </c>
      <c r="M712" s="265">
        <v>0</v>
      </c>
      <c r="N712" s="265">
        <f t="shared" si="11"/>
        <v>0</v>
      </c>
    </row>
    <row r="713" spans="1:15" hidden="1" x14ac:dyDescent="0.2">
      <c r="A713" s="265" t="s">
        <v>2250</v>
      </c>
      <c r="B713" s="265" t="s">
        <v>538</v>
      </c>
      <c r="C713" s="265">
        <v>0.5</v>
      </c>
      <c r="D713" s="265" t="s">
        <v>403</v>
      </c>
      <c r="E713" s="265" t="s">
        <v>519</v>
      </c>
      <c r="F713" s="265" t="s">
        <v>519</v>
      </c>
      <c r="G713" s="265">
        <v>0</v>
      </c>
      <c r="K713" s="266">
        <v>40391</v>
      </c>
      <c r="L713" s="265">
        <v>0</v>
      </c>
      <c r="M713" s="265">
        <v>0</v>
      </c>
      <c r="N713" s="265">
        <f t="shared" si="11"/>
        <v>0</v>
      </c>
      <c r="O713" s="265" t="s">
        <v>2250</v>
      </c>
    </row>
    <row r="714" spans="1:15" hidden="1" x14ac:dyDescent="0.2">
      <c r="A714" s="265" t="s">
        <v>2249</v>
      </c>
      <c r="B714" s="265" t="s">
        <v>538</v>
      </c>
      <c r="C714" s="265">
        <v>0.5</v>
      </c>
      <c r="D714" s="265" t="s">
        <v>403</v>
      </c>
      <c r="E714" s="265" t="s">
        <v>519</v>
      </c>
      <c r="F714" s="265" t="s">
        <v>519</v>
      </c>
      <c r="G714" s="265">
        <v>0</v>
      </c>
      <c r="K714" s="266">
        <v>40391</v>
      </c>
      <c r="L714" s="265">
        <v>0</v>
      </c>
      <c r="M714" s="265">
        <v>0</v>
      </c>
      <c r="N714" s="265">
        <f t="shared" si="11"/>
        <v>0</v>
      </c>
      <c r="O714" s="265" t="s">
        <v>2249</v>
      </c>
    </row>
    <row r="715" spans="1:15" hidden="1" x14ac:dyDescent="0.2">
      <c r="A715" s="265" t="s">
        <v>2248</v>
      </c>
      <c r="B715" s="265" t="s">
        <v>538</v>
      </c>
      <c r="C715" s="265">
        <v>0.5</v>
      </c>
      <c r="D715" s="265" t="s">
        <v>403</v>
      </c>
      <c r="E715" s="265" t="s">
        <v>519</v>
      </c>
      <c r="F715" s="265" t="s">
        <v>519</v>
      </c>
      <c r="G715" s="265">
        <v>0</v>
      </c>
      <c r="K715" s="266">
        <v>40391</v>
      </c>
      <c r="L715" s="265">
        <v>0</v>
      </c>
      <c r="M715" s="265">
        <v>0</v>
      </c>
      <c r="N715" s="265">
        <f t="shared" si="11"/>
        <v>0</v>
      </c>
    </row>
    <row r="716" spans="1:15" hidden="1" x14ac:dyDescent="0.2">
      <c r="A716" s="265" t="s">
        <v>2247</v>
      </c>
      <c r="B716" s="265" t="s">
        <v>538</v>
      </c>
      <c r="C716" s="265">
        <v>0.5</v>
      </c>
      <c r="D716" s="265" t="s">
        <v>403</v>
      </c>
      <c r="E716" s="265" t="s">
        <v>519</v>
      </c>
      <c r="F716" s="265" t="s">
        <v>519</v>
      </c>
      <c r="G716" s="265">
        <v>0</v>
      </c>
      <c r="K716" s="266">
        <v>40391</v>
      </c>
      <c r="L716" s="265">
        <v>0</v>
      </c>
      <c r="M716" s="265">
        <v>0</v>
      </c>
      <c r="N716" s="265">
        <f t="shared" si="11"/>
        <v>0</v>
      </c>
      <c r="O716" s="265" t="s">
        <v>2247</v>
      </c>
    </row>
    <row r="717" spans="1:15" hidden="1" x14ac:dyDescent="0.2">
      <c r="A717" s="265" t="s">
        <v>2246</v>
      </c>
      <c r="B717" s="265" t="s">
        <v>520</v>
      </c>
      <c r="C717" s="265">
        <v>0.5</v>
      </c>
      <c r="D717" s="265" t="s">
        <v>403</v>
      </c>
      <c r="E717" s="265" t="s">
        <v>519</v>
      </c>
      <c r="F717" s="265" t="s">
        <v>519</v>
      </c>
      <c r="G717" s="265">
        <v>0</v>
      </c>
      <c r="K717" s="266">
        <v>41730</v>
      </c>
      <c r="L717" s="265">
        <v>0</v>
      </c>
      <c r="M717" s="265">
        <v>0</v>
      </c>
      <c r="N717" s="265">
        <f t="shared" si="11"/>
        <v>0</v>
      </c>
      <c r="O717" s="265" t="s">
        <v>2246</v>
      </c>
    </row>
    <row r="718" spans="1:15" hidden="1" x14ac:dyDescent="0.2">
      <c r="A718" s="265" t="s">
        <v>2245</v>
      </c>
      <c r="B718" s="265" t="s">
        <v>2243</v>
      </c>
      <c r="C718" s="265">
        <v>0.5</v>
      </c>
      <c r="D718" s="265" t="s">
        <v>403</v>
      </c>
      <c r="E718" s="265" t="s">
        <v>519</v>
      </c>
      <c r="F718" s="265" t="s">
        <v>519</v>
      </c>
      <c r="G718" s="265">
        <v>0</v>
      </c>
      <c r="I718" s="265">
        <v>8</v>
      </c>
      <c r="J718" s="265">
        <v>55</v>
      </c>
      <c r="K718" s="266">
        <v>43101</v>
      </c>
      <c r="L718" s="265">
        <v>0</v>
      </c>
      <c r="M718" s="265">
        <v>0</v>
      </c>
      <c r="N718" s="265">
        <f t="shared" si="11"/>
        <v>0</v>
      </c>
    </row>
    <row r="719" spans="1:15" hidden="1" x14ac:dyDescent="0.2">
      <c r="A719" s="265" t="s">
        <v>2244</v>
      </c>
      <c r="B719" s="265" t="s">
        <v>2243</v>
      </c>
      <c r="C719" s="265">
        <v>0.5</v>
      </c>
      <c r="D719" s="265" t="s">
        <v>403</v>
      </c>
      <c r="E719" s="265" t="s">
        <v>519</v>
      </c>
      <c r="F719" s="265" t="s">
        <v>519</v>
      </c>
      <c r="G719" s="265">
        <v>0</v>
      </c>
      <c r="I719" s="265">
        <v>8</v>
      </c>
      <c r="J719" s="265">
        <v>55</v>
      </c>
      <c r="K719" s="266">
        <v>43101</v>
      </c>
      <c r="L719" s="265">
        <v>0</v>
      </c>
      <c r="M719" s="265">
        <v>0</v>
      </c>
      <c r="N719" s="265">
        <f t="shared" si="11"/>
        <v>0</v>
      </c>
    </row>
    <row r="720" spans="1:15" hidden="1" x14ac:dyDescent="0.2">
      <c r="A720" s="265" t="s">
        <v>203</v>
      </c>
      <c r="B720" s="265" t="s">
        <v>203</v>
      </c>
      <c r="C720" s="265">
        <v>0.5</v>
      </c>
      <c r="D720" s="265" t="s">
        <v>403</v>
      </c>
      <c r="E720" s="265" t="s">
        <v>519</v>
      </c>
      <c r="F720" s="265" t="s">
        <v>519</v>
      </c>
      <c r="G720" s="265">
        <v>0</v>
      </c>
      <c r="I720" s="265">
        <v>18</v>
      </c>
      <c r="J720" s="265">
        <v>75</v>
      </c>
      <c r="K720" s="266">
        <v>43101</v>
      </c>
      <c r="L720" s="265">
        <v>1.0999999999999999E-2</v>
      </c>
      <c r="M720" s="265">
        <v>0</v>
      </c>
      <c r="N720" s="265">
        <f t="shared" si="11"/>
        <v>1.0999999999999999E-2</v>
      </c>
      <c r="O720" s="265" t="s">
        <v>203</v>
      </c>
    </row>
    <row r="721" spans="1:15" hidden="1" x14ac:dyDescent="0.2">
      <c r="A721" s="265" t="s">
        <v>2242</v>
      </c>
      <c r="B721" s="265" t="s">
        <v>2242</v>
      </c>
      <c r="C721" s="265">
        <v>0.5</v>
      </c>
      <c r="D721" s="265" t="s">
        <v>403</v>
      </c>
      <c r="E721" s="265" t="s">
        <v>519</v>
      </c>
      <c r="F721" s="265" t="s">
        <v>519</v>
      </c>
      <c r="G721" s="265">
        <v>0</v>
      </c>
      <c r="I721" s="265">
        <v>18</v>
      </c>
      <c r="J721" s="265">
        <v>75</v>
      </c>
      <c r="K721" s="266">
        <v>43101</v>
      </c>
      <c r="L721" s="265">
        <v>1.0999999999999999E-2</v>
      </c>
      <c r="M721" s="265">
        <v>0</v>
      </c>
      <c r="N721" s="265">
        <f t="shared" si="11"/>
        <v>1.0999999999999999E-2</v>
      </c>
      <c r="O721" s="265" t="s">
        <v>2242</v>
      </c>
    </row>
    <row r="722" spans="1:15" hidden="1" x14ac:dyDescent="0.2">
      <c r="A722" s="265" t="s">
        <v>2241</v>
      </c>
      <c r="B722" s="265" t="s">
        <v>2241</v>
      </c>
      <c r="C722" s="265">
        <v>0.5</v>
      </c>
      <c r="D722" s="265" t="s">
        <v>403</v>
      </c>
      <c r="E722" s="265" t="s">
        <v>519</v>
      </c>
      <c r="F722" s="265" t="s">
        <v>519</v>
      </c>
      <c r="G722" s="265">
        <v>0</v>
      </c>
      <c r="I722" s="265">
        <v>18</v>
      </c>
      <c r="J722" s="265">
        <v>75</v>
      </c>
      <c r="K722" s="266">
        <v>43101</v>
      </c>
      <c r="L722" s="265">
        <v>1.0999999999999999E-2</v>
      </c>
      <c r="M722" s="265">
        <v>0</v>
      </c>
      <c r="N722" s="265">
        <f t="shared" si="11"/>
        <v>1.0999999999999999E-2</v>
      </c>
      <c r="O722" s="265" t="s">
        <v>2241</v>
      </c>
    </row>
    <row r="723" spans="1:15" hidden="1" x14ac:dyDescent="0.2">
      <c r="A723" s="265" t="s">
        <v>2240</v>
      </c>
      <c r="B723" s="265" t="s">
        <v>2240</v>
      </c>
      <c r="C723" s="265">
        <v>0.5</v>
      </c>
      <c r="D723" s="265" t="s">
        <v>403</v>
      </c>
      <c r="E723" s="265" t="s">
        <v>519</v>
      </c>
      <c r="F723" s="265" t="s">
        <v>519</v>
      </c>
      <c r="G723" s="265">
        <v>0</v>
      </c>
      <c r="I723" s="265">
        <v>18</v>
      </c>
      <c r="J723" s="265">
        <v>75</v>
      </c>
      <c r="K723" s="266">
        <v>43101</v>
      </c>
      <c r="L723" s="265">
        <v>1.0999999999999999E-2</v>
      </c>
      <c r="M723" s="265">
        <v>0</v>
      </c>
      <c r="N723" s="265">
        <f t="shared" si="11"/>
        <v>1.0999999999999999E-2</v>
      </c>
    </row>
    <row r="724" spans="1:15" hidden="1" x14ac:dyDescent="0.2">
      <c r="A724" s="265" t="s">
        <v>2239</v>
      </c>
      <c r="B724" s="265" t="s">
        <v>2239</v>
      </c>
      <c r="C724" s="265">
        <v>0.5</v>
      </c>
      <c r="D724" s="265" t="s">
        <v>403</v>
      </c>
      <c r="E724" s="265" t="s">
        <v>519</v>
      </c>
      <c r="F724" s="265" t="s">
        <v>519</v>
      </c>
      <c r="G724" s="265">
        <v>0</v>
      </c>
      <c r="I724" s="265">
        <v>18</v>
      </c>
      <c r="J724" s="265">
        <v>75</v>
      </c>
      <c r="K724" s="266">
        <v>43101</v>
      </c>
      <c r="L724" s="265">
        <v>1.0999999999999999E-2</v>
      </c>
      <c r="M724" s="265">
        <v>0</v>
      </c>
      <c r="N724" s="265">
        <f t="shared" si="11"/>
        <v>1.0999999999999999E-2</v>
      </c>
    </row>
    <row r="725" spans="1:15" hidden="1" x14ac:dyDescent="0.2">
      <c r="A725" s="265" t="s">
        <v>2238</v>
      </c>
      <c r="B725" s="265" t="s">
        <v>520</v>
      </c>
      <c r="C725" s="265">
        <v>0.5</v>
      </c>
      <c r="D725" s="265" t="s">
        <v>403</v>
      </c>
      <c r="E725" s="265" t="s">
        <v>519</v>
      </c>
      <c r="F725" s="265" t="s">
        <v>519</v>
      </c>
      <c r="G725" s="265">
        <v>0</v>
      </c>
      <c r="K725" s="266">
        <v>41730</v>
      </c>
      <c r="L725" s="265">
        <v>0</v>
      </c>
      <c r="M725" s="265">
        <v>0</v>
      </c>
      <c r="N725" s="265">
        <f t="shared" si="11"/>
        <v>0</v>
      </c>
    </row>
    <row r="726" spans="1:15" hidden="1" x14ac:dyDescent="0.2">
      <c r="A726" s="265" t="s">
        <v>239</v>
      </c>
      <c r="B726" s="265" t="s">
        <v>239</v>
      </c>
      <c r="C726" s="265">
        <v>0.5</v>
      </c>
      <c r="D726" s="265" t="s">
        <v>403</v>
      </c>
      <c r="E726" s="265" t="s">
        <v>519</v>
      </c>
      <c r="F726" s="265" t="s">
        <v>519</v>
      </c>
      <c r="G726" s="265">
        <v>0</v>
      </c>
      <c r="I726" s="265">
        <v>18</v>
      </c>
      <c r="J726" s="265">
        <v>75</v>
      </c>
      <c r="K726" s="266">
        <v>43101</v>
      </c>
      <c r="L726" s="265">
        <v>1.41E-2</v>
      </c>
      <c r="M726" s="265">
        <v>0</v>
      </c>
      <c r="N726" s="265">
        <f t="shared" si="11"/>
        <v>1.41E-2</v>
      </c>
      <c r="O726" s="265" t="s">
        <v>239</v>
      </c>
    </row>
    <row r="727" spans="1:15" hidden="1" x14ac:dyDescent="0.2">
      <c r="A727" s="265" t="s">
        <v>2237</v>
      </c>
      <c r="B727" s="265" t="s">
        <v>520</v>
      </c>
      <c r="C727" s="265">
        <v>0.5</v>
      </c>
      <c r="D727" s="265" t="s">
        <v>403</v>
      </c>
      <c r="E727" s="265" t="s">
        <v>519</v>
      </c>
      <c r="F727" s="265" t="s">
        <v>519</v>
      </c>
      <c r="G727" s="265">
        <v>0</v>
      </c>
      <c r="K727" s="266">
        <v>41730</v>
      </c>
      <c r="L727" s="265">
        <v>0</v>
      </c>
      <c r="M727" s="265">
        <v>0</v>
      </c>
      <c r="N727" s="265">
        <f t="shared" si="11"/>
        <v>0</v>
      </c>
    </row>
    <row r="728" spans="1:15" hidden="1" x14ac:dyDescent="0.2">
      <c r="A728" s="265" t="s">
        <v>2236</v>
      </c>
      <c r="B728" s="265" t="s">
        <v>2235</v>
      </c>
      <c r="C728" s="265">
        <v>0.5</v>
      </c>
      <c r="D728" s="265" t="s">
        <v>403</v>
      </c>
      <c r="E728" s="265" t="s">
        <v>519</v>
      </c>
      <c r="F728" s="265" t="s">
        <v>519</v>
      </c>
      <c r="G728" s="265">
        <v>0</v>
      </c>
      <c r="I728" s="265">
        <v>18</v>
      </c>
      <c r="J728" s="265">
        <v>75</v>
      </c>
      <c r="K728" s="266">
        <v>43101</v>
      </c>
      <c r="L728" s="265">
        <v>1.06E-2</v>
      </c>
      <c r="M728" s="265">
        <v>0</v>
      </c>
      <c r="N728" s="265">
        <f t="shared" si="11"/>
        <v>1.06E-2</v>
      </c>
    </row>
    <row r="729" spans="1:15" hidden="1" x14ac:dyDescent="0.2">
      <c r="A729" s="265" t="s">
        <v>2235</v>
      </c>
      <c r="B729" s="265" t="s">
        <v>2235</v>
      </c>
      <c r="C729" s="265">
        <v>0.5</v>
      </c>
      <c r="D729" s="265" t="s">
        <v>403</v>
      </c>
      <c r="E729" s="265" t="s">
        <v>519</v>
      </c>
      <c r="F729" s="265" t="s">
        <v>519</v>
      </c>
      <c r="G729" s="265">
        <v>0</v>
      </c>
      <c r="I729" s="265">
        <v>18</v>
      </c>
      <c r="J729" s="265">
        <v>75</v>
      </c>
      <c r="K729" s="266">
        <v>43101</v>
      </c>
      <c r="L729" s="265">
        <v>1.06E-2</v>
      </c>
      <c r="M729" s="265">
        <v>0</v>
      </c>
      <c r="N729" s="265">
        <f t="shared" si="11"/>
        <v>1.06E-2</v>
      </c>
      <c r="O729" s="265" t="s">
        <v>2235</v>
      </c>
    </row>
    <row r="730" spans="1:15" hidden="1" x14ac:dyDescent="0.2">
      <c r="A730" s="265" t="s">
        <v>2234</v>
      </c>
      <c r="B730" s="265" t="s">
        <v>2234</v>
      </c>
      <c r="C730" s="265">
        <v>0.5</v>
      </c>
      <c r="D730" s="265" t="s">
        <v>403</v>
      </c>
      <c r="E730" s="265" t="s">
        <v>519</v>
      </c>
      <c r="F730" s="265" t="s">
        <v>519</v>
      </c>
      <c r="G730" s="265">
        <v>0</v>
      </c>
      <c r="I730" s="265">
        <v>18</v>
      </c>
      <c r="J730" s="265">
        <v>75</v>
      </c>
      <c r="K730" s="266">
        <v>43101</v>
      </c>
      <c r="L730" s="265">
        <v>1.06E-2</v>
      </c>
      <c r="M730" s="265">
        <v>0</v>
      </c>
      <c r="N730" s="265">
        <f t="shared" si="11"/>
        <v>1.06E-2</v>
      </c>
      <c r="O730" s="265" t="s">
        <v>2234</v>
      </c>
    </row>
    <row r="731" spans="1:15" hidden="1" x14ac:dyDescent="0.2">
      <c r="A731" s="265" t="s">
        <v>2233</v>
      </c>
      <c r="B731" s="265" t="s">
        <v>2233</v>
      </c>
      <c r="C731" s="265">
        <v>0.5</v>
      </c>
      <c r="D731" s="265" t="s">
        <v>403</v>
      </c>
      <c r="E731" s="265" t="s">
        <v>519</v>
      </c>
      <c r="F731" s="265" t="s">
        <v>519</v>
      </c>
      <c r="G731" s="265">
        <v>0</v>
      </c>
      <c r="I731" s="265">
        <v>18</v>
      </c>
      <c r="J731" s="265">
        <v>75</v>
      </c>
      <c r="K731" s="266">
        <v>43101</v>
      </c>
      <c r="L731" s="265">
        <v>1.06E-2</v>
      </c>
      <c r="M731" s="265">
        <v>0</v>
      </c>
      <c r="N731" s="265">
        <f t="shared" si="11"/>
        <v>1.06E-2</v>
      </c>
      <c r="O731" s="265" t="s">
        <v>2233</v>
      </c>
    </row>
    <row r="732" spans="1:15" hidden="1" x14ac:dyDescent="0.2">
      <c r="A732" s="265" t="s">
        <v>2232</v>
      </c>
      <c r="B732" s="265" t="s">
        <v>538</v>
      </c>
      <c r="C732" s="265">
        <v>0.5</v>
      </c>
      <c r="D732" s="265" t="s">
        <v>403</v>
      </c>
      <c r="E732" s="265" t="s">
        <v>519</v>
      </c>
      <c r="F732" s="265" t="s">
        <v>519</v>
      </c>
      <c r="G732" s="265">
        <v>0</v>
      </c>
      <c r="K732" s="266">
        <v>40391</v>
      </c>
      <c r="L732" s="265">
        <v>0</v>
      </c>
      <c r="M732" s="265">
        <v>0</v>
      </c>
      <c r="N732" s="265">
        <f t="shared" si="11"/>
        <v>0</v>
      </c>
    </row>
    <row r="733" spans="1:15" hidden="1" x14ac:dyDescent="0.2">
      <c r="A733" s="265" t="s">
        <v>2231</v>
      </c>
      <c r="B733" s="265" t="s">
        <v>538</v>
      </c>
      <c r="C733" s="265">
        <v>0.5</v>
      </c>
      <c r="D733" s="265" t="s">
        <v>403</v>
      </c>
      <c r="E733" s="265" t="s">
        <v>519</v>
      </c>
      <c r="F733" s="265" t="s">
        <v>519</v>
      </c>
      <c r="G733" s="265">
        <v>0</v>
      </c>
      <c r="K733" s="266">
        <v>40391</v>
      </c>
      <c r="L733" s="265">
        <v>0</v>
      </c>
      <c r="M733" s="265">
        <v>0</v>
      </c>
      <c r="N733" s="265">
        <f t="shared" si="11"/>
        <v>0</v>
      </c>
      <c r="O733" s="265" t="s">
        <v>2231</v>
      </c>
    </row>
    <row r="734" spans="1:15" hidden="1" x14ac:dyDescent="0.2">
      <c r="A734" s="265" t="s">
        <v>2230</v>
      </c>
      <c r="B734" s="265" t="s">
        <v>538</v>
      </c>
      <c r="C734" s="265">
        <v>0.5</v>
      </c>
      <c r="D734" s="265" t="s">
        <v>403</v>
      </c>
      <c r="E734" s="265" t="s">
        <v>519</v>
      </c>
      <c r="F734" s="265" t="s">
        <v>519</v>
      </c>
      <c r="G734" s="265">
        <v>0</v>
      </c>
      <c r="K734" s="266">
        <v>40391</v>
      </c>
      <c r="L734" s="265">
        <v>0</v>
      </c>
      <c r="M734" s="265">
        <v>0</v>
      </c>
      <c r="N734" s="265">
        <f t="shared" si="11"/>
        <v>0</v>
      </c>
      <c r="O734" s="265" t="s">
        <v>2230</v>
      </c>
    </row>
    <row r="735" spans="1:15" hidden="1" x14ac:dyDescent="0.2">
      <c r="A735" s="265" t="s">
        <v>2229</v>
      </c>
      <c r="B735" s="265" t="s">
        <v>538</v>
      </c>
      <c r="C735" s="265">
        <v>0.5</v>
      </c>
      <c r="D735" s="265" t="s">
        <v>403</v>
      </c>
      <c r="E735" s="265" t="s">
        <v>519</v>
      </c>
      <c r="F735" s="265" t="s">
        <v>519</v>
      </c>
      <c r="G735" s="265">
        <v>0</v>
      </c>
      <c r="K735" s="266">
        <v>40391</v>
      </c>
      <c r="L735" s="265">
        <v>0</v>
      </c>
      <c r="M735" s="265">
        <v>0</v>
      </c>
      <c r="N735" s="265">
        <f t="shared" si="11"/>
        <v>0</v>
      </c>
      <c r="O735" s="265" t="s">
        <v>2229</v>
      </c>
    </row>
    <row r="736" spans="1:15" hidden="1" x14ac:dyDescent="0.2">
      <c r="A736" s="265" t="s">
        <v>2228</v>
      </c>
      <c r="B736" s="265" t="s">
        <v>2228</v>
      </c>
      <c r="C736" s="265">
        <v>0.5</v>
      </c>
      <c r="D736" s="265" t="s">
        <v>403</v>
      </c>
      <c r="E736" s="265" t="s">
        <v>519</v>
      </c>
      <c r="F736" s="265" t="s">
        <v>519</v>
      </c>
      <c r="G736" s="265">
        <v>0</v>
      </c>
      <c r="K736" s="266">
        <v>43101</v>
      </c>
      <c r="L736" s="265">
        <v>0</v>
      </c>
      <c r="M736" s="265">
        <v>0</v>
      </c>
      <c r="N736" s="265">
        <f t="shared" si="11"/>
        <v>0</v>
      </c>
      <c r="O736" s="265" t="s">
        <v>2228</v>
      </c>
    </row>
    <row r="737" spans="1:15" hidden="1" x14ac:dyDescent="0.2">
      <c r="A737" s="265" t="s">
        <v>2227</v>
      </c>
      <c r="B737" s="265" t="s">
        <v>2227</v>
      </c>
      <c r="C737" s="265">
        <v>0.5</v>
      </c>
      <c r="D737" s="265" t="s">
        <v>403</v>
      </c>
      <c r="E737" s="265" t="s">
        <v>519</v>
      </c>
      <c r="F737" s="265" t="s">
        <v>519</v>
      </c>
      <c r="G737" s="265">
        <v>0</v>
      </c>
      <c r="I737" s="265">
        <v>18</v>
      </c>
      <c r="J737" s="265">
        <v>75</v>
      </c>
      <c r="K737" s="266">
        <v>43101</v>
      </c>
      <c r="L737" s="265">
        <v>1.2E-2</v>
      </c>
      <c r="M737" s="265">
        <v>0</v>
      </c>
      <c r="N737" s="265">
        <f t="shared" si="11"/>
        <v>1.2E-2</v>
      </c>
    </row>
    <row r="738" spans="1:15" hidden="1" x14ac:dyDescent="0.2">
      <c r="A738" s="265" t="s">
        <v>2226</v>
      </c>
      <c r="B738" s="265" t="s">
        <v>2226</v>
      </c>
      <c r="C738" s="265">
        <v>0.5</v>
      </c>
      <c r="D738" s="265" t="s">
        <v>403</v>
      </c>
      <c r="E738" s="265" t="s">
        <v>519</v>
      </c>
      <c r="F738" s="265" t="s">
        <v>519</v>
      </c>
      <c r="G738" s="265">
        <v>0</v>
      </c>
      <c r="I738" s="265">
        <v>18</v>
      </c>
      <c r="J738" s="265">
        <v>75</v>
      </c>
      <c r="K738" s="266">
        <v>43101</v>
      </c>
      <c r="L738" s="265">
        <v>1.2E-2</v>
      </c>
      <c r="M738" s="265">
        <v>0</v>
      </c>
      <c r="N738" s="265">
        <f t="shared" si="11"/>
        <v>1.2E-2</v>
      </c>
      <c r="O738" s="265" t="s">
        <v>2226</v>
      </c>
    </row>
    <row r="739" spans="1:15" hidden="1" x14ac:dyDescent="0.2">
      <c r="A739" s="265" t="s">
        <v>2225</v>
      </c>
      <c r="B739" s="265" t="s">
        <v>2225</v>
      </c>
      <c r="C739" s="265">
        <v>0.5</v>
      </c>
      <c r="D739" s="265" t="s">
        <v>403</v>
      </c>
      <c r="E739" s="265" t="s">
        <v>519</v>
      </c>
      <c r="F739" s="265" t="s">
        <v>519</v>
      </c>
      <c r="G739" s="265">
        <v>0</v>
      </c>
      <c r="I739" s="265">
        <v>18</v>
      </c>
      <c r="J739" s="265">
        <v>75</v>
      </c>
      <c r="K739" s="266">
        <v>43101</v>
      </c>
      <c r="L739" s="265">
        <v>1.2E-2</v>
      </c>
      <c r="M739" s="265">
        <v>0</v>
      </c>
      <c r="N739" s="265">
        <f t="shared" si="11"/>
        <v>1.2E-2</v>
      </c>
    </row>
    <row r="740" spans="1:15" hidden="1" x14ac:dyDescent="0.2">
      <c r="A740" s="265" t="s">
        <v>2224</v>
      </c>
      <c r="B740" s="265" t="s">
        <v>2223</v>
      </c>
      <c r="C740" s="265">
        <v>0.5</v>
      </c>
      <c r="D740" s="265" t="s">
        <v>403</v>
      </c>
      <c r="E740" s="265" t="s">
        <v>519</v>
      </c>
      <c r="F740" s="265" t="s">
        <v>519</v>
      </c>
      <c r="G740" s="265">
        <v>0</v>
      </c>
      <c r="I740" s="265">
        <v>18</v>
      </c>
      <c r="J740" s="265">
        <v>75</v>
      </c>
      <c r="K740" s="266">
        <v>43101</v>
      </c>
      <c r="L740" s="265">
        <v>1.2E-2</v>
      </c>
      <c r="M740" s="265">
        <v>0</v>
      </c>
      <c r="N740" s="265">
        <f t="shared" si="11"/>
        <v>1.2E-2</v>
      </c>
      <c r="O740" s="265" t="s">
        <v>2224</v>
      </c>
    </row>
    <row r="741" spans="1:15" hidden="1" x14ac:dyDescent="0.2">
      <c r="A741" s="265" t="s">
        <v>2222</v>
      </c>
      <c r="B741" s="265" t="s">
        <v>2222</v>
      </c>
      <c r="C741" s="265">
        <v>0.5</v>
      </c>
      <c r="D741" s="265" t="s">
        <v>403</v>
      </c>
      <c r="E741" s="265" t="s">
        <v>519</v>
      </c>
      <c r="F741" s="265" t="s">
        <v>519</v>
      </c>
      <c r="G741" s="265">
        <v>0</v>
      </c>
      <c r="I741" s="265">
        <v>18</v>
      </c>
      <c r="J741" s="265">
        <v>75</v>
      </c>
      <c r="K741" s="266">
        <v>43101</v>
      </c>
      <c r="L741" s="265">
        <v>1.2E-2</v>
      </c>
      <c r="M741" s="265">
        <v>0</v>
      </c>
      <c r="N741" s="265">
        <f t="shared" si="11"/>
        <v>1.2E-2</v>
      </c>
      <c r="O741" s="265" t="s">
        <v>2222</v>
      </c>
    </row>
    <row r="742" spans="1:15" hidden="1" x14ac:dyDescent="0.2">
      <c r="A742" s="265" t="s">
        <v>2221</v>
      </c>
      <c r="B742" s="265" t="s">
        <v>2221</v>
      </c>
      <c r="C742" s="265">
        <v>0.5</v>
      </c>
      <c r="D742" s="265" t="s">
        <v>403</v>
      </c>
      <c r="E742" s="265" t="s">
        <v>519</v>
      </c>
      <c r="F742" s="265" t="s">
        <v>519</v>
      </c>
      <c r="G742" s="265">
        <v>0</v>
      </c>
      <c r="I742" s="265">
        <v>18</v>
      </c>
      <c r="J742" s="265">
        <v>75</v>
      </c>
      <c r="K742" s="266">
        <v>43101</v>
      </c>
      <c r="L742" s="265">
        <v>1.2E-2</v>
      </c>
      <c r="M742" s="265">
        <v>0</v>
      </c>
      <c r="N742" s="265">
        <f t="shared" si="11"/>
        <v>1.2E-2</v>
      </c>
      <c r="O742" s="265" t="s">
        <v>2221</v>
      </c>
    </row>
    <row r="743" spans="1:15" hidden="1" x14ac:dyDescent="0.2">
      <c r="A743" s="265" t="s">
        <v>2219</v>
      </c>
      <c r="B743" s="265" t="s">
        <v>2219</v>
      </c>
      <c r="C743" s="265">
        <v>0.5</v>
      </c>
      <c r="D743" s="265" t="s">
        <v>403</v>
      </c>
      <c r="E743" s="265" t="s">
        <v>519</v>
      </c>
      <c r="F743" s="265" t="s">
        <v>519</v>
      </c>
      <c r="G743" s="265">
        <v>-0.05</v>
      </c>
      <c r="I743" s="265">
        <v>18</v>
      </c>
      <c r="J743" s="265">
        <v>65</v>
      </c>
      <c r="K743" s="266">
        <v>43101</v>
      </c>
      <c r="L743" s="265">
        <v>1.4500000000000001E-2</v>
      </c>
      <c r="M743" s="265">
        <v>6.9999999999999999E-4</v>
      </c>
      <c r="N743" s="265">
        <f t="shared" si="11"/>
        <v>1.52E-2</v>
      </c>
      <c r="O743" s="265" t="s">
        <v>2219</v>
      </c>
    </row>
    <row r="744" spans="1:15" hidden="1" x14ac:dyDescent="0.2">
      <c r="A744" s="265" t="s">
        <v>2220</v>
      </c>
      <c r="B744" s="265" t="s">
        <v>2219</v>
      </c>
      <c r="C744" s="265">
        <v>0.5</v>
      </c>
      <c r="D744" s="265" t="s">
        <v>403</v>
      </c>
      <c r="E744" s="265" t="s">
        <v>519</v>
      </c>
      <c r="F744" s="265" t="s">
        <v>519</v>
      </c>
      <c r="G744" s="265">
        <v>-0.05</v>
      </c>
      <c r="I744" s="265">
        <v>18</v>
      </c>
      <c r="J744" s="265">
        <v>65</v>
      </c>
      <c r="K744" s="266">
        <v>43101</v>
      </c>
      <c r="L744" s="265">
        <v>1.4500000000000001E-2</v>
      </c>
      <c r="M744" s="265">
        <v>6.9999999999999999E-4</v>
      </c>
      <c r="N744" s="265">
        <f t="shared" si="11"/>
        <v>1.52E-2</v>
      </c>
    </row>
    <row r="745" spans="1:15" hidden="1" x14ac:dyDescent="0.2">
      <c r="A745" s="265" t="s">
        <v>2218</v>
      </c>
      <c r="B745" s="265" t="s">
        <v>2217</v>
      </c>
      <c r="C745" s="265">
        <v>0.5</v>
      </c>
      <c r="D745" s="265" t="s">
        <v>403</v>
      </c>
      <c r="E745" s="265" t="s">
        <v>519</v>
      </c>
      <c r="F745" s="265" t="s">
        <v>519</v>
      </c>
      <c r="G745" s="265">
        <v>0</v>
      </c>
      <c r="I745" s="265">
        <v>17</v>
      </c>
      <c r="J745" s="265">
        <v>55</v>
      </c>
      <c r="K745" s="266">
        <v>43101</v>
      </c>
      <c r="L745" s="265">
        <v>0</v>
      </c>
      <c r="M745" s="265">
        <v>0</v>
      </c>
      <c r="N745" s="265">
        <f t="shared" si="11"/>
        <v>0</v>
      </c>
    </row>
    <row r="746" spans="1:15" hidden="1" x14ac:dyDescent="0.2">
      <c r="A746" s="265" t="s">
        <v>2215</v>
      </c>
      <c r="B746" s="265" t="s">
        <v>2215</v>
      </c>
      <c r="C746" s="265">
        <v>0.5</v>
      </c>
      <c r="D746" s="265" t="s">
        <v>403</v>
      </c>
      <c r="E746" s="265" t="s">
        <v>519</v>
      </c>
      <c r="F746" s="265" t="s">
        <v>519</v>
      </c>
      <c r="G746" s="265">
        <v>-0.05</v>
      </c>
      <c r="I746" s="265">
        <v>18</v>
      </c>
      <c r="J746" s="265">
        <v>65</v>
      </c>
      <c r="K746" s="266">
        <v>43101</v>
      </c>
      <c r="L746" s="265">
        <v>1.4500000000000001E-2</v>
      </c>
      <c r="M746" s="265">
        <v>6.9999999999999999E-4</v>
      </c>
      <c r="N746" s="265">
        <f t="shared" si="11"/>
        <v>1.52E-2</v>
      </c>
      <c r="O746" s="265" t="s">
        <v>2215</v>
      </c>
    </row>
    <row r="747" spans="1:15" hidden="1" x14ac:dyDescent="0.2">
      <c r="A747" s="265" t="s">
        <v>2216</v>
      </c>
      <c r="B747" s="265" t="s">
        <v>2215</v>
      </c>
      <c r="C747" s="265">
        <v>0.5</v>
      </c>
      <c r="D747" s="265" t="s">
        <v>403</v>
      </c>
      <c r="E747" s="265" t="s">
        <v>519</v>
      </c>
      <c r="F747" s="265" t="s">
        <v>519</v>
      </c>
      <c r="G747" s="265">
        <v>-0.05</v>
      </c>
      <c r="I747" s="265">
        <v>18</v>
      </c>
      <c r="J747" s="265">
        <v>65</v>
      </c>
      <c r="K747" s="266">
        <v>43101</v>
      </c>
      <c r="L747" s="265">
        <v>1.4500000000000001E-2</v>
      </c>
      <c r="M747" s="265">
        <v>6.9999999999999999E-4</v>
      </c>
      <c r="N747" s="265">
        <f t="shared" si="11"/>
        <v>1.52E-2</v>
      </c>
    </row>
    <row r="748" spans="1:15" hidden="1" x14ac:dyDescent="0.2">
      <c r="A748" s="265" t="s">
        <v>2211</v>
      </c>
      <c r="B748" s="265" t="s">
        <v>2211</v>
      </c>
      <c r="C748" s="265">
        <v>0.5</v>
      </c>
      <c r="D748" s="265" t="s">
        <v>403</v>
      </c>
      <c r="E748" s="265" t="s">
        <v>519</v>
      </c>
      <c r="F748" s="265" t="s">
        <v>519</v>
      </c>
      <c r="G748" s="265">
        <v>-0.05</v>
      </c>
      <c r="I748" s="265">
        <v>18</v>
      </c>
      <c r="J748" s="265">
        <v>65</v>
      </c>
      <c r="K748" s="266">
        <v>43101</v>
      </c>
      <c r="L748" s="265">
        <v>1.4500000000000001E-2</v>
      </c>
      <c r="M748" s="265">
        <v>6.9999999999999999E-4</v>
      </c>
      <c r="N748" s="265">
        <f t="shared" si="11"/>
        <v>1.52E-2</v>
      </c>
    </row>
    <row r="749" spans="1:15" hidden="1" x14ac:dyDescent="0.2">
      <c r="A749" s="265" t="s">
        <v>2214</v>
      </c>
      <c r="B749" s="265" t="s">
        <v>2211</v>
      </c>
      <c r="C749" s="265">
        <v>0.5</v>
      </c>
      <c r="D749" s="265" t="s">
        <v>403</v>
      </c>
      <c r="E749" s="265" t="s">
        <v>519</v>
      </c>
      <c r="F749" s="265" t="s">
        <v>519</v>
      </c>
      <c r="G749" s="265">
        <v>-0.05</v>
      </c>
      <c r="I749" s="265">
        <v>18</v>
      </c>
      <c r="J749" s="265">
        <v>65</v>
      </c>
      <c r="K749" s="266">
        <v>43101</v>
      </c>
      <c r="L749" s="265">
        <v>1.4500000000000001E-2</v>
      </c>
      <c r="M749" s="265">
        <v>6.9999999999999999E-4</v>
      </c>
      <c r="N749" s="265">
        <f t="shared" si="11"/>
        <v>1.52E-2</v>
      </c>
    </row>
    <row r="750" spans="1:15" hidden="1" x14ac:dyDescent="0.2">
      <c r="A750" s="265" t="s">
        <v>2213</v>
      </c>
      <c r="B750" s="265" t="s">
        <v>2211</v>
      </c>
      <c r="C750" s="265">
        <v>0.5</v>
      </c>
      <c r="D750" s="265" t="s">
        <v>403</v>
      </c>
      <c r="E750" s="265" t="s">
        <v>519</v>
      </c>
      <c r="F750" s="265" t="s">
        <v>519</v>
      </c>
      <c r="G750" s="265">
        <v>-0.05</v>
      </c>
      <c r="I750" s="265">
        <v>18</v>
      </c>
      <c r="J750" s="265">
        <v>65</v>
      </c>
      <c r="K750" s="266">
        <v>43101</v>
      </c>
      <c r="L750" s="265">
        <v>1.4500000000000001E-2</v>
      </c>
      <c r="M750" s="265">
        <v>6.9999999999999999E-4</v>
      </c>
      <c r="N750" s="265">
        <f t="shared" si="11"/>
        <v>1.52E-2</v>
      </c>
    </row>
    <row r="751" spans="1:15" hidden="1" x14ac:dyDescent="0.2">
      <c r="A751" s="265" t="s">
        <v>2212</v>
      </c>
      <c r="B751" s="265" t="s">
        <v>2211</v>
      </c>
      <c r="C751" s="265">
        <v>0.5</v>
      </c>
      <c r="D751" s="265" t="s">
        <v>403</v>
      </c>
      <c r="E751" s="265" t="s">
        <v>519</v>
      </c>
      <c r="F751" s="265" t="s">
        <v>519</v>
      </c>
      <c r="G751" s="265">
        <v>-0.05</v>
      </c>
      <c r="I751" s="265">
        <v>18</v>
      </c>
      <c r="J751" s="265">
        <v>65</v>
      </c>
      <c r="K751" s="266">
        <v>43101</v>
      </c>
      <c r="L751" s="265">
        <v>1.4500000000000001E-2</v>
      </c>
      <c r="M751" s="265">
        <v>6.9999999999999999E-4</v>
      </c>
      <c r="N751" s="265">
        <f t="shared" si="11"/>
        <v>1.52E-2</v>
      </c>
    </row>
    <row r="752" spans="1:15" hidden="1" x14ac:dyDescent="0.2">
      <c r="A752" s="265" t="s">
        <v>2210</v>
      </c>
      <c r="B752" s="265" t="s">
        <v>2209</v>
      </c>
      <c r="C752" s="265">
        <v>0.5</v>
      </c>
      <c r="D752" s="265" t="s">
        <v>403</v>
      </c>
      <c r="E752" s="265" t="s">
        <v>519</v>
      </c>
      <c r="F752" s="265" t="s">
        <v>519</v>
      </c>
      <c r="G752" s="265">
        <v>-0.05</v>
      </c>
      <c r="I752" s="265">
        <v>18</v>
      </c>
      <c r="J752" s="265">
        <v>65</v>
      </c>
      <c r="K752" s="266">
        <v>43101</v>
      </c>
      <c r="L752" s="265">
        <v>1.4500000000000001E-2</v>
      </c>
      <c r="M752" s="265">
        <v>6.9999999999999999E-4</v>
      </c>
      <c r="N752" s="265">
        <f t="shared" si="11"/>
        <v>1.52E-2</v>
      </c>
    </row>
    <row r="753" spans="1:15" hidden="1" x14ac:dyDescent="0.2">
      <c r="A753" s="265" t="s">
        <v>240</v>
      </c>
      <c r="B753" s="265" t="s">
        <v>2209</v>
      </c>
      <c r="C753" s="265">
        <v>0.5</v>
      </c>
      <c r="D753" s="265" t="s">
        <v>403</v>
      </c>
      <c r="E753" s="265" t="s">
        <v>519</v>
      </c>
      <c r="F753" s="265" t="s">
        <v>519</v>
      </c>
      <c r="G753" s="265">
        <v>-0.05</v>
      </c>
      <c r="I753" s="265">
        <v>18</v>
      </c>
      <c r="J753" s="265">
        <v>65</v>
      </c>
      <c r="K753" s="266">
        <v>43101</v>
      </c>
      <c r="L753" s="265">
        <v>1.4500000000000001E-2</v>
      </c>
      <c r="M753" s="265">
        <v>6.9999999999999999E-4</v>
      </c>
      <c r="N753" s="265">
        <f t="shared" si="11"/>
        <v>1.52E-2</v>
      </c>
      <c r="O753" s="265" t="s">
        <v>240</v>
      </c>
    </row>
    <row r="754" spans="1:15" hidden="1" x14ac:dyDescent="0.2">
      <c r="A754" s="265" t="s">
        <v>2208</v>
      </c>
      <c r="B754" s="265" t="s">
        <v>520</v>
      </c>
      <c r="C754" s="265">
        <v>0.5</v>
      </c>
      <c r="D754" s="265" t="s">
        <v>403</v>
      </c>
      <c r="E754" s="265" t="s">
        <v>519</v>
      </c>
      <c r="F754" s="265" t="s">
        <v>519</v>
      </c>
      <c r="G754" s="265">
        <v>0</v>
      </c>
      <c r="K754" s="266">
        <v>41730</v>
      </c>
      <c r="L754" s="265">
        <v>0</v>
      </c>
      <c r="M754" s="265">
        <v>0</v>
      </c>
      <c r="N754" s="265">
        <f t="shared" si="11"/>
        <v>0</v>
      </c>
    </row>
    <row r="755" spans="1:15" hidden="1" x14ac:dyDescent="0.2">
      <c r="A755" s="265" t="s">
        <v>2207</v>
      </c>
      <c r="B755" s="265" t="s">
        <v>2205</v>
      </c>
      <c r="C755" s="265">
        <v>0.5</v>
      </c>
      <c r="D755" s="265" t="s">
        <v>403</v>
      </c>
      <c r="E755" s="265" t="s">
        <v>519</v>
      </c>
      <c r="F755" s="265" t="s">
        <v>519</v>
      </c>
      <c r="G755" s="265">
        <v>-0.05</v>
      </c>
      <c r="I755" s="265">
        <v>18</v>
      </c>
      <c r="J755" s="265">
        <v>65</v>
      </c>
      <c r="K755" s="266">
        <v>43101</v>
      </c>
      <c r="L755" s="265">
        <v>1.52E-2</v>
      </c>
      <c r="M755" s="265">
        <v>8.0000000000000004E-4</v>
      </c>
      <c r="N755" s="265">
        <f t="shared" si="11"/>
        <v>1.6E-2</v>
      </c>
      <c r="O755" s="265" t="s">
        <v>2207</v>
      </c>
    </row>
    <row r="756" spans="1:15" hidden="1" x14ac:dyDescent="0.2">
      <c r="A756" s="265" t="s">
        <v>2206</v>
      </c>
      <c r="B756" s="265" t="s">
        <v>2205</v>
      </c>
      <c r="C756" s="265">
        <v>0.5</v>
      </c>
      <c r="D756" s="265" t="s">
        <v>403</v>
      </c>
      <c r="E756" s="265" t="s">
        <v>519</v>
      </c>
      <c r="F756" s="265" t="s">
        <v>519</v>
      </c>
      <c r="G756" s="265">
        <v>-0.05</v>
      </c>
      <c r="I756" s="265">
        <v>18</v>
      </c>
      <c r="J756" s="265">
        <v>65</v>
      </c>
      <c r="K756" s="266">
        <v>43101</v>
      </c>
      <c r="L756" s="265">
        <v>1.52E-2</v>
      </c>
      <c r="M756" s="265">
        <v>8.0000000000000004E-4</v>
      </c>
      <c r="N756" s="265">
        <f t="shared" si="11"/>
        <v>1.6E-2</v>
      </c>
    </row>
    <row r="757" spans="1:15" hidden="1" x14ac:dyDescent="0.2">
      <c r="A757" s="265" t="s">
        <v>2204</v>
      </c>
      <c r="B757" s="265" t="s">
        <v>2198</v>
      </c>
      <c r="C757" s="265">
        <v>0.5</v>
      </c>
      <c r="D757" s="265" t="s">
        <v>403</v>
      </c>
      <c r="E757" s="265" t="s">
        <v>519</v>
      </c>
      <c r="F757" s="265" t="s">
        <v>519</v>
      </c>
      <c r="G757" s="265">
        <v>-0.05</v>
      </c>
      <c r="I757" s="265">
        <v>18</v>
      </c>
      <c r="J757" s="265">
        <v>65</v>
      </c>
      <c r="K757" s="266">
        <v>43101</v>
      </c>
      <c r="L757" s="265">
        <v>1.26E-2</v>
      </c>
      <c r="M757" s="265">
        <v>5.9999999999999995E-4</v>
      </c>
      <c r="N757" s="265">
        <f t="shared" si="11"/>
        <v>1.32E-2</v>
      </c>
    </row>
    <row r="758" spans="1:15" hidden="1" x14ac:dyDescent="0.2">
      <c r="A758" s="265" t="s">
        <v>2203</v>
      </c>
      <c r="B758" s="265" t="s">
        <v>2198</v>
      </c>
      <c r="C758" s="265">
        <v>0.5</v>
      </c>
      <c r="D758" s="265" t="s">
        <v>403</v>
      </c>
      <c r="E758" s="265" t="s">
        <v>519</v>
      </c>
      <c r="F758" s="265" t="s">
        <v>519</v>
      </c>
      <c r="G758" s="265">
        <v>-0.05</v>
      </c>
      <c r="I758" s="265">
        <v>18</v>
      </c>
      <c r="J758" s="265">
        <v>65</v>
      </c>
      <c r="K758" s="266">
        <v>43101</v>
      </c>
      <c r="L758" s="265">
        <v>1.26E-2</v>
      </c>
      <c r="M758" s="265">
        <v>5.9999999999999995E-4</v>
      </c>
      <c r="N758" s="265">
        <f t="shared" si="11"/>
        <v>1.32E-2</v>
      </c>
    </row>
    <row r="759" spans="1:15" hidden="1" x14ac:dyDescent="0.2">
      <c r="A759" s="265" t="s">
        <v>2202</v>
      </c>
      <c r="B759" s="265" t="s">
        <v>2198</v>
      </c>
      <c r="C759" s="265">
        <v>0.5</v>
      </c>
      <c r="D759" s="265" t="s">
        <v>403</v>
      </c>
      <c r="E759" s="265" t="s">
        <v>519</v>
      </c>
      <c r="F759" s="265" t="s">
        <v>519</v>
      </c>
      <c r="G759" s="265">
        <v>-0.05</v>
      </c>
      <c r="I759" s="265">
        <v>18</v>
      </c>
      <c r="J759" s="265">
        <v>65</v>
      </c>
      <c r="K759" s="266">
        <v>43101</v>
      </c>
      <c r="L759" s="265">
        <v>1.26E-2</v>
      </c>
      <c r="M759" s="265">
        <v>5.9999999999999995E-4</v>
      </c>
      <c r="N759" s="265">
        <f t="shared" si="11"/>
        <v>1.32E-2</v>
      </c>
    </row>
    <row r="760" spans="1:15" hidden="1" x14ac:dyDescent="0.2">
      <c r="A760" s="265" t="s">
        <v>2201</v>
      </c>
      <c r="B760" s="265" t="s">
        <v>2201</v>
      </c>
      <c r="C760" s="265">
        <v>0.5</v>
      </c>
      <c r="D760" s="265" t="s">
        <v>403</v>
      </c>
      <c r="E760" s="265" t="s">
        <v>519</v>
      </c>
      <c r="F760" s="265" t="s">
        <v>519</v>
      </c>
      <c r="G760" s="265">
        <v>-0.05</v>
      </c>
      <c r="I760" s="265">
        <v>18</v>
      </c>
      <c r="J760" s="265">
        <v>65</v>
      </c>
      <c r="K760" s="266">
        <v>43101</v>
      </c>
      <c r="L760" s="265">
        <v>1.26E-2</v>
      </c>
      <c r="M760" s="265">
        <v>5.9999999999999995E-4</v>
      </c>
      <c r="N760" s="265">
        <f t="shared" si="11"/>
        <v>1.32E-2</v>
      </c>
    </row>
    <row r="761" spans="1:15" hidden="1" x14ac:dyDescent="0.2">
      <c r="A761" s="265" t="s">
        <v>2200</v>
      </c>
      <c r="B761" s="265" t="s">
        <v>2198</v>
      </c>
      <c r="C761" s="265">
        <v>0.5</v>
      </c>
      <c r="D761" s="265" t="s">
        <v>403</v>
      </c>
      <c r="E761" s="265" t="s">
        <v>519</v>
      </c>
      <c r="F761" s="265" t="s">
        <v>519</v>
      </c>
      <c r="G761" s="265">
        <v>-0.05</v>
      </c>
      <c r="I761" s="265">
        <v>18</v>
      </c>
      <c r="J761" s="265">
        <v>65</v>
      </c>
      <c r="K761" s="266">
        <v>43101</v>
      </c>
      <c r="L761" s="265">
        <v>1.26E-2</v>
      </c>
      <c r="M761" s="265">
        <v>5.9999999999999995E-4</v>
      </c>
      <c r="N761" s="265">
        <f t="shared" si="11"/>
        <v>1.32E-2</v>
      </c>
      <c r="O761" s="265" t="s">
        <v>2200</v>
      </c>
    </row>
    <row r="762" spans="1:15" hidden="1" x14ac:dyDescent="0.2">
      <c r="A762" s="265" t="s">
        <v>2199</v>
      </c>
      <c r="B762" s="265" t="s">
        <v>2198</v>
      </c>
      <c r="C762" s="265">
        <v>0.5</v>
      </c>
      <c r="D762" s="265" t="s">
        <v>403</v>
      </c>
      <c r="E762" s="265" t="s">
        <v>519</v>
      </c>
      <c r="F762" s="265" t="s">
        <v>519</v>
      </c>
      <c r="G762" s="265">
        <v>-0.05</v>
      </c>
      <c r="I762" s="265">
        <v>18</v>
      </c>
      <c r="J762" s="265">
        <v>65</v>
      </c>
      <c r="K762" s="266">
        <v>43101</v>
      </c>
      <c r="L762" s="265">
        <v>1.26E-2</v>
      </c>
      <c r="M762" s="265">
        <v>5.9999999999999995E-4</v>
      </c>
      <c r="N762" s="265">
        <f t="shared" si="11"/>
        <v>1.32E-2</v>
      </c>
    </row>
    <row r="763" spans="1:15" hidden="1" x14ac:dyDescent="0.2">
      <c r="A763" s="265" t="s">
        <v>2197</v>
      </c>
      <c r="B763" s="265" t="s">
        <v>2195</v>
      </c>
      <c r="C763" s="265">
        <v>0.5</v>
      </c>
      <c r="D763" s="265" t="s">
        <v>403</v>
      </c>
      <c r="E763" s="265" t="s">
        <v>519</v>
      </c>
      <c r="F763" s="265" t="s">
        <v>519</v>
      </c>
      <c r="G763" s="265">
        <v>-0.05</v>
      </c>
      <c r="I763" s="265">
        <v>18</v>
      </c>
      <c r="J763" s="265">
        <v>65</v>
      </c>
      <c r="K763" s="266">
        <v>43101</v>
      </c>
      <c r="L763" s="265">
        <v>1.44E-2</v>
      </c>
      <c r="M763" s="265">
        <v>6.9999999999999999E-4</v>
      </c>
      <c r="N763" s="265">
        <f t="shared" si="11"/>
        <v>1.5099999999999999E-2</v>
      </c>
      <c r="O763" s="265" t="s">
        <v>2197</v>
      </c>
    </row>
    <row r="764" spans="1:15" hidden="1" x14ac:dyDescent="0.2">
      <c r="A764" s="265" t="s">
        <v>2196</v>
      </c>
      <c r="B764" s="265" t="s">
        <v>2195</v>
      </c>
      <c r="C764" s="265">
        <v>0.5</v>
      </c>
      <c r="D764" s="265" t="s">
        <v>403</v>
      </c>
      <c r="E764" s="265" t="s">
        <v>519</v>
      </c>
      <c r="F764" s="265" t="s">
        <v>519</v>
      </c>
      <c r="G764" s="265">
        <v>-0.05</v>
      </c>
      <c r="I764" s="265">
        <v>18</v>
      </c>
      <c r="J764" s="265">
        <v>65</v>
      </c>
      <c r="K764" s="266">
        <v>43101</v>
      </c>
      <c r="L764" s="265">
        <v>1.44E-2</v>
      </c>
      <c r="M764" s="265">
        <v>6.9999999999999999E-4</v>
      </c>
      <c r="N764" s="265">
        <f t="shared" si="11"/>
        <v>1.5099999999999999E-2</v>
      </c>
    </row>
    <row r="765" spans="1:15" hidden="1" x14ac:dyDescent="0.2">
      <c r="A765" s="265" t="s">
        <v>2193</v>
      </c>
      <c r="B765" s="265" t="s">
        <v>2193</v>
      </c>
      <c r="C765" s="265">
        <v>0.5</v>
      </c>
      <c r="D765" s="265" t="s">
        <v>403</v>
      </c>
      <c r="E765" s="265" t="s">
        <v>519</v>
      </c>
      <c r="F765" s="265" t="s">
        <v>519</v>
      </c>
      <c r="G765" s="265">
        <v>-0.05</v>
      </c>
      <c r="I765" s="265">
        <v>18</v>
      </c>
      <c r="J765" s="265">
        <v>65</v>
      </c>
      <c r="K765" s="266">
        <v>43101</v>
      </c>
      <c r="L765" s="265">
        <v>1.44E-2</v>
      </c>
      <c r="M765" s="265">
        <v>6.9999999999999999E-4</v>
      </c>
      <c r="N765" s="265">
        <f t="shared" si="11"/>
        <v>1.5099999999999999E-2</v>
      </c>
    </row>
    <row r="766" spans="1:15" hidden="1" x14ac:dyDescent="0.2">
      <c r="A766" s="265" t="s">
        <v>2194</v>
      </c>
      <c r="B766" s="265" t="s">
        <v>2193</v>
      </c>
      <c r="C766" s="265">
        <v>0.5</v>
      </c>
      <c r="D766" s="265" t="s">
        <v>403</v>
      </c>
      <c r="E766" s="265" t="s">
        <v>519</v>
      </c>
      <c r="F766" s="265" t="s">
        <v>519</v>
      </c>
      <c r="G766" s="265">
        <v>-0.05</v>
      </c>
      <c r="I766" s="265">
        <v>18</v>
      </c>
      <c r="J766" s="265">
        <v>65</v>
      </c>
      <c r="K766" s="266">
        <v>43101</v>
      </c>
      <c r="L766" s="265">
        <v>1.44E-2</v>
      </c>
      <c r="M766" s="265">
        <v>6.9999999999999999E-4</v>
      </c>
      <c r="N766" s="265">
        <f t="shared" si="11"/>
        <v>1.5099999999999999E-2</v>
      </c>
    </row>
    <row r="767" spans="1:15" hidden="1" x14ac:dyDescent="0.2">
      <c r="A767" s="265" t="s">
        <v>351</v>
      </c>
      <c r="B767" s="265" t="s">
        <v>351</v>
      </c>
      <c r="C767" s="265">
        <v>0.5</v>
      </c>
      <c r="D767" s="265" t="s">
        <v>403</v>
      </c>
      <c r="E767" s="265" t="s">
        <v>519</v>
      </c>
      <c r="F767" s="265" t="s">
        <v>519</v>
      </c>
      <c r="G767" s="265">
        <v>-0.05</v>
      </c>
      <c r="I767" s="265">
        <v>18</v>
      </c>
      <c r="J767" s="265">
        <v>65</v>
      </c>
      <c r="K767" s="266">
        <v>43101</v>
      </c>
      <c r="L767" s="265">
        <v>1.44E-2</v>
      </c>
      <c r="M767" s="265">
        <v>6.9999999999999999E-4</v>
      </c>
      <c r="N767" s="265">
        <f t="shared" si="11"/>
        <v>1.5099999999999999E-2</v>
      </c>
      <c r="O767" s="265" t="s">
        <v>351</v>
      </c>
    </row>
    <row r="768" spans="1:15" hidden="1" x14ac:dyDescent="0.2">
      <c r="A768" s="265" t="s">
        <v>2192</v>
      </c>
      <c r="B768" s="265" t="s">
        <v>351</v>
      </c>
      <c r="C768" s="265">
        <v>0.5</v>
      </c>
      <c r="D768" s="265" t="s">
        <v>403</v>
      </c>
      <c r="E768" s="265" t="s">
        <v>519</v>
      </c>
      <c r="F768" s="265" t="s">
        <v>519</v>
      </c>
      <c r="G768" s="265">
        <v>-0.05</v>
      </c>
      <c r="I768" s="265">
        <v>18</v>
      </c>
      <c r="J768" s="265">
        <v>65</v>
      </c>
      <c r="K768" s="266">
        <v>43101</v>
      </c>
      <c r="L768" s="265">
        <v>1.44E-2</v>
      </c>
      <c r="M768" s="265">
        <v>6.9999999999999999E-4</v>
      </c>
      <c r="N768" s="265">
        <f t="shared" si="11"/>
        <v>1.5099999999999999E-2</v>
      </c>
    </row>
    <row r="769" spans="1:15" hidden="1" x14ac:dyDescent="0.2">
      <c r="A769" s="265" t="s">
        <v>2190</v>
      </c>
      <c r="B769" s="265" t="s">
        <v>2190</v>
      </c>
      <c r="C769" s="265">
        <v>0.5</v>
      </c>
      <c r="D769" s="265" t="s">
        <v>403</v>
      </c>
      <c r="E769" s="265" t="s">
        <v>519</v>
      </c>
      <c r="F769" s="265" t="s">
        <v>519</v>
      </c>
      <c r="G769" s="265">
        <v>-0.05</v>
      </c>
      <c r="I769" s="265">
        <v>18</v>
      </c>
      <c r="J769" s="265">
        <v>65</v>
      </c>
      <c r="K769" s="266">
        <v>43101</v>
      </c>
      <c r="L769" s="265">
        <v>1.44E-2</v>
      </c>
      <c r="M769" s="265">
        <v>6.9999999999999999E-4</v>
      </c>
      <c r="N769" s="265">
        <f t="shared" si="11"/>
        <v>1.5099999999999999E-2</v>
      </c>
      <c r="O769" s="265" t="s">
        <v>2190</v>
      </c>
    </row>
    <row r="770" spans="1:15" hidden="1" x14ac:dyDescent="0.2">
      <c r="A770" s="265" t="s">
        <v>2191</v>
      </c>
      <c r="B770" s="265" t="s">
        <v>2190</v>
      </c>
      <c r="C770" s="265">
        <v>0.5</v>
      </c>
      <c r="D770" s="265" t="s">
        <v>403</v>
      </c>
      <c r="E770" s="265" t="s">
        <v>519</v>
      </c>
      <c r="F770" s="265" t="s">
        <v>519</v>
      </c>
      <c r="G770" s="265">
        <v>-0.05</v>
      </c>
      <c r="I770" s="265">
        <v>18</v>
      </c>
      <c r="J770" s="265">
        <v>65</v>
      </c>
      <c r="K770" s="266">
        <v>43101</v>
      </c>
      <c r="L770" s="265">
        <v>1.44E-2</v>
      </c>
      <c r="M770" s="265">
        <v>6.9999999999999999E-4</v>
      </c>
      <c r="N770" s="265">
        <f t="shared" si="11"/>
        <v>1.5099999999999999E-2</v>
      </c>
    </row>
    <row r="771" spans="1:15" hidden="1" x14ac:dyDescent="0.2">
      <c r="A771" s="265" t="s">
        <v>2189</v>
      </c>
      <c r="B771" s="265" t="s">
        <v>2188</v>
      </c>
      <c r="C771" s="265">
        <v>0.5</v>
      </c>
      <c r="D771" s="265" t="s">
        <v>403</v>
      </c>
      <c r="E771" s="265" t="s">
        <v>519</v>
      </c>
      <c r="F771" s="265" t="s">
        <v>519</v>
      </c>
      <c r="G771" s="265">
        <v>-0.05</v>
      </c>
      <c r="I771" s="265">
        <v>18</v>
      </c>
      <c r="J771" s="265">
        <v>65</v>
      </c>
      <c r="K771" s="266">
        <v>43101</v>
      </c>
      <c r="L771" s="265">
        <v>1.44E-2</v>
      </c>
      <c r="M771" s="265">
        <v>6.9999999999999999E-4</v>
      </c>
      <c r="N771" s="265">
        <f t="shared" si="11"/>
        <v>1.5099999999999999E-2</v>
      </c>
    </row>
    <row r="772" spans="1:15" hidden="1" x14ac:dyDescent="0.2">
      <c r="A772" s="265" t="s">
        <v>2187</v>
      </c>
      <c r="B772" s="265" t="s">
        <v>2186</v>
      </c>
      <c r="C772" s="265">
        <v>0.5</v>
      </c>
      <c r="D772" s="265" t="s">
        <v>403</v>
      </c>
      <c r="E772" s="265" t="s">
        <v>519</v>
      </c>
      <c r="F772" s="265" t="s">
        <v>519</v>
      </c>
      <c r="G772" s="265">
        <v>-0.05</v>
      </c>
      <c r="I772" s="265">
        <v>18</v>
      </c>
      <c r="J772" s="265">
        <v>65</v>
      </c>
      <c r="K772" s="266">
        <v>43101</v>
      </c>
      <c r="L772" s="265">
        <v>1.44E-2</v>
      </c>
      <c r="M772" s="265">
        <v>6.9999999999999999E-4</v>
      </c>
      <c r="N772" s="265">
        <f t="shared" ref="N772:N835" si="12">L772+M772</f>
        <v>1.5099999999999999E-2</v>
      </c>
    </row>
    <row r="773" spans="1:15" hidden="1" x14ac:dyDescent="0.2">
      <c r="A773" s="265" t="s">
        <v>2184</v>
      </c>
      <c r="B773" s="265" t="s">
        <v>2184</v>
      </c>
      <c r="C773" s="265">
        <v>0.5</v>
      </c>
      <c r="D773" s="265" t="s">
        <v>403</v>
      </c>
      <c r="E773" s="265" t="s">
        <v>519</v>
      </c>
      <c r="F773" s="265" t="s">
        <v>519</v>
      </c>
      <c r="G773" s="265">
        <v>-0.05</v>
      </c>
      <c r="I773" s="265">
        <v>18</v>
      </c>
      <c r="J773" s="265">
        <v>65</v>
      </c>
      <c r="K773" s="266">
        <v>43101</v>
      </c>
      <c r="L773" s="265">
        <v>1.44E-2</v>
      </c>
      <c r="M773" s="265">
        <v>6.9999999999999999E-4</v>
      </c>
      <c r="N773" s="265">
        <f t="shared" si="12"/>
        <v>1.5099999999999999E-2</v>
      </c>
      <c r="O773" s="265" t="s">
        <v>2184</v>
      </c>
    </row>
    <row r="774" spans="1:15" hidden="1" x14ac:dyDescent="0.2">
      <c r="A774" s="265" t="s">
        <v>2185</v>
      </c>
      <c r="B774" s="265" t="s">
        <v>2184</v>
      </c>
      <c r="C774" s="265">
        <v>0.5</v>
      </c>
      <c r="D774" s="265" t="s">
        <v>403</v>
      </c>
      <c r="E774" s="265" t="s">
        <v>519</v>
      </c>
      <c r="F774" s="265" t="s">
        <v>519</v>
      </c>
      <c r="G774" s="265">
        <v>-0.05</v>
      </c>
      <c r="I774" s="265">
        <v>18</v>
      </c>
      <c r="J774" s="265">
        <v>65</v>
      </c>
      <c r="K774" s="266">
        <v>43101</v>
      </c>
      <c r="L774" s="265">
        <v>1.44E-2</v>
      </c>
      <c r="M774" s="265">
        <v>6.9999999999999999E-4</v>
      </c>
      <c r="N774" s="265">
        <f t="shared" si="12"/>
        <v>1.5099999999999999E-2</v>
      </c>
    </row>
    <row r="775" spans="1:15" hidden="1" x14ac:dyDescent="0.2">
      <c r="A775" s="265" t="s">
        <v>2183</v>
      </c>
      <c r="B775" s="265" t="s">
        <v>520</v>
      </c>
      <c r="C775" s="265">
        <v>0.5</v>
      </c>
      <c r="D775" s="265" t="s">
        <v>403</v>
      </c>
      <c r="E775" s="265" t="s">
        <v>519</v>
      </c>
      <c r="F775" s="265" t="s">
        <v>519</v>
      </c>
      <c r="G775" s="265">
        <v>0</v>
      </c>
      <c r="K775" s="266">
        <v>41730</v>
      </c>
      <c r="L775" s="265">
        <v>0</v>
      </c>
      <c r="M775" s="265">
        <v>0</v>
      </c>
      <c r="N775" s="265">
        <f t="shared" si="12"/>
        <v>0</v>
      </c>
    </row>
    <row r="776" spans="1:15" hidden="1" x14ac:dyDescent="0.2">
      <c r="A776" s="265" t="s">
        <v>2182</v>
      </c>
      <c r="B776" s="265" t="s">
        <v>2181</v>
      </c>
      <c r="C776" s="265">
        <v>0.5</v>
      </c>
      <c r="D776" s="265" t="s">
        <v>403</v>
      </c>
      <c r="E776" s="265" t="s">
        <v>519</v>
      </c>
      <c r="F776" s="265" t="s">
        <v>519</v>
      </c>
      <c r="G776" s="265">
        <v>-0.1</v>
      </c>
      <c r="I776" s="265">
        <v>14</v>
      </c>
      <c r="J776" s="265">
        <v>45</v>
      </c>
      <c r="K776" s="266">
        <v>43101</v>
      </c>
      <c r="L776" s="265">
        <v>2.0400000000000001E-2</v>
      </c>
      <c r="M776" s="265">
        <v>2.7000000000000001E-3</v>
      </c>
      <c r="N776" s="265">
        <f t="shared" si="12"/>
        <v>2.3100000000000002E-2</v>
      </c>
    </row>
    <row r="777" spans="1:15" hidden="1" x14ac:dyDescent="0.2">
      <c r="A777" s="265" t="s">
        <v>2180</v>
      </c>
      <c r="B777" s="265" t="s">
        <v>2166</v>
      </c>
      <c r="C777" s="265">
        <v>0.5</v>
      </c>
      <c r="D777" s="265" t="s">
        <v>403</v>
      </c>
      <c r="E777" s="265" t="s">
        <v>519</v>
      </c>
      <c r="F777" s="265" t="s">
        <v>519</v>
      </c>
      <c r="G777" s="265">
        <v>-0.1</v>
      </c>
      <c r="I777" s="265">
        <v>14</v>
      </c>
      <c r="J777" s="265">
        <v>45</v>
      </c>
      <c r="K777" s="266">
        <v>43101</v>
      </c>
      <c r="L777" s="265">
        <v>2.0400000000000001E-2</v>
      </c>
      <c r="M777" s="265">
        <v>2.7000000000000001E-3</v>
      </c>
      <c r="N777" s="265">
        <f t="shared" si="12"/>
        <v>2.3100000000000002E-2</v>
      </c>
    </row>
    <row r="778" spans="1:15" hidden="1" x14ac:dyDescent="0.2">
      <c r="A778" s="265" t="s">
        <v>2179</v>
      </c>
      <c r="B778" s="265" t="s">
        <v>2177</v>
      </c>
      <c r="C778" s="265">
        <v>0.5</v>
      </c>
      <c r="D778" s="265" t="s">
        <v>403</v>
      </c>
      <c r="E778" s="265" t="s">
        <v>519</v>
      </c>
      <c r="F778" s="265" t="s">
        <v>519</v>
      </c>
      <c r="G778" s="265">
        <v>-0.1</v>
      </c>
      <c r="I778" s="265">
        <v>14</v>
      </c>
      <c r="J778" s="265">
        <v>45</v>
      </c>
      <c r="K778" s="266">
        <v>43101</v>
      </c>
      <c r="L778" s="265">
        <v>2.0400000000000001E-2</v>
      </c>
      <c r="M778" s="265">
        <v>2.7000000000000001E-3</v>
      </c>
      <c r="N778" s="265">
        <f t="shared" si="12"/>
        <v>2.3100000000000002E-2</v>
      </c>
    </row>
    <row r="779" spans="1:15" hidden="1" x14ac:dyDescent="0.2">
      <c r="A779" s="265" t="s">
        <v>2178</v>
      </c>
      <c r="B779" s="265" t="s">
        <v>2177</v>
      </c>
      <c r="C779" s="265">
        <v>0.5</v>
      </c>
      <c r="D779" s="265" t="s">
        <v>403</v>
      </c>
      <c r="E779" s="265" t="s">
        <v>519</v>
      </c>
      <c r="F779" s="265" t="s">
        <v>519</v>
      </c>
      <c r="G779" s="265">
        <v>-0.1</v>
      </c>
      <c r="I779" s="265">
        <v>14</v>
      </c>
      <c r="J779" s="265">
        <v>45</v>
      </c>
      <c r="K779" s="266">
        <v>43101</v>
      </c>
      <c r="L779" s="265">
        <v>2.0400000000000001E-2</v>
      </c>
      <c r="M779" s="265">
        <v>2.7000000000000001E-3</v>
      </c>
      <c r="N779" s="265">
        <f t="shared" si="12"/>
        <v>2.3100000000000002E-2</v>
      </c>
    </row>
    <row r="780" spans="1:15" hidden="1" x14ac:dyDescent="0.2">
      <c r="A780" s="265" t="s">
        <v>352</v>
      </c>
      <c r="B780" s="265" t="s">
        <v>2175</v>
      </c>
      <c r="C780" s="265">
        <v>0.5</v>
      </c>
      <c r="D780" s="265" t="s">
        <v>403</v>
      </c>
      <c r="E780" s="265" t="s">
        <v>519</v>
      </c>
      <c r="F780" s="265" t="s">
        <v>519</v>
      </c>
      <c r="G780" s="265">
        <v>-0.1</v>
      </c>
      <c r="I780" s="265">
        <v>14</v>
      </c>
      <c r="J780" s="265">
        <v>45</v>
      </c>
      <c r="K780" s="266">
        <v>43101</v>
      </c>
      <c r="L780" s="265">
        <v>2.0400000000000001E-2</v>
      </c>
      <c r="M780" s="265">
        <v>2.7000000000000001E-3</v>
      </c>
      <c r="N780" s="265">
        <f t="shared" si="12"/>
        <v>2.3100000000000002E-2</v>
      </c>
      <c r="O780" s="265" t="s">
        <v>352</v>
      </c>
    </row>
    <row r="781" spans="1:15" hidden="1" x14ac:dyDescent="0.2">
      <c r="A781" s="265" t="s">
        <v>2176</v>
      </c>
      <c r="B781" s="265" t="s">
        <v>2175</v>
      </c>
      <c r="C781" s="265">
        <v>0.5</v>
      </c>
      <c r="D781" s="265" t="s">
        <v>403</v>
      </c>
      <c r="E781" s="265" t="s">
        <v>519</v>
      </c>
      <c r="F781" s="265" t="s">
        <v>519</v>
      </c>
      <c r="G781" s="265">
        <v>-0.1</v>
      </c>
      <c r="I781" s="265">
        <v>14</v>
      </c>
      <c r="J781" s="265">
        <v>45</v>
      </c>
      <c r="K781" s="266">
        <v>43101</v>
      </c>
      <c r="L781" s="265">
        <v>2.0400000000000001E-2</v>
      </c>
      <c r="M781" s="265">
        <v>2.7000000000000001E-3</v>
      </c>
      <c r="N781" s="265">
        <f t="shared" si="12"/>
        <v>2.3100000000000002E-2</v>
      </c>
    </row>
    <row r="782" spans="1:15" hidden="1" x14ac:dyDescent="0.2">
      <c r="A782" s="265" t="s">
        <v>2174</v>
      </c>
      <c r="B782" s="265" t="s">
        <v>2156</v>
      </c>
      <c r="C782" s="265">
        <v>0.5</v>
      </c>
      <c r="D782" s="265" t="s">
        <v>403</v>
      </c>
      <c r="E782" s="265" t="s">
        <v>519</v>
      </c>
      <c r="F782" s="265" t="s">
        <v>519</v>
      </c>
      <c r="G782" s="265">
        <v>0</v>
      </c>
      <c r="I782" s="265">
        <v>5</v>
      </c>
      <c r="J782" s="265">
        <v>45</v>
      </c>
      <c r="K782" s="266">
        <v>43101</v>
      </c>
      <c r="L782" s="265">
        <v>0</v>
      </c>
      <c r="M782" s="265">
        <v>0</v>
      </c>
      <c r="N782" s="265">
        <f t="shared" si="12"/>
        <v>0</v>
      </c>
    </row>
    <row r="783" spans="1:15" hidden="1" x14ac:dyDescent="0.2">
      <c r="A783" s="265" t="s">
        <v>2173</v>
      </c>
      <c r="B783" s="265" t="s">
        <v>2169</v>
      </c>
      <c r="C783" s="265">
        <v>0.5</v>
      </c>
      <c r="D783" s="265" t="s">
        <v>403</v>
      </c>
      <c r="E783" s="265" t="s">
        <v>519</v>
      </c>
      <c r="F783" s="265" t="s">
        <v>519</v>
      </c>
      <c r="G783" s="265">
        <v>-0.1</v>
      </c>
      <c r="I783" s="265">
        <v>14</v>
      </c>
      <c r="J783" s="265">
        <v>45</v>
      </c>
      <c r="K783" s="266">
        <v>43101</v>
      </c>
      <c r="L783" s="265">
        <v>2.0400000000000001E-2</v>
      </c>
      <c r="M783" s="265">
        <v>2.7000000000000001E-3</v>
      </c>
      <c r="N783" s="265">
        <f t="shared" si="12"/>
        <v>2.3100000000000002E-2</v>
      </c>
    </row>
    <row r="784" spans="1:15" hidden="1" x14ac:dyDescent="0.2">
      <c r="A784" s="265" t="s">
        <v>123</v>
      </c>
      <c r="B784" s="265" t="s">
        <v>2171</v>
      </c>
      <c r="C784" s="265">
        <v>0.5</v>
      </c>
      <c r="D784" s="265" t="s">
        <v>403</v>
      </c>
      <c r="E784" s="265" t="s">
        <v>519</v>
      </c>
      <c r="F784" s="265" t="s">
        <v>519</v>
      </c>
      <c r="G784" s="265">
        <v>-0.1</v>
      </c>
      <c r="I784" s="265">
        <v>14</v>
      </c>
      <c r="J784" s="265">
        <v>45</v>
      </c>
      <c r="K784" s="266">
        <v>43101</v>
      </c>
      <c r="L784" s="265">
        <v>2.0400000000000001E-2</v>
      </c>
      <c r="M784" s="265">
        <v>2.7000000000000001E-3</v>
      </c>
      <c r="N784" s="265">
        <f t="shared" si="12"/>
        <v>2.3100000000000002E-2</v>
      </c>
      <c r="O784" s="265" t="s">
        <v>123</v>
      </c>
    </row>
    <row r="785" spans="1:15" hidden="1" x14ac:dyDescent="0.2">
      <c r="A785" s="265" t="s">
        <v>2172</v>
      </c>
      <c r="B785" s="265" t="s">
        <v>2171</v>
      </c>
      <c r="C785" s="265">
        <v>0.5</v>
      </c>
      <c r="D785" s="265" t="s">
        <v>403</v>
      </c>
      <c r="E785" s="265" t="s">
        <v>519</v>
      </c>
      <c r="F785" s="265" t="s">
        <v>519</v>
      </c>
      <c r="G785" s="265">
        <v>-0.1</v>
      </c>
      <c r="I785" s="265">
        <v>14</v>
      </c>
      <c r="J785" s="265">
        <v>45</v>
      </c>
      <c r="K785" s="266">
        <v>43101</v>
      </c>
      <c r="L785" s="265">
        <v>2.0400000000000001E-2</v>
      </c>
      <c r="M785" s="265">
        <v>2.7000000000000001E-3</v>
      </c>
      <c r="N785" s="265">
        <f t="shared" si="12"/>
        <v>2.3100000000000002E-2</v>
      </c>
    </row>
    <row r="786" spans="1:15" hidden="1" x14ac:dyDescent="0.2">
      <c r="A786" s="265" t="s">
        <v>2170</v>
      </c>
      <c r="B786" s="265" t="s">
        <v>2169</v>
      </c>
      <c r="C786" s="265">
        <v>0.5</v>
      </c>
      <c r="D786" s="265" t="s">
        <v>403</v>
      </c>
      <c r="E786" s="265" t="s">
        <v>519</v>
      </c>
      <c r="F786" s="265" t="s">
        <v>519</v>
      </c>
      <c r="G786" s="265">
        <v>-0.1</v>
      </c>
      <c r="I786" s="265">
        <v>14</v>
      </c>
      <c r="J786" s="265">
        <v>45</v>
      </c>
      <c r="K786" s="266">
        <v>43101</v>
      </c>
      <c r="L786" s="265">
        <v>2.0400000000000001E-2</v>
      </c>
      <c r="M786" s="265">
        <v>2.7000000000000001E-3</v>
      </c>
      <c r="N786" s="265">
        <f t="shared" si="12"/>
        <v>2.3100000000000002E-2</v>
      </c>
    </row>
    <row r="787" spans="1:15" hidden="1" x14ac:dyDescent="0.2">
      <c r="A787" s="265" t="s">
        <v>2168</v>
      </c>
      <c r="B787" s="265" t="s">
        <v>205</v>
      </c>
      <c r="C787" s="265">
        <v>0.5</v>
      </c>
      <c r="D787" s="265" t="s">
        <v>403</v>
      </c>
      <c r="E787" s="265" t="s">
        <v>519</v>
      </c>
      <c r="F787" s="265" t="s">
        <v>519</v>
      </c>
      <c r="G787" s="265">
        <v>-0.1</v>
      </c>
      <c r="I787" s="265">
        <v>14</v>
      </c>
      <c r="J787" s="265">
        <v>45</v>
      </c>
      <c r="K787" s="266">
        <v>43101</v>
      </c>
      <c r="L787" s="265">
        <v>2.0400000000000001E-2</v>
      </c>
      <c r="M787" s="265">
        <v>2.7000000000000001E-3</v>
      </c>
      <c r="N787" s="265">
        <f t="shared" si="12"/>
        <v>2.3100000000000002E-2</v>
      </c>
    </row>
    <row r="788" spans="1:15" hidden="1" x14ac:dyDescent="0.2">
      <c r="A788" s="265" t="s">
        <v>2166</v>
      </c>
      <c r="B788" s="265" t="s">
        <v>2166</v>
      </c>
      <c r="C788" s="265">
        <v>0.5</v>
      </c>
      <c r="D788" s="265" t="s">
        <v>403</v>
      </c>
      <c r="E788" s="265" t="s">
        <v>519</v>
      </c>
      <c r="F788" s="265" t="s">
        <v>519</v>
      </c>
      <c r="G788" s="265">
        <v>-0.1</v>
      </c>
      <c r="I788" s="265">
        <v>14</v>
      </c>
      <c r="J788" s="265">
        <v>45</v>
      </c>
      <c r="K788" s="266">
        <v>43101</v>
      </c>
      <c r="L788" s="265">
        <v>2.0400000000000001E-2</v>
      </c>
      <c r="M788" s="265">
        <v>2.7000000000000001E-3</v>
      </c>
      <c r="N788" s="265">
        <f t="shared" si="12"/>
        <v>2.3100000000000002E-2</v>
      </c>
    </row>
    <row r="789" spans="1:15" hidden="1" x14ac:dyDescent="0.2">
      <c r="A789" s="265" t="s">
        <v>2167</v>
      </c>
      <c r="B789" s="265" t="s">
        <v>2166</v>
      </c>
      <c r="C789" s="265">
        <v>0.5</v>
      </c>
      <c r="D789" s="265" t="s">
        <v>403</v>
      </c>
      <c r="E789" s="265" t="s">
        <v>519</v>
      </c>
      <c r="F789" s="265" t="s">
        <v>519</v>
      </c>
      <c r="G789" s="265">
        <v>-0.1</v>
      </c>
      <c r="I789" s="265">
        <v>14</v>
      </c>
      <c r="J789" s="265">
        <v>45</v>
      </c>
      <c r="K789" s="266">
        <v>43101</v>
      </c>
      <c r="L789" s="265">
        <v>2.0400000000000001E-2</v>
      </c>
      <c r="M789" s="265">
        <v>2.7000000000000001E-3</v>
      </c>
      <c r="N789" s="265">
        <f t="shared" si="12"/>
        <v>2.3100000000000002E-2</v>
      </c>
    </row>
    <row r="790" spans="1:15" hidden="1" x14ac:dyDescent="0.2">
      <c r="A790" s="265" t="s">
        <v>2165</v>
      </c>
      <c r="B790" s="265" t="s">
        <v>2165</v>
      </c>
      <c r="C790" s="265">
        <v>0.5</v>
      </c>
      <c r="D790" s="265" t="s">
        <v>403</v>
      </c>
      <c r="E790" s="265" t="s">
        <v>519</v>
      </c>
      <c r="F790" s="265" t="s">
        <v>519</v>
      </c>
      <c r="G790" s="265">
        <v>-0.1</v>
      </c>
      <c r="I790" s="265">
        <v>14</v>
      </c>
      <c r="J790" s="265">
        <v>45</v>
      </c>
      <c r="K790" s="266">
        <v>43101</v>
      </c>
      <c r="L790" s="265">
        <v>2.0400000000000001E-2</v>
      </c>
      <c r="M790" s="265">
        <v>2.7000000000000001E-3</v>
      </c>
      <c r="N790" s="265">
        <f t="shared" si="12"/>
        <v>2.3100000000000002E-2</v>
      </c>
    </row>
    <row r="791" spans="1:15" hidden="1" x14ac:dyDescent="0.2">
      <c r="A791" s="265" t="s">
        <v>2164</v>
      </c>
      <c r="B791" s="265" t="s">
        <v>2156</v>
      </c>
      <c r="C791" s="265">
        <v>0.5</v>
      </c>
      <c r="D791" s="265" t="s">
        <v>403</v>
      </c>
      <c r="E791" s="265" t="s">
        <v>519</v>
      </c>
      <c r="F791" s="265" t="s">
        <v>519</v>
      </c>
      <c r="G791" s="265">
        <v>0</v>
      </c>
      <c r="I791" s="265">
        <v>5</v>
      </c>
      <c r="J791" s="265">
        <v>45</v>
      </c>
      <c r="K791" s="266">
        <v>43101</v>
      </c>
      <c r="L791" s="265">
        <v>0</v>
      </c>
      <c r="M791" s="265">
        <v>0</v>
      </c>
      <c r="N791" s="265">
        <f t="shared" si="12"/>
        <v>0</v>
      </c>
    </row>
    <row r="792" spans="1:15" hidden="1" x14ac:dyDescent="0.2">
      <c r="A792" s="265" t="s">
        <v>2161</v>
      </c>
      <c r="B792" s="265" t="s">
        <v>2161</v>
      </c>
      <c r="C792" s="265">
        <v>0.5</v>
      </c>
      <c r="D792" s="265" t="s">
        <v>403</v>
      </c>
      <c r="E792" s="265" t="s">
        <v>519</v>
      </c>
      <c r="F792" s="265" t="s">
        <v>519</v>
      </c>
      <c r="G792" s="265">
        <v>-0.1</v>
      </c>
      <c r="I792" s="265">
        <v>14</v>
      </c>
      <c r="J792" s="265">
        <v>45</v>
      </c>
      <c r="K792" s="266">
        <v>43101</v>
      </c>
      <c r="L792" s="265">
        <v>2.0400000000000001E-2</v>
      </c>
      <c r="M792" s="265">
        <v>2.7000000000000001E-3</v>
      </c>
      <c r="N792" s="265">
        <f t="shared" si="12"/>
        <v>2.3100000000000002E-2</v>
      </c>
    </row>
    <row r="793" spans="1:15" hidden="1" x14ac:dyDescent="0.2">
      <c r="A793" s="265" t="s">
        <v>2163</v>
      </c>
      <c r="B793" s="265" t="s">
        <v>2161</v>
      </c>
      <c r="C793" s="265">
        <v>0.5</v>
      </c>
      <c r="D793" s="265" t="s">
        <v>403</v>
      </c>
      <c r="E793" s="265" t="s">
        <v>519</v>
      </c>
      <c r="F793" s="265" t="s">
        <v>519</v>
      </c>
      <c r="G793" s="265">
        <v>-0.1</v>
      </c>
      <c r="I793" s="265">
        <v>14</v>
      </c>
      <c r="J793" s="265">
        <v>45</v>
      </c>
      <c r="K793" s="266">
        <v>43101</v>
      </c>
      <c r="L793" s="265">
        <v>2.0400000000000001E-2</v>
      </c>
      <c r="M793" s="265">
        <v>2.7000000000000001E-3</v>
      </c>
      <c r="N793" s="265">
        <f t="shared" si="12"/>
        <v>2.3100000000000002E-2</v>
      </c>
    </row>
    <row r="794" spans="1:15" hidden="1" x14ac:dyDescent="0.2">
      <c r="A794" s="265" t="s">
        <v>2162</v>
      </c>
      <c r="B794" s="265" t="s">
        <v>2161</v>
      </c>
      <c r="C794" s="265">
        <v>0.5</v>
      </c>
      <c r="D794" s="265" t="s">
        <v>403</v>
      </c>
      <c r="E794" s="265" t="s">
        <v>519</v>
      </c>
      <c r="F794" s="265" t="s">
        <v>519</v>
      </c>
      <c r="G794" s="265">
        <v>-0.1</v>
      </c>
      <c r="I794" s="265">
        <v>14</v>
      </c>
      <c r="J794" s="265">
        <v>45</v>
      </c>
      <c r="K794" s="266">
        <v>43101</v>
      </c>
      <c r="L794" s="265">
        <v>2.0400000000000001E-2</v>
      </c>
      <c r="M794" s="265">
        <v>2.7000000000000001E-3</v>
      </c>
      <c r="N794" s="265">
        <f t="shared" si="12"/>
        <v>2.3100000000000002E-2</v>
      </c>
    </row>
    <row r="795" spans="1:15" hidden="1" x14ac:dyDescent="0.2">
      <c r="A795" s="265" t="s">
        <v>2160</v>
      </c>
      <c r="B795" s="265" t="s">
        <v>2159</v>
      </c>
      <c r="C795" s="265">
        <v>0.5</v>
      </c>
      <c r="D795" s="265" t="s">
        <v>403</v>
      </c>
      <c r="E795" s="265" t="s">
        <v>519</v>
      </c>
      <c r="F795" s="265" t="s">
        <v>519</v>
      </c>
      <c r="G795" s="265">
        <v>-0.1</v>
      </c>
      <c r="I795" s="265">
        <v>14</v>
      </c>
      <c r="J795" s="265">
        <v>45</v>
      </c>
      <c r="K795" s="266">
        <v>43101</v>
      </c>
      <c r="L795" s="265">
        <v>2.0400000000000001E-2</v>
      </c>
      <c r="M795" s="265">
        <v>2.7000000000000001E-3</v>
      </c>
      <c r="N795" s="265">
        <f t="shared" si="12"/>
        <v>2.3100000000000002E-2</v>
      </c>
    </row>
    <row r="796" spans="1:15" hidden="1" x14ac:dyDescent="0.2">
      <c r="A796" s="265" t="s">
        <v>2158</v>
      </c>
      <c r="B796" s="265" t="s">
        <v>2156</v>
      </c>
      <c r="C796" s="265">
        <v>0.5</v>
      </c>
      <c r="D796" s="265" t="s">
        <v>403</v>
      </c>
      <c r="E796" s="265" t="s">
        <v>519</v>
      </c>
      <c r="F796" s="265" t="s">
        <v>519</v>
      </c>
      <c r="G796" s="265">
        <v>0</v>
      </c>
      <c r="I796" s="265">
        <v>5</v>
      </c>
      <c r="J796" s="265">
        <v>45</v>
      </c>
      <c r="K796" s="266">
        <v>43101</v>
      </c>
      <c r="L796" s="265">
        <v>0</v>
      </c>
      <c r="M796" s="265">
        <v>0</v>
      </c>
      <c r="N796" s="265">
        <f t="shared" si="12"/>
        <v>0</v>
      </c>
    </row>
    <row r="797" spans="1:15" hidden="1" x14ac:dyDescent="0.2">
      <c r="A797" s="265" t="s">
        <v>2157</v>
      </c>
      <c r="B797" s="265" t="s">
        <v>2156</v>
      </c>
      <c r="C797" s="265">
        <v>0.5</v>
      </c>
      <c r="D797" s="265" t="s">
        <v>403</v>
      </c>
      <c r="E797" s="265" t="s">
        <v>519</v>
      </c>
      <c r="F797" s="265" t="s">
        <v>519</v>
      </c>
      <c r="G797" s="265">
        <v>0</v>
      </c>
      <c r="I797" s="265">
        <v>5</v>
      </c>
      <c r="J797" s="265">
        <v>45</v>
      </c>
      <c r="K797" s="266">
        <v>43101</v>
      </c>
      <c r="L797" s="265">
        <v>0</v>
      </c>
      <c r="M797" s="265">
        <v>0</v>
      </c>
      <c r="N797" s="265">
        <f t="shared" si="12"/>
        <v>0</v>
      </c>
    </row>
    <row r="798" spans="1:15" hidden="1" x14ac:dyDescent="0.2">
      <c r="A798" s="265" t="s">
        <v>2155</v>
      </c>
      <c r="B798" s="265" t="s">
        <v>2141</v>
      </c>
      <c r="C798" s="265">
        <v>0.5</v>
      </c>
      <c r="D798" s="265" t="s">
        <v>403</v>
      </c>
      <c r="E798" s="265" t="s">
        <v>519</v>
      </c>
      <c r="F798" s="265" t="s">
        <v>519</v>
      </c>
      <c r="G798" s="265">
        <v>-0.1</v>
      </c>
      <c r="I798" s="265">
        <v>14</v>
      </c>
      <c r="J798" s="265">
        <v>45</v>
      </c>
      <c r="K798" s="266">
        <v>43101</v>
      </c>
      <c r="L798" s="265">
        <v>2.0400000000000001E-2</v>
      </c>
      <c r="M798" s="265">
        <v>2.7000000000000001E-3</v>
      </c>
      <c r="N798" s="265">
        <f t="shared" si="12"/>
        <v>2.3100000000000002E-2</v>
      </c>
    </row>
    <row r="799" spans="1:15" hidden="1" x14ac:dyDescent="0.2">
      <c r="A799" s="265" t="s">
        <v>2154</v>
      </c>
      <c r="B799" s="265" t="s">
        <v>2141</v>
      </c>
      <c r="C799" s="265">
        <v>0.5</v>
      </c>
      <c r="D799" s="265" t="s">
        <v>403</v>
      </c>
      <c r="E799" s="265" t="s">
        <v>519</v>
      </c>
      <c r="F799" s="265" t="s">
        <v>519</v>
      </c>
      <c r="G799" s="265">
        <v>-0.1</v>
      </c>
      <c r="I799" s="265">
        <v>14</v>
      </c>
      <c r="J799" s="265">
        <v>45</v>
      </c>
      <c r="K799" s="266">
        <v>43101</v>
      </c>
      <c r="L799" s="265">
        <v>2.0400000000000001E-2</v>
      </c>
      <c r="M799" s="265">
        <v>2.7000000000000001E-3</v>
      </c>
      <c r="N799" s="265">
        <f t="shared" si="12"/>
        <v>2.3100000000000002E-2</v>
      </c>
    </row>
    <row r="800" spans="1:15" hidden="1" x14ac:dyDescent="0.2">
      <c r="A800" s="265" t="s">
        <v>2153</v>
      </c>
      <c r="B800" s="265" t="s">
        <v>2152</v>
      </c>
      <c r="C800" s="265">
        <v>0.5</v>
      </c>
      <c r="D800" s="265" t="s">
        <v>403</v>
      </c>
      <c r="E800" s="265" t="s">
        <v>519</v>
      </c>
      <c r="F800" s="265" t="s">
        <v>519</v>
      </c>
      <c r="G800" s="265">
        <v>-0.1</v>
      </c>
      <c r="I800" s="265">
        <v>14</v>
      </c>
      <c r="J800" s="265">
        <v>45</v>
      </c>
      <c r="K800" s="266">
        <v>43101</v>
      </c>
      <c r="L800" s="265">
        <v>2.0400000000000001E-2</v>
      </c>
      <c r="M800" s="265">
        <v>2.7000000000000001E-3</v>
      </c>
      <c r="N800" s="265">
        <f t="shared" si="12"/>
        <v>2.3100000000000002E-2</v>
      </c>
      <c r="O800" s="265" t="s">
        <v>2153</v>
      </c>
    </row>
    <row r="801" spans="1:15" hidden="1" x14ac:dyDescent="0.2">
      <c r="A801" s="265" t="s">
        <v>2151</v>
      </c>
      <c r="B801" s="265" t="s">
        <v>2150</v>
      </c>
      <c r="C801" s="265">
        <v>0.5</v>
      </c>
      <c r="D801" s="265" t="s">
        <v>403</v>
      </c>
      <c r="E801" s="265" t="s">
        <v>519</v>
      </c>
      <c r="F801" s="265" t="s">
        <v>519</v>
      </c>
      <c r="G801" s="265">
        <v>-0.1</v>
      </c>
      <c r="I801" s="265">
        <v>14</v>
      </c>
      <c r="J801" s="265">
        <v>45</v>
      </c>
      <c r="K801" s="266">
        <v>43101</v>
      </c>
      <c r="L801" s="265">
        <v>2.0400000000000001E-2</v>
      </c>
      <c r="M801" s="265">
        <v>2.7000000000000001E-3</v>
      </c>
      <c r="N801" s="265">
        <f t="shared" si="12"/>
        <v>2.3100000000000002E-2</v>
      </c>
    </row>
    <row r="802" spans="1:15" hidden="1" x14ac:dyDescent="0.2">
      <c r="A802" s="265" t="s">
        <v>204</v>
      </c>
      <c r="B802" s="265" t="s">
        <v>2150</v>
      </c>
      <c r="C802" s="265">
        <v>0.5</v>
      </c>
      <c r="D802" s="265" t="s">
        <v>403</v>
      </c>
      <c r="E802" s="265" t="s">
        <v>519</v>
      </c>
      <c r="F802" s="265" t="s">
        <v>519</v>
      </c>
      <c r="G802" s="265">
        <v>-0.1</v>
      </c>
      <c r="I802" s="265">
        <v>14</v>
      </c>
      <c r="J802" s="265">
        <v>45</v>
      </c>
      <c r="K802" s="266">
        <v>43101</v>
      </c>
      <c r="L802" s="265">
        <v>2.0400000000000001E-2</v>
      </c>
      <c r="M802" s="265">
        <v>2.7000000000000001E-3</v>
      </c>
      <c r="N802" s="265">
        <f t="shared" si="12"/>
        <v>2.3100000000000002E-2</v>
      </c>
      <c r="O802" s="265" t="s">
        <v>204</v>
      </c>
    </row>
    <row r="803" spans="1:15" hidden="1" x14ac:dyDescent="0.2">
      <c r="A803" s="265" t="s">
        <v>205</v>
      </c>
      <c r="B803" s="265" t="s">
        <v>205</v>
      </c>
      <c r="C803" s="265">
        <v>0.5</v>
      </c>
      <c r="D803" s="265" t="s">
        <v>403</v>
      </c>
      <c r="E803" s="265" t="s">
        <v>519</v>
      </c>
      <c r="F803" s="265" t="s">
        <v>519</v>
      </c>
      <c r="G803" s="265">
        <v>-0.1</v>
      </c>
      <c r="I803" s="265">
        <v>14</v>
      </c>
      <c r="J803" s="265">
        <v>45</v>
      </c>
      <c r="K803" s="266">
        <v>43101</v>
      </c>
      <c r="L803" s="265">
        <v>2.0400000000000001E-2</v>
      </c>
      <c r="M803" s="265">
        <v>2.7000000000000001E-3</v>
      </c>
      <c r="N803" s="265">
        <f t="shared" si="12"/>
        <v>2.3100000000000002E-2</v>
      </c>
      <c r="O803" s="265" t="s">
        <v>205</v>
      </c>
    </row>
    <row r="804" spans="1:15" hidden="1" x14ac:dyDescent="0.2">
      <c r="A804" s="265" t="s">
        <v>2149</v>
      </c>
      <c r="B804" s="265" t="s">
        <v>205</v>
      </c>
      <c r="C804" s="265">
        <v>0.5</v>
      </c>
      <c r="D804" s="265" t="s">
        <v>403</v>
      </c>
      <c r="E804" s="265" t="s">
        <v>519</v>
      </c>
      <c r="F804" s="265" t="s">
        <v>519</v>
      </c>
      <c r="G804" s="265">
        <v>-0.1</v>
      </c>
      <c r="I804" s="265">
        <v>14</v>
      </c>
      <c r="J804" s="265">
        <v>45</v>
      </c>
      <c r="K804" s="266">
        <v>43101</v>
      </c>
      <c r="L804" s="265">
        <v>2.0400000000000001E-2</v>
      </c>
      <c r="M804" s="265">
        <v>2.7000000000000001E-3</v>
      </c>
      <c r="N804" s="265">
        <f t="shared" si="12"/>
        <v>2.3100000000000002E-2</v>
      </c>
    </row>
    <row r="805" spans="1:15" hidden="1" x14ac:dyDescent="0.2">
      <c r="A805" s="265" t="s">
        <v>2148</v>
      </c>
      <c r="B805" s="265" t="s">
        <v>2144</v>
      </c>
      <c r="C805" s="265">
        <v>0.5</v>
      </c>
      <c r="D805" s="265" t="s">
        <v>403</v>
      </c>
      <c r="E805" s="265" t="s">
        <v>519</v>
      </c>
      <c r="F805" s="265" t="s">
        <v>519</v>
      </c>
      <c r="G805" s="265">
        <v>-0.1</v>
      </c>
      <c r="I805" s="265">
        <v>14</v>
      </c>
      <c r="J805" s="265">
        <v>45</v>
      </c>
      <c r="K805" s="266">
        <v>43101</v>
      </c>
      <c r="L805" s="265">
        <v>2.0400000000000001E-2</v>
      </c>
      <c r="M805" s="265">
        <v>2.7000000000000001E-3</v>
      </c>
      <c r="N805" s="265">
        <f t="shared" si="12"/>
        <v>2.3100000000000002E-2</v>
      </c>
    </row>
    <row r="806" spans="1:15" hidden="1" x14ac:dyDescent="0.2">
      <c r="A806" s="265" t="s">
        <v>2147</v>
      </c>
      <c r="B806" s="265" t="s">
        <v>2144</v>
      </c>
      <c r="C806" s="265">
        <v>0.5</v>
      </c>
      <c r="D806" s="265" t="s">
        <v>403</v>
      </c>
      <c r="E806" s="265" t="s">
        <v>519</v>
      </c>
      <c r="F806" s="265" t="s">
        <v>519</v>
      </c>
      <c r="G806" s="265">
        <v>-0.1</v>
      </c>
      <c r="I806" s="265">
        <v>14</v>
      </c>
      <c r="J806" s="265">
        <v>45</v>
      </c>
      <c r="K806" s="266">
        <v>43101</v>
      </c>
      <c r="L806" s="265">
        <v>2.0400000000000001E-2</v>
      </c>
      <c r="M806" s="265">
        <v>2.7000000000000001E-3</v>
      </c>
      <c r="N806" s="265">
        <f t="shared" si="12"/>
        <v>2.3100000000000002E-2</v>
      </c>
    </row>
    <row r="807" spans="1:15" hidden="1" x14ac:dyDescent="0.2">
      <c r="A807" s="265" t="s">
        <v>2146</v>
      </c>
      <c r="B807" s="265" t="s">
        <v>2144</v>
      </c>
      <c r="C807" s="265">
        <v>0.5</v>
      </c>
      <c r="D807" s="265" t="s">
        <v>403</v>
      </c>
      <c r="E807" s="265" t="s">
        <v>519</v>
      </c>
      <c r="F807" s="265" t="s">
        <v>519</v>
      </c>
      <c r="G807" s="265">
        <v>-0.1</v>
      </c>
      <c r="I807" s="265">
        <v>14</v>
      </c>
      <c r="J807" s="265">
        <v>45</v>
      </c>
      <c r="K807" s="266">
        <v>43101</v>
      </c>
      <c r="L807" s="265">
        <v>2.0400000000000001E-2</v>
      </c>
      <c r="M807" s="265">
        <v>2.7000000000000001E-3</v>
      </c>
      <c r="N807" s="265">
        <f t="shared" si="12"/>
        <v>2.3100000000000002E-2</v>
      </c>
    </row>
    <row r="808" spans="1:15" hidden="1" x14ac:dyDescent="0.2">
      <c r="A808" s="265" t="s">
        <v>2145</v>
      </c>
      <c r="B808" s="265" t="s">
        <v>2144</v>
      </c>
      <c r="C808" s="265">
        <v>0.5</v>
      </c>
      <c r="D808" s="265" t="s">
        <v>403</v>
      </c>
      <c r="E808" s="265" t="s">
        <v>519</v>
      </c>
      <c r="F808" s="265" t="s">
        <v>519</v>
      </c>
      <c r="G808" s="265">
        <v>-0.1</v>
      </c>
      <c r="I808" s="265">
        <v>14</v>
      </c>
      <c r="J808" s="265">
        <v>45</v>
      </c>
      <c r="K808" s="266">
        <v>43101</v>
      </c>
      <c r="L808" s="265">
        <v>2.0400000000000001E-2</v>
      </c>
      <c r="M808" s="265">
        <v>2.7000000000000001E-3</v>
      </c>
      <c r="N808" s="265">
        <f t="shared" si="12"/>
        <v>2.3100000000000002E-2</v>
      </c>
    </row>
    <row r="809" spans="1:15" hidden="1" x14ac:dyDescent="0.2">
      <c r="A809" s="265" t="s">
        <v>2143</v>
      </c>
      <c r="B809" s="265" t="s">
        <v>2141</v>
      </c>
      <c r="C809" s="265">
        <v>0.5</v>
      </c>
      <c r="D809" s="265" t="s">
        <v>403</v>
      </c>
      <c r="E809" s="265" t="s">
        <v>519</v>
      </c>
      <c r="F809" s="265" t="s">
        <v>519</v>
      </c>
      <c r="G809" s="265">
        <v>-0.1</v>
      </c>
      <c r="I809" s="265">
        <v>14</v>
      </c>
      <c r="J809" s="265">
        <v>45</v>
      </c>
      <c r="K809" s="266">
        <v>43101</v>
      </c>
      <c r="L809" s="265">
        <v>2.0400000000000001E-2</v>
      </c>
      <c r="M809" s="265">
        <v>2.7000000000000001E-3</v>
      </c>
      <c r="N809" s="265">
        <f t="shared" si="12"/>
        <v>2.3100000000000002E-2</v>
      </c>
    </row>
    <row r="810" spans="1:15" hidden="1" x14ac:dyDescent="0.2">
      <c r="A810" s="265" t="s">
        <v>2142</v>
      </c>
      <c r="B810" s="265" t="s">
        <v>2141</v>
      </c>
      <c r="C810" s="265">
        <v>0.5</v>
      </c>
      <c r="D810" s="265" t="s">
        <v>403</v>
      </c>
      <c r="E810" s="265" t="s">
        <v>519</v>
      </c>
      <c r="F810" s="265" t="s">
        <v>519</v>
      </c>
      <c r="G810" s="265">
        <v>-0.1</v>
      </c>
      <c r="I810" s="265">
        <v>14</v>
      </c>
      <c r="J810" s="265">
        <v>45</v>
      </c>
      <c r="K810" s="266">
        <v>43101</v>
      </c>
      <c r="L810" s="265">
        <v>2.0400000000000001E-2</v>
      </c>
      <c r="M810" s="265">
        <v>2.7000000000000001E-3</v>
      </c>
      <c r="N810" s="265">
        <f t="shared" si="12"/>
        <v>2.3100000000000002E-2</v>
      </c>
    </row>
    <row r="811" spans="1:15" hidden="1" x14ac:dyDescent="0.2">
      <c r="A811" s="265" t="s">
        <v>2140</v>
      </c>
      <c r="B811" s="265" t="s">
        <v>2139</v>
      </c>
      <c r="C811" s="265">
        <v>0.5</v>
      </c>
      <c r="D811" s="265" t="s">
        <v>403</v>
      </c>
      <c r="E811" s="265" t="s">
        <v>519</v>
      </c>
      <c r="F811" s="265" t="s">
        <v>519</v>
      </c>
      <c r="G811" s="265">
        <v>-0.1</v>
      </c>
      <c r="I811" s="265">
        <v>14</v>
      </c>
      <c r="J811" s="265">
        <v>45</v>
      </c>
      <c r="K811" s="266">
        <v>43101</v>
      </c>
      <c r="L811" s="265">
        <v>2.1600000000000001E-2</v>
      </c>
      <c r="M811" s="265">
        <v>2.8999999999999998E-3</v>
      </c>
      <c r="N811" s="265">
        <f t="shared" si="12"/>
        <v>2.4500000000000001E-2</v>
      </c>
    </row>
    <row r="812" spans="1:15" hidden="1" x14ac:dyDescent="0.2">
      <c r="A812" s="265" t="s">
        <v>2138</v>
      </c>
      <c r="B812" s="265" t="s">
        <v>2136</v>
      </c>
      <c r="C812" s="265">
        <v>0.5</v>
      </c>
      <c r="D812" s="265" t="s">
        <v>403</v>
      </c>
      <c r="E812" s="265" t="s">
        <v>519</v>
      </c>
      <c r="F812" s="265" t="s">
        <v>519</v>
      </c>
      <c r="G812" s="265">
        <v>-0.1</v>
      </c>
      <c r="I812" s="265">
        <v>14</v>
      </c>
      <c r="J812" s="265">
        <v>45</v>
      </c>
      <c r="K812" s="266">
        <v>43101</v>
      </c>
      <c r="L812" s="265">
        <v>2.1600000000000001E-2</v>
      </c>
      <c r="M812" s="265">
        <v>2.8999999999999998E-3</v>
      </c>
      <c r="N812" s="265">
        <f t="shared" si="12"/>
        <v>2.4500000000000001E-2</v>
      </c>
    </row>
    <row r="813" spans="1:15" hidden="1" x14ac:dyDescent="0.2">
      <c r="A813" s="265" t="s">
        <v>2137</v>
      </c>
      <c r="B813" s="265" t="s">
        <v>2136</v>
      </c>
      <c r="C813" s="265">
        <v>0.5</v>
      </c>
      <c r="D813" s="265" t="s">
        <v>403</v>
      </c>
      <c r="E813" s="265" t="s">
        <v>519</v>
      </c>
      <c r="F813" s="265" t="s">
        <v>519</v>
      </c>
      <c r="G813" s="265">
        <v>-0.1</v>
      </c>
      <c r="I813" s="265">
        <v>14</v>
      </c>
      <c r="J813" s="265">
        <v>45</v>
      </c>
      <c r="K813" s="266">
        <v>43101</v>
      </c>
      <c r="L813" s="265">
        <v>2.1600000000000001E-2</v>
      </c>
      <c r="M813" s="265">
        <v>2.8999999999999998E-3</v>
      </c>
      <c r="N813" s="265">
        <f t="shared" si="12"/>
        <v>2.4500000000000001E-2</v>
      </c>
    </row>
    <row r="814" spans="1:15" hidden="1" x14ac:dyDescent="0.2">
      <c r="A814" s="265" t="s">
        <v>2135</v>
      </c>
      <c r="B814" s="265" t="s">
        <v>2133</v>
      </c>
      <c r="C814" s="265">
        <v>0.5</v>
      </c>
      <c r="D814" s="265" t="s">
        <v>403</v>
      </c>
      <c r="E814" s="265" t="s">
        <v>519</v>
      </c>
      <c r="F814" s="265" t="s">
        <v>519</v>
      </c>
      <c r="G814" s="265">
        <v>-0.1</v>
      </c>
      <c r="I814" s="265">
        <v>14</v>
      </c>
      <c r="J814" s="265">
        <v>45</v>
      </c>
      <c r="K814" s="266">
        <v>43101</v>
      </c>
      <c r="L814" s="265">
        <v>2.1600000000000001E-2</v>
      </c>
      <c r="M814" s="265">
        <v>2.8999999999999998E-3</v>
      </c>
      <c r="N814" s="265">
        <f t="shared" si="12"/>
        <v>2.4500000000000001E-2</v>
      </c>
    </row>
    <row r="815" spans="1:15" hidden="1" x14ac:dyDescent="0.2">
      <c r="A815" s="265" t="s">
        <v>2134</v>
      </c>
      <c r="B815" s="265" t="s">
        <v>2133</v>
      </c>
      <c r="C815" s="265">
        <v>0.5</v>
      </c>
      <c r="D815" s="265" t="s">
        <v>403</v>
      </c>
      <c r="E815" s="265" t="s">
        <v>519</v>
      </c>
      <c r="F815" s="265" t="s">
        <v>519</v>
      </c>
      <c r="G815" s="265">
        <v>-0.1</v>
      </c>
      <c r="I815" s="265">
        <v>14</v>
      </c>
      <c r="J815" s="265">
        <v>45</v>
      </c>
      <c r="K815" s="266">
        <v>43101</v>
      </c>
      <c r="L815" s="265">
        <v>2.1600000000000001E-2</v>
      </c>
      <c r="M815" s="265">
        <v>2.8999999999999998E-3</v>
      </c>
      <c r="N815" s="265">
        <f t="shared" si="12"/>
        <v>2.4500000000000001E-2</v>
      </c>
    </row>
    <row r="816" spans="1:15" hidden="1" x14ac:dyDescent="0.2">
      <c r="A816" s="265" t="s">
        <v>2132</v>
      </c>
      <c r="B816" s="265" t="s">
        <v>2130</v>
      </c>
      <c r="C816" s="265">
        <v>0.5</v>
      </c>
      <c r="D816" s="265" t="s">
        <v>403</v>
      </c>
      <c r="E816" s="265" t="s">
        <v>519</v>
      </c>
      <c r="F816" s="265" t="s">
        <v>519</v>
      </c>
      <c r="G816" s="265">
        <v>-0.1</v>
      </c>
      <c r="I816" s="265">
        <v>14</v>
      </c>
      <c r="J816" s="265">
        <v>45</v>
      </c>
      <c r="K816" s="266">
        <v>43101</v>
      </c>
      <c r="L816" s="265">
        <v>2.1600000000000001E-2</v>
      </c>
      <c r="M816" s="265">
        <v>2.8999999999999998E-3</v>
      </c>
      <c r="N816" s="265">
        <f t="shared" si="12"/>
        <v>2.4500000000000001E-2</v>
      </c>
    </row>
    <row r="817" spans="1:15" hidden="1" x14ac:dyDescent="0.2">
      <c r="A817" s="265" t="s">
        <v>2131</v>
      </c>
      <c r="B817" s="265" t="s">
        <v>2130</v>
      </c>
      <c r="C817" s="265">
        <v>0.5</v>
      </c>
      <c r="D817" s="265" t="s">
        <v>403</v>
      </c>
      <c r="E817" s="265" t="s">
        <v>519</v>
      </c>
      <c r="F817" s="265" t="s">
        <v>519</v>
      </c>
      <c r="G817" s="265">
        <v>-0.1</v>
      </c>
      <c r="I817" s="265">
        <v>14</v>
      </c>
      <c r="J817" s="265">
        <v>45</v>
      </c>
      <c r="K817" s="266">
        <v>43101</v>
      </c>
      <c r="L817" s="265">
        <v>2.1600000000000001E-2</v>
      </c>
      <c r="M817" s="265">
        <v>2.8999999999999998E-3</v>
      </c>
      <c r="N817" s="265">
        <f t="shared" si="12"/>
        <v>2.4500000000000001E-2</v>
      </c>
    </row>
    <row r="818" spans="1:15" hidden="1" x14ac:dyDescent="0.2">
      <c r="A818" s="265" t="s">
        <v>2129</v>
      </c>
      <c r="B818" s="265" t="s">
        <v>2125</v>
      </c>
      <c r="C818" s="265">
        <v>0.5</v>
      </c>
      <c r="D818" s="265" t="s">
        <v>403</v>
      </c>
      <c r="E818" s="265" t="s">
        <v>519</v>
      </c>
      <c r="F818" s="265" t="s">
        <v>519</v>
      </c>
      <c r="G818" s="265">
        <v>-0.1</v>
      </c>
      <c r="I818" s="265">
        <v>14</v>
      </c>
      <c r="J818" s="265">
        <v>45</v>
      </c>
      <c r="K818" s="266">
        <v>43101</v>
      </c>
      <c r="L818" s="265">
        <v>2.1600000000000001E-2</v>
      </c>
      <c r="M818" s="265">
        <v>2.8999999999999998E-3</v>
      </c>
      <c r="N818" s="265">
        <f t="shared" si="12"/>
        <v>2.4500000000000001E-2</v>
      </c>
    </row>
    <row r="819" spans="1:15" hidden="1" x14ac:dyDescent="0.2">
      <c r="A819" s="265" t="s">
        <v>2128</v>
      </c>
      <c r="B819" s="265" t="s">
        <v>2127</v>
      </c>
      <c r="C819" s="265">
        <v>0.5</v>
      </c>
      <c r="D819" s="265" t="s">
        <v>403</v>
      </c>
      <c r="E819" s="265" t="s">
        <v>519</v>
      </c>
      <c r="F819" s="265" t="s">
        <v>519</v>
      </c>
      <c r="G819" s="265">
        <v>-0.1</v>
      </c>
      <c r="I819" s="265">
        <v>14</v>
      </c>
      <c r="J819" s="265">
        <v>45</v>
      </c>
      <c r="K819" s="266">
        <v>43101</v>
      </c>
      <c r="L819" s="265">
        <v>2.1600000000000001E-2</v>
      </c>
      <c r="M819" s="265">
        <v>2.8999999999999998E-3</v>
      </c>
      <c r="N819" s="265">
        <f t="shared" si="12"/>
        <v>2.4500000000000001E-2</v>
      </c>
    </row>
    <row r="820" spans="1:15" hidden="1" x14ac:dyDescent="0.2">
      <c r="A820" s="265" t="s">
        <v>2126</v>
      </c>
      <c r="B820" s="265" t="s">
        <v>2125</v>
      </c>
      <c r="C820" s="265">
        <v>0.5</v>
      </c>
      <c r="D820" s="265" t="s">
        <v>403</v>
      </c>
      <c r="E820" s="265" t="s">
        <v>519</v>
      </c>
      <c r="F820" s="265" t="s">
        <v>519</v>
      </c>
      <c r="G820" s="265">
        <v>-0.1</v>
      </c>
      <c r="I820" s="265">
        <v>14</v>
      </c>
      <c r="J820" s="265">
        <v>45</v>
      </c>
      <c r="K820" s="266">
        <v>43101</v>
      </c>
      <c r="L820" s="265">
        <v>2.1600000000000001E-2</v>
      </c>
      <c r="M820" s="265">
        <v>2.8999999999999998E-3</v>
      </c>
      <c r="N820" s="265">
        <f t="shared" si="12"/>
        <v>2.4500000000000001E-2</v>
      </c>
    </row>
    <row r="821" spans="1:15" hidden="1" x14ac:dyDescent="0.2">
      <c r="A821" s="265" t="s">
        <v>2124</v>
      </c>
      <c r="B821" s="265" t="s">
        <v>2122</v>
      </c>
      <c r="C821" s="265">
        <v>0.5</v>
      </c>
      <c r="D821" s="265" t="s">
        <v>403</v>
      </c>
      <c r="E821" s="265" t="s">
        <v>519</v>
      </c>
      <c r="F821" s="265" t="s">
        <v>519</v>
      </c>
      <c r="G821" s="265">
        <v>-0.1</v>
      </c>
      <c r="I821" s="265">
        <v>14</v>
      </c>
      <c r="J821" s="265">
        <v>45</v>
      </c>
      <c r="K821" s="266">
        <v>43101</v>
      </c>
      <c r="L821" s="265">
        <v>2.1600000000000001E-2</v>
      </c>
      <c r="M821" s="265">
        <v>2.8999999999999998E-3</v>
      </c>
      <c r="N821" s="265">
        <f t="shared" si="12"/>
        <v>2.4500000000000001E-2</v>
      </c>
    </row>
    <row r="822" spans="1:15" hidden="1" x14ac:dyDescent="0.2">
      <c r="A822" s="265" t="s">
        <v>2123</v>
      </c>
      <c r="B822" s="265" t="s">
        <v>2122</v>
      </c>
      <c r="C822" s="265">
        <v>0.5</v>
      </c>
      <c r="D822" s="265" t="s">
        <v>403</v>
      </c>
      <c r="E822" s="265" t="s">
        <v>519</v>
      </c>
      <c r="F822" s="265" t="s">
        <v>519</v>
      </c>
      <c r="G822" s="265">
        <v>-0.1</v>
      </c>
      <c r="I822" s="265">
        <v>14</v>
      </c>
      <c r="J822" s="265">
        <v>45</v>
      </c>
      <c r="K822" s="266">
        <v>43101</v>
      </c>
      <c r="L822" s="265">
        <v>2.1600000000000001E-2</v>
      </c>
      <c r="M822" s="265">
        <v>2.8999999999999998E-3</v>
      </c>
      <c r="N822" s="265">
        <f t="shared" si="12"/>
        <v>2.4500000000000001E-2</v>
      </c>
    </row>
    <row r="823" spans="1:15" hidden="1" x14ac:dyDescent="0.2">
      <c r="A823" s="265" t="s">
        <v>2121</v>
      </c>
      <c r="B823" s="265" t="s">
        <v>2119</v>
      </c>
      <c r="C823" s="265">
        <v>0.5</v>
      </c>
      <c r="D823" s="265" t="s">
        <v>403</v>
      </c>
      <c r="E823" s="265" t="s">
        <v>519</v>
      </c>
      <c r="F823" s="265" t="s">
        <v>519</v>
      </c>
      <c r="G823" s="265">
        <v>-0.1</v>
      </c>
      <c r="I823" s="265">
        <v>14</v>
      </c>
      <c r="J823" s="265">
        <v>45</v>
      </c>
      <c r="K823" s="266">
        <v>43101</v>
      </c>
      <c r="L823" s="265">
        <v>2.1600000000000001E-2</v>
      </c>
      <c r="M823" s="265">
        <v>2.8999999999999998E-3</v>
      </c>
      <c r="N823" s="265">
        <f t="shared" si="12"/>
        <v>2.4500000000000001E-2</v>
      </c>
    </row>
    <row r="824" spans="1:15" hidden="1" x14ac:dyDescent="0.2">
      <c r="A824" s="265" t="s">
        <v>2120</v>
      </c>
      <c r="B824" s="265" t="s">
        <v>2119</v>
      </c>
      <c r="C824" s="265">
        <v>0.5</v>
      </c>
      <c r="D824" s="265" t="s">
        <v>403</v>
      </c>
      <c r="E824" s="265" t="s">
        <v>519</v>
      </c>
      <c r="F824" s="265" t="s">
        <v>519</v>
      </c>
      <c r="G824" s="265">
        <v>-0.1</v>
      </c>
      <c r="I824" s="265">
        <v>14</v>
      </c>
      <c r="J824" s="265">
        <v>45</v>
      </c>
      <c r="K824" s="266">
        <v>43101</v>
      </c>
      <c r="L824" s="265">
        <v>2.1600000000000001E-2</v>
      </c>
      <c r="M824" s="265">
        <v>2.8999999999999998E-3</v>
      </c>
      <c r="N824" s="265">
        <f t="shared" si="12"/>
        <v>2.4500000000000001E-2</v>
      </c>
    </row>
    <row r="825" spans="1:15" hidden="1" x14ac:dyDescent="0.2">
      <c r="A825" s="265" t="s">
        <v>2118</v>
      </c>
      <c r="B825" s="265" t="s">
        <v>2116</v>
      </c>
      <c r="C825" s="265">
        <v>0.5</v>
      </c>
      <c r="D825" s="265" t="s">
        <v>403</v>
      </c>
      <c r="E825" s="265" t="s">
        <v>519</v>
      </c>
      <c r="F825" s="265" t="s">
        <v>519</v>
      </c>
      <c r="G825" s="265">
        <v>-0.1</v>
      </c>
      <c r="I825" s="265">
        <v>14</v>
      </c>
      <c r="J825" s="265">
        <v>45</v>
      </c>
      <c r="K825" s="266">
        <v>43101</v>
      </c>
      <c r="L825" s="265">
        <v>2.1600000000000001E-2</v>
      </c>
      <c r="M825" s="265">
        <v>2.8999999999999998E-3</v>
      </c>
      <c r="N825" s="265">
        <f t="shared" si="12"/>
        <v>2.4500000000000001E-2</v>
      </c>
    </row>
    <row r="826" spans="1:15" hidden="1" x14ac:dyDescent="0.2">
      <c r="A826" s="265" t="s">
        <v>2117</v>
      </c>
      <c r="B826" s="265" t="s">
        <v>2116</v>
      </c>
      <c r="C826" s="265">
        <v>0.5</v>
      </c>
      <c r="D826" s="265" t="s">
        <v>403</v>
      </c>
      <c r="E826" s="265" t="s">
        <v>519</v>
      </c>
      <c r="F826" s="265" t="s">
        <v>519</v>
      </c>
      <c r="G826" s="265">
        <v>-0.1</v>
      </c>
      <c r="I826" s="265">
        <v>14</v>
      </c>
      <c r="J826" s="265">
        <v>45</v>
      </c>
      <c r="K826" s="266">
        <v>43101</v>
      </c>
      <c r="L826" s="265">
        <v>2.1600000000000001E-2</v>
      </c>
      <c r="M826" s="265">
        <v>2.8999999999999998E-3</v>
      </c>
      <c r="N826" s="265">
        <f t="shared" si="12"/>
        <v>2.4500000000000001E-2</v>
      </c>
    </row>
    <row r="827" spans="1:15" hidden="1" x14ac:dyDescent="0.2">
      <c r="A827" s="265" t="s">
        <v>2115</v>
      </c>
      <c r="B827" s="265" t="s">
        <v>2113</v>
      </c>
      <c r="C827" s="265">
        <v>0.5</v>
      </c>
      <c r="D827" s="265" t="s">
        <v>403</v>
      </c>
      <c r="E827" s="265" t="s">
        <v>519</v>
      </c>
      <c r="F827" s="265" t="s">
        <v>519</v>
      </c>
      <c r="G827" s="265">
        <v>-0.1</v>
      </c>
      <c r="I827" s="265">
        <v>14</v>
      </c>
      <c r="J827" s="265">
        <v>45</v>
      </c>
      <c r="K827" s="266">
        <v>43101</v>
      </c>
      <c r="L827" s="265">
        <v>2.1600000000000001E-2</v>
      </c>
      <c r="M827" s="265">
        <v>2.8999999999999998E-3</v>
      </c>
      <c r="N827" s="265">
        <f t="shared" si="12"/>
        <v>2.4500000000000001E-2</v>
      </c>
    </row>
    <row r="828" spans="1:15" hidden="1" x14ac:dyDescent="0.2">
      <c r="A828" s="265" t="s">
        <v>2114</v>
      </c>
      <c r="B828" s="265" t="s">
        <v>2113</v>
      </c>
      <c r="C828" s="265">
        <v>0.5</v>
      </c>
      <c r="D828" s="265" t="s">
        <v>403</v>
      </c>
      <c r="E828" s="265" t="s">
        <v>519</v>
      </c>
      <c r="F828" s="265" t="s">
        <v>519</v>
      </c>
      <c r="G828" s="265">
        <v>-0.1</v>
      </c>
      <c r="I828" s="265">
        <v>14</v>
      </c>
      <c r="J828" s="265">
        <v>45</v>
      </c>
      <c r="K828" s="266">
        <v>43101</v>
      </c>
      <c r="L828" s="265">
        <v>2.1600000000000001E-2</v>
      </c>
      <c r="M828" s="265">
        <v>2.8999999999999998E-3</v>
      </c>
      <c r="N828" s="265">
        <f t="shared" si="12"/>
        <v>2.4500000000000001E-2</v>
      </c>
    </row>
    <row r="829" spans="1:15" hidden="1" x14ac:dyDescent="0.2">
      <c r="A829" s="265" t="s">
        <v>2112</v>
      </c>
      <c r="B829" s="265" t="s">
        <v>2108</v>
      </c>
      <c r="C829" s="265">
        <v>0.5</v>
      </c>
      <c r="D829" s="265" t="s">
        <v>403</v>
      </c>
      <c r="E829" s="265" t="s">
        <v>519</v>
      </c>
      <c r="F829" s="265" t="s">
        <v>519</v>
      </c>
      <c r="G829" s="265">
        <v>-0.1</v>
      </c>
      <c r="I829" s="265">
        <v>14</v>
      </c>
      <c r="J829" s="265">
        <v>45</v>
      </c>
      <c r="K829" s="266">
        <v>43101</v>
      </c>
      <c r="L829" s="265">
        <v>2.1600000000000001E-2</v>
      </c>
      <c r="M829" s="265">
        <v>2.8999999999999998E-3</v>
      </c>
      <c r="N829" s="265">
        <f t="shared" si="12"/>
        <v>2.4500000000000001E-2</v>
      </c>
    </row>
    <row r="830" spans="1:15" hidden="1" x14ac:dyDescent="0.2">
      <c r="A830" s="265" t="s">
        <v>2111</v>
      </c>
      <c r="B830" s="265" t="s">
        <v>2108</v>
      </c>
      <c r="C830" s="265">
        <v>0.5</v>
      </c>
      <c r="D830" s="265" t="s">
        <v>403</v>
      </c>
      <c r="E830" s="265" t="s">
        <v>519</v>
      </c>
      <c r="F830" s="265" t="s">
        <v>519</v>
      </c>
      <c r="G830" s="265">
        <v>-0.1</v>
      </c>
      <c r="I830" s="265">
        <v>14</v>
      </c>
      <c r="J830" s="265">
        <v>45</v>
      </c>
      <c r="K830" s="266">
        <v>43101</v>
      </c>
      <c r="L830" s="265">
        <v>2.1600000000000001E-2</v>
      </c>
      <c r="M830" s="265">
        <v>2.8999999999999998E-3</v>
      </c>
      <c r="N830" s="265">
        <f t="shared" si="12"/>
        <v>2.4500000000000001E-2</v>
      </c>
    </row>
    <row r="831" spans="1:15" hidden="1" x14ac:dyDescent="0.2">
      <c r="A831" s="265" t="s">
        <v>2110</v>
      </c>
      <c r="B831" s="265" t="s">
        <v>2108</v>
      </c>
      <c r="C831" s="265">
        <v>0.5</v>
      </c>
      <c r="D831" s="265" t="s">
        <v>403</v>
      </c>
      <c r="E831" s="265" t="s">
        <v>519</v>
      </c>
      <c r="F831" s="265" t="s">
        <v>519</v>
      </c>
      <c r="G831" s="265">
        <v>-0.1</v>
      </c>
      <c r="I831" s="265">
        <v>14</v>
      </c>
      <c r="J831" s="265">
        <v>45</v>
      </c>
      <c r="K831" s="266">
        <v>43101</v>
      </c>
      <c r="L831" s="265">
        <v>2.1600000000000001E-2</v>
      </c>
      <c r="M831" s="265">
        <v>2.8999999999999998E-3</v>
      </c>
      <c r="N831" s="265">
        <f t="shared" si="12"/>
        <v>2.4500000000000001E-2</v>
      </c>
      <c r="O831" s="265" t="s">
        <v>2110</v>
      </c>
    </row>
    <row r="832" spans="1:15" hidden="1" x14ac:dyDescent="0.2">
      <c r="A832" s="265" t="s">
        <v>2109</v>
      </c>
      <c r="B832" s="265" t="s">
        <v>2108</v>
      </c>
      <c r="C832" s="265">
        <v>0.5</v>
      </c>
      <c r="D832" s="265" t="s">
        <v>403</v>
      </c>
      <c r="E832" s="265" t="s">
        <v>519</v>
      </c>
      <c r="F832" s="265" t="s">
        <v>519</v>
      </c>
      <c r="G832" s="265">
        <v>-0.1</v>
      </c>
      <c r="I832" s="265">
        <v>14</v>
      </c>
      <c r="J832" s="265">
        <v>45</v>
      </c>
      <c r="K832" s="266">
        <v>43101</v>
      </c>
      <c r="L832" s="265">
        <v>2.1600000000000001E-2</v>
      </c>
      <c r="M832" s="265">
        <v>2.8999999999999998E-3</v>
      </c>
      <c r="N832" s="265">
        <f t="shared" si="12"/>
        <v>2.4500000000000001E-2</v>
      </c>
    </row>
    <row r="833" spans="1:15" hidden="1" x14ac:dyDescent="0.2">
      <c r="A833" s="265" t="s">
        <v>2107</v>
      </c>
      <c r="B833" s="265" t="s">
        <v>2105</v>
      </c>
      <c r="C833" s="265">
        <v>0.5</v>
      </c>
      <c r="D833" s="265" t="s">
        <v>403</v>
      </c>
      <c r="E833" s="265" t="s">
        <v>519</v>
      </c>
      <c r="F833" s="265" t="s">
        <v>519</v>
      </c>
      <c r="G833" s="265">
        <v>-0.1</v>
      </c>
      <c r="I833" s="265">
        <v>14</v>
      </c>
      <c r="J833" s="265">
        <v>45</v>
      </c>
      <c r="K833" s="266">
        <v>43101</v>
      </c>
      <c r="L833" s="265">
        <v>2.1600000000000001E-2</v>
      </c>
      <c r="M833" s="265">
        <v>2.8999999999999998E-3</v>
      </c>
      <c r="N833" s="265">
        <f t="shared" si="12"/>
        <v>2.4500000000000001E-2</v>
      </c>
    </row>
    <row r="834" spans="1:15" hidden="1" x14ac:dyDescent="0.2">
      <c r="A834" s="265" t="s">
        <v>2106</v>
      </c>
      <c r="B834" s="265" t="s">
        <v>2105</v>
      </c>
      <c r="C834" s="265">
        <v>0.5</v>
      </c>
      <c r="D834" s="265" t="s">
        <v>403</v>
      </c>
      <c r="E834" s="265" t="s">
        <v>519</v>
      </c>
      <c r="F834" s="265" t="s">
        <v>519</v>
      </c>
      <c r="G834" s="265">
        <v>-0.1</v>
      </c>
      <c r="I834" s="265">
        <v>14</v>
      </c>
      <c r="J834" s="265">
        <v>45</v>
      </c>
      <c r="K834" s="266">
        <v>43101</v>
      </c>
      <c r="L834" s="265">
        <v>2.1600000000000001E-2</v>
      </c>
      <c r="M834" s="265">
        <v>2.8999999999999998E-3</v>
      </c>
      <c r="N834" s="265">
        <f t="shared" si="12"/>
        <v>2.4500000000000001E-2</v>
      </c>
    </row>
    <row r="835" spans="1:15" hidden="1" x14ac:dyDescent="0.2">
      <c r="A835" s="265" t="s">
        <v>2104</v>
      </c>
      <c r="B835" s="265" t="s">
        <v>2102</v>
      </c>
      <c r="C835" s="265">
        <v>0.5</v>
      </c>
      <c r="D835" s="265" t="s">
        <v>403</v>
      </c>
      <c r="E835" s="265" t="s">
        <v>519</v>
      </c>
      <c r="F835" s="265" t="s">
        <v>519</v>
      </c>
      <c r="G835" s="265">
        <v>-0.1</v>
      </c>
      <c r="I835" s="265">
        <v>14</v>
      </c>
      <c r="J835" s="265">
        <v>45</v>
      </c>
      <c r="K835" s="266">
        <v>43101</v>
      </c>
      <c r="L835" s="265">
        <v>2.1600000000000001E-2</v>
      </c>
      <c r="M835" s="265">
        <v>2.8999999999999998E-3</v>
      </c>
      <c r="N835" s="265">
        <f t="shared" si="12"/>
        <v>2.4500000000000001E-2</v>
      </c>
    </row>
    <row r="836" spans="1:15" hidden="1" x14ac:dyDescent="0.2">
      <c r="A836" s="265" t="s">
        <v>2103</v>
      </c>
      <c r="B836" s="265" t="s">
        <v>2102</v>
      </c>
      <c r="C836" s="265">
        <v>0.5</v>
      </c>
      <c r="D836" s="265" t="s">
        <v>403</v>
      </c>
      <c r="E836" s="265" t="s">
        <v>519</v>
      </c>
      <c r="F836" s="265" t="s">
        <v>519</v>
      </c>
      <c r="G836" s="265">
        <v>-0.1</v>
      </c>
      <c r="I836" s="265">
        <v>14</v>
      </c>
      <c r="J836" s="265">
        <v>45</v>
      </c>
      <c r="K836" s="266">
        <v>43101</v>
      </c>
      <c r="L836" s="265">
        <v>2.1600000000000001E-2</v>
      </c>
      <c r="M836" s="265">
        <v>2.8999999999999998E-3</v>
      </c>
      <c r="N836" s="265">
        <f t="shared" ref="N836:N899" si="13">L836+M836</f>
        <v>2.4500000000000001E-2</v>
      </c>
    </row>
    <row r="837" spans="1:15" hidden="1" x14ac:dyDescent="0.2">
      <c r="A837" s="265" t="s">
        <v>206</v>
      </c>
      <c r="B837" s="265" t="s">
        <v>206</v>
      </c>
      <c r="C837" s="265">
        <v>0.5</v>
      </c>
      <c r="D837" s="265" t="s">
        <v>403</v>
      </c>
      <c r="E837" s="265" t="s">
        <v>519</v>
      </c>
      <c r="F837" s="265" t="s">
        <v>519</v>
      </c>
      <c r="G837" s="265">
        <v>-0.1</v>
      </c>
      <c r="I837" s="265">
        <v>14</v>
      </c>
      <c r="J837" s="265">
        <v>45</v>
      </c>
      <c r="K837" s="266">
        <v>43101</v>
      </c>
      <c r="L837" s="265">
        <v>2.1600000000000001E-2</v>
      </c>
      <c r="M837" s="265">
        <v>2.8999999999999998E-3</v>
      </c>
      <c r="N837" s="265">
        <f t="shared" si="13"/>
        <v>2.4500000000000001E-2</v>
      </c>
      <c r="O837" s="265" t="s">
        <v>206</v>
      </c>
    </row>
    <row r="838" spans="1:15" hidden="1" x14ac:dyDescent="0.2">
      <c r="A838" s="265" t="s">
        <v>2101</v>
      </c>
      <c r="B838" s="265" t="s">
        <v>206</v>
      </c>
      <c r="C838" s="265">
        <v>0.5</v>
      </c>
      <c r="D838" s="265" t="s">
        <v>403</v>
      </c>
      <c r="E838" s="265" t="s">
        <v>519</v>
      </c>
      <c r="F838" s="265" t="s">
        <v>519</v>
      </c>
      <c r="G838" s="265">
        <v>-0.1</v>
      </c>
      <c r="I838" s="265">
        <v>14</v>
      </c>
      <c r="J838" s="265">
        <v>45</v>
      </c>
      <c r="K838" s="266">
        <v>43101</v>
      </c>
      <c r="L838" s="265">
        <v>2.1600000000000001E-2</v>
      </c>
      <c r="M838" s="265">
        <v>2.8999999999999998E-3</v>
      </c>
      <c r="N838" s="265">
        <f t="shared" si="13"/>
        <v>2.4500000000000001E-2</v>
      </c>
    </row>
    <row r="839" spans="1:15" hidden="1" x14ac:dyDescent="0.2">
      <c r="A839" s="265" t="s">
        <v>2100</v>
      </c>
      <c r="B839" s="265" t="s">
        <v>222</v>
      </c>
      <c r="C839" s="265">
        <v>0.5</v>
      </c>
      <c r="D839" s="265" t="s">
        <v>403</v>
      </c>
      <c r="E839" s="265" t="s">
        <v>519</v>
      </c>
      <c r="F839" s="265" t="s">
        <v>519</v>
      </c>
      <c r="G839" s="265">
        <v>-0.1</v>
      </c>
      <c r="I839" s="265">
        <v>14</v>
      </c>
      <c r="J839" s="265">
        <v>45</v>
      </c>
      <c r="K839" s="266">
        <v>43101</v>
      </c>
      <c r="L839" s="265">
        <v>2.1999999999999999E-2</v>
      </c>
      <c r="M839" s="265">
        <v>2.8999999999999998E-3</v>
      </c>
      <c r="N839" s="265">
        <f t="shared" si="13"/>
        <v>2.4899999999999999E-2</v>
      </c>
    </row>
    <row r="840" spans="1:15" hidden="1" x14ac:dyDescent="0.2">
      <c r="A840" s="265" t="s">
        <v>2099</v>
      </c>
      <c r="B840" s="265" t="s">
        <v>222</v>
      </c>
      <c r="C840" s="265">
        <v>0.5</v>
      </c>
      <c r="D840" s="265" t="s">
        <v>403</v>
      </c>
      <c r="E840" s="265" t="s">
        <v>519</v>
      </c>
      <c r="F840" s="265" t="s">
        <v>519</v>
      </c>
      <c r="G840" s="265">
        <v>-0.1</v>
      </c>
      <c r="I840" s="265">
        <v>14</v>
      </c>
      <c r="J840" s="265">
        <v>45</v>
      </c>
      <c r="K840" s="266">
        <v>43101</v>
      </c>
      <c r="L840" s="265">
        <v>2.1999999999999999E-2</v>
      </c>
      <c r="M840" s="265">
        <v>2.8999999999999998E-3</v>
      </c>
      <c r="N840" s="265">
        <f t="shared" si="13"/>
        <v>2.4899999999999999E-2</v>
      </c>
    </row>
    <row r="841" spans="1:15" hidden="1" x14ac:dyDescent="0.2">
      <c r="A841" s="265" t="s">
        <v>2098</v>
      </c>
      <c r="B841" s="265" t="s">
        <v>222</v>
      </c>
      <c r="C841" s="265">
        <v>0.5</v>
      </c>
      <c r="D841" s="265" t="s">
        <v>403</v>
      </c>
      <c r="E841" s="265" t="s">
        <v>519</v>
      </c>
      <c r="F841" s="265" t="s">
        <v>519</v>
      </c>
      <c r="G841" s="265">
        <v>-0.1</v>
      </c>
      <c r="I841" s="265">
        <v>14</v>
      </c>
      <c r="J841" s="265">
        <v>45</v>
      </c>
      <c r="K841" s="266">
        <v>43101</v>
      </c>
      <c r="L841" s="265">
        <v>2.1999999999999999E-2</v>
      </c>
      <c r="M841" s="265">
        <v>2.8999999999999998E-3</v>
      </c>
      <c r="N841" s="265">
        <f t="shared" si="13"/>
        <v>2.4899999999999999E-2</v>
      </c>
    </row>
    <row r="842" spans="1:15" hidden="1" x14ac:dyDescent="0.2">
      <c r="A842" s="265" t="s">
        <v>2097</v>
      </c>
      <c r="B842" s="265" t="s">
        <v>222</v>
      </c>
      <c r="C842" s="265">
        <v>0.5</v>
      </c>
      <c r="D842" s="265" t="s">
        <v>403</v>
      </c>
      <c r="E842" s="265" t="s">
        <v>519</v>
      </c>
      <c r="F842" s="265" t="s">
        <v>519</v>
      </c>
      <c r="G842" s="265">
        <v>-0.1</v>
      </c>
      <c r="I842" s="265">
        <v>14</v>
      </c>
      <c r="J842" s="265">
        <v>45</v>
      </c>
      <c r="K842" s="266">
        <v>43101</v>
      </c>
      <c r="L842" s="265">
        <v>2.1999999999999999E-2</v>
      </c>
      <c r="M842" s="265">
        <v>2.8999999999999998E-3</v>
      </c>
      <c r="N842" s="265">
        <f t="shared" si="13"/>
        <v>2.4899999999999999E-2</v>
      </c>
    </row>
    <row r="843" spans="1:15" hidden="1" x14ac:dyDescent="0.2">
      <c r="A843" s="265" t="s">
        <v>2096</v>
      </c>
      <c r="B843" s="265" t="s">
        <v>222</v>
      </c>
      <c r="C843" s="265">
        <v>0.5</v>
      </c>
      <c r="D843" s="265" t="s">
        <v>403</v>
      </c>
      <c r="E843" s="265" t="s">
        <v>519</v>
      </c>
      <c r="F843" s="265" t="s">
        <v>519</v>
      </c>
      <c r="G843" s="265">
        <v>-0.1</v>
      </c>
      <c r="I843" s="265">
        <v>14</v>
      </c>
      <c r="J843" s="265">
        <v>45</v>
      </c>
      <c r="K843" s="266">
        <v>43101</v>
      </c>
      <c r="L843" s="265">
        <v>2.1999999999999999E-2</v>
      </c>
      <c r="M843" s="265">
        <v>2.8999999999999998E-3</v>
      </c>
      <c r="N843" s="265">
        <f t="shared" si="13"/>
        <v>2.4899999999999999E-2</v>
      </c>
    </row>
    <row r="844" spans="1:15" hidden="1" x14ac:dyDescent="0.2">
      <c r="A844" s="265" t="s">
        <v>2095</v>
      </c>
      <c r="B844" s="265" t="s">
        <v>222</v>
      </c>
      <c r="C844" s="265">
        <v>0.5</v>
      </c>
      <c r="D844" s="265" t="s">
        <v>403</v>
      </c>
      <c r="E844" s="265" t="s">
        <v>519</v>
      </c>
      <c r="F844" s="265" t="s">
        <v>519</v>
      </c>
      <c r="G844" s="265">
        <v>-0.1</v>
      </c>
      <c r="I844" s="265">
        <v>14</v>
      </c>
      <c r="J844" s="265">
        <v>45</v>
      </c>
      <c r="K844" s="266">
        <v>43101</v>
      </c>
      <c r="L844" s="265">
        <v>2.1999999999999999E-2</v>
      </c>
      <c r="M844" s="265">
        <v>2.8999999999999998E-3</v>
      </c>
      <c r="N844" s="265">
        <f t="shared" si="13"/>
        <v>2.4899999999999999E-2</v>
      </c>
    </row>
    <row r="845" spans="1:15" hidden="1" x14ac:dyDescent="0.2">
      <c r="A845" s="265" t="s">
        <v>2094</v>
      </c>
      <c r="B845" s="265" t="s">
        <v>222</v>
      </c>
      <c r="C845" s="265">
        <v>0.5</v>
      </c>
      <c r="D845" s="265" t="s">
        <v>403</v>
      </c>
      <c r="E845" s="265" t="s">
        <v>519</v>
      </c>
      <c r="F845" s="265" t="s">
        <v>519</v>
      </c>
      <c r="G845" s="265">
        <v>-0.1</v>
      </c>
      <c r="I845" s="265">
        <v>14</v>
      </c>
      <c r="J845" s="265">
        <v>45</v>
      </c>
      <c r="K845" s="266">
        <v>43101</v>
      </c>
      <c r="L845" s="265">
        <v>2.1999999999999999E-2</v>
      </c>
      <c r="M845" s="265">
        <v>2.8999999999999998E-3</v>
      </c>
      <c r="N845" s="265">
        <f t="shared" si="13"/>
        <v>2.4899999999999999E-2</v>
      </c>
    </row>
    <row r="846" spans="1:15" hidden="1" x14ac:dyDescent="0.2">
      <c r="A846" s="265" t="s">
        <v>2093</v>
      </c>
      <c r="B846" s="265" t="s">
        <v>222</v>
      </c>
      <c r="C846" s="265">
        <v>0.5</v>
      </c>
      <c r="D846" s="265" t="s">
        <v>403</v>
      </c>
      <c r="E846" s="265" t="s">
        <v>519</v>
      </c>
      <c r="F846" s="265" t="s">
        <v>519</v>
      </c>
      <c r="G846" s="265">
        <v>-0.1</v>
      </c>
      <c r="I846" s="265">
        <v>14</v>
      </c>
      <c r="J846" s="265">
        <v>45</v>
      </c>
      <c r="K846" s="266">
        <v>43101</v>
      </c>
      <c r="L846" s="265">
        <v>2.1999999999999999E-2</v>
      </c>
      <c r="M846" s="265">
        <v>2.8999999999999998E-3</v>
      </c>
      <c r="N846" s="265">
        <f t="shared" si="13"/>
        <v>2.4899999999999999E-2</v>
      </c>
    </row>
    <row r="847" spans="1:15" hidden="1" x14ac:dyDescent="0.2">
      <c r="A847" s="265" t="s">
        <v>2092</v>
      </c>
      <c r="B847" s="265" t="s">
        <v>222</v>
      </c>
      <c r="C847" s="265">
        <v>0.5</v>
      </c>
      <c r="D847" s="265" t="s">
        <v>403</v>
      </c>
      <c r="E847" s="265" t="s">
        <v>519</v>
      </c>
      <c r="F847" s="265" t="s">
        <v>519</v>
      </c>
      <c r="G847" s="265">
        <v>-0.1</v>
      </c>
      <c r="I847" s="265">
        <v>14</v>
      </c>
      <c r="J847" s="265">
        <v>45</v>
      </c>
      <c r="K847" s="266">
        <v>43101</v>
      </c>
      <c r="L847" s="265">
        <v>2.1999999999999999E-2</v>
      </c>
      <c r="M847" s="265">
        <v>2.8999999999999998E-3</v>
      </c>
      <c r="N847" s="265">
        <f t="shared" si="13"/>
        <v>2.4899999999999999E-2</v>
      </c>
    </row>
    <row r="848" spans="1:15" hidden="1" x14ac:dyDescent="0.2">
      <c r="A848" s="265" t="s">
        <v>2091</v>
      </c>
      <c r="B848" s="265" t="s">
        <v>222</v>
      </c>
      <c r="C848" s="265">
        <v>0.5</v>
      </c>
      <c r="D848" s="265" t="s">
        <v>403</v>
      </c>
      <c r="E848" s="265" t="s">
        <v>519</v>
      </c>
      <c r="F848" s="265" t="s">
        <v>519</v>
      </c>
      <c r="G848" s="265">
        <v>-0.1</v>
      </c>
      <c r="I848" s="265">
        <v>14</v>
      </c>
      <c r="J848" s="265">
        <v>45</v>
      </c>
      <c r="K848" s="266">
        <v>43101</v>
      </c>
      <c r="L848" s="265">
        <v>2.1999999999999999E-2</v>
      </c>
      <c r="M848" s="265">
        <v>2.8999999999999998E-3</v>
      </c>
      <c r="N848" s="265">
        <f t="shared" si="13"/>
        <v>2.4899999999999999E-2</v>
      </c>
    </row>
    <row r="849" spans="1:15" hidden="1" x14ac:dyDescent="0.2">
      <c r="A849" s="265" t="s">
        <v>2090</v>
      </c>
      <c r="B849" s="265" t="s">
        <v>222</v>
      </c>
      <c r="C849" s="265">
        <v>0.5</v>
      </c>
      <c r="D849" s="265" t="s">
        <v>403</v>
      </c>
      <c r="E849" s="265" t="s">
        <v>519</v>
      </c>
      <c r="F849" s="265" t="s">
        <v>519</v>
      </c>
      <c r="G849" s="265">
        <v>-0.1</v>
      </c>
      <c r="I849" s="265">
        <v>14</v>
      </c>
      <c r="J849" s="265">
        <v>45</v>
      </c>
      <c r="K849" s="266">
        <v>43101</v>
      </c>
      <c r="L849" s="265">
        <v>2.1999999999999999E-2</v>
      </c>
      <c r="M849" s="265">
        <v>2.8999999999999998E-3</v>
      </c>
      <c r="N849" s="265">
        <f t="shared" si="13"/>
        <v>2.4899999999999999E-2</v>
      </c>
    </row>
    <row r="850" spans="1:15" hidden="1" x14ac:dyDescent="0.2">
      <c r="A850" s="265" t="s">
        <v>2089</v>
      </c>
      <c r="B850" s="265" t="s">
        <v>222</v>
      </c>
      <c r="C850" s="265">
        <v>0.5</v>
      </c>
      <c r="D850" s="265" t="s">
        <v>403</v>
      </c>
      <c r="E850" s="265" t="s">
        <v>519</v>
      </c>
      <c r="F850" s="265" t="s">
        <v>519</v>
      </c>
      <c r="G850" s="265">
        <v>-0.1</v>
      </c>
      <c r="I850" s="265">
        <v>14</v>
      </c>
      <c r="J850" s="265">
        <v>45</v>
      </c>
      <c r="K850" s="266">
        <v>43101</v>
      </c>
      <c r="L850" s="265">
        <v>2.1999999999999999E-2</v>
      </c>
      <c r="M850" s="265">
        <v>2.8999999999999998E-3</v>
      </c>
      <c r="N850" s="265">
        <f t="shared" si="13"/>
        <v>2.4899999999999999E-2</v>
      </c>
    </row>
    <row r="851" spans="1:15" hidden="1" x14ac:dyDescent="0.2">
      <c r="A851" s="265" t="s">
        <v>2088</v>
      </c>
      <c r="B851" s="265" t="s">
        <v>222</v>
      </c>
      <c r="C851" s="265">
        <v>0.5</v>
      </c>
      <c r="D851" s="265" t="s">
        <v>403</v>
      </c>
      <c r="E851" s="265" t="s">
        <v>519</v>
      </c>
      <c r="F851" s="265" t="s">
        <v>519</v>
      </c>
      <c r="G851" s="265">
        <v>-0.1</v>
      </c>
      <c r="I851" s="265">
        <v>14</v>
      </c>
      <c r="J851" s="265">
        <v>45</v>
      </c>
      <c r="K851" s="266">
        <v>43101</v>
      </c>
      <c r="L851" s="265">
        <v>2.1999999999999999E-2</v>
      </c>
      <c r="M851" s="265">
        <v>2.8999999999999998E-3</v>
      </c>
      <c r="N851" s="265">
        <f t="shared" si="13"/>
        <v>2.4899999999999999E-2</v>
      </c>
    </row>
    <row r="852" spans="1:15" hidden="1" x14ac:dyDescent="0.2">
      <c r="A852" s="265" t="s">
        <v>2087</v>
      </c>
      <c r="B852" s="265" t="s">
        <v>222</v>
      </c>
      <c r="C852" s="265">
        <v>0.5</v>
      </c>
      <c r="D852" s="265" t="s">
        <v>403</v>
      </c>
      <c r="E852" s="265" t="s">
        <v>519</v>
      </c>
      <c r="F852" s="265" t="s">
        <v>519</v>
      </c>
      <c r="G852" s="265">
        <v>-0.1</v>
      </c>
      <c r="I852" s="265">
        <v>14</v>
      </c>
      <c r="J852" s="265">
        <v>45</v>
      </c>
      <c r="K852" s="266">
        <v>43101</v>
      </c>
      <c r="L852" s="265">
        <v>2.1999999999999999E-2</v>
      </c>
      <c r="M852" s="265">
        <v>2.8999999999999998E-3</v>
      </c>
      <c r="N852" s="265">
        <f t="shared" si="13"/>
        <v>2.4899999999999999E-2</v>
      </c>
    </row>
    <row r="853" spans="1:15" hidden="1" x14ac:dyDescent="0.2">
      <c r="A853" s="265" t="s">
        <v>2086</v>
      </c>
      <c r="B853" s="265" t="s">
        <v>222</v>
      </c>
      <c r="C853" s="265">
        <v>0.5</v>
      </c>
      <c r="D853" s="265" t="s">
        <v>403</v>
      </c>
      <c r="E853" s="265" t="s">
        <v>519</v>
      </c>
      <c r="F853" s="265" t="s">
        <v>519</v>
      </c>
      <c r="G853" s="265">
        <v>-0.1</v>
      </c>
      <c r="I853" s="265">
        <v>14</v>
      </c>
      <c r="J853" s="265">
        <v>45</v>
      </c>
      <c r="K853" s="266">
        <v>43101</v>
      </c>
      <c r="L853" s="265">
        <v>2.1999999999999999E-2</v>
      </c>
      <c r="M853" s="265">
        <v>2.8999999999999998E-3</v>
      </c>
      <c r="N853" s="265">
        <f t="shared" si="13"/>
        <v>2.4899999999999999E-2</v>
      </c>
    </row>
    <row r="854" spans="1:15" hidden="1" x14ac:dyDescent="0.2">
      <c r="A854" s="265" t="s">
        <v>2085</v>
      </c>
      <c r="B854" s="265" t="s">
        <v>222</v>
      </c>
      <c r="C854" s="265">
        <v>0.5</v>
      </c>
      <c r="D854" s="265" t="s">
        <v>403</v>
      </c>
      <c r="E854" s="265" t="s">
        <v>519</v>
      </c>
      <c r="F854" s="265" t="s">
        <v>519</v>
      </c>
      <c r="G854" s="265">
        <v>-0.1</v>
      </c>
      <c r="I854" s="265">
        <v>14</v>
      </c>
      <c r="J854" s="265">
        <v>45</v>
      </c>
      <c r="K854" s="266">
        <v>43101</v>
      </c>
      <c r="L854" s="265">
        <v>2.1999999999999999E-2</v>
      </c>
      <c r="M854" s="265">
        <v>2.8999999999999998E-3</v>
      </c>
      <c r="N854" s="265">
        <f t="shared" si="13"/>
        <v>2.4899999999999999E-2</v>
      </c>
    </row>
    <row r="855" spans="1:15" hidden="1" x14ac:dyDescent="0.2">
      <c r="A855" s="265" t="s">
        <v>2084</v>
      </c>
      <c r="B855" s="265" t="s">
        <v>222</v>
      </c>
      <c r="C855" s="265">
        <v>0.5</v>
      </c>
      <c r="D855" s="265" t="s">
        <v>403</v>
      </c>
      <c r="E855" s="265" t="s">
        <v>519</v>
      </c>
      <c r="F855" s="265" t="s">
        <v>519</v>
      </c>
      <c r="G855" s="265">
        <v>-0.1</v>
      </c>
      <c r="I855" s="265">
        <v>14</v>
      </c>
      <c r="J855" s="265">
        <v>45</v>
      </c>
      <c r="K855" s="266">
        <v>43101</v>
      </c>
      <c r="L855" s="265">
        <v>2.1999999999999999E-2</v>
      </c>
      <c r="M855" s="265">
        <v>2.8999999999999998E-3</v>
      </c>
      <c r="N855" s="265">
        <f t="shared" si="13"/>
        <v>2.4899999999999999E-2</v>
      </c>
    </row>
    <row r="856" spans="1:15" hidden="1" x14ac:dyDescent="0.2">
      <c r="A856" s="265" t="s">
        <v>2083</v>
      </c>
      <c r="B856" s="265" t="s">
        <v>222</v>
      </c>
      <c r="C856" s="265">
        <v>0.5</v>
      </c>
      <c r="D856" s="265" t="s">
        <v>403</v>
      </c>
      <c r="E856" s="265" t="s">
        <v>519</v>
      </c>
      <c r="F856" s="265" t="s">
        <v>519</v>
      </c>
      <c r="G856" s="265">
        <v>-0.1</v>
      </c>
      <c r="I856" s="265">
        <v>14</v>
      </c>
      <c r="J856" s="265">
        <v>45</v>
      </c>
      <c r="K856" s="266">
        <v>43101</v>
      </c>
      <c r="L856" s="265">
        <v>2.1999999999999999E-2</v>
      </c>
      <c r="M856" s="265">
        <v>2.8999999999999998E-3</v>
      </c>
      <c r="N856" s="265">
        <f t="shared" si="13"/>
        <v>2.4899999999999999E-2</v>
      </c>
    </row>
    <row r="857" spans="1:15" hidden="1" x14ac:dyDescent="0.2">
      <c r="A857" s="265" t="s">
        <v>2082</v>
      </c>
      <c r="B857" s="265" t="s">
        <v>2035</v>
      </c>
      <c r="C857" s="265">
        <v>0.5</v>
      </c>
      <c r="D857" s="265" t="s">
        <v>403</v>
      </c>
      <c r="E857" s="265" t="s">
        <v>519</v>
      </c>
      <c r="F857" s="265" t="s">
        <v>519</v>
      </c>
      <c r="G857" s="265">
        <v>-0.1</v>
      </c>
      <c r="I857" s="265">
        <v>14</v>
      </c>
      <c r="J857" s="265">
        <v>45</v>
      </c>
      <c r="K857" s="266">
        <v>43101</v>
      </c>
      <c r="L857" s="265">
        <v>2.1999999999999999E-2</v>
      </c>
      <c r="M857" s="265">
        <v>2.8999999999999998E-3</v>
      </c>
      <c r="N857" s="265">
        <f t="shared" si="13"/>
        <v>2.4899999999999999E-2</v>
      </c>
    </row>
    <row r="858" spans="1:15" hidden="1" x14ac:dyDescent="0.2">
      <c r="A858" s="265" t="s">
        <v>2081</v>
      </c>
      <c r="B858" s="265" t="s">
        <v>2035</v>
      </c>
      <c r="C858" s="265">
        <v>0.5</v>
      </c>
      <c r="D858" s="265" t="s">
        <v>403</v>
      </c>
      <c r="E858" s="265" t="s">
        <v>519</v>
      </c>
      <c r="F858" s="265" t="s">
        <v>519</v>
      </c>
      <c r="G858" s="265">
        <v>-0.1</v>
      </c>
      <c r="I858" s="265">
        <v>14</v>
      </c>
      <c r="J858" s="265">
        <v>45</v>
      </c>
      <c r="K858" s="266">
        <v>43101</v>
      </c>
      <c r="L858" s="265">
        <v>2.1999999999999999E-2</v>
      </c>
      <c r="M858" s="265">
        <v>2.8999999999999998E-3</v>
      </c>
      <c r="N858" s="265">
        <f t="shared" si="13"/>
        <v>2.4899999999999999E-2</v>
      </c>
    </row>
    <row r="859" spans="1:15" hidden="1" x14ac:dyDescent="0.2">
      <c r="A859" s="265" t="s">
        <v>2080</v>
      </c>
      <c r="B859" s="265" t="s">
        <v>2079</v>
      </c>
      <c r="C859" s="265">
        <v>0.5</v>
      </c>
      <c r="D859" s="265" t="s">
        <v>403</v>
      </c>
      <c r="E859" s="265" t="s">
        <v>519</v>
      </c>
      <c r="F859" s="265" t="s">
        <v>519</v>
      </c>
      <c r="G859" s="265">
        <v>-0.1</v>
      </c>
      <c r="I859" s="265">
        <v>14</v>
      </c>
      <c r="J859" s="265">
        <v>45</v>
      </c>
      <c r="K859" s="266">
        <v>43101</v>
      </c>
      <c r="L859" s="265">
        <v>2.1999999999999999E-2</v>
      </c>
      <c r="M859" s="265">
        <v>2.8999999999999998E-3</v>
      </c>
      <c r="N859" s="265">
        <f t="shared" si="13"/>
        <v>2.4899999999999999E-2</v>
      </c>
    </row>
    <row r="860" spans="1:15" hidden="1" x14ac:dyDescent="0.2">
      <c r="A860" s="265" t="s">
        <v>2078</v>
      </c>
      <c r="B860" s="265" t="s">
        <v>2076</v>
      </c>
      <c r="C860" s="265">
        <v>0.5</v>
      </c>
      <c r="D860" s="265" t="s">
        <v>403</v>
      </c>
      <c r="E860" s="265" t="s">
        <v>519</v>
      </c>
      <c r="F860" s="265" t="s">
        <v>519</v>
      </c>
      <c r="G860" s="265">
        <v>-0.1</v>
      </c>
      <c r="I860" s="265">
        <v>14</v>
      </c>
      <c r="J860" s="265">
        <v>45</v>
      </c>
      <c r="K860" s="266">
        <v>43101</v>
      </c>
      <c r="L860" s="265">
        <v>2.1999999999999999E-2</v>
      </c>
      <c r="M860" s="265">
        <v>2.8999999999999998E-3</v>
      </c>
      <c r="N860" s="265">
        <f t="shared" si="13"/>
        <v>2.4899999999999999E-2</v>
      </c>
    </row>
    <row r="861" spans="1:15" hidden="1" x14ac:dyDescent="0.2">
      <c r="A861" s="265" t="s">
        <v>2077</v>
      </c>
      <c r="B861" s="265" t="s">
        <v>2076</v>
      </c>
      <c r="C861" s="265">
        <v>0.5</v>
      </c>
      <c r="D861" s="265" t="s">
        <v>403</v>
      </c>
      <c r="E861" s="265" t="s">
        <v>519</v>
      </c>
      <c r="F861" s="265" t="s">
        <v>519</v>
      </c>
      <c r="G861" s="265">
        <v>-0.1</v>
      </c>
      <c r="I861" s="265">
        <v>14</v>
      </c>
      <c r="J861" s="265">
        <v>45</v>
      </c>
      <c r="K861" s="266">
        <v>43101</v>
      </c>
      <c r="L861" s="265">
        <v>2.1999999999999999E-2</v>
      </c>
      <c r="M861" s="265">
        <v>2.8999999999999998E-3</v>
      </c>
      <c r="N861" s="265">
        <f t="shared" si="13"/>
        <v>2.4899999999999999E-2</v>
      </c>
    </row>
    <row r="862" spans="1:15" hidden="1" x14ac:dyDescent="0.2">
      <c r="A862" s="265" t="s">
        <v>2075</v>
      </c>
      <c r="B862" s="265" t="s">
        <v>2073</v>
      </c>
      <c r="C862" s="265">
        <v>0.5</v>
      </c>
      <c r="D862" s="265" t="s">
        <v>403</v>
      </c>
      <c r="E862" s="265" t="s">
        <v>519</v>
      </c>
      <c r="F862" s="265" t="s">
        <v>519</v>
      </c>
      <c r="G862" s="265">
        <v>-0.1</v>
      </c>
      <c r="I862" s="265">
        <v>14</v>
      </c>
      <c r="J862" s="265">
        <v>45</v>
      </c>
      <c r="K862" s="266">
        <v>43101</v>
      </c>
      <c r="L862" s="265">
        <v>2.1999999999999999E-2</v>
      </c>
      <c r="M862" s="265">
        <v>2.8999999999999998E-3</v>
      </c>
      <c r="N862" s="265">
        <f t="shared" si="13"/>
        <v>2.4899999999999999E-2</v>
      </c>
    </row>
    <row r="863" spans="1:15" hidden="1" x14ac:dyDescent="0.2">
      <c r="A863" s="265" t="s">
        <v>2074</v>
      </c>
      <c r="B863" s="265" t="s">
        <v>2073</v>
      </c>
      <c r="C863" s="265">
        <v>0.5</v>
      </c>
      <c r="D863" s="265" t="s">
        <v>403</v>
      </c>
      <c r="E863" s="265" t="s">
        <v>519</v>
      </c>
      <c r="F863" s="265" t="s">
        <v>519</v>
      </c>
      <c r="G863" s="265">
        <v>-0.1</v>
      </c>
      <c r="I863" s="265">
        <v>14</v>
      </c>
      <c r="J863" s="265">
        <v>45</v>
      </c>
      <c r="K863" s="266">
        <v>43101</v>
      </c>
      <c r="L863" s="265">
        <v>2.1999999999999999E-2</v>
      </c>
      <c r="M863" s="265">
        <v>2.8999999999999998E-3</v>
      </c>
      <c r="N863" s="265">
        <f t="shared" si="13"/>
        <v>2.4899999999999999E-2</v>
      </c>
      <c r="O863" s="265" t="s">
        <v>2074</v>
      </c>
    </row>
    <row r="864" spans="1:15" hidden="1" x14ac:dyDescent="0.2">
      <c r="A864" s="265" t="s">
        <v>2072</v>
      </c>
      <c r="B864" s="265" t="s">
        <v>2068</v>
      </c>
      <c r="C864" s="265">
        <v>0.5</v>
      </c>
      <c r="D864" s="265" t="s">
        <v>403</v>
      </c>
      <c r="E864" s="265" t="s">
        <v>519</v>
      </c>
      <c r="F864" s="265" t="s">
        <v>519</v>
      </c>
      <c r="G864" s="265">
        <v>-0.1</v>
      </c>
      <c r="I864" s="265">
        <v>14</v>
      </c>
      <c r="J864" s="265">
        <v>45</v>
      </c>
      <c r="K864" s="266">
        <v>43101</v>
      </c>
      <c r="L864" s="265">
        <v>2.1999999999999999E-2</v>
      </c>
      <c r="M864" s="265">
        <v>2.8999999999999998E-3</v>
      </c>
      <c r="N864" s="265">
        <f t="shared" si="13"/>
        <v>2.4899999999999999E-2</v>
      </c>
    </row>
    <row r="865" spans="1:15" hidden="1" x14ac:dyDescent="0.2">
      <c r="A865" s="265" t="s">
        <v>2071</v>
      </c>
      <c r="B865" s="265" t="s">
        <v>2068</v>
      </c>
      <c r="C865" s="265">
        <v>0.5</v>
      </c>
      <c r="D865" s="265" t="s">
        <v>403</v>
      </c>
      <c r="E865" s="265" t="s">
        <v>519</v>
      </c>
      <c r="F865" s="265" t="s">
        <v>519</v>
      </c>
      <c r="G865" s="265">
        <v>-0.1</v>
      </c>
      <c r="I865" s="265">
        <v>14</v>
      </c>
      <c r="J865" s="265">
        <v>45</v>
      </c>
      <c r="K865" s="266">
        <v>43101</v>
      </c>
      <c r="L865" s="265">
        <v>2.1999999999999999E-2</v>
      </c>
      <c r="M865" s="265">
        <v>2.8999999999999998E-3</v>
      </c>
      <c r="N865" s="265">
        <f t="shared" si="13"/>
        <v>2.4899999999999999E-2</v>
      </c>
    </row>
    <row r="866" spans="1:15" hidden="1" x14ac:dyDescent="0.2">
      <c r="A866" s="265" t="s">
        <v>2070</v>
      </c>
      <c r="B866" s="265" t="s">
        <v>2068</v>
      </c>
      <c r="C866" s="265">
        <v>0.5</v>
      </c>
      <c r="D866" s="265" t="s">
        <v>403</v>
      </c>
      <c r="E866" s="265" t="s">
        <v>519</v>
      </c>
      <c r="F866" s="265" t="s">
        <v>519</v>
      </c>
      <c r="G866" s="265">
        <v>-0.1</v>
      </c>
      <c r="I866" s="265">
        <v>14</v>
      </c>
      <c r="J866" s="265">
        <v>45</v>
      </c>
      <c r="K866" s="266">
        <v>43101</v>
      </c>
      <c r="L866" s="265">
        <v>2.1999999999999999E-2</v>
      </c>
      <c r="M866" s="265">
        <v>2.8999999999999998E-3</v>
      </c>
      <c r="N866" s="265">
        <f t="shared" si="13"/>
        <v>2.4899999999999999E-2</v>
      </c>
    </row>
    <row r="867" spans="1:15" hidden="1" x14ac:dyDescent="0.2">
      <c r="A867" s="265" t="s">
        <v>2069</v>
      </c>
      <c r="B867" s="265" t="s">
        <v>2068</v>
      </c>
      <c r="C867" s="265">
        <v>0.5</v>
      </c>
      <c r="D867" s="265" t="s">
        <v>403</v>
      </c>
      <c r="E867" s="265" t="s">
        <v>519</v>
      </c>
      <c r="F867" s="265" t="s">
        <v>519</v>
      </c>
      <c r="G867" s="265">
        <v>-0.1</v>
      </c>
      <c r="I867" s="265">
        <v>14</v>
      </c>
      <c r="J867" s="265">
        <v>45</v>
      </c>
      <c r="K867" s="266">
        <v>43101</v>
      </c>
      <c r="L867" s="265">
        <v>2.1999999999999999E-2</v>
      </c>
      <c r="M867" s="265">
        <v>2.8999999999999998E-3</v>
      </c>
      <c r="N867" s="265">
        <f t="shared" si="13"/>
        <v>2.4899999999999999E-2</v>
      </c>
    </row>
    <row r="868" spans="1:15" hidden="1" x14ac:dyDescent="0.2">
      <c r="A868" s="265" t="s">
        <v>2067</v>
      </c>
      <c r="B868" s="265" t="s">
        <v>2064</v>
      </c>
      <c r="C868" s="265">
        <v>0.5</v>
      </c>
      <c r="D868" s="265" t="s">
        <v>403</v>
      </c>
      <c r="E868" s="265" t="s">
        <v>519</v>
      </c>
      <c r="F868" s="265" t="s">
        <v>519</v>
      </c>
      <c r="G868" s="265">
        <v>-0.1</v>
      </c>
      <c r="I868" s="265">
        <v>14</v>
      </c>
      <c r="J868" s="265">
        <v>45</v>
      </c>
      <c r="K868" s="266">
        <v>43101</v>
      </c>
      <c r="L868" s="265">
        <v>2.1999999999999999E-2</v>
      </c>
      <c r="M868" s="265">
        <v>2.8999999999999998E-3</v>
      </c>
      <c r="N868" s="265">
        <f t="shared" si="13"/>
        <v>2.4899999999999999E-2</v>
      </c>
    </row>
    <row r="869" spans="1:15" hidden="1" x14ac:dyDescent="0.2">
      <c r="A869" s="265" t="s">
        <v>2066</v>
      </c>
      <c r="B869" s="265" t="s">
        <v>2062</v>
      </c>
      <c r="C869" s="265">
        <v>0.5</v>
      </c>
      <c r="D869" s="265" t="s">
        <v>403</v>
      </c>
      <c r="E869" s="265" t="s">
        <v>519</v>
      </c>
      <c r="F869" s="265" t="s">
        <v>519</v>
      </c>
      <c r="G869" s="265">
        <v>-0.1</v>
      </c>
      <c r="I869" s="265">
        <v>14</v>
      </c>
      <c r="J869" s="265">
        <v>45</v>
      </c>
      <c r="K869" s="266">
        <v>43101</v>
      </c>
      <c r="L869" s="265">
        <v>2.1999999999999999E-2</v>
      </c>
      <c r="M869" s="265">
        <v>2.8999999999999998E-3</v>
      </c>
      <c r="N869" s="265">
        <f t="shared" si="13"/>
        <v>2.4899999999999999E-2</v>
      </c>
    </row>
    <row r="870" spans="1:15" hidden="1" x14ac:dyDescent="0.2">
      <c r="A870" s="265" t="s">
        <v>2065</v>
      </c>
      <c r="B870" s="265" t="s">
        <v>2064</v>
      </c>
      <c r="C870" s="265">
        <v>0.5</v>
      </c>
      <c r="D870" s="265" t="s">
        <v>403</v>
      </c>
      <c r="E870" s="265" t="s">
        <v>519</v>
      </c>
      <c r="F870" s="265" t="s">
        <v>519</v>
      </c>
      <c r="G870" s="265">
        <v>-0.1</v>
      </c>
      <c r="I870" s="265">
        <v>14</v>
      </c>
      <c r="J870" s="265">
        <v>45</v>
      </c>
      <c r="K870" s="266">
        <v>43101</v>
      </c>
      <c r="L870" s="265">
        <v>2.1999999999999999E-2</v>
      </c>
      <c r="M870" s="265">
        <v>2.8999999999999998E-3</v>
      </c>
      <c r="N870" s="265">
        <f t="shared" si="13"/>
        <v>2.4899999999999999E-2</v>
      </c>
      <c r="O870" s="265" t="s">
        <v>2065</v>
      </c>
    </row>
    <row r="871" spans="1:15" hidden="1" x14ac:dyDescent="0.2">
      <c r="A871" s="265" t="s">
        <v>2063</v>
      </c>
      <c r="B871" s="265" t="s">
        <v>2062</v>
      </c>
      <c r="C871" s="265">
        <v>0.5</v>
      </c>
      <c r="D871" s="265" t="s">
        <v>403</v>
      </c>
      <c r="E871" s="265" t="s">
        <v>519</v>
      </c>
      <c r="F871" s="265" t="s">
        <v>519</v>
      </c>
      <c r="G871" s="265">
        <v>-0.1</v>
      </c>
      <c r="I871" s="265">
        <v>14</v>
      </c>
      <c r="J871" s="265">
        <v>45</v>
      </c>
      <c r="K871" s="266">
        <v>43101</v>
      </c>
      <c r="L871" s="265">
        <v>2.1999999999999999E-2</v>
      </c>
      <c r="M871" s="265">
        <v>2.8999999999999998E-3</v>
      </c>
      <c r="N871" s="265">
        <f t="shared" si="13"/>
        <v>2.4899999999999999E-2</v>
      </c>
    </row>
    <row r="872" spans="1:15" hidden="1" x14ac:dyDescent="0.2">
      <c r="A872" s="265" t="s">
        <v>2061</v>
      </c>
      <c r="B872" s="265" t="s">
        <v>2059</v>
      </c>
      <c r="C872" s="265">
        <v>0.5</v>
      </c>
      <c r="D872" s="265" t="s">
        <v>403</v>
      </c>
      <c r="E872" s="265" t="s">
        <v>519</v>
      </c>
      <c r="F872" s="265" t="s">
        <v>519</v>
      </c>
      <c r="G872" s="265">
        <v>-0.1</v>
      </c>
      <c r="I872" s="265">
        <v>14</v>
      </c>
      <c r="J872" s="265">
        <v>45</v>
      </c>
      <c r="K872" s="266">
        <v>43101</v>
      </c>
      <c r="L872" s="265">
        <v>2.1999999999999999E-2</v>
      </c>
      <c r="M872" s="265">
        <v>2.8999999999999998E-3</v>
      </c>
      <c r="N872" s="265">
        <f t="shared" si="13"/>
        <v>2.4899999999999999E-2</v>
      </c>
    </row>
    <row r="873" spans="1:15" hidden="1" x14ac:dyDescent="0.2">
      <c r="A873" s="265" t="s">
        <v>2060</v>
      </c>
      <c r="B873" s="265" t="s">
        <v>2059</v>
      </c>
      <c r="C873" s="265">
        <v>0.5</v>
      </c>
      <c r="D873" s="265" t="s">
        <v>403</v>
      </c>
      <c r="E873" s="265" t="s">
        <v>519</v>
      </c>
      <c r="F873" s="265" t="s">
        <v>519</v>
      </c>
      <c r="G873" s="265">
        <v>-0.1</v>
      </c>
      <c r="I873" s="265">
        <v>14</v>
      </c>
      <c r="J873" s="265">
        <v>45</v>
      </c>
      <c r="K873" s="266">
        <v>43101</v>
      </c>
      <c r="L873" s="265">
        <v>2.1999999999999999E-2</v>
      </c>
      <c r="M873" s="265">
        <v>2.8999999999999998E-3</v>
      </c>
      <c r="N873" s="265">
        <f t="shared" si="13"/>
        <v>2.4899999999999999E-2</v>
      </c>
    </row>
    <row r="874" spans="1:15" hidden="1" x14ac:dyDescent="0.2">
      <c r="A874" s="265" t="s">
        <v>2058</v>
      </c>
      <c r="B874" s="265" t="s">
        <v>2054</v>
      </c>
      <c r="C874" s="265">
        <v>0.5</v>
      </c>
      <c r="D874" s="265" t="s">
        <v>403</v>
      </c>
      <c r="E874" s="265" t="s">
        <v>519</v>
      </c>
      <c r="F874" s="265" t="s">
        <v>519</v>
      </c>
      <c r="G874" s="265">
        <v>-0.1</v>
      </c>
      <c r="I874" s="265">
        <v>14</v>
      </c>
      <c r="J874" s="265">
        <v>45</v>
      </c>
      <c r="K874" s="266">
        <v>43101</v>
      </c>
      <c r="L874" s="265">
        <v>2.1999999999999999E-2</v>
      </c>
      <c r="M874" s="265">
        <v>2.8999999999999998E-3</v>
      </c>
      <c r="N874" s="265">
        <f t="shared" si="13"/>
        <v>2.4899999999999999E-2</v>
      </c>
    </row>
    <row r="875" spans="1:15" hidden="1" x14ac:dyDescent="0.2">
      <c r="A875" s="265" t="s">
        <v>2057</v>
      </c>
      <c r="B875" s="265" t="s">
        <v>2054</v>
      </c>
      <c r="C875" s="265">
        <v>0.5</v>
      </c>
      <c r="D875" s="265" t="s">
        <v>403</v>
      </c>
      <c r="E875" s="265" t="s">
        <v>519</v>
      </c>
      <c r="F875" s="265" t="s">
        <v>519</v>
      </c>
      <c r="G875" s="265">
        <v>-0.1</v>
      </c>
      <c r="I875" s="265">
        <v>14</v>
      </c>
      <c r="J875" s="265">
        <v>45</v>
      </c>
      <c r="K875" s="266">
        <v>43101</v>
      </c>
      <c r="L875" s="265">
        <v>2.1999999999999999E-2</v>
      </c>
      <c r="M875" s="265">
        <v>2.8999999999999998E-3</v>
      </c>
      <c r="N875" s="265">
        <f t="shared" si="13"/>
        <v>2.4899999999999999E-2</v>
      </c>
    </row>
    <row r="876" spans="1:15" hidden="1" x14ac:dyDescent="0.2">
      <c r="A876" s="265" t="s">
        <v>2056</v>
      </c>
      <c r="B876" s="265" t="s">
        <v>2054</v>
      </c>
      <c r="C876" s="265">
        <v>0.5</v>
      </c>
      <c r="D876" s="265" t="s">
        <v>403</v>
      </c>
      <c r="E876" s="265" t="s">
        <v>519</v>
      </c>
      <c r="F876" s="265" t="s">
        <v>519</v>
      </c>
      <c r="G876" s="265">
        <v>-0.1</v>
      </c>
      <c r="I876" s="265">
        <v>14</v>
      </c>
      <c r="J876" s="265">
        <v>45</v>
      </c>
      <c r="K876" s="266">
        <v>43101</v>
      </c>
      <c r="L876" s="265">
        <v>2.1999999999999999E-2</v>
      </c>
      <c r="M876" s="265">
        <v>2.8999999999999998E-3</v>
      </c>
      <c r="N876" s="265">
        <f t="shared" si="13"/>
        <v>2.4899999999999999E-2</v>
      </c>
    </row>
    <row r="877" spans="1:15" hidden="1" x14ac:dyDescent="0.2">
      <c r="A877" s="265" t="s">
        <v>2055</v>
      </c>
      <c r="B877" s="265" t="s">
        <v>2054</v>
      </c>
      <c r="C877" s="265">
        <v>0.5</v>
      </c>
      <c r="D877" s="265" t="s">
        <v>403</v>
      </c>
      <c r="E877" s="265" t="s">
        <v>519</v>
      </c>
      <c r="F877" s="265" t="s">
        <v>519</v>
      </c>
      <c r="G877" s="265">
        <v>-0.1</v>
      </c>
      <c r="I877" s="265">
        <v>14</v>
      </c>
      <c r="J877" s="265">
        <v>45</v>
      </c>
      <c r="K877" s="266">
        <v>43101</v>
      </c>
      <c r="L877" s="265">
        <v>2.1999999999999999E-2</v>
      </c>
      <c r="M877" s="265">
        <v>2.8999999999999998E-3</v>
      </c>
      <c r="N877" s="265">
        <f t="shared" si="13"/>
        <v>2.4899999999999999E-2</v>
      </c>
    </row>
    <row r="878" spans="1:15" hidden="1" x14ac:dyDescent="0.2">
      <c r="A878" s="265" t="s">
        <v>2053</v>
      </c>
      <c r="B878" s="265" t="s">
        <v>2051</v>
      </c>
      <c r="C878" s="265">
        <v>0.5</v>
      </c>
      <c r="D878" s="265" t="s">
        <v>403</v>
      </c>
      <c r="E878" s="265" t="s">
        <v>519</v>
      </c>
      <c r="F878" s="265" t="s">
        <v>519</v>
      </c>
      <c r="G878" s="265">
        <v>-0.1</v>
      </c>
      <c r="I878" s="265">
        <v>14</v>
      </c>
      <c r="J878" s="265">
        <v>45</v>
      </c>
      <c r="K878" s="266">
        <v>43101</v>
      </c>
      <c r="L878" s="265">
        <v>2.1999999999999999E-2</v>
      </c>
      <c r="M878" s="265">
        <v>2.8999999999999998E-3</v>
      </c>
      <c r="N878" s="265">
        <f t="shared" si="13"/>
        <v>2.4899999999999999E-2</v>
      </c>
    </row>
    <row r="879" spans="1:15" hidden="1" x14ac:dyDescent="0.2">
      <c r="A879" s="265" t="s">
        <v>2052</v>
      </c>
      <c r="B879" s="265" t="s">
        <v>2051</v>
      </c>
      <c r="C879" s="265">
        <v>0.5</v>
      </c>
      <c r="D879" s="265" t="s">
        <v>403</v>
      </c>
      <c r="E879" s="265" t="s">
        <v>519</v>
      </c>
      <c r="F879" s="265" t="s">
        <v>519</v>
      </c>
      <c r="G879" s="265">
        <v>-0.1</v>
      </c>
      <c r="I879" s="265">
        <v>14</v>
      </c>
      <c r="J879" s="265">
        <v>45</v>
      </c>
      <c r="K879" s="266">
        <v>43101</v>
      </c>
      <c r="L879" s="265">
        <v>2.1999999999999999E-2</v>
      </c>
      <c r="M879" s="265">
        <v>2.8999999999999998E-3</v>
      </c>
      <c r="N879" s="265">
        <f t="shared" si="13"/>
        <v>2.4899999999999999E-2</v>
      </c>
    </row>
    <row r="880" spans="1:15" hidden="1" x14ac:dyDescent="0.2">
      <c r="A880" s="265" t="s">
        <v>2050</v>
      </c>
      <c r="B880" s="265" t="s">
        <v>2048</v>
      </c>
      <c r="C880" s="265">
        <v>0.5</v>
      </c>
      <c r="D880" s="265" t="s">
        <v>403</v>
      </c>
      <c r="E880" s="265" t="s">
        <v>519</v>
      </c>
      <c r="F880" s="265" t="s">
        <v>519</v>
      </c>
      <c r="G880" s="265">
        <v>-0.1</v>
      </c>
      <c r="I880" s="265">
        <v>14</v>
      </c>
      <c r="J880" s="265">
        <v>45</v>
      </c>
      <c r="K880" s="266">
        <v>43101</v>
      </c>
      <c r="L880" s="265">
        <v>2.1999999999999999E-2</v>
      </c>
      <c r="M880" s="265">
        <v>2.8999999999999998E-3</v>
      </c>
      <c r="N880" s="265">
        <f t="shared" si="13"/>
        <v>2.4899999999999999E-2</v>
      </c>
    </row>
    <row r="881" spans="1:15" hidden="1" x14ac:dyDescent="0.2">
      <c r="A881" s="265" t="s">
        <v>2049</v>
      </c>
      <c r="B881" s="265" t="s">
        <v>2048</v>
      </c>
      <c r="C881" s="265">
        <v>0.5</v>
      </c>
      <c r="D881" s="265" t="s">
        <v>403</v>
      </c>
      <c r="E881" s="265" t="s">
        <v>519</v>
      </c>
      <c r="F881" s="265" t="s">
        <v>519</v>
      </c>
      <c r="G881" s="265">
        <v>-0.1</v>
      </c>
      <c r="I881" s="265">
        <v>14</v>
      </c>
      <c r="J881" s="265">
        <v>45</v>
      </c>
      <c r="K881" s="266">
        <v>43101</v>
      </c>
      <c r="L881" s="265">
        <v>2.1999999999999999E-2</v>
      </c>
      <c r="M881" s="265">
        <v>2.8999999999999998E-3</v>
      </c>
      <c r="N881" s="265">
        <f t="shared" si="13"/>
        <v>2.4899999999999999E-2</v>
      </c>
    </row>
    <row r="882" spans="1:15" hidden="1" x14ac:dyDescent="0.2">
      <c r="A882" s="265" t="s">
        <v>2047</v>
      </c>
      <c r="B882" s="265" t="s">
        <v>2035</v>
      </c>
      <c r="C882" s="265">
        <v>0.5</v>
      </c>
      <c r="D882" s="265" t="s">
        <v>403</v>
      </c>
      <c r="E882" s="265" t="s">
        <v>519</v>
      </c>
      <c r="F882" s="265" t="s">
        <v>519</v>
      </c>
      <c r="G882" s="265">
        <v>-0.1</v>
      </c>
      <c r="I882" s="265">
        <v>14</v>
      </c>
      <c r="J882" s="265">
        <v>45</v>
      </c>
      <c r="K882" s="266">
        <v>43101</v>
      </c>
      <c r="L882" s="265">
        <v>2.1999999999999999E-2</v>
      </c>
      <c r="M882" s="265">
        <v>2.8999999999999998E-3</v>
      </c>
      <c r="N882" s="265">
        <f t="shared" si="13"/>
        <v>2.4899999999999999E-2</v>
      </c>
    </row>
    <row r="883" spans="1:15" hidden="1" x14ac:dyDescent="0.2">
      <c r="A883" s="265" t="s">
        <v>2046</v>
      </c>
      <c r="B883" s="265" t="s">
        <v>2035</v>
      </c>
      <c r="C883" s="265">
        <v>0.5</v>
      </c>
      <c r="D883" s="265" t="s">
        <v>403</v>
      </c>
      <c r="E883" s="265" t="s">
        <v>519</v>
      </c>
      <c r="F883" s="265" t="s">
        <v>519</v>
      </c>
      <c r="G883" s="265">
        <v>-0.1</v>
      </c>
      <c r="I883" s="265">
        <v>14</v>
      </c>
      <c r="J883" s="265">
        <v>45</v>
      </c>
      <c r="K883" s="266">
        <v>43101</v>
      </c>
      <c r="L883" s="265">
        <v>2.1999999999999999E-2</v>
      </c>
      <c r="M883" s="265">
        <v>2.8999999999999998E-3</v>
      </c>
      <c r="N883" s="265">
        <f t="shared" si="13"/>
        <v>2.4899999999999999E-2</v>
      </c>
    </row>
    <row r="884" spans="1:15" hidden="1" x14ac:dyDescent="0.2">
      <c r="A884" s="265" t="s">
        <v>2045</v>
      </c>
      <c r="B884" s="265" t="s">
        <v>2043</v>
      </c>
      <c r="C884" s="265">
        <v>0.5</v>
      </c>
      <c r="D884" s="265" t="s">
        <v>403</v>
      </c>
      <c r="E884" s="265" t="s">
        <v>519</v>
      </c>
      <c r="F884" s="265" t="s">
        <v>519</v>
      </c>
      <c r="G884" s="265">
        <v>-0.1</v>
      </c>
      <c r="I884" s="265">
        <v>14</v>
      </c>
      <c r="J884" s="265">
        <v>45</v>
      </c>
      <c r="K884" s="266">
        <v>43101</v>
      </c>
      <c r="L884" s="265">
        <v>2.1999999999999999E-2</v>
      </c>
      <c r="M884" s="265">
        <v>2.8999999999999998E-3</v>
      </c>
      <c r="N884" s="265">
        <f t="shared" si="13"/>
        <v>2.4899999999999999E-2</v>
      </c>
    </row>
    <row r="885" spans="1:15" hidden="1" x14ac:dyDescent="0.2">
      <c r="A885" s="265" t="s">
        <v>2044</v>
      </c>
      <c r="B885" s="265" t="s">
        <v>2043</v>
      </c>
      <c r="C885" s="265">
        <v>0.5</v>
      </c>
      <c r="D885" s="265" t="s">
        <v>403</v>
      </c>
      <c r="E885" s="265" t="s">
        <v>519</v>
      </c>
      <c r="F885" s="265" t="s">
        <v>519</v>
      </c>
      <c r="G885" s="265">
        <v>-0.1</v>
      </c>
      <c r="I885" s="265">
        <v>14</v>
      </c>
      <c r="J885" s="265">
        <v>45</v>
      </c>
      <c r="K885" s="266">
        <v>43101</v>
      </c>
      <c r="L885" s="265">
        <v>2.1999999999999999E-2</v>
      </c>
      <c r="M885" s="265">
        <v>2.8999999999999998E-3</v>
      </c>
      <c r="N885" s="265">
        <f t="shared" si="13"/>
        <v>2.4899999999999999E-2</v>
      </c>
    </row>
    <row r="886" spans="1:15" hidden="1" x14ac:dyDescent="0.2">
      <c r="A886" s="265" t="s">
        <v>2042</v>
      </c>
      <c r="B886" s="265" t="s">
        <v>2040</v>
      </c>
      <c r="C886" s="265">
        <v>0.5</v>
      </c>
      <c r="D886" s="265" t="s">
        <v>403</v>
      </c>
      <c r="E886" s="265" t="s">
        <v>519</v>
      </c>
      <c r="F886" s="265" t="s">
        <v>519</v>
      </c>
      <c r="G886" s="265">
        <v>-0.1</v>
      </c>
      <c r="I886" s="265">
        <v>14</v>
      </c>
      <c r="J886" s="265">
        <v>45</v>
      </c>
      <c r="K886" s="266">
        <v>43101</v>
      </c>
      <c r="L886" s="265">
        <v>2.1999999999999999E-2</v>
      </c>
      <c r="M886" s="265">
        <v>2.8999999999999998E-3</v>
      </c>
      <c r="N886" s="265">
        <f t="shared" si="13"/>
        <v>2.4899999999999999E-2</v>
      </c>
    </row>
    <row r="887" spans="1:15" hidden="1" x14ac:dyDescent="0.2">
      <c r="A887" s="265" t="s">
        <v>2041</v>
      </c>
      <c r="B887" s="265" t="s">
        <v>2040</v>
      </c>
      <c r="C887" s="265">
        <v>0.5</v>
      </c>
      <c r="D887" s="265" t="s">
        <v>403</v>
      </c>
      <c r="E887" s="265" t="s">
        <v>519</v>
      </c>
      <c r="F887" s="265" t="s">
        <v>519</v>
      </c>
      <c r="G887" s="265">
        <v>-0.1</v>
      </c>
      <c r="I887" s="265">
        <v>14</v>
      </c>
      <c r="J887" s="265">
        <v>45</v>
      </c>
      <c r="K887" s="266">
        <v>43101</v>
      </c>
      <c r="L887" s="265">
        <v>2.1999999999999999E-2</v>
      </c>
      <c r="M887" s="265">
        <v>2.8999999999999998E-3</v>
      </c>
      <c r="N887" s="265">
        <f t="shared" si="13"/>
        <v>2.4899999999999999E-2</v>
      </c>
    </row>
    <row r="888" spans="1:15" hidden="1" x14ac:dyDescent="0.2">
      <c r="A888" s="265" t="s">
        <v>2039</v>
      </c>
      <c r="B888" s="265" t="s">
        <v>2035</v>
      </c>
      <c r="C888" s="265">
        <v>0.5</v>
      </c>
      <c r="D888" s="265" t="s">
        <v>403</v>
      </c>
      <c r="E888" s="265" t="s">
        <v>519</v>
      </c>
      <c r="F888" s="265" t="s">
        <v>519</v>
      </c>
      <c r="G888" s="265">
        <v>-0.1</v>
      </c>
      <c r="I888" s="265">
        <v>14</v>
      </c>
      <c r="J888" s="265">
        <v>45</v>
      </c>
      <c r="K888" s="266">
        <v>43101</v>
      </c>
      <c r="L888" s="265">
        <v>2.1999999999999999E-2</v>
      </c>
      <c r="M888" s="265">
        <v>2.8999999999999998E-3</v>
      </c>
      <c r="N888" s="265">
        <f t="shared" si="13"/>
        <v>2.4899999999999999E-2</v>
      </c>
    </row>
    <row r="889" spans="1:15" hidden="1" x14ac:dyDescent="0.2">
      <c r="A889" s="265" t="s">
        <v>2038</v>
      </c>
      <c r="B889" s="265" t="s">
        <v>2035</v>
      </c>
      <c r="C889" s="265">
        <v>0.5</v>
      </c>
      <c r="D889" s="265" t="s">
        <v>403</v>
      </c>
      <c r="E889" s="265" t="s">
        <v>519</v>
      </c>
      <c r="F889" s="265" t="s">
        <v>519</v>
      </c>
      <c r="G889" s="265">
        <v>-0.1</v>
      </c>
      <c r="I889" s="265">
        <v>14</v>
      </c>
      <c r="J889" s="265">
        <v>45</v>
      </c>
      <c r="K889" s="266">
        <v>43101</v>
      </c>
      <c r="L889" s="265">
        <v>2.1999999999999999E-2</v>
      </c>
      <c r="M889" s="265">
        <v>2.8999999999999998E-3</v>
      </c>
      <c r="N889" s="265">
        <f t="shared" si="13"/>
        <v>2.4899999999999999E-2</v>
      </c>
    </row>
    <row r="890" spans="1:15" hidden="1" x14ac:dyDescent="0.2">
      <c r="A890" s="265" t="s">
        <v>2037</v>
      </c>
      <c r="B890" s="265" t="s">
        <v>2035</v>
      </c>
      <c r="C890" s="265">
        <v>0.5</v>
      </c>
      <c r="D890" s="265" t="s">
        <v>403</v>
      </c>
      <c r="E890" s="265" t="s">
        <v>519</v>
      </c>
      <c r="F890" s="265" t="s">
        <v>519</v>
      </c>
      <c r="G890" s="265">
        <v>-0.1</v>
      </c>
      <c r="I890" s="265">
        <v>14</v>
      </c>
      <c r="J890" s="265">
        <v>45</v>
      </c>
      <c r="K890" s="266">
        <v>43101</v>
      </c>
      <c r="L890" s="265">
        <v>2.1999999999999999E-2</v>
      </c>
      <c r="M890" s="265">
        <v>2.8999999999999998E-3</v>
      </c>
      <c r="N890" s="265">
        <f t="shared" si="13"/>
        <v>2.4899999999999999E-2</v>
      </c>
      <c r="O890" s="265" t="s">
        <v>2037</v>
      </c>
    </row>
    <row r="891" spans="1:15" hidden="1" x14ac:dyDescent="0.2">
      <c r="A891" s="265" t="s">
        <v>2036</v>
      </c>
      <c r="B891" s="265" t="s">
        <v>2035</v>
      </c>
      <c r="C891" s="265">
        <v>0.5</v>
      </c>
      <c r="D891" s="265" t="s">
        <v>403</v>
      </c>
      <c r="E891" s="265" t="s">
        <v>519</v>
      </c>
      <c r="F891" s="265" t="s">
        <v>519</v>
      </c>
      <c r="G891" s="265">
        <v>-0.1</v>
      </c>
      <c r="I891" s="265">
        <v>14</v>
      </c>
      <c r="J891" s="265">
        <v>45</v>
      </c>
      <c r="K891" s="266">
        <v>43101</v>
      </c>
      <c r="L891" s="265">
        <v>2.1999999999999999E-2</v>
      </c>
      <c r="M891" s="265">
        <v>2.8999999999999998E-3</v>
      </c>
      <c r="N891" s="265">
        <f t="shared" si="13"/>
        <v>2.4899999999999999E-2</v>
      </c>
    </row>
    <row r="892" spans="1:15" hidden="1" x14ac:dyDescent="0.2">
      <c r="A892" s="265" t="s">
        <v>222</v>
      </c>
      <c r="B892" s="265" t="s">
        <v>222</v>
      </c>
      <c r="C892" s="265">
        <v>0.5</v>
      </c>
      <c r="D892" s="265" t="s">
        <v>403</v>
      </c>
      <c r="E892" s="265" t="s">
        <v>519</v>
      </c>
      <c r="F892" s="265" t="s">
        <v>519</v>
      </c>
      <c r="G892" s="265">
        <v>-0.1</v>
      </c>
      <c r="I892" s="265">
        <v>14</v>
      </c>
      <c r="J892" s="265">
        <v>45</v>
      </c>
      <c r="K892" s="266">
        <v>43101</v>
      </c>
      <c r="L892" s="265">
        <v>2.1999999999999999E-2</v>
      </c>
      <c r="M892" s="265">
        <v>2.8999999999999998E-3</v>
      </c>
      <c r="N892" s="265">
        <f t="shared" si="13"/>
        <v>2.4899999999999999E-2</v>
      </c>
      <c r="O892" s="265" t="s">
        <v>222</v>
      </c>
    </row>
    <row r="893" spans="1:15" hidden="1" x14ac:dyDescent="0.2">
      <c r="A893" s="265" t="s">
        <v>2034</v>
      </c>
      <c r="B893" s="265" t="s">
        <v>222</v>
      </c>
      <c r="C893" s="265">
        <v>0.5</v>
      </c>
      <c r="D893" s="265" t="s">
        <v>403</v>
      </c>
      <c r="E893" s="265" t="s">
        <v>519</v>
      </c>
      <c r="F893" s="265" t="s">
        <v>519</v>
      </c>
      <c r="G893" s="265">
        <v>-0.1</v>
      </c>
      <c r="I893" s="265">
        <v>14</v>
      </c>
      <c r="J893" s="265">
        <v>45</v>
      </c>
      <c r="K893" s="266">
        <v>43101</v>
      </c>
      <c r="L893" s="265">
        <v>2.1999999999999999E-2</v>
      </c>
      <c r="M893" s="265">
        <v>2.8999999999999998E-3</v>
      </c>
      <c r="N893" s="265">
        <f t="shared" si="13"/>
        <v>2.4899999999999999E-2</v>
      </c>
    </row>
    <row r="894" spans="1:15" hidden="1" x14ac:dyDescent="0.2">
      <c r="A894" s="265" t="s">
        <v>2033</v>
      </c>
      <c r="B894" s="265" t="s">
        <v>2031</v>
      </c>
      <c r="C894" s="265">
        <v>0.5</v>
      </c>
      <c r="D894" s="265" t="s">
        <v>403</v>
      </c>
      <c r="E894" s="265" t="s">
        <v>519</v>
      </c>
      <c r="F894" s="265" t="s">
        <v>519</v>
      </c>
      <c r="G894" s="265">
        <v>-0.1</v>
      </c>
      <c r="I894" s="265">
        <v>14</v>
      </c>
      <c r="J894" s="265">
        <v>45</v>
      </c>
      <c r="K894" s="266">
        <v>43101</v>
      </c>
      <c r="L894" s="265">
        <v>2.1700000000000001E-2</v>
      </c>
      <c r="M894" s="265">
        <v>2.8999999999999998E-3</v>
      </c>
      <c r="N894" s="265">
        <f t="shared" si="13"/>
        <v>2.46E-2</v>
      </c>
      <c r="O894" s="265" t="s">
        <v>2033</v>
      </c>
    </row>
    <row r="895" spans="1:15" hidden="1" x14ac:dyDescent="0.2">
      <c r="A895" s="265" t="s">
        <v>2032</v>
      </c>
      <c r="B895" s="265" t="s">
        <v>2031</v>
      </c>
      <c r="C895" s="265">
        <v>0.5</v>
      </c>
      <c r="D895" s="265" t="s">
        <v>403</v>
      </c>
      <c r="E895" s="265" t="s">
        <v>519</v>
      </c>
      <c r="F895" s="265" t="s">
        <v>519</v>
      </c>
      <c r="G895" s="265">
        <v>-0.1</v>
      </c>
      <c r="I895" s="265">
        <v>14</v>
      </c>
      <c r="J895" s="265">
        <v>45</v>
      </c>
      <c r="K895" s="266">
        <v>43101</v>
      </c>
      <c r="L895" s="265">
        <v>2.1700000000000001E-2</v>
      </c>
      <c r="M895" s="265">
        <v>2.8999999999999998E-3</v>
      </c>
      <c r="N895" s="265">
        <f t="shared" si="13"/>
        <v>2.46E-2</v>
      </c>
    </row>
    <row r="896" spans="1:15" hidden="1" x14ac:dyDescent="0.2">
      <c r="A896" s="265" t="s">
        <v>2029</v>
      </c>
      <c r="B896" s="265" t="s">
        <v>2029</v>
      </c>
      <c r="C896" s="265">
        <v>0.5</v>
      </c>
      <c r="D896" s="265" t="s">
        <v>403</v>
      </c>
      <c r="E896" s="265" t="s">
        <v>519</v>
      </c>
      <c r="F896" s="265" t="s">
        <v>519</v>
      </c>
      <c r="G896" s="265">
        <v>-0.1</v>
      </c>
      <c r="I896" s="265">
        <v>14</v>
      </c>
      <c r="J896" s="265">
        <v>45</v>
      </c>
      <c r="K896" s="266">
        <v>43101</v>
      </c>
      <c r="L896" s="265">
        <v>1.83E-2</v>
      </c>
      <c r="M896" s="265">
        <v>2.5000000000000001E-3</v>
      </c>
      <c r="N896" s="265">
        <f t="shared" si="13"/>
        <v>2.0799999999999999E-2</v>
      </c>
      <c r="O896" s="265" t="s">
        <v>2029</v>
      </c>
    </row>
    <row r="897" spans="1:15" hidden="1" x14ac:dyDescent="0.2">
      <c r="A897" s="265" t="s">
        <v>2030</v>
      </c>
      <c r="B897" s="265" t="s">
        <v>2029</v>
      </c>
      <c r="C897" s="265">
        <v>0.5</v>
      </c>
      <c r="D897" s="265" t="s">
        <v>403</v>
      </c>
      <c r="E897" s="265" t="s">
        <v>519</v>
      </c>
      <c r="F897" s="265" t="s">
        <v>519</v>
      </c>
      <c r="G897" s="265">
        <v>-0.1</v>
      </c>
      <c r="I897" s="265">
        <v>14</v>
      </c>
      <c r="J897" s="265">
        <v>45</v>
      </c>
      <c r="K897" s="266">
        <v>43101</v>
      </c>
      <c r="L897" s="265">
        <v>1.83E-2</v>
      </c>
      <c r="M897" s="265">
        <v>2.5000000000000001E-3</v>
      </c>
      <c r="N897" s="265">
        <f t="shared" si="13"/>
        <v>2.0799999999999999E-2</v>
      </c>
    </row>
    <row r="898" spans="1:15" hidden="1" x14ac:dyDescent="0.2">
      <c r="A898" s="265" t="s">
        <v>2027</v>
      </c>
      <c r="B898" s="265" t="s">
        <v>2027</v>
      </c>
      <c r="C898" s="265">
        <v>0.5</v>
      </c>
      <c r="D898" s="265" t="s">
        <v>403</v>
      </c>
      <c r="E898" s="265" t="s">
        <v>519</v>
      </c>
      <c r="F898" s="265" t="s">
        <v>519</v>
      </c>
      <c r="G898" s="265">
        <v>-0.1</v>
      </c>
      <c r="I898" s="265">
        <v>14</v>
      </c>
      <c r="J898" s="265">
        <v>45</v>
      </c>
      <c r="K898" s="266">
        <v>43101</v>
      </c>
      <c r="L898" s="265">
        <v>1.83E-2</v>
      </c>
      <c r="M898" s="265">
        <v>2.5000000000000001E-3</v>
      </c>
      <c r="N898" s="265">
        <f t="shared" si="13"/>
        <v>2.0799999999999999E-2</v>
      </c>
      <c r="O898" s="265" t="s">
        <v>2027</v>
      </c>
    </row>
    <row r="899" spans="1:15" hidden="1" x14ac:dyDescent="0.2">
      <c r="A899" s="265" t="s">
        <v>2028</v>
      </c>
      <c r="B899" s="265" t="s">
        <v>2027</v>
      </c>
      <c r="C899" s="265">
        <v>0.5</v>
      </c>
      <c r="D899" s="265" t="s">
        <v>403</v>
      </c>
      <c r="E899" s="265" t="s">
        <v>519</v>
      </c>
      <c r="F899" s="265" t="s">
        <v>519</v>
      </c>
      <c r="G899" s="265">
        <v>-0.1</v>
      </c>
      <c r="I899" s="265">
        <v>14</v>
      </c>
      <c r="J899" s="265">
        <v>45</v>
      </c>
      <c r="K899" s="266">
        <v>43101</v>
      </c>
      <c r="L899" s="265">
        <v>1.83E-2</v>
      </c>
      <c r="M899" s="265">
        <v>2.5000000000000001E-3</v>
      </c>
      <c r="N899" s="265">
        <f t="shared" si="13"/>
        <v>2.0799999999999999E-2</v>
      </c>
    </row>
    <row r="900" spans="1:15" hidden="1" x14ac:dyDescent="0.2">
      <c r="A900" s="265" t="s">
        <v>2025</v>
      </c>
      <c r="B900" s="265" t="s">
        <v>2025</v>
      </c>
      <c r="C900" s="265">
        <v>0.5</v>
      </c>
      <c r="D900" s="265" t="s">
        <v>403</v>
      </c>
      <c r="E900" s="265" t="s">
        <v>519</v>
      </c>
      <c r="F900" s="265" t="s">
        <v>519</v>
      </c>
      <c r="G900" s="265">
        <v>-0.1</v>
      </c>
      <c r="I900" s="265">
        <v>14</v>
      </c>
      <c r="J900" s="265">
        <v>45</v>
      </c>
      <c r="K900" s="266">
        <v>43101</v>
      </c>
      <c r="L900" s="265">
        <v>1.83E-2</v>
      </c>
      <c r="M900" s="265">
        <v>2.5000000000000001E-3</v>
      </c>
      <c r="N900" s="265">
        <f t="shared" ref="N900:N963" si="14">L900+M900</f>
        <v>2.0799999999999999E-2</v>
      </c>
    </row>
    <row r="901" spans="1:15" hidden="1" x14ac:dyDescent="0.2">
      <c r="A901" s="265" t="s">
        <v>124</v>
      </c>
      <c r="B901" s="265" t="s">
        <v>124</v>
      </c>
      <c r="C901" s="265">
        <v>0.5</v>
      </c>
      <c r="D901" s="265" t="s">
        <v>403</v>
      </c>
      <c r="E901" s="265" t="s">
        <v>519</v>
      </c>
      <c r="F901" s="265" t="s">
        <v>519</v>
      </c>
      <c r="G901" s="265">
        <v>-0.1</v>
      </c>
      <c r="I901" s="265">
        <v>14</v>
      </c>
      <c r="J901" s="265">
        <v>45</v>
      </c>
      <c r="K901" s="266">
        <v>43101</v>
      </c>
      <c r="L901" s="265">
        <v>1.83E-2</v>
      </c>
      <c r="M901" s="265">
        <v>2.5000000000000001E-3</v>
      </c>
      <c r="N901" s="265">
        <f t="shared" si="14"/>
        <v>2.0799999999999999E-2</v>
      </c>
      <c r="O901" s="265" t="s">
        <v>124</v>
      </c>
    </row>
    <row r="902" spans="1:15" hidden="1" x14ac:dyDescent="0.2">
      <c r="A902" s="265" t="s">
        <v>2026</v>
      </c>
      <c r="B902" s="265" t="s">
        <v>2025</v>
      </c>
      <c r="C902" s="265">
        <v>0.5</v>
      </c>
      <c r="D902" s="265" t="s">
        <v>403</v>
      </c>
      <c r="E902" s="265" t="s">
        <v>519</v>
      </c>
      <c r="F902" s="265" t="s">
        <v>519</v>
      </c>
      <c r="G902" s="265">
        <v>-0.1</v>
      </c>
      <c r="I902" s="265">
        <v>14</v>
      </c>
      <c r="J902" s="265">
        <v>45</v>
      </c>
      <c r="K902" s="266">
        <v>43101</v>
      </c>
      <c r="L902" s="265">
        <v>1.83E-2</v>
      </c>
      <c r="M902" s="265">
        <v>2.5000000000000001E-3</v>
      </c>
      <c r="N902" s="265">
        <f t="shared" si="14"/>
        <v>2.0799999999999999E-2</v>
      </c>
    </row>
    <row r="903" spans="1:15" hidden="1" x14ac:dyDescent="0.2">
      <c r="A903" s="265" t="s">
        <v>2024</v>
      </c>
      <c r="B903" s="265" t="s">
        <v>124</v>
      </c>
      <c r="C903" s="265">
        <v>0.5</v>
      </c>
      <c r="D903" s="265" t="s">
        <v>403</v>
      </c>
      <c r="E903" s="265" t="s">
        <v>519</v>
      </c>
      <c r="F903" s="265" t="s">
        <v>519</v>
      </c>
      <c r="G903" s="265">
        <v>-0.1</v>
      </c>
      <c r="I903" s="265">
        <v>14</v>
      </c>
      <c r="J903" s="265">
        <v>45</v>
      </c>
      <c r="K903" s="266">
        <v>43101</v>
      </c>
      <c r="L903" s="265">
        <v>1.83E-2</v>
      </c>
      <c r="M903" s="265">
        <v>2.5000000000000001E-3</v>
      </c>
      <c r="N903" s="265">
        <f t="shared" si="14"/>
        <v>2.0799999999999999E-2</v>
      </c>
    </row>
    <row r="904" spans="1:15" hidden="1" x14ac:dyDescent="0.2">
      <c r="A904" s="265" t="s">
        <v>2022</v>
      </c>
      <c r="B904" s="265" t="s">
        <v>2022</v>
      </c>
      <c r="C904" s="265">
        <v>0.5</v>
      </c>
      <c r="D904" s="265" t="s">
        <v>403</v>
      </c>
      <c r="E904" s="265" t="s">
        <v>519</v>
      </c>
      <c r="F904" s="265" t="s">
        <v>519</v>
      </c>
      <c r="G904" s="265">
        <v>-0.1</v>
      </c>
      <c r="I904" s="265">
        <v>14</v>
      </c>
      <c r="J904" s="265">
        <v>45</v>
      </c>
      <c r="K904" s="266">
        <v>43101</v>
      </c>
      <c r="L904" s="265">
        <v>1.83E-2</v>
      </c>
      <c r="M904" s="265">
        <v>2.5000000000000001E-3</v>
      </c>
      <c r="N904" s="265">
        <f t="shared" si="14"/>
        <v>2.0799999999999999E-2</v>
      </c>
      <c r="O904" s="265" t="s">
        <v>2022</v>
      </c>
    </row>
    <row r="905" spans="1:15" hidden="1" x14ac:dyDescent="0.2">
      <c r="A905" s="265" t="s">
        <v>2023</v>
      </c>
      <c r="B905" s="265" t="s">
        <v>2022</v>
      </c>
      <c r="C905" s="265">
        <v>0.5</v>
      </c>
      <c r="D905" s="265" t="s">
        <v>403</v>
      </c>
      <c r="E905" s="265" t="s">
        <v>519</v>
      </c>
      <c r="F905" s="265" t="s">
        <v>519</v>
      </c>
      <c r="G905" s="265">
        <v>-0.1</v>
      </c>
      <c r="I905" s="265">
        <v>14</v>
      </c>
      <c r="J905" s="265">
        <v>45</v>
      </c>
      <c r="K905" s="266">
        <v>43101</v>
      </c>
      <c r="L905" s="265">
        <v>1.83E-2</v>
      </c>
      <c r="M905" s="265">
        <v>2.5000000000000001E-3</v>
      </c>
      <c r="N905" s="265">
        <f t="shared" si="14"/>
        <v>2.0799999999999999E-2</v>
      </c>
    </row>
    <row r="906" spans="1:15" hidden="1" x14ac:dyDescent="0.2">
      <c r="A906" s="265" t="s">
        <v>2021</v>
      </c>
      <c r="B906" s="265" t="s">
        <v>2020</v>
      </c>
      <c r="C906" s="265">
        <v>0.5</v>
      </c>
      <c r="D906" s="265" t="s">
        <v>403</v>
      </c>
      <c r="E906" s="265" t="s">
        <v>519</v>
      </c>
      <c r="F906" s="265" t="s">
        <v>519</v>
      </c>
      <c r="G906" s="265">
        <v>0</v>
      </c>
      <c r="I906" s="265">
        <v>14</v>
      </c>
      <c r="J906" s="265">
        <v>45</v>
      </c>
      <c r="K906" s="266">
        <v>43101</v>
      </c>
      <c r="L906" s="265">
        <v>0</v>
      </c>
      <c r="M906" s="265">
        <v>0</v>
      </c>
      <c r="N906" s="265">
        <f t="shared" si="14"/>
        <v>0</v>
      </c>
    </row>
    <row r="907" spans="1:15" hidden="1" x14ac:dyDescent="0.2">
      <c r="A907" s="265" t="s">
        <v>2018</v>
      </c>
      <c r="B907" s="265" t="s">
        <v>2018</v>
      </c>
      <c r="C907" s="265">
        <v>0.5</v>
      </c>
      <c r="D907" s="265" t="s">
        <v>403</v>
      </c>
      <c r="E907" s="265" t="s">
        <v>519</v>
      </c>
      <c r="F907" s="265" t="s">
        <v>519</v>
      </c>
      <c r="G907" s="265">
        <v>-0.1</v>
      </c>
      <c r="I907" s="265">
        <v>14</v>
      </c>
      <c r="J907" s="265">
        <v>45</v>
      </c>
      <c r="K907" s="266">
        <v>43101</v>
      </c>
      <c r="L907" s="265">
        <v>1.83E-2</v>
      </c>
      <c r="M907" s="265">
        <v>2.5000000000000001E-3</v>
      </c>
      <c r="N907" s="265">
        <f t="shared" si="14"/>
        <v>2.0799999999999999E-2</v>
      </c>
      <c r="O907" s="265" t="s">
        <v>2018</v>
      </c>
    </row>
    <row r="908" spans="1:15" hidden="1" x14ac:dyDescent="0.2">
      <c r="A908" s="265" t="s">
        <v>2019</v>
      </c>
      <c r="B908" s="265" t="s">
        <v>2018</v>
      </c>
      <c r="C908" s="265">
        <v>0.5</v>
      </c>
      <c r="D908" s="265" t="s">
        <v>403</v>
      </c>
      <c r="E908" s="265" t="s">
        <v>519</v>
      </c>
      <c r="F908" s="265" t="s">
        <v>519</v>
      </c>
      <c r="G908" s="265">
        <v>-0.1</v>
      </c>
      <c r="I908" s="265">
        <v>14</v>
      </c>
      <c r="J908" s="265">
        <v>45</v>
      </c>
      <c r="K908" s="266">
        <v>43101</v>
      </c>
      <c r="L908" s="265">
        <v>1.83E-2</v>
      </c>
      <c r="M908" s="265">
        <v>2.5000000000000001E-3</v>
      </c>
      <c r="N908" s="265">
        <f t="shared" si="14"/>
        <v>2.0799999999999999E-2</v>
      </c>
    </row>
    <row r="909" spans="1:15" hidden="1" x14ac:dyDescent="0.2">
      <c r="A909" s="265" t="s">
        <v>2016</v>
      </c>
      <c r="B909" s="265" t="s">
        <v>2016</v>
      </c>
      <c r="C909" s="265">
        <v>0.5</v>
      </c>
      <c r="D909" s="265" t="s">
        <v>403</v>
      </c>
      <c r="E909" s="265" t="s">
        <v>519</v>
      </c>
      <c r="F909" s="265" t="s">
        <v>519</v>
      </c>
      <c r="G909" s="265">
        <v>-0.1</v>
      </c>
      <c r="I909" s="265">
        <v>14</v>
      </c>
      <c r="J909" s="265">
        <v>45</v>
      </c>
      <c r="K909" s="266">
        <v>43101</v>
      </c>
      <c r="L909" s="265">
        <v>1.83E-2</v>
      </c>
      <c r="M909" s="265">
        <v>2.5000000000000001E-3</v>
      </c>
      <c r="N909" s="265">
        <f t="shared" si="14"/>
        <v>2.0799999999999999E-2</v>
      </c>
      <c r="O909" s="265" t="s">
        <v>2016</v>
      </c>
    </row>
    <row r="910" spans="1:15" hidden="1" x14ac:dyDescent="0.2">
      <c r="A910" s="265" t="s">
        <v>2017</v>
      </c>
      <c r="B910" s="265" t="s">
        <v>2016</v>
      </c>
      <c r="C910" s="265">
        <v>0.5</v>
      </c>
      <c r="D910" s="265" t="s">
        <v>403</v>
      </c>
      <c r="E910" s="265" t="s">
        <v>519</v>
      </c>
      <c r="F910" s="265" t="s">
        <v>519</v>
      </c>
      <c r="G910" s="265">
        <v>-0.1</v>
      </c>
      <c r="I910" s="265">
        <v>14</v>
      </c>
      <c r="J910" s="265">
        <v>45</v>
      </c>
      <c r="K910" s="266">
        <v>43101</v>
      </c>
      <c r="L910" s="265">
        <v>1.83E-2</v>
      </c>
      <c r="M910" s="265">
        <v>2.5000000000000001E-3</v>
      </c>
      <c r="N910" s="265">
        <f t="shared" si="14"/>
        <v>2.0799999999999999E-2</v>
      </c>
    </row>
    <row r="911" spans="1:15" hidden="1" x14ac:dyDescent="0.2">
      <c r="A911" s="265" t="s">
        <v>2015</v>
      </c>
      <c r="B911" s="265" t="s">
        <v>2013</v>
      </c>
      <c r="C911" s="265">
        <v>0.5</v>
      </c>
      <c r="D911" s="265" t="s">
        <v>403</v>
      </c>
      <c r="E911" s="265" t="s">
        <v>519</v>
      </c>
      <c r="F911" s="265" t="s">
        <v>519</v>
      </c>
      <c r="G911" s="265">
        <v>-0.1</v>
      </c>
      <c r="I911" s="265">
        <v>14</v>
      </c>
      <c r="J911" s="265">
        <v>45</v>
      </c>
      <c r="K911" s="266">
        <v>43101</v>
      </c>
      <c r="L911" s="265">
        <v>1.83E-2</v>
      </c>
      <c r="M911" s="265">
        <v>2.5000000000000001E-3</v>
      </c>
      <c r="N911" s="265">
        <f t="shared" si="14"/>
        <v>2.0799999999999999E-2</v>
      </c>
      <c r="O911" s="265" t="s">
        <v>2015</v>
      </c>
    </row>
    <row r="912" spans="1:15" hidden="1" x14ac:dyDescent="0.2">
      <c r="A912" s="265" t="s">
        <v>2014</v>
      </c>
      <c r="B912" s="265" t="s">
        <v>2013</v>
      </c>
      <c r="C912" s="265">
        <v>0.5</v>
      </c>
      <c r="D912" s="265" t="s">
        <v>403</v>
      </c>
      <c r="E912" s="265" t="s">
        <v>519</v>
      </c>
      <c r="F912" s="265" t="s">
        <v>519</v>
      </c>
      <c r="G912" s="265">
        <v>-0.1</v>
      </c>
      <c r="I912" s="265">
        <v>14</v>
      </c>
      <c r="J912" s="265">
        <v>45</v>
      </c>
      <c r="K912" s="266">
        <v>43101</v>
      </c>
      <c r="L912" s="265">
        <v>1.83E-2</v>
      </c>
      <c r="M912" s="265">
        <v>2.5000000000000001E-3</v>
      </c>
      <c r="N912" s="265">
        <f t="shared" si="14"/>
        <v>2.0799999999999999E-2</v>
      </c>
    </row>
    <row r="913" spans="1:15" hidden="1" x14ac:dyDescent="0.2">
      <c r="A913" s="265" t="s">
        <v>2011</v>
      </c>
      <c r="B913" s="265" t="s">
        <v>2011</v>
      </c>
      <c r="C913" s="265">
        <v>0.5</v>
      </c>
      <c r="D913" s="265" t="s">
        <v>403</v>
      </c>
      <c r="E913" s="265" t="s">
        <v>519</v>
      </c>
      <c r="F913" s="265" t="s">
        <v>519</v>
      </c>
      <c r="G913" s="265">
        <v>-0.1</v>
      </c>
      <c r="I913" s="265">
        <v>14</v>
      </c>
      <c r="J913" s="265">
        <v>45</v>
      </c>
      <c r="K913" s="266">
        <v>43101</v>
      </c>
      <c r="L913" s="265">
        <v>1.83E-2</v>
      </c>
      <c r="M913" s="265">
        <v>2.5000000000000001E-3</v>
      </c>
      <c r="N913" s="265">
        <f t="shared" si="14"/>
        <v>2.0799999999999999E-2</v>
      </c>
      <c r="O913" s="265" t="s">
        <v>2011</v>
      </c>
    </row>
    <row r="914" spans="1:15" hidden="1" x14ac:dyDescent="0.2">
      <c r="A914" s="265" t="s">
        <v>2012</v>
      </c>
      <c r="B914" s="265" t="s">
        <v>2011</v>
      </c>
      <c r="C914" s="265">
        <v>0.5</v>
      </c>
      <c r="D914" s="265" t="s">
        <v>403</v>
      </c>
      <c r="E914" s="265" t="s">
        <v>519</v>
      </c>
      <c r="F914" s="265" t="s">
        <v>519</v>
      </c>
      <c r="G914" s="265">
        <v>-0.1</v>
      </c>
      <c r="I914" s="265">
        <v>14</v>
      </c>
      <c r="J914" s="265">
        <v>45</v>
      </c>
      <c r="K914" s="266">
        <v>43101</v>
      </c>
      <c r="L914" s="265">
        <v>1.83E-2</v>
      </c>
      <c r="M914" s="265">
        <v>2.5000000000000001E-3</v>
      </c>
      <c r="N914" s="265">
        <f t="shared" si="14"/>
        <v>2.0799999999999999E-2</v>
      </c>
    </row>
    <row r="915" spans="1:15" hidden="1" x14ac:dyDescent="0.2">
      <c r="A915" s="265" t="s">
        <v>207</v>
      </c>
      <c r="B915" s="265" t="s">
        <v>207</v>
      </c>
      <c r="C915" s="265">
        <v>0.5</v>
      </c>
      <c r="D915" s="265" t="s">
        <v>403</v>
      </c>
      <c r="E915" s="265" t="s">
        <v>519</v>
      </c>
      <c r="F915" s="265" t="s">
        <v>519</v>
      </c>
      <c r="G915" s="265">
        <v>-0.1</v>
      </c>
      <c r="I915" s="265">
        <v>14</v>
      </c>
      <c r="J915" s="265">
        <v>45</v>
      </c>
      <c r="K915" s="266">
        <v>43101</v>
      </c>
      <c r="L915" s="265">
        <v>1.83E-2</v>
      </c>
      <c r="M915" s="265">
        <v>2.5000000000000001E-3</v>
      </c>
      <c r="N915" s="265">
        <f t="shared" si="14"/>
        <v>2.0799999999999999E-2</v>
      </c>
      <c r="O915" s="265" t="s">
        <v>207</v>
      </c>
    </row>
    <row r="916" spans="1:15" hidden="1" x14ac:dyDescent="0.2">
      <c r="A916" s="265" t="s">
        <v>2010</v>
      </c>
      <c r="B916" s="265" t="s">
        <v>207</v>
      </c>
      <c r="C916" s="265">
        <v>0.5</v>
      </c>
      <c r="D916" s="265" t="s">
        <v>403</v>
      </c>
      <c r="E916" s="265" t="s">
        <v>519</v>
      </c>
      <c r="F916" s="265" t="s">
        <v>519</v>
      </c>
      <c r="G916" s="265">
        <v>-0.1</v>
      </c>
      <c r="I916" s="265">
        <v>14</v>
      </c>
      <c r="J916" s="265">
        <v>45</v>
      </c>
      <c r="K916" s="266">
        <v>43101</v>
      </c>
      <c r="L916" s="265">
        <v>1.83E-2</v>
      </c>
      <c r="M916" s="265">
        <v>2.5000000000000001E-3</v>
      </c>
      <c r="N916" s="265">
        <f t="shared" si="14"/>
        <v>2.0799999999999999E-2</v>
      </c>
    </row>
    <row r="917" spans="1:15" hidden="1" x14ac:dyDescent="0.2">
      <c r="A917" s="265" t="s">
        <v>2008</v>
      </c>
      <c r="B917" s="265" t="s">
        <v>2008</v>
      </c>
      <c r="C917" s="265">
        <v>0.5</v>
      </c>
      <c r="D917" s="265" t="s">
        <v>403</v>
      </c>
      <c r="E917" s="265" t="s">
        <v>519</v>
      </c>
      <c r="F917" s="265" t="s">
        <v>519</v>
      </c>
      <c r="G917" s="265">
        <v>-0.1</v>
      </c>
      <c r="I917" s="265">
        <v>14</v>
      </c>
      <c r="J917" s="265">
        <v>45</v>
      </c>
      <c r="K917" s="266">
        <v>43101</v>
      </c>
      <c r="L917" s="265">
        <v>1.83E-2</v>
      </c>
      <c r="M917" s="265">
        <v>2.5000000000000001E-3</v>
      </c>
      <c r="N917" s="265">
        <f t="shared" si="14"/>
        <v>2.0799999999999999E-2</v>
      </c>
      <c r="O917" s="265" t="s">
        <v>2008</v>
      </c>
    </row>
    <row r="918" spans="1:15" hidden="1" x14ac:dyDescent="0.2">
      <c r="A918" s="265" t="s">
        <v>2009</v>
      </c>
      <c r="B918" s="265" t="s">
        <v>2008</v>
      </c>
      <c r="C918" s="265">
        <v>0.5</v>
      </c>
      <c r="D918" s="265" t="s">
        <v>403</v>
      </c>
      <c r="E918" s="265" t="s">
        <v>519</v>
      </c>
      <c r="F918" s="265" t="s">
        <v>519</v>
      </c>
      <c r="G918" s="265">
        <v>-0.1</v>
      </c>
      <c r="I918" s="265">
        <v>14</v>
      </c>
      <c r="J918" s="265">
        <v>45</v>
      </c>
      <c r="K918" s="266">
        <v>43101</v>
      </c>
      <c r="L918" s="265">
        <v>1.83E-2</v>
      </c>
      <c r="M918" s="265">
        <v>2.5000000000000001E-3</v>
      </c>
      <c r="N918" s="265">
        <f t="shared" si="14"/>
        <v>2.0799999999999999E-2</v>
      </c>
    </row>
    <row r="919" spans="1:15" hidden="1" x14ac:dyDescent="0.2">
      <c r="A919" s="265" t="s">
        <v>2006</v>
      </c>
      <c r="B919" s="265" t="s">
        <v>2006</v>
      </c>
      <c r="C919" s="265">
        <v>0.5</v>
      </c>
      <c r="D919" s="265" t="s">
        <v>403</v>
      </c>
      <c r="E919" s="265" t="s">
        <v>519</v>
      </c>
      <c r="F919" s="265" t="s">
        <v>519</v>
      </c>
      <c r="G919" s="265">
        <v>-0.1</v>
      </c>
      <c r="I919" s="265">
        <v>14</v>
      </c>
      <c r="J919" s="265">
        <v>45</v>
      </c>
      <c r="K919" s="266">
        <v>43101</v>
      </c>
      <c r="L919" s="265">
        <v>1.83E-2</v>
      </c>
      <c r="M919" s="265">
        <v>2.5000000000000001E-3</v>
      </c>
      <c r="N919" s="265">
        <f t="shared" si="14"/>
        <v>2.0799999999999999E-2</v>
      </c>
      <c r="O919" s="265" t="s">
        <v>2006</v>
      </c>
    </row>
    <row r="920" spans="1:15" hidden="1" x14ac:dyDescent="0.2">
      <c r="A920" s="265" t="s">
        <v>2007</v>
      </c>
      <c r="B920" s="265" t="s">
        <v>2006</v>
      </c>
      <c r="C920" s="265">
        <v>0.5</v>
      </c>
      <c r="D920" s="265" t="s">
        <v>403</v>
      </c>
      <c r="E920" s="265" t="s">
        <v>519</v>
      </c>
      <c r="F920" s="265" t="s">
        <v>519</v>
      </c>
      <c r="G920" s="265">
        <v>-0.1</v>
      </c>
      <c r="I920" s="265">
        <v>14</v>
      </c>
      <c r="J920" s="265">
        <v>45</v>
      </c>
      <c r="K920" s="266">
        <v>43101</v>
      </c>
      <c r="L920" s="265">
        <v>1.83E-2</v>
      </c>
      <c r="M920" s="265">
        <v>2.5000000000000001E-3</v>
      </c>
      <c r="N920" s="265">
        <f t="shared" si="14"/>
        <v>2.0799999999999999E-2</v>
      </c>
    </row>
    <row r="921" spans="1:15" hidden="1" x14ac:dyDescent="0.2">
      <c r="A921" s="265" t="s">
        <v>2005</v>
      </c>
      <c r="B921" s="265" t="s">
        <v>354</v>
      </c>
      <c r="C921" s="265">
        <v>0.5</v>
      </c>
      <c r="D921" s="265" t="s">
        <v>403</v>
      </c>
      <c r="E921" s="265" t="s">
        <v>519</v>
      </c>
      <c r="F921" s="265" t="s">
        <v>519</v>
      </c>
      <c r="G921" s="265">
        <v>-0.1</v>
      </c>
      <c r="I921" s="265">
        <v>14</v>
      </c>
      <c r="J921" s="265">
        <v>45</v>
      </c>
      <c r="K921" s="266">
        <v>43101</v>
      </c>
      <c r="L921" s="265">
        <v>1.83E-2</v>
      </c>
      <c r="M921" s="265">
        <v>2.5000000000000001E-3</v>
      </c>
      <c r="N921" s="265">
        <f t="shared" si="14"/>
        <v>2.0799999999999999E-2</v>
      </c>
    </row>
    <row r="922" spans="1:15" hidden="1" x14ac:dyDescent="0.2">
      <c r="A922" s="265" t="s">
        <v>354</v>
      </c>
      <c r="B922" s="265" t="s">
        <v>354</v>
      </c>
      <c r="C922" s="265">
        <v>0.5</v>
      </c>
      <c r="D922" s="265" t="s">
        <v>403</v>
      </c>
      <c r="E922" s="265" t="s">
        <v>519</v>
      </c>
      <c r="F922" s="265" t="s">
        <v>519</v>
      </c>
      <c r="G922" s="265">
        <v>-0.1</v>
      </c>
      <c r="I922" s="265">
        <v>14</v>
      </c>
      <c r="J922" s="265">
        <v>45</v>
      </c>
      <c r="K922" s="266">
        <v>43101</v>
      </c>
      <c r="L922" s="265">
        <v>1.83E-2</v>
      </c>
      <c r="M922" s="265">
        <v>2.5000000000000001E-3</v>
      </c>
      <c r="N922" s="265">
        <f t="shared" si="14"/>
        <v>2.0799999999999999E-2</v>
      </c>
      <c r="O922" s="265" t="s">
        <v>354</v>
      </c>
    </row>
    <row r="923" spans="1:15" hidden="1" x14ac:dyDescent="0.2">
      <c r="A923" s="265" t="s">
        <v>2004</v>
      </c>
      <c r="B923" s="265" t="s">
        <v>353</v>
      </c>
      <c r="C923" s="265">
        <v>0.5</v>
      </c>
      <c r="D923" s="265" t="s">
        <v>403</v>
      </c>
      <c r="E923" s="265" t="s">
        <v>519</v>
      </c>
      <c r="F923" s="265" t="s">
        <v>519</v>
      </c>
      <c r="G923" s="265">
        <v>-0.1</v>
      </c>
      <c r="I923" s="265">
        <v>14</v>
      </c>
      <c r="J923" s="265">
        <v>45</v>
      </c>
      <c r="K923" s="266">
        <v>43101</v>
      </c>
      <c r="L923" s="265">
        <v>1.83E-2</v>
      </c>
      <c r="M923" s="265">
        <v>2.5000000000000001E-3</v>
      </c>
      <c r="N923" s="265">
        <f t="shared" si="14"/>
        <v>2.0799999999999999E-2</v>
      </c>
    </row>
    <row r="924" spans="1:15" hidden="1" x14ac:dyDescent="0.2">
      <c r="A924" s="265" t="s">
        <v>353</v>
      </c>
      <c r="B924" s="265" t="s">
        <v>353</v>
      </c>
      <c r="C924" s="265">
        <v>0.5</v>
      </c>
      <c r="D924" s="265" t="s">
        <v>403</v>
      </c>
      <c r="E924" s="265" t="s">
        <v>519</v>
      </c>
      <c r="F924" s="265" t="s">
        <v>519</v>
      </c>
      <c r="G924" s="265">
        <v>-0.1</v>
      </c>
      <c r="I924" s="265">
        <v>14</v>
      </c>
      <c r="J924" s="265">
        <v>45</v>
      </c>
      <c r="K924" s="266">
        <v>43101</v>
      </c>
      <c r="L924" s="265">
        <v>1.83E-2</v>
      </c>
      <c r="M924" s="265">
        <v>2.5000000000000001E-3</v>
      </c>
      <c r="N924" s="265">
        <f t="shared" si="14"/>
        <v>2.0799999999999999E-2</v>
      </c>
      <c r="O924" s="265" t="s">
        <v>353</v>
      </c>
    </row>
    <row r="925" spans="1:15" hidden="1" x14ac:dyDescent="0.2">
      <c r="A925" s="265" t="s">
        <v>2003</v>
      </c>
      <c r="B925" s="265" t="s">
        <v>2001</v>
      </c>
      <c r="C925" s="265">
        <v>0.5</v>
      </c>
      <c r="D925" s="265" t="s">
        <v>403</v>
      </c>
      <c r="E925" s="265" t="s">
        <v>519</v>
      </c>
      <c r="F925" s="265" t="s">
        <v>519</v>
      </c>
      <c r="G925" s="265">
        <v>-0.1</v>
      </c>
      <c r="I925" s="265">
        <v>14</v>
      </c>
      <c r="J925" s="265">
        <v>45</v>
      </c>
      <c r="K925" s="266">
        <v>43101</v>
      </c>
      <c r="L925" s="265">
        <v>1.83E-2</v>
      </c>
      <c r="M925" s="265">
        <v>2.5000000000000001E-3</v>
      </c>
      <c r="N925" s="265">
        <f t="shared" si="14"/>
        <v>2.0799999999999999E-2</v>
      </c>
      <c r="O925" s="265" t="s">
        <v>2003</v>
      </c>
    </row>
    <row r="926" spans="1:15" hidden="1" x14ac:dyDescent="0.2">
      <c r="A926" s="265" t="s">
        <v>2002</v>
      </c>
      <c r="B926" s="265" t="s">
        <v>2001</v>
      </c>
      <c r="C926" s="265">
        <v>0.5</v>
      </c>
      <c r="D926" s="265" t="s">
        <v>403</v>
      </c>
      <c r="E926" s="265" t="s">
        <v>519</v>
      </c>
      <c r="F926" s="265" t="s">
        <v>519</v>
      </c>
      <c r="G926" s="265">
        <v>-0.1</v>
      </c>
      <c r="I926" s="265">
        <v>14</v>
      </c>
      <c r="J926" s="265">
        <v>45</v>
      </c>
      <c r="K926" s="266">
        <v>43101</v>
      </c>
      <c r="L926" s="265">
        <v>1.83E-2</v>
      </c>
      <c r="M926" s="265">
        <v>2.5000000000000001E-3</v>
      </c>
      <c r="N926" s="265">
        <f t="shared" si="14"/>
        <v>2.0799999999999999E-2</v>
      </c>
    </row>
    <row r="927" spans="1:15" hidden="1" x14ac:dyDescent="0.2">
      <c r="A927" s="265" t="s">
        <v>1999</v>
      </c>
      <c r="B927" s="265" t="s">
        <v>1999</v>
      </c>
      <c r="C927" s="265">
        <v>0.5</v>
      </c>
      <c r="D927" s="265" t="s">
        <v>403</v>
      </c>
      <c r="E927" s="265" t="s">
        <v>519</v>
      </c>
      <c r="F927" s="265" t="s">
        <v>519</v>
      </c>
      <c r="G927" s="265">
        <v>-0.1</v>
      </c>
      <c r="I927" s="265">
        <v>14</v>
      </c>
      <c r="J927" s="265">
        <v>45</v>
      </c>
      <c r="K927" s="266">
        <v>43101</v>
      </c>
      <c r="L927" s="265">
        <v>1.83E-2</v>
      </c>
      <c r="M927" s="265">
        <v>2.5000000000000001E-3</v>
      </c>
      <c r="N927" s="265">
        <f t="shared" si="14"/>
        <v>2.0799999999999999E-2</v>
      </c>
      <c r="O927" s="265" t="s">
        <v>1999</v>
      </c>
    </row>
    <row r="928" spans="1:15" hidden="1" x14ac:dyDescent="0.2">
      <c r="A928" s="265" t="s">
        <v>2000</v>
      </c>
      <c r="B928" s="265" t="s">
        <v>1999</v>
      </c>
      <c r="C928" s="265">
        <v>0.5</v>
      </c>
      <c r="D928" s="265" t="s">
        <v>403</v>
      </c>
      <c r="E928" s="265" t="s">
        <v>519</v>
      </c>
      <c r="F928" s="265" t="s">
        <v>519</v>
      </c>
      <c r="G928" s="265">
        <v>-0.1</v>
      </c>
      <c r="I928" s="265">
        <v>14</v>
      </c>
      <c r="J928" s="265">
        <v>45</v>
      </c>
      <c r="K928" s="266">
        <v>43101</v>
      </c>
      <c r="L928" s="265">
        <v>1.83E-2</v>
      </c>
      <c r="M928" s="265">
        <v>2.5000000000000001E-3</v>
      </c>
      <c r="N928" s="265">
        <f t="shared" si="14"/>
        <v>2.0799999999999999E-2</v>
      </c>
    </row>
    <row r="929" spans="1:15" hidden="1" x14ac:dyDescent="0.2">
      <c r="A929" s="265" t="s">
        <v>355</v>
      </c>
      <c r="B929" s="265" t="s">
        <v>355</v>
      </c>
      <c r="C929" s="265">
        <v>0.5</v>
      </c>
      <c r="D929" s="265" t="s">
        <v>403</v>
      </c>
      <c r="E929" s="265" t="s">
        <v>519</v>
      </c>
      <c r="F929" s="265" t="s">
        <v>519</v>
      </c>
      <c r="G929" s="265">
        <v>-0.1</v>
      </c>
      <c r="I929" s="265">
        <v>14</v>
      </c>
      <c r="J929" s="265">
        <v>45</v>
      </c>
      <c r="K929" s="266">
        <v>43101</v>
      </c>
      <c r="L929" s="265">
        <v>1.83E-2</v>
      </c>
      <c r="M929" s="265">
        <v>2.5000000000000001E-3</v>
      </c>
      <c r="N929" s="265">
        <f t="shared" si="14"/>
        <v>2.0799999999999999E-2</v>
      </c>
      <c r="O929" s="265" t="s">
        <v>355</v>
      </c>
    </row>
    <row r="930" spans="1:15" hidden="1" x14ac:dyDescent="0.2">
      <c r="A930" s="265" t="s">
        <v>1998</v>
      </c>
      <c r="B930" s="265" t="s">
        <v>355</v>
      </c>
      <c r="C930" s="265">
        <v>0.5</v>
      </c>
      <c r="D930" s="265" t="s">
        <v>403</v>
      </c>
      <c r="E930" s="265" t="s">
        <v>519</v>
      </c>
      <c r="F930" s="265" t="s">
        <v>519</v>
      </c>
      <c r="G930" s="265">
        <v>-0.1</v>
      </c>
      <c r="I930" s="265">
        <v>14</v>
      </c>
      <c r="J930" s="265">
        <v>45</v>
      </c>
      <c r="K930" s="266">
        <v>43101</v>
      </c>
      <c r="L930" s="265">
        <v>1.83E-2</v>
      </c>
      <c r="M930" s="265">
        <v>2.5000000000000001E-3</v>
      </c>
      <c r="N930" s="265">
        <f t="shared" si="14"/>
        <v>2.0799999999999999E-2</v>
      </c>
    </row>
    <row r="931" spans="1:15" hidden="1" x14ac:dyDescent="0.2">
      <c r="A931" s="265" t="s">
        <v>1996</v>
      </c>
      <c r="B931" s="265" t="s">
        <v>1996</v>
      </c>
      <c r="C931" s="265">
        <v>0.5</v>
      </c>
      <c r="D931" s="265" t="s">
        <v>403</v>
      </c>
      <c r="E931" s="265" t="s">
        <v>519</v>
      </c>
      <c r="F931" s="265" t="s">
        <v>519</v>
      </c>
      <c r="G931" s="265">
        <v>-0.1</v>
      </c>
      <c r="I931" s="265">
        <v>14</v>
      </c>
      <c r="J931" s="265">
        <v>45</v>
      </c>
      <c r="K931" s="266">
        <v>43101</v>
      </c>
      <c r="L931" s="265">
        <v>1.83E-2</v>
      </c>
      <c r="M931" s="265">
        <v>2.5000000000000001E-3</v>
      </c>
      <c r="N931" s="265">
        <f t="shared" si="14"/>
        <v>2.0799999999999999E-2</v>
      </c>
      <c r="O931" s="265" t="s">
        <v>1996</v>
      </c>
    </row>
    <row r="932" spans="1:15" hidden="1" x14ac:dyDescent="0.2">
      <c r="A932" s="265" t="s">
        <v>1997</v>
      </c>
      <c r="B932" s="265" t="s">
        <v>1996</v>
      </c>
      <c r="C932" s="265">
        <v>0.5</v>
      </c>
      <c r="D932" s="265" t="s">
        <v>403</v>
      </c>
      <c r="E932" s="265" t="s">
        <v>519</v>
      </c>
      <c r="F932" s="265" t="s">
        <v>519</v>
      </c>
      <c r="G932" s="265">
        <v>-0.1</v>
      </c>
      <c r="I932" s="265">
        <v>14</v>
      </c>
      <c r="J932" s="265">
        <v>45</v>
      </c>
      <c r="K932" s="266">
        <v>43101</v>
      </c>
      <c r="L932" s="265">
        <v>1.83E-2</v>
      </c>
      <c r="M932" s="265">
        <v>2.5000000000000001E-3</v>
      </c>
      <c r="N932" s="265">
        <f t="shared" si="14"/>
        <v>2.0799999999999999E-2</v>
      </c>
    </row>
    <row r="933" spans="1:15" hidden="1" x14ac:dyDescent="0.2">
      <c r="A933" s="265" t="s">
        <v>1994</v>
      </c>
      <c r="B933" s="265" t="s">
        <v>1994</v>
      </c>
      <c r="C933" s="265">
        <v>0.5</v>
      </c>
      <c r="D933" s="265" t="s">
        <v>403</v>
      </c>
      <c r="E933" s="265" t="s">
        <v>519</v>
      </c>
      <c r="F933" s="265" t="s">
        <v>519</v>
      </c>
      <c r="G933" s="265">
        <v>-0.1</v>
      </c>
      <c r="I933" s="265">
        <v>14</v>
      </c>
      <c r="J933" s="265">
        <v>45</v>
      </c>
      <c r="K933" s="266">
        <v>43101</v>
      </c>
      <c r="L933" s="265">
        <v>1.83E-2</v>
      </c>
      <c r="M933" s="265">
        <v>2.5000000000000001E-3</v>
      </c>
      <c r="N933" s="265">
        <f t="shared" si="14"/>
        <v>2.0799999999999999E-2</v>
      </c>
      <c r="O933" s="265" t="s">
        <v>1994</v>
      </c>
    </row>
    <row r="934" spans="1:15" hidden="1" x14ac:dyDescent="0.2">
      <c r="A934" s="265" t="s">
        <v>1995</v>
      </c>
      <c r="B934" s="265" t="s">
        <v>1994</v>
      </c>
      <c r="C934" s="265">
        <v>0.5</v>
      </c>
      <c r="D934" s="265" t="s">
        <v>403</v>
      </c>
      <c r="E934" s="265" t="s">
        <v>519</v>
      </c>
      <c r="F934" s="265" t="s">
        <v>519</v>
      </c>
      <c r="G934" s="265">
        <v>-0.1</v>
      </c>
      <c r="I934" s="265">
        <v>14</v>
      </c>
      <c r="J934" s="265">
        <v>45</v>
      </c>
      <c r="K934" s="266">
        <v>43101</v>
      </c>
      <c r="L934" s="265">
        <v>1.83E-2</v>
      </c>
      <c r="M934" s="265">
        <v>2.5000000000000001E-3</v>
      </c>
      <c r="N934" s="265">
        <f t="shared" si="14"/>
        <v>2.0799999999999999E-2</v>
      </c>
    </row>
    <row r="935" spans="1:15" hidden="1" x14ac:dyDescent="0.2">
      <c r="A935" s="265" t="s">
        <v>223</v>
      </c>
      <c r="B935" s="265" t="s">
        <v>1992</v>
      </c>
      <c r="C935" s="265">
        <v>0.5</v>
      </c>
      <c r="D935" s="265" t="s">
        <v>403</v>
      </c>
      <c r="E935" s="265" t="s">
        <v>519</v>
      </c>
      <c r="F935" s="265" t="s">
        <v>519</v>
      </c>
      <c r="G935" s="265">
        <v>-0.1</v>
      </c>
      <c r="I935" s="265">
        <v>14</v>
      </c>
      <c r="J935" s="265">
        <v>45</v>
      </c>
      <c r="K935" s="266">
        <v>43101</v>
      </c>
      <c r="L935" s="265">
        <v>1.83E-2</v>
      </c>
      <c r="M935" s="265">
        <v>2.5000000000000001E-3</v>
      </c>
      <c r="N935" s="265">
        <f t="shared" si="14"/>
        <v>2.0799999999999999E-2</v>
      </c>
      <c r="O935" s="265" t="s">
        <v>223</v>
      </c>
    </row>
    <row r="936" spans="1:15" hidden="1" x14ac:dyDescent="0.2">
      <c r="A936" s="265" t="s">
        <v>1993</v>
      </c>
      <c r="B936" s="265" t="s">
        <v>1992</v>
      </c>
      <c r="C936" s="265">
        <v>0.5</v>
      </c>
      <c r="D936" s="265" t="s">
        <v>403</v>
      </c>
      <c r="E936" s="265" t="s">
        <v>519</v>
      </c>
      <c r="F936" s="265" t="s">
        <v>519</v>
      </c>
      <c r="G936" s="265">
        <v>-0.1</v>
      </c>
      <c r="I936" s="265">
        <v>14</v>
      </c>
      <c r="J936" s="265">
        <v>45</v>
      </c>
      <c r="K936" s="266">
        <v>43101</v>
      </c>
      <c r="L936" s="265">
        <v>1.83E-2</v>
      </c>
      <c r="M936" s="265">
        <v>2.5000000000000001E-3</v>
      </c>
      <c r="N936" s="265">
        <f t="shared" si="14"/>
        <v>2.0799999999999999E-2</v>
      </c>
    </row>
    <row r="937" spans="1:15" hidden="1" x14ac:dyDescent="0.2">
      <c r="A937" s="265" t="s">
        <v>1990</v>
      </c>
      <c r="B937" s="265" t="s">
        <v>1990</v>
      </c>
      <c r="C937" s="265">
        <v>0.5</v>
      </c>
      <c r="D937" s="265" t="s">
        <v>403</v>
      </c>
      <c r="E937" s="265" t="s">
        <v>519</v>
      </c>
      <c r="F937" s="265" t="s">
        <v>519</v>
      </c>
      <c r="G937" s="265">
        <v>-0.1</v>
      </c>
      <c r="I937" s="265">
        <v>14</v>
      </c>
      <c r="J937" s="265">
        <v>45</v>
      </c>
      <c r="K937" s="266">
        <v>43101</v>
      </c>
      <c r="L937" s="265">
        <v>1.83E-2</v>
      </c>
      <c r="M937" s="265">
        <v>2.5000000000000001E-3</v>
      </c>
      <c r="N937" s="265">
        <f t="shared" si="14"/>
        <v>2.0799999999999999E-2</v>
      </c>
      <c r="O937" s="265" t="s">
        <v>1990</v>
      </c>
    </row>
    <row r="938" spans="1:15" hidden="1" x14ac:dyDescent="0.2">
      <c r="A938" s="265" t="s">
        <v>1991</v>
      </c>
      <c r="B938" s="265" t="s">
        <v>1990</v>
      </c>
      <c r="C938" s="265">
        <v>0.5</v>
      </c>
      <c r="D938" s="265" t="s">
        <v>403</v>
      </c>
      <c r="E938" s="265" t="s">
        <v>519</v>
      </c>
      <c r="F938" s="265" t="s">
        <v>519</v>
      </c>
      <c r="G938" s="265">
        <v>-0.1</v>
      </c>
      <c r="I938" s="265">
        <v>14</v>
      </c>
      <c r="J938" s="265">
        <v>45</v>
      </c>
      <c r="K938" s="266">
        <v>43101</v>
      </c>
      <c r="L938" s="265">
        <v>1.83E-2</v>
      </c>
      <c r="M938" s="265">
        <v>2.5000000000000001E-3</v>
      </c>
      <c r="N938" s="265">
        <f t="shared" si="14"/>
        <v>2.0799999999999999E-2</v>
      </c>
    </row>
    <row r="939" spans="1:15" hidden="1" x14ac:dyDescent="0.2">
      <c r="A939" s="265" t="s">
        <v>1989</v>
      </c>
      <c r="B939" s="265" t="s">
        <v>1987</v>
      </c>
      <c r="C939" s="265">
        <v>0.5</v>
      </c>
      <c r="D939" s="265" t="s">
        <v>403</v>
      </c>
      <c r="E939" s="265" t="s">
        <v>519</v>
      </c>
      <c r="F939" s="265" t="s">
        <v>519</v>
      </c>
      <c r="G939" s="265">
        <v>-0.1</v>
      </c>
      <c r="I939" s="265">
        <v>14</v>
      </c>
      <c r="J939" s="265">
        <v>45</v>
      </c>
      <c r="K939" s="266">
        <v>43101</v>
      </c>
      <c r="L939" s="265">
        <v>1.83E-2</v>
      </c>
      <c r="M939" s="265">
        <v>2.5000000000000001E-3</v>
      </c>
      <c r="N939" s="265">
        <f t="shared" si="14"/>
        <v>2.0799999999999999E-2</v>
      </c>
      <c r="O939" s="265" t="s">
        <v>1989</v>
      </c>
    </row>
    <row r="940" spans="1:15" hidden="1" x14ac:dyDescent="0.2">
      <c r="A940" s="265" t="s">
        <v>1988</v>
      </c>
      <c r="B940" s="265" t="s">
        <v>1987</v>
      </c>
      <c r="C940" s="265">
        <v>0.5</v>
      </c>
      <c r="D940" s="265" t="s">
        <v>403</v>
      </c>
      <c r="E940" s="265" t="s">
        <v>519</v>
      </c>
      <c r="F940" s="265" t="s">
        <v>519</v>
      </c>
      <c r="G940" s="265">
        <v>-0.1</v>
      </c>
      <c r="I940" s="265">
        <v>14</v>
      </c>
      <c r="J940" s="265">
        <v>45</v>
      </c>
      <c r="K940" s="266">
        <v>43101</v>
      </c>
      <c r="L940" s="265">
        <v>1.83E-2</v>
      </c>
      <c r="M940" s="265">
        <v>2.5000000000000001E-3</v>
      </c>
      <c r="N940" s="265">
        <f t="shared" si="14"/>
        <v>2.0799999999999999E-2</v>
      </c>
    </row>
    <row r="941" spans="1:15" hidden="1" x14ac:dyDescent="0.2">
      <c r="A941" s="265" t="s">
        <v>1986</v>
      </c>
      <c r="B941" s="265" t="s">
        <v>1984</v>
      </c>
      <c r="C941" s="265">
        <v>0.5</v>
      </c>
      <c r="D941" s="265" t="s">
        <v>403</v>
      </c>
      <c r="E941" s="265" t="s">
        <v>519</v>
      </c>
      <c r="F941" s="265" t="s">
        <v>519</v>
      </c>
      <c r="G941" s="265">
        <v>-0.1</v>
      </c>
      <c r="I941" s="265">
        <v>14</v>
      </c>
      <c r="J941" s="265">
        <v>45</v>
      </c>
      <c r="K941" s="266">
        <v>43101</v>
      </c>
      <c r="L941" s="265">
        <v>1.83E-2</v>
      </c>
      <c r="M941" s="265">
        <v>2.5000000000000001E-3</v>
      </c>
      <c r="N941" s="265">
        <f t="shared" si="14"/>
        <v>2.0799999999999999E-2</v>
      </c>
      <c r="O941" s="265" t="s">
        <v>1986</v>
      </c>
    </row>
    <row r="942" spans="1:15" hidden="1" x14ac:dyDescent="0.2">
      <c r="A942" s="265" t="s">
        <v>1985</v>
      </c>
      <c r="B942" s="265" t="s">
        <v>1984</v>
      </c>
      <c r="C942" s="265">
        <v>0.5</v>
      </c>
      <c r="D942" s="265" t="s">
        <v>403</v>
      </c>
      <c r="E942" s="265" t="s">
        <v>519</v>
      </c>
      <c r="F942" s="265" t="s">
        <v>519</v>
      </c>
      <c r="G942" s="265">
        <v>-0.1</v>
      </c>
      <c r="I942" s="265">
        <v>14</v>
      </c>
      <c r="J942" s="265">
        <v>45</v>
      </c>
      <c r="K942" s="266">
        <v>43101</v>
      </c>
      <c r="L942" s="265">
        <v>1.83E-2</v>
      </c>
      <c r="M942" s="265">
        <v>2.5000000000000001E-3</v>
      </c>
      <c r="N942" s="265">
        <f t="shared" si="14"/>
        <v>2.0799999999999999E-2</v>
      </c>
    </row>
    <row r="943" spans="1:15" hidden="1" x14ac:dyDescent="0.2">
      <c r="A943" s="265" t="s">
        <v>1983</v>
      </c>
      <c r="B943" s="265" t="s">
        <v>1981</v>
      </c>
      <c r="C943" s="265">
        <v>0.5</v>
      </c>
      <c r="D943" s="265" t="s">
        <v>403</v>
      </c>
      <c r="E943" s="265" t="s">
        <v>519</v>
      </c>
      <c r="F943" s="265" t="s">
        <v>519</v>
      </c>
      <c r="G943" s="265">
        <v>-0.1</v>
      </c>
      <c r="I943" s="265">
        <v>14</v>
      </c>
      <c r="J943" s="265">
        <v>45</v>
      </c>
      <c r="K943" s="266">
        <v>43101</v>
      </c>
      <c r="L943" s="265">
        <v>1.83E-2</v>
      </c>
      <c r="M943" s="265">
        <v>2.5000000000000001E-3</v>
      </c>
      <c r="N943" s="265">
        <f t="shared" si="14"/>
        <v>2.0799999999999999E-2</v>
      </c>
    </row>
    <row r="944" spans="1:15" hidden="1" x14ac:dyDescent="0.2">
      <c r="A944" s="265" t="s">
        <v>1982</v>
      </c>
      <c r="B944" s="265" t="s">
        <v>1980</v>
      </c>
      <c r="C944" s="265">
        <v>0.5</v>
      </c>
      <c r="D944" s="265" t="s">
        <v>403</v>
      </c>
      <c r="E944" s="265" t="s">
        <v>519</v>
      </c>
      <c r="F944" s="265" t="s">
        <v>519</v>
      </c>
      <c r="G944" s="265">
        <v>-0.1</v>
      </c>
      <c r="I944" s="265">
        <v>14</v>
      </c>
      <c r="J944" s="265">
        <v>45</v>
      </c>
      <c r="K944" s="266">
        <v>43101</v>
      </c>
      <c r="L944" s="265">
        <v>1.83E-2</v>
      </c>
      <c r="M944" s="265">
        <v>2.5000000000000001E-3</v>
      </c>
      <c r="N944" s="265">
        <f t="shared" si="14"/>
        <v>2.0799999999999999E-2</v>
      </c>
    </row>
    <row r="945" spans="1:15" hidden="1" x14ac:dyDescent="0.2">
      <c r="A945" s="265" t="s">
        <v>1981</v>
      </c>
      <c r="B945" s="265" t="s">
        <v>1981</v>
      </c>
      <c r="C945" s="265">
        <v>0.5</v>
      </c>
      <c r="D945" s="265" t="s">
        <v>403</v>
      </c>
      <c r="E945" s="265" t="s">
        <v>519</v>
      </c>
      <c r="F945" s="265" t="s">
        <v>519</v>
      </c>
      <c r="G945" s="265">
        <v>-0.1</v>
      </c>
      <c r="I945" s="265">
        <v>14</v>
      </c>
      <c r="J945" s="265">
        <v>45</v>
      </c>
      <c r="K945" s="266">
        <v>43101</v>
      </c>
      <c r="L945" s="265">
        <v>1.83E-2</v>
      </c>
      <c r="M945" s="265">
        <v>2.5000000000000001E-3</v>
      </c>
      <c r="N945" s="265">
        <f t="shared" si="14"/>
        <v>2.0799999999999999E-2</v>
      </c>
      <c r="O945" s="265" t="s">
        <v>1981</v>
      </c>
    </row>
    <row r="946" spans="1:15" hidden="1" x14ac:dyDescent="0.2">
      <c r="A946" s="265" t="s">
        <v>1980</v>
      </c>
      <c r="B946" s="265" t="s">
        <v>1980</v>
      </c>
      <c r="C946" s="265">
        <v>0.5</v>
      </c>
      <c r="D946" s="265" t="s">
        <v>403</v>
      </c>
      <c r="E946" s="265" t="s">
        <v>519</v>
      </c>
      <c r="F946" s="265" t="s">
        <v>519</v>
      </c>
      <c r="G946" s="265">
        <v>-0.1</v>
      </c>
      <c r="I946" s="265">
        <v>14</v>
      </c>
      <c r="J946" s="265">
        <v>45</v>
      </c>
      <c r="K946" s="266">
        <v>43101</v>
      </c>
      <c r="L946" s="265">
        <v>1.83E-2</v>
      </c>
      <c r="M946" s="265">
        <v>2.5000000000000001E-3</v>
      </c>
      <c r="N946" s="265">
        <f t="shared" si="14"/>
        <v>2.0799999999999999E-2</v>
      </c>
      <c r="O946" s="265" t="s">
        <v>1980</v>
      </c>
    </row>
    <row r="947" spans="1:15" hidden="1" x14ac:dyDescent="0.2">
      <c r="A947" s="265" t="s">
        <v>1978</v>
      </c>
      <c r="B947" s="265" t="s">
        <v>1978</v>
      </c>
      <c r="C947" s="265">
        <v>0.5</v>
      </c>
      <c r="D947" s="265" t="s">
        <v>403</v>
      </c>
      <c r="E947" s="265" t="s">
        <v>519</v>
      </c>
      <c r="F947" s="265" t="s">
        <v>519</v>
      </c>
      <c r="G947" s="265">
        <v>-0.1</v>
      </c>
      <c r="I947" s="265">
        <v>14</v>
      </c>
      <c r="J947" s="265">
        <v>45</v>
      </c>
      <c r="K947" s="266">
        <v>43101</v>
      </c>
      <c r="L947" s="265">
        <v>1.83E-2</v>
      </c>
      <c r="M947" s="265">
        <v>2.5000000000000001E-3</v>
      </c>
      <c r="N947" s="265">
        <f t="shared" si="14"/>
        <v>2.0799999999999999E-2</v>
      </c>
      <c r="O947" s="265" t="s">
        <v>1978</v>
      </c>
    </row>
    <row r="948" spans="1:15" hidden="1" x14ac:dyDescent="0.2">
      <c r="A948" s="265" t="s">
        <v>1979</v>
      </c>
      <c r="B948" s="265" t="s">
        <v>1978</v>
      </c>
      <c r="C948" s="265">
        <v>0.5</v>
      </c>
      <c r="D948" s="265" t="s">
        <v>403</v>
      </c>
      <c r="E948" s="265" t="s">
        <v>519</v>
      </c>
      <c r="F948" s="265" t="s">
        <v>519</v>
      </c>
      <c r="G948" s="265">
        <v>-0.1</v>
      </c>
      <c r="I948" s="265">
        <v>14</v>
      </c>
      <c r="J948" s="265">
        <v>45</v>
      </c>
      <c r="K948" s="266">
        <v>43101</v>
      </c>
      <c r="L948" s="265">
        <v>1.83E-2</v>
      </c>
      <c r="M948" s="265">
        <v>2.5000000000000001E-3</v>
      </c>
      <c r="N948" s="265">
        <f t="shared" si="14"/>
        <v>2.0799999999999999E-2</v>
      </c>
    </row>
    <row r="949" spans="1:15" hidden="1" x14ac:dyDescent="0.2">
      <c r="A949" s="265" t="s">
        <v>1976</v>
      </c>
      <c r="B949" s="265" t="s">
        <v>1976</v>
      </c>
      <c r="C949" s="265">
        <v>0.5</v>
      </c>
      <c r="D949" s="265" t="s">
        <v>403</v>
      </c>
      <c r="E949" s="265" t="s">
        <v>519</v>
      </c>
      <c r="F949" s="265" t="s">
        <v>519</v>
      </c>
      <c r="G949" s="265">
        <v>-0.1</v>
      </c>
      <c r="I949" s="265">
        <v>14</v>
      </c>
      <c r="J949" s="265">
        <v>45</v>
      </c>
      <c r="K949" s="266">
        <v>43101</v>
      </c>
      <c r="L949" s="265">
        <v>1.83E-2</v>
      </c>
      <c r="M949" s="265">
        <v>2.5000000000000001E-3</v>
      </c>
      <c r="N949" s="265">
        <f t="shared" si="14"/>
        <v>2.0799999999999999E-2</v>
      </c>
      <c r="O949" s="265" t="s">
        <v>1976</v>
      </c>
    </row>
    <row r="950" spans="1:15" hidden="1" x14ac:dyDescent="0.2">
      <c r="A950" s="265" t="s">
        <v>1977</v>
      </c>
      <c r="B950" s="265" t="s">
        <v>1976</v>
      </c>
      <c r="C950" s="265">
        <v>0.5</v>
      </c>
      <c r="D950" s="265" t="s">
        <v>403</v>
      </c>
      <c r="E950" s="265" t="s">
        <v>519</v>
      </c>
      <c r="F950" s="265" t="s">
        <v>519</v>
      </c>
      <c r="G950" s="265">
        <v>-0.1</v>
      </c>
      <c r="I950" s="265">
        <v>14</v>
      </c>
      <c r="J950" s="265">
        <v>45</v>
      </c>
      <c r="K950" s="266">
        <v>43101</v>
      </c>
      <c r="L950" s="265">
        <v>1.83E-2</v>
      </c>
      <c r="M950" s="265">
        <v>2.5000000000000001E-3</v>
      </c>
      <c r="N950" s="265">
        <f t="shared" si="14"/>
        <v>2.0799999999999999E-2</v>
      </c>
    </row>
    <row r="951" spans="1:15" hidden="1" x14ac:dyDescent="0.2">
      <c r="A951" s="265" t="s">
        <v>1974</v>
      </c>
      <c r="B951" s="265" t="s">
        <v>1974</v>
      </c>
      <c r="C951" s="265">
        <v>0.5</v>
      </c>
      <c r="D951" s="265" t="s">
        <v>403</v>
      </c>
      <c r="E951" s="265" t="s">
        <v>519</v>
      </c>
      <c r="F951" s="265" t="s">
        <v>519</v>
      </c>
      <c r="G951" s="265">
        <v>-0.1</v>
      </c>
      <c r="I951" s="265">
        <v>14</v>
      </c>
      <c r="J951" s="265">
        <v>45</v>
      </c>
      <c r="K951" s="266">
        <v>43101</v>
      </c>
      <c r="L951" s="265">
        <v>1.83E-2</v>
      </c>
      <c r="M951" s="265">
        <v>2.5000000000000001E-3</v>
      </c>
      <c r="N951" s="265">
        <f t="shared" si="14"/>
        <v>2.0799999999999999E-2</v>
      </c>
      <c r="O951" s="265" t="s">
        <v>1974</v>
      </c>
    </row>
    <row r="952" spans="1:15" hidden="1" x14ac:dyDescent="0.2">
      <c r="A952" s="265" t="s">
        <v>1975</v>
      </c>
      <c r="B952" s="265" t="s">
        <v>1974</v>
      </c>
      <c r="C952" s="265">
        <v>0.5</v>
      </c>
      <c r="D952" s="265" t="s">
        <v>403</v>
      </c>
      <c r="E952" s="265" t="s">
        <v>519</v>
      </c>
      <c r="F952" s="265" t="s">
        <v>519</v>
      </c>
      <c r="G952" s="265">
        <v>-0.1</v>
      </c>
      <c r="I952" s="265">
        <v>14</v>
      </c>
      <c r="J952" s="265">
        <v>45</v>
      </c>
      <c r="K952" s="266">
        <v>43101</v>
      </c>
      <c r="L952" s="265">
        <v>1.83E-2</v>
      </c>
      <c r="M952" s="265">
        <v>2.5000000000000001E-3</v>
      </c>
      <c r="N952" s="265">
        <f t="shared" si="14"/>
        <v>2.0799999999999999E-2</v>
      </c>
    </row>
    <row r="953" spans="1:15" hidden="1" x14ac:dyDescent="0.2">
      <c r="A953" s="265" t="s">
        <v>1972</v>
      </c>
      <c r="B953" s="265" t="s">
        <v>1972</v>
      </c>
      <c r="C953" s="265">
        <v>0.5</v>
      </c>
      <c r="D953" s="265" t="s">
        <v>403</v>
      </c>
      <c r="E953" s="265" t="s">
        <v>519</v>
      </c>
      <c r="F953" s="265" t="s">
        <v>519</v>
      </c>
      <c r="G953" s="265">
        <v>-0.1</v>
      </c>
      <c r="I953" s="265">
        <v>14</v>
      </c>
      <c r="J953" s="265">
        <v>45</v>
      </c>
      <c r="K953" s="266">
        <v>43101</v>
      </c>
      <c r="L953" s="265">
        <v>1.83E-2</v>
      </c>
      <c r="M953" s="265">
        <v>2.5000000000000001E-3</v>
      </c>
      <c r="N953" s="265">
        <f t="shared" si="14"/>
        <v>2.0799999999999999E-2</v>
      </c>
      <c r="O953" s="265" t="s">
        <v>1972</v>
      </c>
    </row>
    <row r="954" spans="1:15" hidden="1" x14ac:dyDescent="0.2">
      <c r="A954" s="265" t="s">
        <v>1973</v>
      </c>
      <c r="B954" s="265" t="s">
        <v>1972</v>
      </c>
      <c r="C954" s="265">
        <v>0.5</v>
      </c>
      <c r="D954" s="265" t="s">
        <v>403</v>
      </c>
      <c r="E954" s="265" t="s">
        <v>519</v>
      </c>
      <c r="F954" s="265" t="s">
        <v>519</v>
      </c>
      <c r="G954" s="265">
        <v>-0.1</v>
      </c>
      <c r="I954" s="265">
        <v>14</v>
      </c>
      <c r="J954" s="265">
        <v>45</v>
      </c>
      <c r="K954" s="266">
        <v>43101</v>
      </c>
      <c r="L954" s="265">
        <v>1.83E-2</v>
      </c>
      <c r="M954" s="265">
        <v>2.5000000000000001E-3</v>
      </c>
      <c r="N954" s="265">
        <f t="shared" si="14"/>
        <v>2.0799999999999999E-2</v>
      </c>
    </row>
    <row r="955" spans="1:15" hidden="1" x14ac:dyDescent="0.2">
      <c r="A955" s="265" t="s">
        <v>1970</v>
      </c>
      <c r="B955" s="265" t="s">
        <v>1970</v>
      </c>
      <c r="C955" s="265">
        <v>0.5</v>
      </c>
      <c r="D955" s="265" t="s">
        <v>403</v>
      </c>
      <c r="E955" s="265" t="s">
        <v>519</v>
      </c>
      <c r="F955" s="265" t="s">
        <v>519</v>
      </c>
      <c r="G955" s="265">
        <v>-0.1</v>
      </c>
      <c r="I955" s="265">
        <v>14</v>
      </c>
      <c r="J955" s="265">
        <v>45</v>
      </c>
      <c r="K955" s="266">
        <v>43101</v>
      </c>
      <c r="L955" s="265">
        <v>1.83E-2</v>
      </c>
      <c r="M955" s="265">
        <v>2.5000000000000001E-3</v>
      </c>
      <c r="N955" s="265">
        <f t="shared" si="14"/>
        <v>2.0799999999999999E-2</v>
      </c>
      <c r="O955" s="265" t="s">
        <v>1970</v>
      </c>
    </row>
    <row r="956" spans="1:15" hidden="1" x14ac:dyDescent="0.2">
      <c r="A956" s="265" t="s">
        <v>1971</v>
      </c>
      <c r="B956" s="265" t="s">
        <v>1970</v>
      </c>
      <c r="C956" s="265">
        <v>0.5</v>
      </c>
      <c r="D956" s="265" t="s">
        <v>403</v>
      </c>
      <c r="E956" s="265" t="s">
        <v>519</v>
      </c>
      <c r="F956" s="265" t="s">
        <v>519</v>
      </c>
      <c r="G956" s="265">
        <v>-0.1</v>
      </c>
      <c r="I956" s="265">
        <v>14</v>
      </c>
      <c r="J956" s="265">
        <v>45</v>
      </c>
      <c r="K956" s="266">
        <v>43101</v>
      </c>
      <c r="L956" s="265">
        <v>1.83E-2</v>
      </c>
      <c r="M956" s="265">
        <v>2.5000000000000001E-3</v>
      </c>
      <c r="N956" s="265">
        <f t="shared" si="14"/>
        <v>2.0799999999999999E-2</v>
      </c>
    </row>
    <row r="957" spans="1:15" hidden="1" x14ac:dyDescent="0.2">
      <c r="A957" s="265" t="s">
        <v>1968</v>
      </c>
      <c r="B957" s="265" t="s">
        <v>1968</v>
      </c>
      <c r="C957" s="265">
        <v>0.5</v>
      </c>
      <c r="D957" s="265" t="s">
        <v>403</v>
      </c>
      <c r="E957" s="265" t="s">
        <v>519</v>
      </c>
      <c r="F957" s="265" t="s">
        <v>519</v>
      </c>
      <c r="G957" s="265">
        <v>-0.1</v>
      </c>
      <c r="I957" s="265">
        <v>14</v>
      </c>
      <c r="J957" s="265">
        <v>45</v>
      </c>
      <c r="K957" s="266">
        <v>43101</v>
      </c>
      <c r="L957" s="265">
        <v>1.83E-2</v>
      </c>
      <c r="M957" s="265">
        <v>2.5000000000000001E-3</v>
      </c>
      <c r="N957" s="265">
        <f t="shared" si="14"/>
        <v>2.0799999999999999E-2</v>
      </c>
      <c r="O957" s="265" t="s">
        <v>1968</v>
      </c>
    </row>
    <row r="958" spans="1:15" hidden="1" x14ac:dyDescent="0.2">
      <c r="A958" s="265" t="s">
        <v>1969</v>
      </c>
      <c r="B958" s="265" t="s">
        <v>1968</v>
      </c>
      <c r="C958" s="265">
        <v>0.5</v>
      </c>
      <c r="D958" s="265" t="s">
        <v>403</v>
      </c>
      <c r="E958" s="265" t="s">
        <v>519</v>
      </c>
      <c r="F958" s="265" t="s">
        <v>519</v>
      </c>
      <c r="G958" s="265">
        <v>-0.1</v>
      </c>
      <c r="I958" s="265">
        <v>14</v>
      </c>
      <c r="J958" s="265">
        <v>45</v>
      </c>
      <c r="K958" s="266">
        <v>43101</v>
      </c>
      <c r="L958" s="265">
        <v>1.83E-2</v>
      </c>
      <c r="M958" s="265">
        <v>2.5000000000000001E-3</v>
      </c>
      <c r="N958" s="265">
        <f t="shared" si="14"/>
        <v>2.0799999999999999E-2</v>
      </c>
    </row>
    <row r="959" spans="1:15" hidden="1" x14ac:dyDescent="0.2">
      <c r="A959" s="265" t="s">
        <v>1966</v>
      </c>
      <c r="B959" s="265" t="s">
        <v>1966</v>
      </c>
      <c r="C959" s="265">
        <v>0.5</v>
      </c>
      <c r="D959" s="265" t="s">
        <v>403</v>
      </c>
      <c r="E959" s="265" t="s">
        <v>519</v>
      </c>
      <c r="F959" s="265" t="s">
        <v>519</v>
      </c>
      <c r="G959" s="265">
        <v>-0.1</v>
      </c>
      <c r="I959" s="265">
        <v>14</v>
      </c>
      <c r="J959" s="265">
        <v>45</v>
      </c>
      <c r="K959" s="266">
        <v>43101</v>
      </c>
      <c r="L959" s="265">
        <v>1.83E-2</v>
      </c>
      <c r="M959" s="265">
        <v>2.5000000000000001E-3</v>
      </c>
      <c r="N959" s="265">
        <f t="shared" si="14"/>
        <v>2.0799999999999999E-2</v>
      </c>
      <c r="O959" s="265" t="s">
        <v>1966</v>
      </c>
    </row>
    <row r="960" spans="1:15" hidden="1" x14ac:dyDescent="0.2">
      <c r="A960" s="265" t="s">
        <v>1967</v>
      </c>
      <c r="B960" s="265" t="s">
        <v>1966</v>
      </c>
      <c r="C960" s="265">
        <v>0.5</v>
      </c>
      <c r="D960" s="265" t="s">
        <v>403</v>
      </c>
      <c r="E960" s="265" t="s">
        <v>519</v>
      </c>
      <c r="F960" s="265" t="s">
        <v>519</v>
      </c>
      <c r="G960" s="265">
        <v>-0.1</v>
      </c>
      <c r="I960" s="265">
        <v>14</v>
      </c>
      <c r="J960" s="265">
        <v>45</v>
      </c>
      <c r="K960" s="266">
        <v>43101</v>
      </c>
      <c r="L960" s="265">
        <v>1.83E-2</v>
      </c>
      <c r="M960" s="265">
        <v>2.5000000000000001E-3</v>
      </c>
      <c r="N960" s="265">
        <f t="shared" si="14"/>
        <v>2.0799999999999999E-2</v>
      </c>
    </row>
    <row r="961" spans="1:15" hidden="1" x14ac:dyDescent="0.2">
      <c r="A961" s="265" t="s">
        <v>1964</v>
      </c>
      <c r="B961" s="265" t="s">
        <v>1964</v>
      </c>
      <c r="C961" s="265">
        <v>0.5</v>
      </c>
      <c r="D961" s="265" t="s">
        <v>403</v>
      </c>
      <c r="E961" s="265" t="s">
        <v>519</v>
      </c>
      <c r="F961" s="265" t="s">
        <v>519</v>
      </c>
      <c r="G961" s="265">
        <v>-0.1</v>
      </c>
      <c r="I961" s="265">
        <v>14</v>
      </c>
      <c r="J961" s="265">
        <v>45</v>
      </c>
      <c r="K961" s="266">
        <v>43101</v>
      </c>
      <c r="L961" s="265">
        <v>1.83E-2</v>
      </c>
      <c r="M961" s="265">
        <v>2.5000000000000001E-3</v>
      </c>
      <c r="N961" s="265">
        <f t="shared" si="14"/>
        <v>2.0799999999999999E-2</v>
      </c>
      <c r="O961" s="265" t="s">
        <v>1964</v>
      </c>
    </row>
    <row r="962" spans="1:15" hidden="1" x14ac:dyDescent="0.2">
      <c r="A962" s="265" t="s">
        <v>1965</v>
      </c>
      <c r="B962" s="265" t="s">
        <v>1964</v>
      </c>
      <c r="C962" s="265">
        <v>0.5</v>
      </c>
      <c r="D962" s="265" t="s">
        <v>403</v>
      </c>
      <c r="E962" s="265" t="s">
        <v>519</v>
      </c>
      <c r="F962" s="265" t="s">
        <v>519</v>
      </c>
      <c r="G962" s="265">
        <v>-0.1</v>
      </c>
      <c r="I962" s="265">
        <v>14</v>
      </c>
      <c r="J962" s="265">
        <v>45</v>
      </c>
      <c r="K962" s="266">
        <v>43101</v>
      </c>
      <c r="L962" s="265">
        <v>1.83E-2</v>
      </c>
      <c r="M962" s="265">
        <v>2.5000000000000001E-3</v>
      </c>
      <c r="N962" s="265">
        <f t="shared" si="14"/>
        <v>2.0799999999999999E-2</v>
      </c>
    </row>
    <row r="963" spans="1:15" hidden="1" x14ac:dyDescent="0.2">
      <c r="A963" s="265" t="s">
        <v>1963</v>
      </c>
      <c r="B963" s="265" t="s">
        <v>1962</v>
      </c>
      <c r="C963" s="265">
        <v>0.5</v>
      </c>
      <c r="D963" s="265" t="s">
        <v>403</v>
      </c>
      <c r="E963" s="265" t="s">
        <v>519</v>
      </c>
      <c r="F963" s="265" t="s">
        <v>519</v>
      </c>
      <c r="G963" s="265">
        <v>-0.1</v>
      </c>
      <c r="I963" s="265">
        <v>14</v>
      </c>
      <c r="J963" s="265">
        <v>45</v>
      </c>
      <c r="K963" s="266">
        <v>43101</v>
      </c>
      <c r="L963" s="265">
        <v>1.83E-2</v>
      </c>
      <c r="M963" s="265">
        <v>2.5000000000000001E-3</v>
      </c>
      <c r="N963" s="265">
        <f t="shared" si="14"/>
        <v>2.0799999999999999E-2</v>
      </c>
    </row>
    <row r="964" spans="1:15" hidden="1" x14ac:dyDescent="0.2">
      <c r="A964" s="265" t="s">
        <v>1962</v>
      </c>
      <c r="B964" s="265" t="s">
        <v>1962</v>
      </c>
      <c r="C964" s="265">
        <v>0.5</v>
      </c>
      <c r="D964" s="265" t="s">
        <v>403</v>
      </c>
      <c r="E964" s="265" t="s">
        <v>519</v>
      </c>
      <c r="F964" s="265" t="s">
        <v>519</v>
      </c>
      <c r="G964" s="265">
        <v>-0.1</v>
      </c>
      <c r="I964" s="265">
        <v>14</v>
      </c>
      <c r="J964" s="265">
        <v>45</v>
      </c>
      <c r="K964" s="266">
        <v>43101</v>
      </c>
      <c r="L964" s="265">
        <v>1.83E-2</v>
      </c>
      <c r="M964" s="265">
        <v>2.5000000000000001E-3</v>
      </c>
      <c r="N964" s="265">
        <f t="shared" ref="N964:N1027" si="15">L964+M964</f>
        <v>2.0799999999999999E-2</v>
      </c>
      <c r="O964" s="265" t="s">
        <v>1962</v>
      </c>
    </row>
    <row r="965" spans="1:15" hidden="1" x14ac:dyDescent="0.2">
      <c r="A965" s="265" t="s">
        <v>1960</v>
      </c>
      <c r="B965" s="265" t="s">
        <v>1960</v>
      </c>
      <c r="C965" s="265">
        <v>0.5</v>
      </c>
      <c r="D965" s="265" t="s">
        <v>403</v>
      </c>
      <c r="E965" s="265" t="s">
        <v>519</v>
      </c>
      <c r="F965" s="265" t="s">
        <v>519</v>
      </c>
      <c r="G965" s="265">
        <v>-0.1</v>
      </c>
      <c r="I965" s="265">
        <v>14</v>
      </c>
      <c r="J965" s="265">
        <v>45</v>
      </c>
      <c r="K965" s="266">
        <v>43101</v>
      </c>
      <c r="L965" s="265">
        <v>1.83E-2</v>
      </c>
      <c r="M965" s="265">
        <v>2.5000000000000001E-3</v>
      </c>
      <c r="N965" s="265">
        <f t="shared" si="15"/>
        <v>2.0799999999999999E-2</v>
      </c>
      <c r="O965" s="265" t="s">
        <v>1960</v>
      </c>
    </row>
    <row r="966" spans="1:15" hidden="1" x14ac:dyDescent="0.2">
      <c r="A966" s="265" t="s">
        <v>1955</v>
      </c>
      <c r="B966" s="265" t="s">
        <v>1955</v>
      </c>
      <c r="C966" s="265">
        <v>0.5</v>
      </c>
      <c r="D966" s="265" t="s">
        <v>403</v>
      </c>
      <c r="E966" s="265" t="s">
        <v>519</v>
      </c>
      <c r="F966" s="265" t="s">
        <v>519</v>
      </c>
      <c r="G966" s="265">
        <v>-0.1</v>
      </c>
      <c r="I966" s="265">
        <v>14</v>
      </c>
      <c r="J966" s="265">
        <v>45</v>
      </c>
      <c r="K966" s="266">
        <v>43101</v>
      </c>
      <c r="L966" s="265">
        <v>1.83E-2</v>
      </c>
      <c r="M966" s="265">
        <v>2.5000000000000001E-3</v>
      </c>
      <c r="N966" s="265">
        <f t="shared" si="15"/>
        <v>2.0799999999999999E-2</v>
      </c>
      <c r="O966" s="265" t="s">
        <v>1955</v>
      </c>
    </row>
    <row r="967" spans="1:15" hidden="1" x14ac:dyDescent="0.2">
      <c r="A967" s="265" t="s">
        <v>1961</v>
      </c>
      <c r="B967" s="265" t="s">
        <v>1960</v>
      </c>
      <c r="C967" s="265">
        <v>0.5</v>
      </c>
      <c r="D967" s="265" t="s">
        <v>403</v>
      </c>
      <c r="E967" s="265" t="s">
        <v>519</v>
      </c>
      <c r="F967" s="265" t="s">
        <v>519</v>
      </c>
      <c r="G967" s="265">
        <v>-0.1</v>
      </c>
      <c r="I967" s="265">
        <v>14</v>
      </c>
      <c r="J967" s="265">
        <v>45</v>
      </c>
      <c r="K967" s="266">
        <v>43101</v>
      </c>
      <c r="L967" s="265">
        <v>1.83E-2</v>
      </c>
      <c r="M967" s="265">
        <v>2.5000000000000001E-3</v>
      </c>
      <c r="N967" s="265">
        <f t="shared" si="15"/>
        <v>2.0799999999999999E-2</v>
      </c>
    </row>
    <row r="968" spans="1:15" hidden="1" x14ac:dyDescent="0.2">
      <c r="A968" s="265" t="s">
        <v>1959</v>
      </c>
      <c r="B968" s="265" t="s">
        <v>1959</v>
      </c>
      <c r="C968" s="265">
        <v>0.5</v>
      </c>
      <c r="D968" s="265" t="s">
        <v>403</v>
      </c>
      <c r="E968" s="265" t="s">
        <v>519</v>
      </c>
      <c r="F968" s="265" t="s">
        <v>519</v>
      </c>
      <c r="G968" s="265">
        <v>-0.1</v>
      </c>
      <c r="I968" s="265">
        <v>14</v>
      </c>
      <c r="J968" s="265">
        <v>45</v>
      </c>
      <c r="K968" s="266">
        <v>43101</v>
      </c>
      <c r="L968" s="265">
        <v>1.83E-2</v>
      </c>
      <c r="M968" s="265">
        <v>2.5000000000000001E-3</v>
      </c>
      <c r="N968" s="265">
        <f t="shared" si="15"/>
        <v>2.0799999999999999E-2</v>
      </c>
      <c r="O968" s="265" t="s">
        <v>1959</v>
      </c>
    </row>
    <row r="969" spans="1:15" hidden="1" x14ac:dyDescent="0.2">
      <c r="A969" s="265" t="s">
        <v>1958</v>
      </c>
      <c r="B969" s="265" t="s">
        <v>1957</v>
      </c>
      <c r="C969" s="265">
        <v>0.5</v>
      </c>
      <c r="D969" s="265" t="s">
        <v>403</v>
      </c>
      <c r="E969" s="265" t="s">
        <v>519</v>
      </c>
      <c r="F969" s="265" t="s">
        <v>519</v>
      </c>
      <c r="G969" s="265">
        <v>-0.1</v>
      </c>
      <c r="I969" s="265">
        <v>14</v>
      </c>
      <c r="J969" s="265">
        <v>45</v>
      </c>
      <c r="K969" s="266">
        <v>43101</v>
      </c>
      <c r="L969" s="265">
        <v>1.83E-2</v>
      </c>
      <c r="M969" s="265">
        <v>2.5000000000000001E-3</v>
      </c>
      <c r="N969" s="265">
        <f t="shared" si="15"/>
        <v>2.0799999999999999E-2</v>
      </c>
    </row>
    <row r="970" spans="1:15" hidden="1" x14ac:dyDescent="0.2">
      <c r="A970" s="265" t="s">
        <v>1957</v>
      </c>
      <c r="B970" s="265" t="s">
        <v>1957</v>
      </c>
      <c r="C970" s="265">
        <v>0.5</v>
      </c>
      <c r="D970" s="265" t="s">
        <v>403</v>
      </c>
      <c r="E970" s="265" t="s">
        <v>519</v>
      </c>
      <c r="F970" s="265" t="s">
        <v>519</v>
      </c>
      <c r="G970" s="265">
        <v>-0.1</v>
      </c>
      <c r="I970" s="265">
        <v>14</v>
      </c>
      <c r="J970" s="265">
        <v>45</v>
      </c>
      <c r="K970" s="266">
        <v>43101</v>
      </c>
      <c r="L970" s="265">
        <v>1.83E-2</v>
      </c>
      <c r="M970" s="265">
        <v>2.5000000000000001E-3</v>
      </c>
      <c r="N970" s="265">
        <f t="shared" si="15"/>
        <v>2.0799999999999999E-2</v>
      </c>
      <c r="O970" s="265" t="s">
        <v>1957</v>
      </c>
    </row>
    <row r="971" spans="1:15" hidden="1" x14ac:dyDescent="0.2">
      <c r="A971" s="265" t="s">
        <v>1956</v>
      </c>
      <c r="B971" s="265" t="s">
        <v>1955</v>
      </c>
      <c r="C971" s="265">
        <v>0.5</v>
      </c>
      <c r="D971" s="265" t="s">
        <v>403</v>
      </c>
      <c r="E971" s="265" t="s">
        <v>519</v>
      </c>
      <c r="F971" s="265" t="s">
        <v>519</v>
      </c>
      <c r="G971" s="265">
        <v>-0.1</v>
      </c>
      <c r="I971" s="265">
        <v>14</v>
      </c>
      <c r="J971" s="265">
        <v>45</v>
      </c>
      <c r="K971" s="266">
        <v>43101</v>
      </c>
      <c r="L971" s="265">
        <v>1.83E-2</v>
      </c>
      <c r="M971" s="265">
        <v>2.5000000000000001E-3</v>
      </c>
      <c r="N971" s="265">
        <f t="shared" si="15"/>
        <v>2.0799999999999999E-2</v>
      </c>
    </row>
    <row r="972" spans="1:15" hidden="1" x14ac:dyDescent="0.2">
      <c r="A972" s="265" t="s">
        <v>1953</v>
      </c>
      <c r="B972" s="265" t="s">
        <v>1953</v>
      </c>
      <c r="C972" s="265">
        <v>0.5</v>
      </c>
      <c r="D972" s="265" t="s">
        <v>403</v>
      </c>
      <c r="E972" s="265" t="s">
        <v>519</v>
      </c>
      <c r="F972" s="265" t="s">
        <v>519</v>
      </c>
      <c r="G972" s="265">
        <v>-0.15</v>
      </c>
      <c r="I972" s="265">
        <v>18</v>
      </c>
      <c r="J972" s="265">
        <v>75</v>
      </c>
      <c r="K972" s="266">
        <v>43101</v>
      </c>
      <c r="L972" s="265">
        <v>1.09E-2</v>
      </c>
      <c r="M972" s="265">
        <v>1.6000000000000001E-3</v>
      </c>
      <c r="N972" s="265">
        <f t="shared" si="15"/>
        <v>1.2500000000000001E-2</v>
      </c>
    </row>
    <row r="973" spans="1:15" hidden="1" x14ac:dyDescent="0.2">
      <c r="A973" s="265" t="s">
        <v>1954</v>
      </c>
      <c r="B973" s="265" t="s">
        <v>1953</v>
      </c>
      <c r="C973" s="265">
        <v>0.5</v>
      </c>
      <c r="D973" s="265" t="s">
        <v>403</v>
      </c>
      <c r="E973" s="265" t="s">
        <v>519</v>
      </c>
      <c r="F973" s="265" t="s">
        <v>519</v>
      </c>
      <c r="G973" s="265">
        <v>-0.15</v>
      </c>
      <c r="I973" s="265">
        <v>18</v>
      </c>
      <c r="J973" s="265">
        <v>75</v>
      </c>
      <c r="K973" s="266">
        <v>43101</v>
      </c>
      <c r="L973" s="265">
        <v>1.09E-2</v>
      </c>
      <c r="M973" s="265">
        <v>1.6000000000000001E-3</v>
      </c>
      <c r="N973" s="265">
        <f t="shared" si="15"/>
        <v>1.2500000000000001E-2</v>
      </c>
    </row>
    <row r="974" spans="1:15" hidden="1" x14ac:dyDescent="0.2">
      <c r="A974" s="265" t="s">
        <v>1951</v>
      </c>
      <c r="B974" s="265" t="s">
        <v>1951</v>
      </c>
      <c r="C974" s="265">
        <v>0.5</v>
      </c>
      <c r="D974" s="265" t="s">
        <v>403</v>
      </c>
      <c r="E974" s="265" t="s">
        <v>519</v>
      </c>
      <c r="F974" s="265" t="s">
        <v>519</v>
      </c>
      <c r="G974" s="265">
        <v>-0.15</v>
      </c>
      <c r="I974" s="265">
        <v>18</v>
      </c>
      <c r="J974" s="265">
        <v>75</v>
      </c>
      <c r="K974" s="266">
        <v>43101</v>
      </c>
      <c r="L974" s="265">
        <v>1.09E-2</v>
      </c>
      <c r="M974" s="265">
        <v>1.6000000000000001E-3</v>
      </c>
      <c r="N974" s="265">
        <f t="shared" si="15"/>
        <v>1.2500000000000001E-2</v>
      </c>
      <c r="O974" s="265" t="s">
        <v>1951</v>
      </c>
    </row>
    <row r="975" spans="1:15" hidden="1" x14ac:dyDescent="0.2">
      <c r="A975" s="265" t="s">
        <v>1952</v>
      </c>
      <c r="B975" s="265" t="s">
        <v>1951</v>
      </c>
      <c r="C975" s="265">
        <v>0.5</v>
      </c>
      <c r="D975" s="265" t="s">
        <v>403</v>
      </c>
      <c r="E975" s="265" t="s">
        <v>519</v>
      </c>
      <c r="F975" s="265" t="s">
        <v>519</v>
      </c>
      <c r="G975" s="265">
        <v>-0.15</v>
      </c>
      <c r="I975" s="265">
        <v>18</v>
      </c>
      <c r="J975" s="265">
        <v>75</v>
      </c>
      <c r="K975" s="266">
        <v>43101</v>
      </c>
      <c r="L975" s="265">
        <v>1.09E-2</v>
      </c>
      <c r="M975" s="265">
        <v>1.6000000000000001E-3</v>
      </c>
      <c r="N975" s="265">
        <f t="shared" si="15"/>
        <v>1.2500000000000001E-2</v>
      </c>
    </row>
    <row r="976" spans="1:15" hidden="1" x14ac:dyDescent="0.2">
      <c r="A976" s="265" t="s">
        <v>1949</v>
      </c>
      <c r="B976" s="265" t="s">
        <v>1949</v>
      </c>
      <c r="C976" s="265">
        <v>0.5</v>
      </c>
      <c r="D976" s="265" t="s">
        <v>403</v>
      </c>
      <c r="E976" s="265" t="s">
        <v>519</v>
      </c>
      <c r="F976" s="265" t="s">
        <v>519</v>
      </c>
      <c r="G976" s="265">
        <v>-0.15</v>
      </c>
      <c r="I976" s="265">
        <v>18</v>
      </c>
      <c r="J976" s="265">
        <v>75</v>
      </c>
      <c r="K976" s="266">
        <v>43101</v>
      </c>
      <c r="L976" s="265">
        <v>1.09E-2</v>
      </c>
      <c r="M976" s="265">
        <v>1.6000000000000001E-3</v>
      </c>
      <c r="N976" s="265">
        <f t="shared" si="15"/>
        <v>1.2500000000000001E-2</v>
      </c>
      <c r="O976" s="265" t="s">
        <v>1949</v>
      </c>
    </row>
    <row r="977" spans="1:15" hidden="1" x14ac:dyDescent="0.2">
      <c r="A977" s="265" t="s">
        <v>1950</v>
      </c>
      <c r="B977" s="265" t="s">
        <v>1949</v>
      </c>
      <c r="C977" s="265">
        <v>0.5</v>
      </c>
      <c r="D977" s="265" t="s">
        <v>403</v>
      </c>
      <c r="E977" s="265" t="s">
        <v>519</v>
      </c>
      <c r="F977" s="265" t="s">
        <v>519</v>
      </c>
      <c r="G977" s="265">
        <v>-0.15</v>
      </c>
      <c r="I977" s="265">
        <v>18</v>
      </c>
      <c r="J977" s="265">
        <v>75</v>
      </c>
      <c r="K977" s="266">
        <v>43101</v>
      </c>
      <c r="L977" s="265">
        <v>1.09E-2</v>
      </c>
      <c r="M977" s="265">
        <v>1.6000000000000001E-3</v>
      </c>
      <c r="N977" s="265">
        <f t="shared" si="15"/>
        <v>1.2500000000000001E-2</v>
      </c>
    </row>
    <row r="978" spans="1:15" hidden="1" x14ac:dyDescent="0.2">
      <c r="A978" s="265" t="s">
        <v>1947</v>
      </c>
      <c r="B978" s="265" t="s">
        <v>1947</v>
      </c>
      <c r="C978" s="265">
        <v>0.5</v>
      </c>
      <c r="D978" s="265" t="s">
        <v>403</v>
      </c>
      <c r="E978" s="265" t="s">
        <v>519</v>
      </c>
      <c r="F978" s="265" t="s">
        <v>519</v>
      </c>
      <c r="G978" s="265">
        <v>-0.15</v>
      </c>
      <c r="I978" s="265">
        <v>18</v>
      </c>
      <c r="J978" s="265">
        <v>75</v>
      </c>
      <c r="K978" s="266">
        <v>43101</v>
      </c>
      <c r="L978" s="265">
        <v>1.09E-2</v>
      </c>
      <c r="M978" s="265">
        <v>1.6000000000000001E-3</v>
      </c>
      <c r="N978" s="265">
        <f t="shared" si="15"/>
        <v>1.2500000000000001E-2</v>
      </c>
      <c r="O978" s="265" t="s">
        <v>1947</v>
      </c>
    </row>
    <row r="979" spans="1:15" hidden="1" x14ac:dyDescent="0.2">
      <c r="A979" s="265" t="s">
        <v>1945</v>
      </c>
      <c r="B979" s="265" t="s">
        <v>1945</v>
      </c>
      <c r="C979" s="265">
        <v>0.5</v>
      </c>
      <c r="D979" s="265" t="s">
        <v>403</v>
      </c>
      <c r="E979" s="265" t="s">
        <v>519</v>
      </c>
      <c r="F979" s="265" t="s">
        <v>519</v>
      </c>
      <c r="G979" s="265">
        <v>-0.15</v>
      </c>
      <c r="I979" s="265">
        <v>18</v>
      </c>
      <c r="J979" s="265">
        <v>75</v>
      </c>
      <c r="K979" s="266">
        <v>43101</v>
      </c>
      <c r="L979" s="265">
        <v>1.09E-2</v>
      </c>
      <c r="M979" s="265">
        <v>1.6000000000000001E-3</v>
      </c>
      <c r="N979" s="265">
        <f t="shared" si="15"/>
        <v>1.2500000000000001E-2</v>
      </c>
      <c r="O979" s="265" t="s">
        <v>1945</v>
      </c>
    </row>
    <row r="980" spans="1:15" hidden="1" x14ac:dyDescent="0.2">
      <c r="A980" s="265" t="s">
        <v>1948</v>
      </c>
      <c r="B980" s="265" t="s">
        <v>1947</v>
      </c>
      <c r="C980" s="265">
        <v>0.5</v>
      </c>
      <c r="D980" s="265" t="s">
        <v>403</v>
      </c>
      <c r="E980" s="265" t="s">
        <v>519</v>
      </c>
      <c r="F980" s="265" t="s">
        <v>519</v>
      </c>
      <c r="G980" s="265">
        <v>-0.15</v>
      </c>
      <c r="I980" s="265">
        <v>18</v>
      </c>
      <c r="J980" s="265">
        <v>75</v>
      </c>
      <c r="K980" s="266">
        <v>43101</v>
      </c>
      <c r="L980" s="265">
        <v>1.09E-2</v>
      </c>
      <c r="M980" s="265">
        <v>1.6000000000000001E-3</v>
      </c>
      <c r="N980" s="265">
        <f t="shared" si="15"/>
        <v>1.2500000000000001E-2</v>
      </c>
    </row>
    <row r="981" spans="1:15" hidden="1" x14ac:dyDescent="0.2">
      <c r="A981" s="265" t="s">
        <v>1946</v>
      </c>
      <c r="B981" s="265" t="s">
        <v>1945</v>
      </c>
      <c r="C981" s="265">
        <v>0.5</v>
      </c>
      <c r="D981" s="265" t="s">
        <v>403</v>
      </c>
      <c r="E981" s="265" t="s">
        <v>519</v>
      </c>
      <c r="F981" s="265" t="s">
        <v>519</v>
      </c>
      <c r="G981" s="265">
        <v>-0.15</v>
      </c>
      <c r="I981" s="265">
        <v>18</v>
      </c>
      <c r="J981" s="265">
        <v>75</v>
      </c>
      <c r="K981" s="266">
        <v>43101</v>
      </c>
      <c r="L981" s="265">
        <v>1.09E-2</v>
      </c>
      <c r="M981" s="265">
        <v>1.6000000000000001E-3</v>
      </c>
      <c r="N981" s="265">
        <f t="shared" si="15"/>
        <v>1.2500000000000001E-2</v>
      </c>
    </row>
    <row r="982" spans="1:15" hidden="1" x14ac:dyDescent="0.2">
      <c r="A982" s="265" t="s">
        <v>1944</v>
      </c>
      <c r="B982" s="265" t="s">
        <v>1943</v>
      </c>
      <c r="C982" s="265">
        <v>0.5</v>
      </c>
      <c r="D982" s="265" t="s">
        <v>403</v>
      </c>
      <c r="E982" s="265" t="s">
        <v>519</v>
      </c>
      <c r="F982" s="265" t="s">
        <v>519</v>
      </c>
      <c r="G982" s="265">
        <v>0</v>
      </c>
      <c r="K982" s="266">
        <v>41760</v>
      </c>
      <c r="L982" s="265">
        <v>0</v>
      </c>
      <c r="M982" s="265">
        <v>0</v>
      </c>
      <c r="N982" s="265">
        <f t="shared" si="15"/>
        <v>0</v>
      </c>
    </row>
    <row r="983" spans="1:15" hidden="1" x14ac:dyDescent="0.2">
      <c r="A983" s="265" t="s">
        <v>1941</v>
      </c>
      <c r="B983" s="265" t="s">
        <v>1941</v>
      </c>
      <c r="C983" s="265">
        <v>0.5</v>
      </c>
      <c r="D983" s="265" t="s">
        <v>403</v>
      </c>
      <c r="E983" s="265" t="s">
        <v>519</v>
      </c>
      <c r="F983" s="265" t="s">
        <v>519</v>
      </c>
      <c r="G983" s="265">
        <v>-0.15</v>
      </c>
      <c r="I983" s="265">
        <v>18</v>
      </c>
      <c r="J983" s="265">
        <v>75</v>
      </c>
      <c r="K983" s="266">
        <v>43101</v>
      </c>
      <c r="L983" s="265">
        <v>1.09E-2</v>
      </c>
      <c r="M983" s="265">
        <v>1.6000000000000001E-3</v>
      </c>
      <c r="N983" s="265">
        <f t="shared" si="15"/>
        <v>1.2500000000000001E-2</v>
      </c>
    </row>
    <row r="984" spans="1:15" hidden="1" x14ac:dyDescent="0.2">
      <c r="A984" s="265" t="s">
        <v>1942</v>
      </c>
      <c r="B984" s="265" t="s">
        <v>1941</v>
      </c>
      <c r="C984" s="265">
        <v>0.5</v>
      </c>
      <c r="D984" s="265" t="s">
        <v>403</v>
      </c>
      <c r="E984" s="265" t="s">
        <v>519</v>
      </c>
      <c r="F984" s="265" t="s">
        <v>519</v>
      </c>
      <c r="G984" s="265">
        <v>-0.15</v>
      </c>
      <c r="I984" s="265">
        <v>18</v>
      </c>
      <c r="J984" s="265">
        <v>75</v>
      </c>
      <c r="K984" s="266">
        <v>43101</v>
      </c>
      <c r="L984" s="265">
        <v>1.09E-2</v>
      </c>
      <c r="M984" s="265">
        <v>1.6000000000000001E-3</v>
      </c>
      <c r="N984" s="265">
        <f t="shared" si="15"/>
        <v>1.2500000000000001E-2</v>
      </c>
    </row>
    <row r="985" spans="1:15" hidden="1" x14ac:dyDescent="0.2">
      <c r="A985" s="265" t="s">
        <v>1940</v>
      </c>
      <c r="B985" s="265" t="s">
        <v>1938</v>
      </c>
      <c r="C985" s="265">
        <v>0.5</v>
      </c>
      <c r="D985" s="265" t="s">
        <v>403</v>
      </c>
      <c r="E985" s="265" t="s">
        <v>519</v>
      </c>
      <c r="F985" s="265" t="s">
        <v>519</v>
      </c>
      <c r="G985" s="265">
        <v>-0.15</v>
      </c>
      <c r="I985" s="265">
        <v>18</v>
      </c>
      <c r="J985" s="265">
        <v>75</v>
      </c>
      <c r="K985" s="266">
        <v>43101</v>
      </c>
      <c r="L985" s="265">
        <v>1.09E-2</v>
      </c>
      <c r="M985" s="265">
        <v>1.6000000000000001E-3</v>
      </c>
      <c r="N985" s="265">
        <f t="shared" si="15"/>
        <v>1.2500000000000001E-2</v>
      </c>
      <c r="O985" s="265" t="s">
        <v>1940</v>
      </c>
    </row>
    <row r="986" spans="1:15" hidden="1" x14ac:dyDescent="0.2">
      <c r="A986" s="265" t="s">
        <v>1939</v>
      </c>
      <c r="B986" s="265" t="s">
        <v>1938</v>
      </c>
      <c r="C986" s="265">
        <v>0.5</v>
      </c>
      <c r="D986" s="265" t="s">
        <v>403</v>
      </c>
      <c r="E986" s="265" t="s">
        <v>519</v>
      </c>
      <c r="F986" s="265" t="s">
        <v>519</v>
      </c>
      <c r="G986" s="265">
        <v>-0.15</v>
      </c>
      <c r="I986" s="265">
        <v>18</v>
      </c>
      <c r="J986" s="265">
        <v>75</v>
      </c>
      <c r="K986" s="266">
        <v>43101</v>
      </c>
      <c r="L986" s="265">
        <v>1.09E-2</v>
      </c>
      <c r="M986" s="265">
        <v>1.6000000000000001E-3</v>
      </c>
      <c r="N986" s="265">
        <f t="shared" si="15"/>
        <v>1.2500000000000001E-2</v>
      </c>
    </row>
    <row r="987" spans="1:15" hidden="1" x14ac:dyDescent="0.2">
      <c r="A987" s="265" t="s">
        <v>1937</v>
      </c>
      <c r="B987" s="265" t="s">
        <v>1936</v>
      </c>
      <c r="C987" s="265">
        <v>0.5</v>
      </c>
      <c r="D987" s="265" t="s">
        <v>403</v>
      </c>
      <c r="E987" s="265" t="s">
        <v>519</v>
      </c>
      <c r="F987" s="265" t="s">
        <v>519</v>
      </c>
      <c r="G987" s="265">
        <v>0</v>
      </c>
      <c r="I987" s="265">
        <v>19</v>
      </c>
      <c r="J987" s="265">
        <v>55</v>
      </c>
      <c r="K987" s="266">
        <v>40664</v>
      </c>
      <c r="L987" s="265">
        <v>0</v>
      </c>
      <c r="M987" s="265">
        <v>0</v>
      </c>
      <c r="N987" s="265">
        <f t="shared" si="15"/>
        <v>0</v>
      </c>
    </row>
    <row r="988" spans="1:15" hidden="1" x14ac:dyDescent="0.2">
      <c r="A988" s="265" t="s">
        <v>1935</v>
      </c>
      <c r="B988" s="265" t="s">
        <v>1934</v>
      </c>
      <c r="C988" s="265">
        <v>0.5</v>
      </c>
      <c r="D988" s="265" t="s">
        <v>403</v>
      </c>
      <c r="E988" s="265" t="s">
        <v>519</v>
      </c>
      <c r="F988" s="265" t="s">
        <v>519</v>
      </c>
      <c r="G988" s="265">
        <v>0</v>
      </c>
      <c r="I988" s="265">
        <v>19</v>
      </c>
      <c r="J988" s="265">
        <v>55</v>
      </c>
      <c r="K988" s="266">
        <v>41760</v>
      </c>
      <c r="L988" s="265">
        <v>0</v>
      </c>
      <c r="M988" s="265">
        <v>0</v>
      </c>
      <c r="N988" s="265">
        <f t="shared" si="15"/>
        <v>0</v>
      </c>
    </row>
    <row r="989" spans="1:15" hidden="1" x14ac:dyDescent="0.2">
      <c r="A989" s="265" t="s">
        <v>1933</v>
      </c>
      <c r="B989" s="265" t="s">
        <v>1932</v>
      </c>
      <c r="C989" s="265">
        <v>0.5</v>
      </c>
      <c r="D989" s="265" t="s">
        <v>403</v>
      </c>
      <c r="E989" s="265" t="s">
        <v>519</v>
      </c>
      <c r="F989" s="265" t="s">
        <v>519</v>
      </c>
      <c r="G989" s="265">
        <v>0</v>
      </c>
      <c r="I989" s="265">
        <v>15</v>
      </c>
      <c r="J989" s="265">
        <v>45</v>
      </c>
      <c r="K989" s="266">
        <v>43101</v>
      </c>
      <c r="L989" s="265">
        <v>0</v>
      </c>
      <c r="M989" s="265">
        <v>0</v>
      </c>
      <c r="N989" s="265">
        <f t="shared" si="15"/>
        <v>0</v>
      </c>
    </row>
    <row r="990" spans="1:15" hidden="1" x14ac:dyDescent="0.2">
      <c r="A990" s="265" t="s">
        <v>1931</v>
      </c>
      <c r="B990" s="265" t="s">
        <v>1929</v>
      </c>
      <c r="C990" s="265">
        <v>0.5</v>
      </c>
      <c r="D990" s="265" t="s">
        <v>403</v>
      </c>
      <c r="E990" s="265" t="s">
        <v>519</v>
      </c>
      <c r="F990" s="265" t="s">
        <v>519</v>
      </c>
      <c r="G990" s="265">
        <v>-0.15</v>
      </c>
      <c r="I990" s="265">
        <v>18</v>
      </c>
      <c r="J990" s="265">
        <v>75</v>
      </c>
      <c r="K990" s="266">
        <v>43101</v>
      </c>
      <c r="L990" s="265">
        <v>9.7000000000000003E-3</v>
      </c>
      <c r="M990" s="265">
        <v>1.5E-3</v>
      </c>
      <c r="N990" s="265">
        <f t="shared" si="15"/>
        <v>1.12E-2</v>
      </c>
    </row>
    <row r="991" spans="1:15" hidden="1" x14ac:dyDescent="0.2">
      <c r="A991" s="265" t="s">
        <v>1930</v>
      </c>
      <c r="B991" s="265" t="s">
        <v>1929</v>
      </c>
      <c r="C991" s="265">
        <v>0.5</v>
      </c>
      <c r="D991" s="265" t="s">
        <v>403</v>
      </c>
      <c r="E991" s="265" t="s">
        <v>519</v>
      </c>
      <c r="F991" s="265" t="s">
        <v>519</v>
      </c>
      <c r="G991" s="265">
        <v>-0.15</v>
      </c>
      <c r="I991" s="265">
        <v>18</v>
      </c>
      <c r="J991" s="265">
        <v>75</v>
      </c>
      <c r="K991" s="266">
        <v>43101</v>
      </c>
      <c r="L991" s="265">
        <v>9.7000000000000003E-3</v>
      </c>
      <c r="M991" s="265">
        <v>1.5E-3</v>
      </c>
      <c r="N991" s="265">
        <f t="shared" si="15"/>
        <v>1.12E-2</v>
      </c>
    </row>
    <row r="992" spans="1:15" hidden="1" x14ac:dyDescent="0.2">
      <c r="A992" s="265" t="s">
        <v>1927</v>
      </c>
      <c r="B992" s="265" t="s">
        <v>1927</v>
      </c>
      <c r="C992" s="265">
        <v>0.5</v>
      </c>
      <c r="D992" s="265" t="s">
        <v>403</v>
      </c>
      <c r="E992" s="265" t="s">
        <v>519</v>
      </c>
      <c r="F992" s="265" t="s">
        <v>519</v>
      </c>
      <c r="G992" s="265">
        <v>-0.15</v>
      </c>
      <c r="I992" s="265">
        <v>18</v>
      </c>
      <c r="J992" s="265">
        <v>75</v>
      </c>
      <c r="K992" s="266">
        <v>43101</v>
      </c>
      <c r="L992" s="265">
        <v>9.7000000000000003E-3</v>
      </c>
      <c r="M992" s="265">
        <v>1.5E-3</v>
      </c>
      <c r="N992" s="265">
        <f t="shared" si="15"/>
        <v>1.12E-2</v>
      </c>
      <c r="O992" s="265" t="s">
        <v>1927</v>
      </c>
    </row>
    <row r="993" spans="1:15" hidden="1" x14ac:dyDescent="0.2">
      <c r="A993" s="265" t="s">
        <v>1928</v>
      </c>
      <c r="B993" s="265" t="s">
        <v>1927</v>
      </c>
      <c r="C993" s="265">
        <v>0.5</v>
      </c>
      <c r="D993" s="265" t="s">
        <v>403</v>
      </c>
      <c r="E993" s="265" t="s">
        <v>519</v>
      </c>
      <c r="F993" s="265" t="s">
        <v>519</v>
      </c>
      <c r="G993" s="265">
        <v>-0.15</v>
      </c>
      <c r="I993" s="265">
        <v>18</v>
      </c>
      <c r="J993" s="265">
        <v>75</v>
      </c>
      <c r="K993" s="266">
        <v>43101</v>
      </c>
      <c r="L993" s="265">
        <v>9.7000000000000003E-3</v>
      </c>
      <c r="M993" s="265">
        <v>1.5E-3</v>
      </c>
      <c r="N993" s="265">
        <f t="shared" si="15"/>
        <v>1.12E-2</v>
      </c>
    </row>
    <row r="994" spans="1:15" hidden="1" x14ac:dyDescent="0.2">
      <c r="A994" s="265" t="s">
        <v>1926</v>
      </c>
      <c r="B994" s="265" t="s">
        <v>1924</v>
      </c>
      <c r="C994" s="265">
        <v>0.5</v>
      </c>
      <c r="D994" s="265" t="s">
        <v>403</v>
      </c>
      <c r="E994" s="265" t="s">
        <v>519</v>
      </c>
      <c r="F994" s="265" t="s">
        <v>519</v>
      </c>
      <c r="G994" s="265">
        <v>-0.15</v>
      </c>
      <c r="I994" s="265">
        <v>18</v>
      </c>
      <c r="J994" s="265">
        <v>75</v>
      </c>
      <c r="K994" s="266">
        <v>43101</v>
      </c>
      <c r="L994" s="265">
        <v>4.0000000000000001E-3</v>
      </c>
      <c r="M994" s="265">
        <v>5.9999999999999995E-4</v>
      </c>
      <c r="N994" s="265">
        <f t="shared" si="15"/>
        <v>4.5999999999999999E-3</v>
      </c>
    </row>
    <row r="995" spans="1:15" hidden="1" x14ac:dyDescent="0.2">
      <c r="A995" s="265" t="s">
        <v>125</v>
      </c>
      <c r="B995" s="265" t="s">
        <v>1922</v>
      </c>
      <c r="C995" s="265">
        <v>0.5</v>
      </c>
      <c r="D995" s="265" t="s">
        <v>403</v>
      </c>
      <c r="E995" s="265" t="s">
        <v>519</v>
      </c>
      <c r="F995" s="265" t="s">
        <v>519</v>
      </c>
      <c r="G995" s="265">
        <v>-0.15</v>
      </c>
      <c r="I995" s="265">
        <v>18</v>
      </c>
      <c r="J995" s="265">
        <v>75</v>
      </c>
      <c r="K995" s="266">
        <v>43101</v>
      </c>
      <c r="L995" s="265">
        <v>4.0000000000000001E-3</v>
      </c>
      <c r="M995" s="265">
        <v>5.9999999999999995E-4</v>
      </c>
      <c r="N995" s="265">
        <f t="shared" si="15"/>
        <v>4.5999999999999999E-3</v>
      </c>
      <c r="O995" s="265" t="s">
        <v>125</v>
      </c>
    </row>
    <row r="996" spans="1:15" hidden="1" x14ac:dyDescent="0.2">
      <c r="A996" s="265" t="s">
        <v>1925</v>
      </c>
      <c r="B996" s="265" t="s">
        <v>1924</v>
      </c>
      <c r="C996" s="265">
        <v>0.5</v>
      </c>
      <c r="D996" s="265" t="s">
        <v>403</v>
      </c>
      <c r="E996" s="265" t="s">
        <v>519</v>
      </c>
      <c r="F996" s="265" t="s">
        <v>519</v>
      </c>
      <c r="G996" s="265">
        <v>-0.15</v>
      </c>
      <c r="I996" s="265">
        <v>18</v>
      </c>
      <c r="J996" s="265">
        <v>75</v>
      </c>
      <c r="K996" s="266">
        <v>43101</v>
      </c>
      <c r="L996" s="265">
        <v>4.0000000000000001E-3</v>
      </c>
      <c r="M996" s="265">
        <v>5.9999999999999995E-4</v>
      </c>
      <c r="N996" s="265">
        <f t="shared" si="15"/>
        <v>4.5999999999999999E-3</v>
      </c>
    </row>
    <row r="997" spans="1:15" hidden="1" x14ac:dyDescent="0.2">
      <c r="A997" s="265" t="s">
        <v>1923</v>
      </c>
      <c r="B997" s="265" t="s">
        <v>1922</v>
      </c>
      <c r="C997" s="265">
        <v>0.5</v>
      </c>
      <c r="D997" s="265" t="s">
        <v>403</v>
      </c>
      <c r="E997" s="265" t="s">
        <v>519</v>
      </c>
      <c r="F997" s="265" t="s">
        <v>519</v>
      </c>
      <c r="G997" s="265">
        <v>-0.15</v>
      </c>
      <c r="I997" s="265">
        <v>18</v>
      </c>
      <c r="J997" s="265">
        <v>75</v>
      </c>
      <c r="K997" s="266">
        <v>43101</v>
      </c>
      <c r="L997" s="265">
        <v>4.0000000000000001E-3</v>
      </c>
      <c r="M997" s="265">
        <v>5.9999999999999995E-4</v>
      </c>
      <c r="N997" s="265">
        <f t="shared" si="15"/>
        <v>4.5999999999999999E-3</v>
      </c>
    </row>
    <row r="998" spans="1:15" hidden="1" x14ac:dyDescent="0.2">
      <c r="A998" s="265" t="s">
        <v>1921</v>
      </c>
      <c r="B998" s="265" t="s">
        <v>1919</v>
      </c>
      <c r="C998" s="265">
        <v>0.5</v>
      </c>
      <c r="D998" s="265" t="s">
        <v>403</v>
      </c>
      <c r="E998" s="265" t="s">
        <v>519</v>
      </c>
      <c r="F998" s="265" t="s">
        <v>519</v>
      </c>
      <c r="G998" s="265">
        <v>-0.15</v>
      </c>
      <c r="I998" s="265">
        <v>18</v>
      </c>
      <c r="J998" s="265">
        <v>75</v>
      </c>
      <c r="K998" s="266">
        <v>43101</v>
      </c>
      <c r="L998" s="265">
        <v>4.0000000000000001E-3</v>
      </c>
      <c r="M998" s="265">
        <v>5.9999999999999995E-4</v>
      </c>
      <c r="N998" s="265">
        <f t="shared" si="15"/>
        <v>4.5999999999999999E-3</v>
      </c>
      <c r="O998" s="265" t="s">
        <v>1921</v>
      </c>
    </row>
    <row r="999" spans="1:15" hidden="1" x14ac:dyDescent="0.2">
      <c r="A999" s="265" t="s">
        <v>1920</v>
      </c>
      <c r="B999" s="265" t="s">
        <v>1919</v>
      </c>
      <c r="C999" s="265">
        <v>0.5</v>
      </c>
      <c r="D999" s="265" t="s">
        <v>403</v>
      </c>
      <c r="E999" s="265" t="s">
        <v>519</v>
      </c>
      <c r="F999" s="265" t="s">
        <v>519</v>
      </c>
      <c r="G999" s="265">
        <v>-0.15</v>
      </c>
      <c r="I999" s="265">
        <v>18</v>
      </c>
      <c r="J999" s="265">
        <v>75</v>
      </c>
      <c r="K999" s="266">
        <v>43101</v>
      </c>
      <c r="L999" s="265">
        <v>4.0000000000000001E-3</v>
      </c>
      <c r="M999" s="265">
        <v>5.9999999999999995E-4</v>
      </c>
      <c r="N999" s="265">
        <f t="shared" si="15"/>
        <v>4.5999999999999999E-3</v>
      </c>
    </row>
    <row r="1000" spans="1:15" hidden="1" x14ac:dyDescent="0.2">
      <c r="A1000" s="265" t="s">
        <v>1918</v>
      </c>
      <c r="B1000" s="265" t="s">
        <v>1916</v>
      </c>
      <c r="C1000" s="265">
        <v>0.5</v>
      </c>
      <c r="D1000" s="265" t="s">
        <v>403</v>
      </c>
      <c r="E1000" s="265" t="s">
        <v>519</v>
      </c>
      <c r="F1000" s="265" t="s">
        <v>519</v>
      </c>
      <c r="G1000" s="265">
        <v>-0.15</v>
      </c>
      <c r="I1000" s="265">
        <v>18</v>
      </c>
      <c r="J1000" s="265">
        <v>75</v>
      </c>
      <c r="K1000" s="266">
        <v>43101</v>
      </c>
      <c r="L1000" s="265">
        <v>4.0000000000000001E-3</v>
      </c>
      <c r="M1000" s="265">
        <v>5.9999999999999995E-4</v>
      </c>
      <c r="N1000" s="265">
        <f t="shared" si="15"/>
        <v>4.5999999999999999E-3</v>
      </c>
    </row>
    <row r="1001" spans="1:15" hidden="1" x14ac:dyDescent="0.2">
      <c r="A1001" s="265" t="s">
        <v>1917</v>
      </c>
      <c r="B1001" s="265" t="s">
        <v>1916</v>
      </c>
      <c r="C1001" s="265">
        <v>0.5</v>
      </c>
      <c r="D1001" s="265" t="s">
        <v>403</v>
      </c>
      <c r="E1001" s="265" t="s">
        <v>519</v>
      </c>
      <c r="F1001" s="265" t="s">
        <v>519</v>
      </c>
      <c r="G1001" s="265">
        <v>-0.15</v>
      </c>
      <c r="I1001" s="265">
        <v>18</v>
      </c>
      <c r="J1001" s="265">
        <v>75</v>
      </c>
      <c r="K1001" s="266">
        <v>43101</v>
      </c>
      <c r="L1001" s="265">
        <v>4.0000000000000001E-3</v>
      </c>
      <c r="M1001" s="265">
        <v>5.9999999999999995E-4</v>
      </c>
      <c r="N1001" s="265">
        <f t="shared" si="15"/>
        <v>4.5999999999999999E-3</v>
      </c>
    </row>
    <row r="1002" spans="1:15" hidden="1" x14ac:dyDescent="0.2">
      <c r="A1002" s="265" t="s">
        <v>171</v>
      </c>
      <c r="B1002" s="265" t="s">
        <v>171</v>
      </c>
      <c r="C1002" s="265">
        <v>0.5</v>
      </c>
      <c r="D1002" s="265" t="s">
        <v>403</v>
      </c>
      <c r="E1002" s="265" t="s">
        <v>519</v>
      </c>
      <c r="F1002" s="265" t="s">
        <v>519</v>
      </c>
      <c r="G1002" s="265">
        <v>-0.4</v>
      </c>
      <c r="I1002" s="265">
        <v>13</v>
      </c>
      <c r="J1002" s="265">
        <v>43</v>
      </c>
      <c r="K1002" s="266">
        <v>43101</v>
      </c>
      <c r="L1002" s="265">
        <v>2.1700000000000001E-2</v>
      </c>
      <c r="M1002" s="265">
        <v>8.6999999999999994E-3</v>
      </c>
      <c r="N1002" s="265">
        <f t="shared" si="15"/>
        <v>3.04E-2</v>
      </c>
      <c r="O1002" s="265" t="s">
        <v>171</v>
      </c>
    </row>
    <row r="1003" spans="1:15" hidden="1" x14ac:dyDescent="0.2">
      <c r="A1003" s="265" t="s">
        <v>1915</v>
      </c>
      <c r="B1003" s="265" t="s">
        <v>171</v>
      </c>
      <c r="C1003" s="265">
        <v>0.5</v>
      </c>
      <c r="D1003" s="265" t="s">
        <v>403</v>
      </c>
      <c r="E1003" s="265" t="s">
        <v>519</v>
      </c>
      <c r="F1003" s="265" t="s">
        <v>519</v>
      </c>
      <c r="G1003" s="265">
        <v>-0.4</v>
      </c>
      <c r="I1003" s="265">
        <v>13</v>
      </c>
      <c r="J1003" s="265">
        <v>43</v>
      </c>
      <c r="K1003" s="266">
        <v>43101</v>
      </c>
      <c r="L1003" s="265">
        <v>2.1700000000000001E-2</v>
      </c>
      <c r="M1003" s="265">
        <v>8.6999999999999994E-3</v>
      </c>
      <c r="N1003" s="265">
        <f t="shared" si="15"/>
        <v>3.04E-2</v>
      </c>
    </row>
    <row r="1004" spans="1:15" hidden="1" x14ac:dyDescent="0.2">
      <c r="A1004" s="265" t="s">
        <v>1913</v>
      </c>
      <c r="B1004" s="265" t="s">
        <v>1913</v>
      </c>
      <c r="C1004" s="265">
        <v>0.5</v>
      </c>
      <c r="D1004" s="265" t="s">
        <v>403</v>
      </c>
      <c r="E1004" s="265" t="s">
        <v>519</v>
      </c>
      <c r="F1004" s="265" t="s">
        <v>519</v>
      </c>
      <c r="G1004" s="265">
        <v>-0.4</v>
      </c>
      <c r="I1004" s="265">
        <v>13</v>
      </c>
      <c r="J1004" s="265">
        <v>43</v>
      </c>
      <c r="K1004" s="266">
        <v>43101</v>
      </c>
      <c r="L1004" s="265">
        <v>2.1700000000000001E-2</v>
      </c>
      <c r="M1004" s="265">
        <v>8.6999999999999994E-3</v>
      </c>
      <c r="N1004" s="265">
        <f t="shared" si="15"/>
        <v>3.04E-2</v>
      </c>
      <c r="O1004" s="265" t="s">
        <v>1913</v>
      </c>
    </row>
    <row r="1005" spans="1:15" hidden="1" x14ac:dyDescent="0.2">
      <c r="A1005" s="265" t="s">
        <v>1914</v>
      </c>
      <c r="B1005" s="265" t="s">
        <v>1913</v>
      </c>
      <c r="C1005" s="265">
        <v>0.5</v>
      </c>
      <c r="D1005" s="265" t="s">
        <v>403</v>
      </c>
      <c r="E1005" s="265" t="s">
        <v>519</v>
      </c>
      <c r="F1005" s="265" t="s">
        <v>519</v>
      </c>
      <c r="G1005" s="265">
        <v>-0.4</v>
      </c>
      <c r="I1005" s="265">
        <v>13</v>
      </c>
      <c r="J1005" s="265">
        <v>43</v>
      </c>
      <c r="K1005" s="266">
        <v>43101</v>
      </c>
      <c r="L1005" s="265">
        <v>2.1700000000000001E-2</v>
      </c>
      <c r="M1005" s="265">
        <v>8.6999999999999994E-3</v>
      </c>
      <c r="N1005" s="265">
        <f t="shared" si="15"/>
        <v>3.04E-2</v>
      </c>
    </row>
    <row r="1006" spans="1:15" hidden="1" x14ac:dyDescent="0.2">
      <c r="A1006" s="265" t="s">
        <v>1912</v>
      </c>
      <c r="B1006" s="265" t="s">
        <v>1912</v>
      </c>
      <c r="C1006" s="265">
        <v>0.5</v>
      </c>
      <c r="D1006" s="265" t="s">
        <v>403</v>
      </c>
      <c r="E1006" s="265" t="s">
        <v>519</v>
      </c>
      <c r="F1006" s="265" t="s">
        <v>519</v>
      </c>
      <c r="G1006" s="265">
        <v>-0.4</v>
      </c>
      <c r="I1006" s="265">
        <v>13</v>
      </c>
      <c r="J1006" s="265">
        <v>43</v>
      </c>
      <c r="K1006" s="266">
        <v>43101</v>
      </c>
      <c r="L1006" s="265">
        <v>2.1700000000000001E-2</v>
      </c>
      <c r="M1006" s="265">
        <v>8.6999999999999994E-3</v>
      </c>
      <c r="N1006" s="265">
        <f t="shared" si="15"/>
        <v>3.04E-2</v>
      </c>
    </row>
    <row r="1007" spans="1:15" hidden="1" x14ac:dyDescent="0.2">
      <c r="A1007" s="265" t="s">
        <v>1911</v>
      </c>
      <c r="B1007" s="265" t="s">
        <v>1908</v>
      </c>
      <c r="C1007" s="265">
        <v>0.5</v>
      </c>
      <c r="D1007" s="265" t="s">
        <v>403</v>
      </c>
      <c r="E1007" s="265" t="s">
        <v>519</v>
      </c>
      <c r="F1007" s="265" t="s">
        <v>519</v>
      </c>
      <c r="G1007" s="265">
        <v>-0.4</v>
      </c>
      <c r="I1007" s="265">
        <v>13</v>
      </c>
      <c r="J1007" s="265">
        <v>43</v>
      </c>
      <c r="K1007" s="266">
        <v>43101</v>
      </c>
      <c r="L1007" s="265">
        <v>2.1700000000000001E-2</v>
      </c>
      <c r="M1007" s="265">
        <v>8.6999999999999994E-3</v>
      </c>
      <c r="N1007" s="265">
        <f t="shared" si="15"/>
        <v>3.04E-2</v>
      </c>
    </row>
    <row r="1008" spans="1:15" hidden="1" x14ac:dyDescent="0.2">
      <c r="A1008" s="265" t="s">
        <v>1910</v>
      </c>
      <c r="B1008" s="265" t="s">
        <v>1906</v>
      </c>
      <c r="C1008" s="265">
        <v>0.5</v>
      </c>
      <c r="D1008" s="265" t="s">
        <v>403</v>
      </c>
      <c r="E1008" s="265" t="s">
        <v>519</v>
      </c>
      <c r="F1008" s="265" t="s">
        <v>519</v>
      </c>
      <c r="G1008" s="265">
        <v>-0.4</v>
      </c>
      <c r="I1008" s="265">
        <v>13</v>
      </c>
      <c r="J1008" s="265">
        <v>43</v>
      </c>
      <c r="K1008" s="266">
        <v>43101</v>
      </c>
      <c r="L1008" s="265">
        <v>2.1700000000000001E-2</v>
      </c>
      <c r="M1008" s="265">
        <v>8.6999999999999994E-3</v>
      </c>
      <c r="N1008" s="265">
        <f t="shared" si="15"/>
        <v>3.04E-2</v>
      </c>
    </row>
    <row r="1009" spans="1:15" hidden="1" x14ac:dyDescent="0.2">
      <c r="A1009" s="265" t="s">
        <v>1909</v>
      </c>
      <c r="B1009" s="265" t="s">
        <v>1908</v>
      </c>
      <c r="C1009" s="265">
        <v>0.5</v>
      </c>
      <c r="D1009" s="265" t="s">
        <v>403</v>
      </c>
      <c r="E1009" s="265" t="s">
        <v>519</v>
      </c>
      <c r="F1009" s="265" t="s">
        <v>519</v>
      </c>
      <c r="G1009" s="265">
        <v>-0.4</v>
      </c>
      <c r="I1009" s="265">
        <v>13</v>
      </c>
      <c r="J1009" s="265">
        <v>43</v>
      </c>
      <c r="K1009" s="266">
        <v>43101</v>
      </c>
      <c r="L1009" s="265">
        <v>2.1700000000000001E-2</v>
      </c>
      <c r="M1009" s="265">
        <v>8.6999999999999994E-3</v>
      </c>
      <c r="N1009" s="265">
        <f t="shared" si="15"/>
        <v>3.04E-2</v>
      </c>
    </row>
    <row r="1010" spans="1:15" hidden="1" x14ac:dyDescent="0.2">
      <c r="A1010" s="265" t="s">
        <v>1907</v>
      </c>
      <c r="B1010" s="265" t="s">
        <v>1906</v>
      </c>
      <c r="C1010" s="265">
        <v>0.5</v>
      </c>
      <c r="D1010" s="265" t="s">
        <v>403</v>
      </c>
      <c r="E1010" s="265" t="s">
        <v>519</v>
      </c>
      <c r="F1010" s="265" t="s">
        <v>519</v>
      </c>
      <c r="G1010" s="265">
        <v>-0.4</v>
      </c>
      <c r="I1010" s="265">
        <v>13</v>
      </c>
      <c r="J1010" s="265">
        <v>43</v>
      </c>
      <c r="K1010" s="266">
        <v>43101</v>
      </c>
      <c r="L1010" s="265">
        <v>2.1700000000000001E-2</v>
      </c>
      <c r="M1010" s="265">
        <v>8.6999999999999994E-3</v>
      </c>
      <c r="N1010" s="265">
        <f t="shared" si="15"/>
        <v>3.04E-2</v>
      </c>
    </row>
    <row r="1011" spans="1:15" hidden="1" x14ac:dyDescent="0.2">
      <c r="A1011" s="265" t="s">
        <v>1905</v>
      </c>
      <c r="B1011" s="265" t="s">
        <v>171</v>
      </c>
      <c r="C1011" s="265">
        <v>0.5</v>
      </c>
      <c r="D1011" s="265" t="s">
        <v>403</v>
      </c>
      <c r="E1011" s="265" t="s">
        <v>519</v>
      </c>
      <c r="F1011" s="265" t="s">
        <v>519</v>
      </c>
      <c r="G1011" s="265">
        <v>-0.4</v>
      </c>
      <c r="I1011" s="265">
        <v>13</v>
      </c>
      <c r="J1011" s="265">
        <v>43</v>
      </c>
      <c r="K1011" s="266">
        <v>43101</v>
      </c>
      <c r="L1011" s="265">
        <v>2.1700000000000001E-2</v>
      </c>
      <c r="M1011" s="265">
        <v>8.6999999999999994E-3</v>
      </c>
      <c r="N1011" s="265">
        <f t="shared" si="15"/>
        <v>3.04E-2</v>
      </c>
    </row>
    <row r="1012" spans="1:15" hidden="1" x14ac:dyDescent="0.2">
      <c r="A1012" s="265" t="s">
        <v>1904</v>
      </c>
      <c r="B1012" s="265" t="s">
        <v>1895</v>
      </c>
      <c r="C1012" s="265">
        <v>0.5</v>
      </c>
      <c r="D1012" s="265" t="s">
        <v>403</v>
      </c>
      <c r="E1012" s="265" t="s">
        <v>519</v>
      </c>
      <c r="F1012" s="265" t="s">
        <v>519</v>
      </c>
      <c r="G1012" s="265">
        <v>0</v>
      </c>
      <c r="I1012" s="265">
        <v>18</v>
      </c>
      <c r="J1012" s="265">
        <v>40</v>
      </c>
      <c r="K1012" s="266">
        <v>43101</v>
      </c>
      <c r="L1012" s="265">
        <v>0</v>
      </c>
      <c r="M1012" s="265">
        <v>0</v>
      </c>
      <c r="N1012" s="265">
        <f t="shared" si="15"/>
        <v>0</v>
      </c>
    </row>
    <row r="1013" spans="1:15" hidden="1" x14ac:dyDescent="0.2">
      <c r="A1013" s="265" t="s">
        <v>1903</v>
      </c>
      <c r="B1013" s="265" t="s">
        <v>1901</v>
      </c>
      <c r="C1013" s="265">
        <v>0.5</v>
      </c>
      <c r="D1013" s="265" t="s">
        <v>403</v>
      </c>
      <c r="E1013" s="265" t="s">
        <v>519</v>
      </c>
      <c r="F1013" s="265" t="s">
        <v>519</v>
      </c>
      <c r="G1013" s="265">
        <v>-0.4</v>
      </c>
      <c r="I1013" s="265">
        <v>13</v>
      </c>
      <c r="J1013" s="265">
        <v>43</v>
      </c>
      <c r="K1013" s="266">
        <v>43101</v>
      </c>
      <c r="L1013" s="265">
        <v>2.1700000000000001E-2</v>
      </c>
      <c r="M1013" s="265">
        <v>8.6999999999999994E-3</v>
      </c>
      <c r="N1013" s="265">
        <f t="shared" si="15"/>
        <v>3.04E-2</v>
      </c>
      <c r="O1013" s="265" t="s">
        <v>1903</v>
      </c>
    </row>
    <row r="1014" spans="1:15" hidden="1" x14ac:dyDescent="0.2">
      <c r="A1014" s="265" t="s">
        <v>1902</v>
      </c>
      <c r="B1014" s="265" t="s">
        <v>1901</v>
      </c>
      <c r="C1014" s="265">
        <v>0.5</v>
      </c>
      <c r="D1014" s="265" t="s">
        <v>403</v>
      </c>
      <c r="E1014" s="265" t="s">
        <v>519</v>
      </c>
      <c r="F1014" s="265" t="s">
        <v>519</v>
      </c>
      <c r="G1014" s="265">
        <v>-0.4</v>
      </c>
      <c r="I1014" s="265">
        <v>13</v>
      </c>
      <c r="J1014" s="265">
        <v>43</v>
      </c>
      <c r="K1014" s="266">
        <v>43101</v>
      </c>
      <c r="L1014" s="265">
        <v>2.1700000000000001E-2</v>
      </c>
      <c r="M1014" s="265">
        <v>8.6999999999999994E-3</v>
      </c>
      <c r="N1014" s="265">
        <f t="shared" si="15"/>
        <v>3.04E-2</v>
      </c>
    </row>
    <row r="1015" spans="1:15" hidden="1" x14ac:dyDescent="0.2">
      <c r="A1015" s="265" t="s">
        <v>1900</v>
      </c>
      <c r="B1015" s="265" t="s">
        <v>1899</v>
      </c>
      <c r="C1015" s="265">
        <v>0.5</v>
      </c>
      <c r="D1015" s="265" t="s">
        <v>403</v>
      </c>
      <c r="E1015" s="265" t="s">
        <v>519</v>
      </c>
      <c r="F1015" s="265" t="s">
        <v>519</v>
      </c>
      <c r="G1015" s="265">
        <v>0</v>
      </c>
      <c r="I1015" s="265">
        <v>18</v>
      </c>
      <c r="J1015" s="265">
        <v>40</v>
      </c>
      <c r="K1015" s="266">
        <v>40330</v>
      </c>
      <c r="L1015" s="265">
        <v>0</v>
      </c>
      <c r="M1015" s="265">
        <v>0</v>
      </c>
      <c r="N1015" s="265">
        <f t="shared" si="15"/>
        <v>0</v>
      </c>
    </row>
    <row r="1016" spans="1:15" hidden="1" x14ac:dyDescent="0.2">
      <c r="A1016" s="265" t="s">
        <v>1897</v>
      </c>
      <c r="B1016" s="265" t="s">
        <v>1897</v>
      </c>
      <c r="C1016" s="265">
        <v>0.5</v>
      </c>
      <c r="D1016" s="265" t="s">
        <v>403</v>
      </c>
      <c r="E1016" s="265" t="s">
        <v>519</v>
      </c>
      <c r="F1016" s="265" t="s">
        <v>519</v>
      </c>
      <c r="G1016" s="265">
        <v>-0.4</v>
      </c>
      <c r="I1016" s="265">
        <v>13</v>
      </c>
      <c r="J1016" s="265">
        <v>43</v>
      </c>
      <c r="K1016" s="266">
        <v>43101</v>
      </c>
      <c r="L1016" s="265">
        <v>2.1700000000000001E-2</v>
      </c>
      <c r="M1016" s="265">
        <v>8.6999999999999994E-3</v>
      </c>
      <c r="N1016" s="265">
        <f t="shared" si="15"/>
        <v>3.04E-2</v>
      </c>
    </row>
    <row r="1017" spans="1:15" hidden="1" x14ac:dyDescent="0.2">
      <c r="A1017" s="265" t="s">
        <v>1898</v>
      </c>
      <c r="B1017" s="265" t="s">
        <v>1897</v>
      </c>
      <c r="C1017" s="265">
        <v>0.5</v>
      </c>
      <c r="D1017" s="265" t="s">
        <v>403</v>
      </c>
      <c r="E1017" s="265" t="s">
        <v>519</v>
      </c>
      <c r="F1017" s="265" t="s">
        <v>519</v>
      </c>
      <c r="G1017" s="265">
        <v>-0.4</v>
      </c>
      <c r="I1017" s="265">
        <v>13</v>
      </c>
      <c r="J1017" s="265">
        <v>43</v>
      </c>
      <c r="K1017" s="266">
        <v>43101</v>
      </c>
      <c r="L1017" s="265">
        <v>2.1700000000000001E-2</v>
      </c>
      <c r="M1017" s="265">
        <v>8.6999999999999994E-3</v>
      </c>
      <c r="N1017" s="265">
        <f t="shared" si="15"/>
        <v>3.04E-2</v>
      </c>
    </row>
    <row r="1018" spans="1:15" hidden="1" x14ac:dyDescent="0.2">
      <c r="A1018" s="265" t="s">
        <v>1896</v>
      </c>
      <c r="B1018" s="265" t="s">
        <v>1895</v>
      </c>
      <c r="C1018" s="265">
        <v>0.5</v>
      </c>
      <c r="D1018" s="265" t="s">
        <v>403</v>
      </c>
      <c r="E1018" s="265" t="s">
        <v>519</v>
      </c>
      <c r="F1018" s="265" t="s">
        <v>519</v>
      </c>
      <c r="G1018" s="265">
        <v>0</v>
      </c>
      <c r="I1018" s="265">
        <v>18</v>
      </c>
      <c r="J1018" s="265">
        <v>40</v>
      </c>
      <c r="K1018" s="266">
        <v>43101</v>
      </c>
      <c r="L1018" s="265">
        <v>0</v>
      </c>
      <c r="M1018" s="265">
        <v>0</v>
      </c>
      <c r="N1018" s="265">
        <f t="shared" si="15"/>
        <v>0</v>
      </c>
    </row>
    <row r="1019" spans="1:15" hidden="1" x14ac:dyDescent="0.2">
      <c r="A1019" s="265" t="s">
        <v>1894</v>
      </c>
      <c r="B1019" s="265" t="s">
        <v>1892</v>
      </c>
      <c r="C1019" s="265">
        <v>0.5</v>
      </c>
      <c r="D1019" s="265" t="s">
        <v>403</v>
      </c>
      <c r="E1019" s="265" t="s">
        <v>519</v>
      </c>
      <c r="F1019" s="265" t="s">
        <v>519</v>
      </c>
      <c r="G1019" s="265">
        <v>-0.4</v>
      </c>
      <c r="I1019" s="265">
        <v>13</v>
      </c>
      <c r="J1019" s="265">
        <v>43</v>
      </c>
      <c r="K1019" s="266">
        <v>43101</v>
      </c>
      <c r="L1019" s="265">
        <v>2.1700000000000001E-2</v>
      </c>
      <c r="M1019" s="265">
        <v>8.6999999999999994E-3</v>
      </c>
      <c r="N1019" s="265">
        <f t="shared" si="15"/>
        <v>3.04E-2</v>
      </c>
    </row>
    <row r="1020" spans="1:15" hidden="1" x14ac:dyDescent="0.2">
      <c r="A1020" s="265" t="s">
        <v>1893</v>
      </c>
      <c r="B1020" s="265" t="s">
        <v>1892</v>
      </c>
      <c r="C1020" s="265">
        <v>0.5</v>
      </c>
      <c r="D1020" s="265" t="s">
        <v>403</v>
      </c>
      <c r="E1020" s="265" t="s">
        <v>519</v>
      </c>
      <c r="F1020" s="265" t="s">
        <v>519</v>
      </c>
      <c r="G1020" s="265">
        <v>-0.4</v>
      </c>
      <c r="I1020" s="265">
        <v>13</v>
      </c>
      <c r="J1020" s="265">
        <v>43</v>
      </c>
      <c r="K1020" s="266">
        <v>43101</v>
      </c>
      <c r="L1020" s="265">
        <v>2.1700000000000001E-2</v>
      </c>
      <c r="M1020" s="265">
        <v>8.6999999999999994E-3</v>
      </c>
      <c r="N1020" s="265">
        <f t="shared" si="15"/>
        <v>3.04E-2</v>
      </c>
    </row>
    <row r="1021" spans="1:15" hidden="1" x14ac:dyDescent="0.2">
      <c r="A1021" s="265" t="s">
        <v>208</v>
      </c>
      <c r="B1021" s="265" t="s">
        <v>208</v>
      </c>
      <c r="C1021" s="265">
        <v>0.5</v>
      </c>
      <c r="D1021" s="265" t="s">
        <v>403</v>
      </c>
      <c r="E1021" s="265" t="s">
        <v>519</v>
      </c>
      <c r="F1021" s="265" t="s">
        <v>519</v>
      </c>
      <c r="G1021" s="265">
        <v>-0.4</v>
      </c>
      <c r="I1021" s="265">
        <v>13</v>
      </c>
      <c r="J1021" s="265">
        <v>43</v>
      </c>
      <c r="K1021" s="266">
        <v>43101</v>
      </c>
      <c r="L1021" s="265">
        <v>2.1700000000000001E-2</v>
      </c>
      <c r="M1021" s="265">
        <v>8.6999999999999994E-3</v>
      </c>
      <c r="N1021" s="265">
        <f t="shared" si="15"/>
        <v>3.04E-2</v>
      </c>
      <c r="O1021" s="265" t="s">
        <v>208</v>
      </c>
    </row>
    <row r="1022" spans="1:15" hidden="1" x14ac:dyDescent="0.2">
      <c r="A1022" s="265" t="s">
        <v>1891</v>
      </c>
      <c r="B1022" s="265" t="s">
        <v>1889</v>
      </c>
      <c r="C1022" s="265">
        <v>0.5</v>
      </c>
      <c r="D1022" s="265" t="s">
        <v>403</v>
      </c>
      <c r="E1022" s="265" t="s">
        <v>519</v>
      </c>
      <c r="F1022" s="265" t="s">
        <v>519</v>
      </c>
      <c r="G1022" s="265">
        <v>-0.4</v>
      </c>
      <c r="I1022" s="265">
        <v>13</v>
      </c>
      <c r="J1022" s="265">
        <v>43</v>
      </c>
      <c r="K1022" s="266">
        <v>43101</v>
      </c>
      <c r="L1022" s="265">
        <v>2.1700000000000001E-2</v>
      </c>
      <c r="M1022" s="265">
        <v>8.6999999999999994E-3</v>
      </c>
      <c r="N1022" s="265">
        <f t="shared" si="15"/>
        <v>3.04E-2</v>
      </c>
    </row>
    <row r="1023" spans="1:15" hidden="1" x14ac:dyDescent="0.2">
      <c r="A1023" s="265" t="s">
        <v>1890</v>
      </c>
      <c r="B1023" s="265" t="s">
        <v>1889</v>
      </c>
      <c r="C1023" s="265">
        <v>0.5</v>
      </c>
      <c r="D1023" s="265" t="s">
        <v>403</v>
      </c>
      <c r="E1023" s="265" t="s">
        <v>519</v>
      </c>
      <c r="F1023" s="265" t="s">
        <v>519</v>
      </c>
      <c r="G1023" s="265">
        <v>-0.4</v>
      </c>
      <c r="I1023" s="265">
        <v>13</v>
      </c>
      <c r="J1023" s="265">
        <v>43</v>
      </c>
      <c r="K1023" s="266">
        <v>43101</v>
      </c>
      <c r="L1023" s="265">
        <v>2.1700000000000001E-2</v>
      </c>
      <c r="M1023" s="265">
        <v>8.6999999999999994E-3</v>
      </c>
      <c r="N1023" s="265">
        <f t="shared" si="15"/>
        <v>3.04E-2</v>
      </c>
      <c r="O1023" s="265" t="s">
        <v>1890</v>
      </c>
    </row>
    <row r="1024" spans="1:15" hidden="1" x14ac:dyDescent="0.2">
      <c r="A1024" s="265" t="s">
        <v>1888</v>
      </c>
      <c r="B1024" s="265" t="s">
        <v>208</v>
      </c>
      <c r="C1024" s="265">
        <v>0.5</v>
      </c>
      <c r="D1024" s="265" t="s">
        <v>403</v>
      </c>
      <c r="E1024" s="265" t="s">
        <v>519</v>
      </c>
      <c r="F1024" s="265" t="s">
        <v>519</v>
      </c>
      <c r="G1024" s="265">
        <v>-0.4</v>
      </c>
      <c r="I1024" s="265">
        <v>13</v>
      </c>
      <c r="J1024" s="265">
        <v>43</v>
      </c>
      <c r="K1024" s="266">
        <v>43101</v>
      </c>
      <c r="L1024" s="265">
        <v>2.1700000000000001E-2</v>
      </c>
      <c r="M1024" s="265">
        <v>8.6999999999999994E-3</v>
      </c>
      <c r="N1024" s="265">
        <f t="shared" si="15"/>
        <v>3.04E-2</v>
      </c>
    </row>
    <row r="1025" spans="1:15" hidden="1" x14ac:dyDescent="0.2">
      <c r="A1025" s="265" t="s">
        <v>161</v>
      </c>
      <c r="B1025" s="265" t="s">
        <v>161</v>
      </c>
      <c r="C1025" s="265">
        <v>0.5</v>
      </c>
      <c r="D1025" s="265" t="s">
        <v>403</v>
      </c>
      <c r="E1025" s="265" t="s">
        <v>519</v>
      </c>
      <c r="F1025" s="265" t="s">
        <v>519</v>
      </c>
      <c r="G1025" s="265">
        <v>-0.4</v>
      </c>
      <c r="I1025" s="265">
        <v>13</v>
      </c>
      <c r="J1025" s="265">
        <v>43</v>
      </c>
      <c r="K1025" s="266">
        <v>43101</v>
      </c>
      <c r="L1025" s="265">
        <v>2.3199999999999998E-2</v>
      </c>
      <c r="M1025" s="265">
        <v>9.2999999999999992E-3</v>
      </c>
      <c r="N1025" s="265">
        <f t="shared" si="15"/>
        <v>3.2500000000000001E-2</v>
      </c>
      <c r="O1025" s="265" t="s">
        <v>161</v>
      </c>
    </row>
    <row r="1026" spans="1:15" hidden="1" x14ac:dyDescent="0.2">
      <c r="A1026" s="265" t="s">
        <v>1887</v>
      </c>
      <c r="B1026" s="265" t="s">
        <v>161</v>
      </c>
      <c r="C1026" s="265">
        <v>0.5</v>
      </c>
      <c r="D1026" s="265" t="s">
        <v>403</v>
      </c>
      <c r="E1026" s="265" t="s">
        <v>519</v>
      </c>
      <c r="F1026" s="265" t="s">
        <v>519</v>
      </c>
      <c r="G1026" s="265">
        <v>-0.4</v>
      </c>
      <c r="I1026" s="265">
        <v>13</v>
      </c>
      <c r="J1026" s="265">
        <v>43</v>
      </c>
      <c r="K1026" s="266">
        <v>43101</v>
      </c>
      <c r="L1026" s="265">
        <v>2.3199999999999998E-2</v>
      </c>
      <c r="M1026" s="265">
        <v>9.2999999999999992E-3</v>
      </c>
      <c r="N1026" s="265">
        <f t="shared" si="15"/>
        <v>3.2500000000000001E-2</v>
      </c>
    </row>
    <row r="1027" spans="1:15" hidden="1" x14ac:dyDescent="0.2">
      <c r="A1027" s="265" t="s">
        <v>1886</v>
      </c>
      <c r="B1027" s="265" t="s">
        <v>1886</v>
      </c>
      <c r="C1027" s="265">
        <v>0.5</v>
      </c>
      <c r="D1027" s="265" t="s">
        <v>403</v>
      </c>
      <c r="E1027" s="265" t="s">
        <v>519</v>
      </c>
      <c r="F1027" s="265" t="s">
        <v>519</v>
      </c>
      <c r="G1027" s="265">
        <v>0</v>
      </c>
      <c r="K1027" s="266">
        <v>43101</v>
      </c>
      <c r="L1027" s="265">
        <v>0</v>
      </c>
      <c r="M1027" s="265">
        <v>0</v>
      </c>
      <c r="N1027" s="265">
        <f t="shared" si="15"/>
        <v>0</v>
      </c>
      <c r="O1027" s="265" t="s">
        <v>1886</v>
      </c>
    </row>
    <row r="1028" spans="1:15" hidden="1" x14ac:dyDescent="0.2">
      <c r="A1028" s="265" t="s">
        <v>172</v>
      </c>
      <c r="B1028" s="265" t="s">
        <v>172</v>
      </c>
      <c r="C1028" s="265">
        <v>0.5</v>
      </c>
      <c r="D1028" s="265" t="s">
        <v>403</v>
      </c>
      <c r="E1028" s="265" t="s">
        <v>519</v>
      </c>
      <c r="F1028" s="265" t="s">
        <v>519</v>
      </c>
      <c r="G1028" s="265">
        <v>-0.4</v>
      </c>
      <c r="I1028" s="265">
        <v>13</v>
      </c>
      <c r="J1028" s="265">
        <v>43</v>
      </c>
      <c r="K1028" s="266">
        <v>43101</v>
      </c>
      <c r="L1028" s="265">
        <v>2.4299999999999999E-2</v>
      </c>
      <c r="M1028" s="265">
        <v>9.7000000000000003E-3</v>
      </c>
      <c r="N1028" s="265">
        <f t="shared" ref="N1028:N1091" si="16">L1028+M1028</f>
        <v>3.4000000000000002E-2</v>
      </c>
      <c r="O1028" s="265" t="s">
        <v>172</v>
      </c>
    </row>
    <row r="1029" spans="1:15" hidden="1" x14ac:dyDescent="0.2">
      <c r="A1029" s="265" t="s">
        <v>1884</v>
      </c>
      <c r="B1029" s="265" t="s">
        <v>1884</v>
      </c>
      <c r="C1029" s="265">
        <v>0.5</v>
      </c>
      <c r="D1029" s="265" t="s">
        <v>403</v>
      </c>
      <c r="E1029" s="265" t="s">
        <v>519</v>
      </c>
      <c r="F1029" s="265" t="s">
        <v>519</v>
      </c>
      <c r="G1029" s="265">
        <v>-0.4</v>
      </c>
      <c r="I1029" s="265">
        <v>13</v>
      </c>
      <c r="J1029" s="265">
        <v>43</v>
      </c>
      <c r="K1029" s="266">
        <v>43101</v>
      </c>
      <c r="L1029" s="265">
        <v>2.4299999999999999E-2</v>
      </c>
      <c r="M1029" s="265">
        <v>9.7000000000000003E-3</v>
      </c>
      <c r="N1029" s="265">
        <f t="shared" si="16"/>
        <v>3.4000000000000002E-2</v>
      </c>
      <c r="O1029" s="265" t="s">
        <v>1884</v>
      </c>
    </row>
    <row r="1030" spans="1:15" hidden="1" x14ac:dyDescent="0.2">
      <c r="A1030" s="265" t="s">
        <v>1885</v>
      </c>
      <c r="B1030" s="265" t="s">
        <v>1884</v>
      </c>
      <c r="C1030" s="265">
        <v>0.5</v>
      </c>
      <c r="D1030" s="265" t="s">
        <v>403</v>
      </c>
      <c r="E1030" s="265" t="s">
        <v>519</v>
      </c>
      <c r="F1030" s="265" t="s">
        <v>519</v>
      </c>
      <c r="G1030" s="265">
        <v>-0.4</v>
      </c>
      <c r="I1030" s="265">
        <v>13</v>
      </c>
      <c r="J1030" s="265">
        <v>43</v>
      </c>
      <c r="K1030" s="266">
        <v>43101</v>
      </c>
      <c r="L1030" s="265">
        <v>2.4299999999999999E-2</v>
      </c>
      <c r="M1030" s="265">
        <v>9.7000000000000003E-3</v>
      </c>
      <c r="N1030" s="265">
        <f t="shared" si="16"/>
        <v>3.4000000000000002E-2</v>
      </c>
    </row>
    <row r="1031" spans="1:15" hidden="1" x14ac:dyDescent="0.2">
      <c r="A1031" s="265" t="s">
        <v>1883</v>
      </c>
      <c r="B1031" s="265" t="s">
        <v>172</v>
      </c>
      <c r="C1031" s="265">
        <v>0.5</v>
      </c>
      <c r="D1031" s="265" t="s">
        <v>403</v>
      </c>
      <c r="E1031" s="265" t="s">
        <v>519</v>
      </c>
      <c r="F1031" s="265" t="s">
        <v>519</v>
      </c>
      <c r="G1031" s="265">
        <v>-0.4</v>
      </c>
      <c r="I1031" s="265">
        <v>13</v>
      </c>
      <c r="J1031" s="265">
        <v>43</v>
      </c>
      <c r="K1031" s="266">
        <v>43101</v>
      </c>
      <c r="L1031" s="265">
        <v>2.4299999999999999E-2</v>
      </c>
      <c r="M1031" s="265">
        <v>9.7000000000000003E-3</v>
      </c>
      <c r="N1031" s="265">
        <f t="shared" si="16"/>
        <v>3.4000000000000002E-2</v>
      </c>
    </row>
    <row r="1032" spans="1:15" hidden="1" x14ac:dyDescent="0.2">
      <c r="A1032" s="265" t="s">
        <v>1881</v>
      </c>
      <c r="B1032" s="265" t="s">
        <v>1881</v>
      </c>
      <c r="C1032" s="265">
        <v>0.5</v>
      </c>
      <c r="D1032" s="265" t="s">
        <v>403</v>
      </c>
      <c r="E1032" s="265" t="s">
        <v>519</v>
      </c>
      <c r="F1032" s="265" t="s">
        <v>519</v>
      </c>
      <c r="G1032" s="265">
        <v>-0.4</v>
      </c>
      <c r="I1032" s="265">
        <v>13</v>
      </c>
      <c r="J1032" s="265">
        <v>43</v>
      </c>
      <c r="K1032" s="266">
        <v>43101</v>
      </c>
      <c r="L1032" s="265">
        <v>2.4299999999999999E-2</v>
      </c>
      <c r="M1032" s="265">
        <v>9.7000000000000003E-3</v>
      </c>
      <c r="N1032" s="265">
        <f t="shared" si="16"/>
        <v>3.4000000000000002E-2</v>
      </c>
    </row>
    <row r="1033" spans="1:15" hidden="1" x14ac:dyDescent="0.2">
      <c r="A1033" s="265" t="s">
        <v>1882</v>
      </c>
      <c r="B1033" s="265" t="s">
        <v>1881</v>
      </c>
      <c r="C1033" s="265">
        <v>0.5</v>
      </c>
      <c r="D1033" s="265" t="s">
        <v>403</v>
      </c>
      <c r="E1033" s="265" t="s">
        <v>519</v>
      </c>
      <c r="F1033" s="265" t="s">
        <v>519</v>
      </c>
      <c r="G1033" s="265">
        <v>-0.4</v>
      </c>
      <c r="I1033" s="265">
        <v>13</v>
      </c>
      <c r="J1033" s="265">
        <v>43</v>
      </c>
      <c r="K1033" s="266">
        <v>43101</v>
      </c>
      <c r="L1033" s="265">
        <v>2.4299999999999999E-2</v>
      </c>
      <c r="M1033" s="265">
        <v>9.7000000000000003E-3</v>
      </c>
      <c r="N1033" s="265">
        <f t="shared" si="16"/>
        <v>3.4000000000000002E-2</v>
      </c>
    </row>
    <row r="1034" spans="1:15" hidden="1" x14ac:dyDescent="0.2">
      <c r="A1034" s="265" t="s">
        <v>1879</v>
      </c>
      <c r="B1034" s="265" t="s">
        <v>1879</v>
      </c>
      <c r="C1034" s="265">
        <v>0.5</v>
      </c>
      <c r="D1034" s="265" t="s">
        <v>403</v>
      </c>
      <c r="E1034" s="265" t="s">
        <v>519</v>
      </c>
      <c r="F1034" s="265" t="s">
        <v>519</v>
      </c>
      <c r="G1034" s="265">
        <v>-0.4</v>
      </c>
      <c r="I1034" s="265">
        <v>13</v>
      </c>
      <c r="J1034" s="265">
        <v>43</v>
      </c>
      <c r="K1034" s="266">
        <v>43101</v>
      </c>
      <c r="L1034" s="265">
        <v>2.4299999999999999E-2</v>
      </c>
      <c r="M1034" s="265">
        <v>9.7000000000000003E-3</v>
      </c>
      <c r="N1034" s="265">
        <f t="shared" si="16"/>
        <v>3.4000000000000002E-2</v>
      </c>
    </row>
    <row r="1035" spans="1:15" hidden="1" x14ac:dyDescent="0.2">
      <c r="A1035" s="265" t="s">
        <v>1880</v>
      </c>
      <c r="B1035" s="265" t="s">
        <v>1879</v>
      </c>
      <c r="C1035" s="265">
        <v>0.5</v>
      </c>
      <c r="D1035" s="265" t="s">
        <v>403</v>
      </c>
      <c r="E1035" s="265" t="s">
        <v>519</v>
      </c>
      <c r="F1035" s="265" t="s">
        <v>519</v>
      </c>
      <c r="G1035" s="265">
        <v>-0.4</v>
      </c>
      <c r="I1035" s="265">
        <v>13</v>
      </c>
      <c r="J1035" s="265">
        <v>43</v>
      </c>
      <c r="K1035" s="266">
        <v>43101</v>
      </c>
      <c r="L1035" s="265">
        <v>2.4299999999999999E-2</v>
      </c>
      <c r="M1035" s="265">
        <v>9.7000000000000003E-3</v>
      </c>
      <c r="N1035" s="265">
        <f t="shared" si="16"/>
        <v>3.4000000000000002E-2</v>
      </c>
    </row>
    <row r="1036" spans="1:15" hidden="1" x14ac:dyDescent="0.2">
      <c r="A1036" s="265" t="s">
        <v>1878</v>
      </c>
      <c r="B1036" s="265" t="s">
        <v>1876</v>
      </c>
      <c r="C1036" s="265">
        <v>0.5</v>
      </c>
      <c r="D1036" s="265" t="s">
        <v>403</v>
      </c>
      <c r="E1036" s="265" t="s">
        <v>519</v>
      </c>
      <c r="F1036" s="265" t="s">
        <v>519</v>
      </c>
      <c r="G1036" s="265">
        <v>-0.4</v>
      </c>
      <c r="I1036" s="265">
        <v>13</v>
      </c>
      <c r="J1036" s="265">
        <v>43</v>
      </c>
      <c r="K1036" s="266">
        <v>43101</v>
      </c>
      <c r="L1036" s="265">
        <v>2.4299999999999999E-2</v>
      </c>
      <c r="M1036" s="265">
        <v>9.7000000000000003E-3</v>
      </c>
      <c r="N1036" s="265">
        <f t="shared" si="16"/>
        <v>3.4000000000000002E-2</v>
      </c>
    </row>
    <row r="1037" spans="1:15" hidden="1" x14ac:dyDescent="0.2">
      <c r="A1037" s="265" t="s">
        <v>1877</v>
      </c>
      <c r="B1037" s="265" t="s">
        <v>1876</v>
      </c>
      <c r="C1037" s="265">
        <v>0.5</v>
      </c>
      <c r="D1037" s="265" t="s">
        <v>403</v>
      </c>
      <c r="E1037" s="265" t="s">
        <v>519</v>
      </c>
      <c r="F1037" s="265" t="s">
        <v>519</v>
      </c>
      <c r="G1037" s="265">
        <v>-0.4</v>
      </c>
      <c r="I1037" s="265">
        <v>13</v>
      </c>
      <c r="J1037" s="265">
        <v>43</v>
      </c>
      <c r="K1037" s="266">
        <v>43101</v>
      </c>
      <c r="L1037" s="265">
        <v>2.4299999999999999E-2</v>
      </c>
      <c r="M1037" s="265">
        <v>9.7000000000000003E-3</v>
      </c>
      <c r="N1037" s="265">
        <f t="shared" si="16"/>
        <v>3.4000000000000002E-2</v>
      </c>
    </row>
    <row r="1038" spans="1:15" hidden="1" x14ac:dyDescent="0.2">
      <c r="A1038" s="265" t="s">
        <v>1874</v>
      </c>
      <c r="B1038" s="265" t="s">
        <v>1874</v>
      </c>
      <c r="C1038" s="265">
        <v>0.5</v>
      </c>
      <c r="D1038" s="265" t="s">
        <v>403</v>
      </c>
      <c r="E1038" s="265" t="s">
        <v>519</v>
      </c>
      <c r="F1038" s="265" t="s">
        <v>519</v>
      </c>
      <c r="G1038" s="265">
        <v>-0.4</v>
      </c>
      <c r="I1038" s="265">
        <v>13</v>
      </c>
      <c r="J1038" s="265">
        <v>43</v>
      </c>
      <c r="K1038" s="266">
        <v>43101</v>
      </c>
      <c r="L1038" s="265">
        <v>2.4299999999999999E-2</v>
      </c>
      <c r="M1038" s="265">
        <v>9.7000000000000003E-3</v>
      </c>
      <c r="N1038" s="265">
        <f t="shared" si="16"/>
        <v>3.4000000000000002E-2</v>
      </c>
    </row>
    <row r="1039" spans="1:15" hidden="1" x14ac:dyDescent="0.2">
      <c r="A1039" s="265" t="s">
        <v>1875</v>
      </c>
      <c r="B1039" s="265" t="s">
        <v>1874</v>
      </c>
      <c r="C1039" s="265">
        <v>0.5</v>
      </c>
      <c r="D1039" s="265" t="s">
        <v>403</v>
      </c>
      <c r="E1039" s="265" t="s">
        <v>519</v>
      </c>
      <c r="F1039" s="265" t="s">
        <v>519</v>
      </c>
      <c r="G1039" s="265">
        <v>-0.4</v>
      </c>
      <c r="I1039" s="265">
        <v>13</v>
      </c>
      <c r="J1039" s="265">
        <v>43</v>
      </c>
      <c r="K1039" s="266">
        <v>43101</v>
      </c>
      <c r="L1039" s="265">
        <v>2.4299999999999999E-2</v>
      </c>
      <c r="M1039" s="265">
        <v>9.7000000000000003E-3</v>
      </c>
      <c r="N1039" s="265">
        <f t="shared" si="16"/>
        <v>3.4000000000000002E-2</v>
      </c>
    </row>
    <row r="1040" spans="1:15" hidden="1" x14ac:dyDescent="0.2">
      <c r="A1040" s="265" t="s">
        <v>1872</v>
      </c>
      <c r="B1040" s="265" t="s">
        <v>1872</v>
      </c>
      <c r="C1040" s="265">
        <v>0.5</v>
      </c>
      <c r="D1040" s="265" t="s">
        <v>403</v>
      </c>
      <c r="E1040" s="265" t="s">
        <v>519</v>
      </c>
      <c r="F1040" s="265" t="s">
        <v>519</v>
      </c>
      <c r="G1040" s="265">
        <v>-0.4</v>
      </c>
      <c r="I1040" s="265">
        <v>13</v>
      </c>
      <c r="J1040" s="265">
        <v>43</v>
      </c>
      <c r="K1040" s="266">
        <v>43101</v>
      </c>
      <c r="L1040" s="265">
        <v>2.4299999999999999E-2</v>
      </c>
      <c r="M1040" s="265">
        <v>9.7000000000000003E-3</v>
      </c>
      <c r="N1040" s="265">
        <f t="shared" si="16"/>
        <v>3.4000000000000002E-2</v>
      </c>
      <c r="O1040" s="265" t="s">
        <v>1872</v>
      </c>
    </row>
    <row r="1041" spans="1:15" hidden="1" x14ac:dyDescent="0.2">
      <c r="A1041" s="265" t="s">
        <v>1873</v>
      </c>
      <c r="B1041" s="265" t="s">
        <v>1872</v>
      </c>
      <c r="C1041" s="265">
        <v>0.5</v>
      </c>
      <c r="D1041" s="265" t="s">
        <v>403</v>
      </c>
      <c r="E1041" s="265" t="s">
        <v>519</v>
      </c>
      <c r="F1041" s="265" t="s">
        <v>519</v>
      </c>
      <c r="G1041" s="265">
        <v>-0.4</v>
      </c>
      <c r="I1041" s="265">
        <v>13</v>
      </c>
      <c r="J1041" s="265">
        <v>43</v>
      </c>
      <c r="K1041" s="266">
        <v>43101</v>
      </c>
      <c r="L1041" s="265">
        <v>2.4299999999999999E-2</v>
      </c>
      <c r="M1041" s="265">
        <v>9.7000000000000003E-3</v>
      </c>
      <c r="N1041" s="265">
        <f t="shared" si="16"/>
        <v>3.4000000000000002E-2</v>
      </c>
    </row>
    <row r="1042" spans="1:15" hidden="1" x14ac:dyDescent="0.2">
      <c r="A1042" s="265" t="s">
        <v>1871</v>
      </c>
      <c r="B1042" s="265" t="s">
        <v>172</v>
      </c>
      <c r="C1042" s="265">
        <v>0.5</v>
      </c>
      <c r="D1042" s="265" t="s">
        <v>403</v>
      </c>
      <c r="E1042" s="265" t="s">
        <v>519</v>
      </c>
      <c r="F1042" s="265" t="s">
        <v>519</v>
      </c>
      <c r="G1042" s="265">
        <v>-0.4</v>
      </c>
      <c r="I1042" s="265">
        <v>13</v>
      </c>
      <c r="J1042" s="265">
        <v>43</v>
      </c>
      <c r="K1042" s="266">
        <v>43101</v>
      </c>
      <c r="L1042" s="265">
        <v>2.4299999999999999E-2</v>
      </c>
      <c r="M1042" s="265">
        <v>9.7000000000000003E-3</v>
      </c>
      <c r="N1042" s="265">
        <f t="shared" si="16"/>
        <v>3.4000000000000002E-2</v>
      </c>
    </row>
    <row r="1043" spans="1:15" hidden="1" x14ac:dyDescent="0.2">
      <c r="A1043" s="265" t="s">
        <v>1869</v>
      </c>
      <c r="B1043" s="265" t="s">
        <v>1869</v>
      </c>
      <c r="C1043" s="265">
        <v>0.5</v>
      </c>
      <c r="D1043" s="265" t="s">
        <v>403</v>
      </c>
      <c r="E1043" s="265" t="s">
        <v>519</v>
      </c>
      <c r="F1043" s="265" t="s">
        <v>519</v>
      </c>
      <c r="G1043" s="265">
        <v>-0.4</v>
      </c>
      <c r="I1043" s="265">
        <v>13</v>
      </c>
      <c r="J1043" s="265">
        <v>43</v>
      </c>
      <c r="K1043" s="266">
        <v>43101</v>
      </c>
      <c r="L1043" s="265">
        <v>2.2100000000000002E-2</v>
      </c>
      <c r="M1043" s="265">
        <v>8.8000000000000005E-3</v>
      </c>
      <c r="N1043" s="265">
        <f t="shared" si="16"/>
        <v>3.0900000000000004E-2</v>
      </c>
    </row>
    <row r="1044" spans="1:15" hidden="1" x14ac:dyDescent="0.2">
      <c r="A1044" s="265" t="s">
        <v>1870</v>
      </c>
      <c r="B1044" s="265" t="s">
        <v>1869</v>
      </c>
      <c r="C1044" s="265">
        <v>0.5</v>
      </c>
      <c r="D1044" s="265" t="s">
        <v>403</v>
      </c>
      <c r="E1044" s="265" t="s">
        <v>519</v>
      </c>
      <c r="F1044" s="265" t="s">
        <v>519</v>
      </c>
      <c r="G1044" s="265">
        <v>-0.4</v>
      </c>
      <c r="I1044" s="265">
        <v>13</v>
      </c>
      <c r="J1044" s="265">
        <v>43</v>
      </c>
      <c r="K1044" s="266">
        <v>43101</v>
      </c>
      <c r="L1044" s="265">
        <v>2.2100000000000002E-2</v>
      </c>
      <c r="M1044" s="265">
        <v>8.8000000000000005E-3</v>
      </c>
      <c r="N1044" s="265">
        <f t="shared" si="16"/>
        <v>3.0900000000000004E-2</v>
      </c>
    </row>
    <row r="1045" spans="1:15" hidden="1" x14ac:dyDescent="0.2">
      <c r="A1045" s="265" t="s">
        <v>126</v>
      </c>
      <c r="B1045" s="265" t="s">
        <v>126</v>
      </c>
      <c r="C1045" s="265">
        <v>0.5</v>
      </c>
      <c r="D1045" s="265" t="s">
        <v>403</v>
      </c>
      <c r="E1045" s="265" t="s">
        <v>519</v>
      </c>
      <c r="F1045" s="265" t="s">
        <v>519</v>
      </c>
      <c r="G1045" s="265">
        <v>-0.4</v>
      </c>
      <c r="I1045" s="265">
        <v>13</v>
      </c>
      <c r="J1045" s="265">
        <v>43</v>
      </c>
      <c r="K1045" s="266">
        <v>43101</v>
      </c>
      <c r="L1045" s="265">
        <v>2.2100000000000002E-2</v>
      </c>
      <c r="M1045" s="265">
        <v>8.8000000000000005E-3</v>
      </c>
      <c r="N1045" s="265">
        <f t="shared" si="16"/>
        <v>3.0900000000000004E-2</v>
      </c>
      <c r="O1045" s="265" t="s">
        <v>126</v>
      </c>
    </row>
    <row r="1046" spans="1:15" hidden="1" x14ac:dyDescent="0.2">
      <c r="A1046" s="265" t="s">
        <v>1868</v>
      </c>
      <c r="B1046" s="265" t="s">
        <v>126</v>
      </c>
      <c r="C1046" s="265">
        <v>0.5</v>
      </c>
      <c r="D1046" s="265" t="s">
        <v>403</v>
      </c>
      <c r="E1046" s="265" t="s">
        <v>519</v>
      </c>
      <c r="F1046" s="265" t="s">
        <v>519</v>
      </c>
      <c r="G1046" s="265">
        <v>-0.4</v>
      </c>
      <c r="I1046" s="265">
        <v>13</v>
      </c>
      <c r="J1046" s="265">
        <v>43</v>
      </c>
      <c r="K1046" s="266">
        <v>43101</v>
      </c>
      <c r="L1046" s="265">
        <v>2.2100000000000002E-2</v>
      </c>
      <c r="M1046" s="265">
        <v>8.8000000000000005E-3</v>
      </c>
      <c r="N1046" s="265">
        <f t="shared" si="16"/>
        <v>3.0900000000000004E-2</v>
      </c>
    </row>
    <row r="1047" spans="1:15" hidden="1" x14ac:dyDescent="0.2">
      <c r="A1047" s="265" t="s">
        <v>1867</v>
      </c>
      <c r="B1047" s="265" t="s">
        <v>1866</v>
      </c>
      <c r="C1047" s="265">
        <v>0.5</v>
      </c>
      <c r="D1047" s="265" t="s">
        <v>403</v>
      </c>
      <c r="E1047" s="265" t="s">
        <v>519</v>
      </c>
      <c r="F1047" s="265" t="s">
        <v>519</v>
      </c>
      <c r="G1047" s="265">
        <v>0</v>
      </c>
      <c r="I1047" s="265">
        <v>15</v>
      </c>
      <c r="J1047" s="265">
        <v>45</v>
      </c>
      <c r="K1047" s="266">
        <v>43101</v>
      </c>
      <c r="L1047" s="265">
        <v>0</v>
      </c>
      <c r="M1047" s="265">
        <v>0</v>
      </c>
      <c r="N1047" s="265">
        <f t="shared" si="16"/>
        <v>0</v>
      </c>
    </row>
    <row r="1048" spans="1:15" hidden="1" x14ac:dyDescent="0.2">
      <c r="A1048" s="265" t="s">
        <v>1865</v>
      </c>
      <c r="B1048" s="265" t="s">
        <v>1864</v>
      </c>
      <c r="C1048" s="265">
        <v>0.5</v>
      </c>
      <c r="D1048" s="265" t="s">
        <v>403</v>
      </c>
      <c r="E1048" s="265" t="s">
        <v>519</v>
      </c>
      <c r="F1048" s="265" t="s">
        <v>519</v>
      </c>
      <c r="G1048" s="265">
        <v>-0.4</v>
      </c>
      <c r="I1048" s="265">
        <v>13</v>
      </c>
      <c r="J1048" s="265">
        <v>43</v>
      </c>
      <c r="K1048" s="266">
        <v>43101</v>
      </c>
      <c r="L1048" s="265">
        <v>2.2100000000000002E-2</v>
      </c>
      <c r="M1048" s="265">
        <v>8.8000000000000005E-3</v>
      </c>
      <c r="N1048" s="265">
        <f t="shared" si="16"/>
        <v>3.0900000000000004E-2</v>
      </c>
    </row>
    <row r="1049" spans="1:15" hidden="1" x14ac:dyDescent="0.2">
      <c r="A1049" s="265" t="s">
        <v>1864</v>
      </c>
      <c r="B1049" s="265" t="s">
        <v>1864</v>
      </c>
      <c r="C1049" s="265">
        <v>0.5</v>
      </c>
      <c r="D1049" s="265" t="s">
        <v>403</v>
      </c>
      <c r="E1049" s="265" t="s">
        <v>519</v>
      </c>
      <c r="F1049" s="265" t="s">
        <v>519</v>
      </c>
      <c r="G1049" s="265">
        <v>-0.4</v>
      </c>
      <c r="I1049" s="265">
        <v>13</v>
      </c>
      <c r="J1049" s="265">
        <v>43</v>
      </c>
      <c r="K1049" s="266">
        <v>43101</v>
      </c>
      <c r="L1049" s="265">
        <v>2.2100000000000002E-2</v>
      </c>
      <c r="M1049" s="265">
        <v>8.8000000000000005E-3</v>
      </c>
      <c r="N1049" s="265">
        <f t="shared" si="16"/>
        <v>3.0900000000000004E-2</v>
      </c>
      <c r="O1049" s="265" t="s">
        <v>1864</v>
      </c>
    </row>
    <row r="1050" spans="1:15" hidden="1" x14ac:dyDescent="0.2">
      <c r="A1050" s="265" t="s">
        <v>1862</v>
      </c>
      <c r="B1050" s="265" t="s">
        <v>1862</v>
      </c>
      <c r="C1050" s="265">
        <v>0.5</v>
      </c>
      <c r="D1050" s="265" t="s">
        <v>403</v>
      </c>
      <c r="E1050" s="265" t="s">
        <v>519</v>
      </c>
      <c r="F1050" s="265" t="s">
        <v>519</v>
      </c>
      <c r="G1050" s="265">
        <v>-0.4</v>
      </c>
      <c r="I1050" s="265">
        <v>13</v>
      </c>
      <c r="J1050" s="265">
        <v>43</v>
      </c>
      <c r="K1050" s="266">
        <v>43101</v>
      </c>
      <c r="L1050" s="265">
        <v>2.2100000000000002E-2</v>
      </c>
      <c r="M1050" s="265">
        <v>8.8000000000000005E-3</v>
      </c>
      <c r="N1050" s="265">
        <f t="shared" si="16"/>
        <v>3.0900000000000004E-2</v>
      </c>
      <c r="O1050" s="265" t="s">
        <v>1862</v>
      </c>
    </row>
    <row r="1051" spans="1:15" hidden="1" x14ac:dyDescent="0.2">
      <c r="A1051" s="265" t="s">
        <v>1863</v>
      </c>
      <c r="B1051" s="265" t="s">
        <v>1862</v>
      </c>
      <c r="C1051" s="265">
        <v>0.5</v>
      </c>
      <c r="D1051" s="265" t="s">
        <v>403</v>
      </c>
      <c r="E1051" s="265" t="s">
        <v>519</v>
      </c>
      <c r="F1051" s="265" t="s">
        <v>519</v>
      </c>
      <c r="G1051" s="265">
        <v>-0.4</v>
      </c>
      <c r="I1051" s="265">
        <v>13</v>
      </c>
      <c r="J1051" s="265">
        <v>43</v>
      </c>
      <c r="K1051" s="266">
        <v>43101</v>
      </c>
      <c r="L1051" s="265">
        <v>2.2100000000000002E-2</v>
      </c>
      <c r="M1051" s="265">
        <v>8.8000000000000005E-3</v>
      </c>
      <c r="N1051" s="265">
        <f t="shared" si="16"/>
        <v>3.0900000000000004E-2</v>
      </c>
    </row>
    <row r="1052" spans="1:15" hidden="1" x14ac:dyDescent="0.2">
      <c r="A1052" s="265" t="s">
        <v>1860</v>
      </c>
      <c r="B1052" s="265" t="s">
        <v>1860</v>
      </c>
      <c r="C1052" s="265">
        <v>0.5</v>
      </c>
      <c r="D1052" s="265" t="s">
        <v>403</v>
      </c>
      <c r="E1052" s="265" t="s">
        <v>519</v>
      </c>
      <c r="F1052" s="265" t="s">
        <v>519</v>
      </c>
      <c r="G1052" s="265">
        <v>-0.4</v>
      </c>
      <c r="I1052" s="265">
        <v>13</v>
      </c>
      <c r="J1052" s="265">
        <v>43</v>
      </c>
      <c r="K1052" s="266">
        <v>43101</v>
      </c>
      <c r="L1052" s="265">
        <v>2.2100000000000002E-2</v>
      </c>
      <c r="M1052" s="265">
        <v>8.8000000000000005E-3</v>
      </c>
      <c r="N1052" s="265">
        <f t="shared" si="16"/>
        <v>3.0900000000000004E-2</v>
      </c>
      <c r="O1052" s="265" t="s">
        <v>1860</v>
      </c>
    </row>
    <row r="1053" spans="1:15" hidden="1" x14ac:dyDescent="0.2">
      <c r="A1053" s="265" t="s">
        <v>1861</v>
      </c>
      <c r="B1053" s="265" t="s">
        <v>1860</v>
      </c>
      <c r="C1053" s="265">
        <v>0.5</v>
      </c>
      <c r="D1053" s="265" t="s">
        <v>403</v>
      </c>
      <c r="E1053" s="265" t="s">
        <v>519</v>
      </c>
      <c r="F1053" s="265" t="s">
        <v>519</v>
      </c>
      <c r="G1053" s="265">
        <v>-0.4</v>
      </c>
      <c r="I1053" s="265">
        <v>13</v>
      </c>
      <c r="J1053" s="265">
        <v>43</v>
      </c>
      <c r="K1053" s="266">
        <v>43101</v>
      </c>
      <c r="L1053" s="265">
        <v>2.2100000000000002E-2</v>
      </c>
      <c r="M1053" s="265">
        <v>8.8000000000000005E-3</v>
      </c>
      <c r="N1053" s="265">
        <f t="shared" si="16"/>
        <v>3.0900000000000004E-2</v>
      </c>
    </row>
    <row r="1054" spans="1:15" hidden="1" x14ac:dyDescent="0.2">
      <c r="A1054" s="265" t="s">
        <v>1858</v>
      </c>
      <c r="B1054" s="265" t="s">
        <v>1858</v>
      </c>
      <c r="C1054" s="265">
        <v>0.5</v>
      </c>
      <c r="D1054" s="265" t="s">
        <v>403</v>
      </c>
      <c r="E1054" s="265" t="s">
        <v>519</v>
      </c>
      <c r="F1054" s="265" t="s">
        <v>519</v>
      </c>
      <c r="G1054" s="265">
        <v>-0.4</v>
      </c>
      <c r="I1054" s="265">
        <v>13</v>
      </c>
      <c r="J1054" s="265">
        <v>43</v>
      </c>
      <c r="K1054" s="266">
        <v>43101</v>
      </c>
      <c r="L1054" s="265">
        <v>2.2100000000000002E-2</v>
      </c>
      <c r="M1054" s="265">
        <v>8.8000000000000005E-3</v>
      </c>
      <c r="N1054" s="265">
        <f t="shared" si="16"/>
        <v>3.0900000000000004E-2</v>
      </c>
      <c r="O1054" s="265" t="s">
        <v>1858</v>
      </c>
    </row>
    <row r="1055" spans="1:15" hidden="1" x14ac:dyDescent="0.2">
      <c r="A1055" s="265" t="s">
        <v>1859</v>
      </c>
      <c r="B1055" s="265" t="s">
        <v>1858</v>
      </c>
      <c r="C1055" s="265">
        <v>0.5</v>
      </c>
      <c r="D1055" s="265" t="s">
        <v>403</v>
      </c>
      <c r="E1055" s="265" t="s">
        <v>519</v>
      </c>
      <c r="F1055" s="265" t="s">
        <v>519</v>
      </c>
      <c r="G1055" s="265">
        <v>-0.4</v>
      </c>
      <c r="I1055" s="265">
        <v>13</v>
      </c>
      <c r="J1055" s="265">
        <v>43</v>
      </c>
      <c r="K1055" s="266">
        <v>43101</v>
      </c>
      <c r="L1055" s="265">
        <v>2.2100000000000002E-2</v>
      </c>
      <c r="M1055" s="265">
        <v>8.8000000000000005E-3</v>
      </c>
      <c r="N1055" s="265">
        <f t="shared" si="16"/>
        <v>3.0900000000000004E-2</v>
      </c>
    </row>
    <row r="1056" spans="1:15" hidden="1" x14ac:dyDescent="0.2">
      <c r="A1056" s="265" t="s">
        <v>1856</v>
      </c>
      <c r="B1056" s="265" t="s">
        <v>1856</v>
      </c>
      <c r="C1056" s="265">
        <v>0.5</v>
      </c>
      <c r="D1056" s="265" t="s">
        <v>403</v>
      </c>
      <c r="E1056" s="265" t="s">
        <v>519</v>
      </c>
      <c r="F1056" s="265" t="s">
        <v>519</v>
      </c>
      <c r="G1056" s="265">
        <v>-0.4</v>
      </c>
      <c r="I1056" s="265">
        <v>13</v>
      </c>
      <c r="J1056" s="265">
        <v>43</v>
      </c>
      <c r="K1056" s="266">
        <v>43101</v>
      </c>
      <c r="L1056" s="265">
        <v>2.2100000000000002E-2</v>
      </c>
      <c r="M1056" s="265">
        <v>8.8000000000000005E-3</v>
      </c>
      <c r="N1056" s="265">
        <f t="shared" si="16"/>
        <v>3.0900000000000004E-2</v>
      </c>
      <c r="O1056" s="265" t="s">
        <v>1856</v>
      </c>
    </row>
    <row r="1057" spans="1:15" hidden="1" x14ac:dyDescent="0.2">
      <c r="A1057" s="265" t="s">
        <v>1857</v>
      </c>
      <c r="B1057" s="265" t="s">
        <v>1856</v>
      </c>
      <c r="C1057" s="265">
        <v>0.5</v>
      </c>
      <c r="D1057" s="265" t="s">
        <v>403</v>
      </c>
      <c r="E1057" s="265" t="s">
        <v>519</v>
      </c>
      <c r="F1057" s="265" t="s">
        <v>519</v>
      </c>
      <c r="G1057" s="265">
        <v>-0.4</v>
      </c>
      <c r="I1057" s="265">
        <v>13</v>
      </c>
      <c r="J1057" s="265">
        <v>43</v>
      </c>
      <c r="K1057" s="266">
        <v>43101</v>
      </c>
      <c r="L1057" s="265">
        <v>2.2100000000000002E-2</v>
      </c>
      <c r="M1057" s="265">
        <v>8.8000000000000005E-3</v>
      </c>
      <c r="N1057" s="265">
        <f t="shared" si="16"/>
        <v>3.0900000000000004E-2</v>
      </c>
    </row>
    <row r="1058" spans="1:15" hidden="1" x14ac:dyDescent="0.2">
      <c r="A1058" s="265" t="s">
        <v>1854</v>
      </c>
      <c r="B1058" s="265" t="s">
        <v>1854</v>
      </c>
      <c r="C1058" s="265">
        <v>0.5</v>
      </c>
      <c r="D1058" s="265" t="s">
        <v>403</v>
      </c>
      <c r="E1058" s="265" t="s">
        <v>519</v>
      </c>
      <c r="F1058" s="265" t="s">
        <v>519</v>
      </c>
      <c r="G1058" s="265">
        <v>-0.4</v>
      </c>
      <c r="I1058" s="265">
        <v>13</v>
      </c>
      <c r="J1058" s="265">
        <v>43</v>
      </c>
      <c r="K1058" s="266">
        <v>43101</v>
      </c>
      <c r="L1058" s="265">
        <v>2.2100000000000002E-2</v>
      </c>
      <c r="M1058" s="265">
        <v>8.8000000000000005E-3</v>
      </c>
      <c r="N1058" s="265">
        <f t="shared" si="16"/>
        <v>3.0900000000000004E-2</v>
      </c>
      <c r="O1058" s="265" t="s">
        <v>1854</v>
      </c>
    </row>
    <row r="1059" spans="1:15" hidden="1" x14ac:dyDescent="0.2">
      <c r="A1059" s="265" t="s">
        <v>1855</v>
      </c>
      <c r="B1059" s="265" t="s">
        <v>1854</v>
      </c>
      <c r="C1059" s="265">
        <v>0.5</v>
      </c>
      <c r="D1059" s="265" t="s">
        <v>403</v>
      </c>
      <c r="E1059" s="265" t="s">
        <v>519</v>
      </c>
      <c r="F1059" s="265" t="s">
        <v>519</v>
      </c>
      <c r="G1059" s="265">
        <v>-0.4</v>
      </c>
      <c r="I1059" s="265">
        <v>13</v>
      </c>
      <c r="J1059" s="265">
        <v>43</v>
      </c>
      <c r="K1059" s="266">
        <v>43101</v>
      </c>
      <c r="L1059" s="265">
        <v>2.2100000000000002E-2</v>
      </c>
      <c r="M1059" s="265">
        <v>8.8000000000000005E-3</v>
      </c>
      <c r="N1059" s="265">
        <f t="shared" si="16"/>
        <v>3.0900000000000004E-2</v>
      </c>
    </row>
    <row r="1060" spans="1:15" hidden="1" x14ac:dyDescent="0.2">
      <c r="A1060" s="265" t="s">
        <v>1852</v>
      </c>
      <c r="B1060" s="265" t="s">
        <v>1852</v>
      </c>
      <c r="C1060" s="265">
        <v>0.5</v>
      </c>
      <c r="D1060" s="265" t="s">
        <v>403</v>
      </c>
      <c r="E1060" s="265" t="s">
        <v>519</v>
      </c>
      <c r="F1060" s="265" t="s">
        <v>519</v>
      </c>
      <c r="G1060" s="265">
        <v>-0.4</v>
      </c>
      <c r="I1060" s="265">
        <v>13</v>
      </c>
      <c r="J1060" s="265">
        <v>43</v>
      </c>
      <c r="K1060" s="266">
        <v>43101</v>
      </c>
      <c r="L1060" s="265">
        <v>2.2100000000000002E-2</v>
      </c>
      <c r="M1060" s="265">
        <v>8.8000000000000005E-3</v>
      </c>
      <c r="N1060" s="265">
        <f t="shared" si="16"/>
        <v>3.0900000000000004E-2</v>
      </c>
      <c r="O1060" s="265" t="s">
        <v>1852</v>
      </c>
    </row>
    <row r="1061" spans="1:15" hidden="1" x14ac:dyDescent="0.2">
      <c r="A1061" s="265" t="s">
        <v>1853</v>
      </c>
      <c r="B1061" s="265" t="s">
        <v>1852</v>
      </c>
      <c r="C1061" s="265">
        <v>0.5</v>
      </c>
      <c r="D1061" s="265" t="s">
        <v>403</v>
      </c>
      <c r="E1061" s="265" t="s">
        <v>519</v>
      </c>
      <c r="F1061" s="265" t="s">
        <v>519</v>
      </c>
      <c r="G1061" s="265">
        <v>-0.4</v>
      </c>
      <c r="I1061" s="265">
        <v>13</v>
      </c>
      <c r="J1061" s="265">
        <v>43</v>
      </c>
      <c r="K1061" s="266">
        <v>43101</v>
      </c>
      <c r="L1061" s="265">
        <v>2.2100000000000002E-2</v>
      </c>
      <c r="M1061" s="265">
        <v>8.8000000000000005E-3</v>
      </c>
      <c r="N1061" s="265">
        <f t="shared" si="16"/>
        <v>3.0900000000000004E-2</v>
      </c>
    </row>
    <row r="1062" spans="1:15" hidden="1" x14ac:dyDescent="0.2">
      <c r="A1062" s="265" t="s">
        <v>1851</v>
      </c>
      <c r="B1062" s="265" t="s">
        <v>1850</v>
      </c>
      <c r="C1062" s="265">
        <v>0.5</v>
      </c>
      <c r="D1062" s="265" t="s">
        <v>403</v>
      </c>
      <c r="E1062" s="265" t="s">
        <v>519</v>
      </c>
      <c r="F1062" s="265" t="s">
        <v>519</v>
      </c>
      <c r="G1062" s="265">
        <v>-0.4</v>
      </c>
      <c r="I1062" s="265">
        <v>13</v>
      </c>
      <c r="J1062" s="265">
        <v>43</v>
      </c>
      <c r="K1062" s="266">
        <v>43101</v>
      </c>
      <c r="L1062" s="265">
        <v>2.2100000000000002E-2</v>
      </c>
      <c r="M1062" s="265">
        <v>8.8000000000000005E-3</v>
      </c>
      <c r="N1062" s="265">
        <f t="shared" si="16"/>
        <v>3.0900000000000004E-2</v>
      </c>
    </row>
    <row r="1063" spans="1:15" hidden="1" x14ac:dyDescent="0.2">
      <c r="A1063" s="265" t="s">
        <v>1850</v>
      </c>
      <c r="B1063" s="265" t="s">
        <v>1850</v>
      </c>
      <c r="C1063" s="265">
        <v>0.5</v>
      </c>
      <c r="D1063" s="265" t="s">
        <v>403</v>
      </c>
      <c r="E1063" s="265" t="s">
        <v>519</v>
      </c>
      <c r="F1063" s="265" t="s">
        <v>519</v>
      </c>
      <c r="G1063" s="265">
        <v>-0.4</v>
      </c>
      <c r="I1063" s="265">
        <v>13</v>
      </c>
      <c r="J1063" s="265">
        <v>43</v>
      </c>
      <c r="K1063" s="266">
        <v>43101</v>
      </c>
      <c r="L1063" s="265">
        <v>2.2100000000000002E-2</v>
      </c>
      <c r="M1063" s="265">
        <v>8.8000000000000005E-3</v>
      </c>
      <c r="N1063" s="265">
        <f t="shared" si="16"/>
        <v>3.0900000000000004E-2</v>
      </c>
      <c r="O1063" s="265" t="s">
        <v>1850</v>
      </c>
    </row>
    <row r="1064" spans="1:15" hidden="1" x14ac:dyDescent="0.2">
      <c r="A1064" s="265" t="s">
        <v>1848</v>
      </c>
      <c r="B1064" s="265" t="s">
        <v>1848</v>
      </c>
      <c r="C1064" s="265">
        <v>0.5</v>
      </c>
      <c r="D1064" s="265" t="s">
        <v>403</v>
      </c>
      <c r="E1064" s="265" t="s">
        <v>519</v>
      </c>
      <c r="F1064" s="265" t="s">
        <v>519</v>
      </c>
      <c r="G1064" s="265">
        <v>-0.4</v>
      </c>
      <c r="I1064" s="265">
        <v>13</v>
      </c>
      <c r="J1064" s="265">
        <v>43</v>
      </c>
      <c r="K1064" s="266">
        <v>43101</v>
      </c>
      <c r="L1064" s="265">
        <v>2.2100000000000002E-2</v>
      </c>
      <c r="M1064" s="265">
        <v>8.8000000000000005E-3</v>
      </c>
      <c r="N1064" s="265">
        <f t="shared" si="16"/>
        <v>3.0900000000000004E-2</v>
      </c>
      <c r="O1064" s="265" t="s">
        <v>1848</v>
      </c>
    </row>
    <row r="1065" spans="1:15" hidden="1" x14ac:dyDescent="0.2">
      <c r="A1065" s="265" t="s">
        <v>1849</v>
      </c>
      <c r="B1065" s="265" t="s">
        <v>1848</v>
      </c>
      <c r="C1065" s="265">
        <v>0.5</v>
      </c>
      <c r="D1065" s="265" t="s">
        <v>403</v>
      </c>
      <c r="E1065" s="265" t="s">
        <v>519</v>
      </c>
      <c r="F1065" s="265" t="s">
        <v>519</v>
      </c>
      <c r="G1065" s="265">
        <v>-0.4</v>
      </c>
      <c r="I1065" s="265">
        <v>13</v>
      </c>
      <c r="J1065" s="265">
        <v>43</v>
      </c>
      <c r="K1065" s="266">
        <v>43101</v>
      </c>
      <c r="L1065" s="265">
        <v>2.2100000000000002E-2</v>
      </c>
      <c r="M1065" s="265">
        <v>8.8000000000000005E-3</v>
      </c>
      <c r="N1065" s="265">
        <f t="shared" si="16"/>
        <v>3.0900000000000004E-2</v>
      </c>
    </row>
    <row r="1066" spans="1:15" hidden="1" x14ac:dyDescent="0.2">
      <c r="A1066" s="265" t="s">
        <v>1846</v>
      </c>
      <c r="B1066" s="265" t="s">
        <v>1846</v>
      </c>
      <c r="C1066" s="265">
        <v>0.5</v>
      </c>
      <c r="D1066" s="265" t="s">
        <v>403</v>
      </c>
      <c r="E1066" s="265" t="s">
        <v>519</v>
      </c>
      <c r="F1066" s="265" t="s">
        <v>519</v>
      </c>
      <c r="G1066" s="265">
        <v>-0.4</v>
      </c>
      <c r="I1066" s="265">
        <v>13</v>
      </c>
      <c r="J1066" s="265">
        <v>43</v>
      </c>
      <c r="K1066" s="266">
        <v>43101</v>
      </c>
      <c r="L1066" s="265">
        <v>2.2100000000000002E-2</v>
      </c>
      <c r="M1066" s="265">
        <v>8.8000000000000005E-3</v>
      </c>
      <c r="N1066" s="265">
        <f t="shared" si="16"/>
        <v>3.0900000000000004E-2</v>
      </c>
      <c r="O1066" s="265" t="s">
        <v>1846</v>
      </c>
    </row>
    <row r="1067" spans="1:15" hidden="1" x14ac:dyDescent="0.2">
      <c r="A1067" s="265" t="s">
        <v>1847</v>
      </c>
      <c r="B1067" s="265" t="s">
        <v>1846</v>
      </c>
      <c r="C1067" s="265">
        <v>0.5</v>
      </c>
      <c r="D1067" s="265" t="s">
        <v>403</v>
      </c>
      <c r="E1067" s="265" t="s">
        <v>519</v>
      </c>
      <c r="F1067" s="265" t="s">
        <v>519</v>
      </c>
      <c r="G1067" s="265">
        <v>-0.4</v>
      </c>
      <c r="I1067" s="265">
        <v>13</v>
      </c>
      <c r="J1067" s="265">
        <v>43</v>
      </c>
      <c r="K1067" s="266">
        <v>43101</v>
      </c>
      <c r="L1067" s="265">
        <v>2.2100000000000002E-2</v>
      </c>
      <c r="M1067" s="265">
        <v>8.8000000000000005E-3</v>
      </c>
      <c r="N1067" s="265">
        <f t="shared" si="16"/>
        <v>3.0900000000000004E-2</v>
      </c>
    </row>
    <row r="1068" spans="1:15" hidden="1" x14ac:dyDescent="0.2">
      <c r="A1068" s="265" t="s">
        <v>356</v>
      </c>
      <c r="B1068" s="265" t="s">
        <v>1844</v>
      </c>
      <c r="C1068" s="265">
        <v>0.5</v>
      </c>
      <c r="D1068" s="265" t="s">
        <v>403</v>
      </c>
      <c r="E1068" s="265" t="s">
        <v>519</v>
      </c>
      <c r="F1068" s="265" t="s">
        <v>519</v>
      </c>
      <c r="G1068" s="265">
        <v>-0.4</v>
      </c>
      <c r="I1068" s="265">
        <v>13</v>
      </c>
      <c r="J1068" s="265">
        <v>43</v>
      </c>
      <c r="K1068" s="266">
        <v>43101</v>
      </c>
      <c r="L1068" s="265">
        <v>2.2100000000000002E-2</v>
      </c>
      <c r="M1068" s="265">
        <v>8.8000000000000005E-3</v>
      </c>
      <c r="N1068" s="265">
        <f t="shared" si="16"/>
        <v>3.0900000000000004E-2</v>
      </c>
      <c r="O1068" s="265" t="s">
        <v>356</v>
      </c>
    </row>
    <row r="1069" spans="1:15" hidden="1" x14ac:dyDescent="0.2">
      <c r="A1069" s="265" t="s">
        <v>1845</v>
      </c>
      <c r="B1069" s="265" t="s">
        <v>1844</v>
      </c>
      <c r="C1069" s="265">
        <v>0.5</v>
      </c>
      <c r="D1069" s="265" t="s">
        <v>403</v>
      </c>
      <c r="E1069" s="265" t="s">
        <v>519</v>
      </c>
      <c r="F1069" s="265" t="s">
        <v>519</v>
      </c>
      <c r="G1069" s="265">
        <v>-0.4</v>
      </c>
      <c r="I1069" s="265">
        <v>13</v>
      </c>
      <c r="J1069" s="265">
        <v>43</v>
      </c>
      <c r="K1069" s="266">
        <v>43101</v>
      </c>
      <c r="L1069" s="265">
        <v>2.2100000000000002E-2</v>
      </c>
      <c r="M1069" s="265">
        <v>8.8000000000000005E-3</v>
      </c>
      <c r="N1069" s="265">
        <f t="shared" si="16"/>
        <v>3.0900000000000004E-2</v>
      </c>
    </row>
    <row r="1070" spans="1:15" hidden="1" x14ac:dyDescent="0.2">
      <c r="A1070" s="265" t="s">
        <v>357</v>
      </c>
      <c r="B1070" s="265" t="s">
        <v>357</v>
      </c>
      <c r="C1070" s="265">
        <v>0.5</v>
      </c>
      <c r="D1070" s="265" t="s">
        <v>403</v>
      </c>
      <c r="E1070" s="265" t="s">
        <v>519</v>
      </c>
      <c r="F1070" s="265" t="s">
        <v>519</v>
      </c>
      <c r="G1070" s="265">
        <v>-0.1</v>
      </c>
      <c r="I1070" s="265">
        <v>16</v>
      </c>
      <c r="J1070" s="265">
        <v>60</v>
      </c>
      <c r="K1070" s="266">
        <v>43101</v>
      </c>
      <c r="L1070" s="265">
        <v>1.1599999999999999E-2</v>
      </c>
      <c r="M1070" s="265">
        <v>1.2999999999999999E-3</v>
      </c>
      <c r="N1070" s="265">
        <f t="shared" si="16"/>
        <v>1.2899999999999998E-2</v>
      </c>
      <c r="O1070" s="265" t="s">
        <v>357</v>
      </c>
    </row>
    <row r="1071" spans="1:15" hidden="1" x14ac:dyDescent="0.2">
      <c r="A1071" s="265" t="s">
        <v>1843</v>
      </c>
      <c r="B1071" s="265" t="s">
        <v>357</v>
      </c>
      <c r="C1071" s="265">
        <v>0.5</v>
      </c>
      <c r="D1071" s="265" t="s">
        <v>403</v>
      </c>
      <c r="E1071" s="265" t="s">
        <v>519</v>
      </c>
      <c r="F1071" s="265" t="s">
        <v>519</v>
      </c>
      <c r="G1071" s="265">
        <v>-0.1</v>
      </c>
      <c r="I1071" s="265">
        <v>16</v>
      </c>
      <c r="J1071" s="265">
        <v>60</v>
      </c>
      <c r="K1071" s="266">
        <v>43101</v>
      </c>
      <c r="L1071" s="265">
        <v>1.1599999999999999E-2</v>
      </c>
      <c r="M1071" s="265">
        <v>1.2999999999999999E-3</v>
      </c>
      <c r="N1071" s="265">
        <f t="shared" si="16"/>
        <v>1.2899999999999998E-2</v>
      </c>
    </row>
    <row r="1072" spans="1:15" hidden="1" x14ac:dyDescent="0.2">
      <c r="A1072" s="265" t="s">
        <v>1842</v>
      </c>
      <c r="B1072" s="265" t="s">
        <v>1842</v>
      </c>
      <c r="C1072" s="265">
        <v>0.5</v>
      </c>
      <c r="D1072" s="265" t="s">
        <v>403</v>
      </c>
      <c r="E1072" s="265" t="s">
        <v>519</v>
      </c>
      <c r="F1072" s="265" t="s">
        <v>519</v>
      </c>
      <c r="G1072" s="265">
        <v>-0.1</v>
      </c>
      <c r="I1072" s="265">
        <v>16</v>
      </c>
      <c r="J1072" s="265">
        <v>60</v>
      </c>
      <c r="K1072" s="266">
        <v>43101</v>
      </c>
      <c r="L1072" s="265">
        <v>1.1599999999999999E-2</v>
      </c>
      <c r="M1072" s="265">
        <v>1.2999999999999999E-3</v>
      </c>
      <c r="N1072" s="265">
        <f t="shared" si="16"/>
        <v>1.2899999999999998E-2</v>
      </c>
    </row>
    <row r="1073" spans="1:15" hidden="1" x14ac:dyDescent="0.2">
      <c r="A1073" s="265" t="s">
        <v>1840</v>
      </c>
      <c r="B1073" s="265" t="s">
        <v>1840</v>
      </c>
      <c r="C1073" s="265">
        <v>0.5</v>
      </c>
      <c r="D1073" s="265" t="s">
        <v>403</v>
      </c>
      <c r="E1073" s="265" t="s">
        <v>519</v>
      </c>
      <c r="F1073" s="265" t="s">
        <v>519</v>
      </c>
      <c r="G1073" s="265">
        <v>-0.1</v>
      </c>
      <c r="I1073" s="265">
        <v>16</v>
      </c>
      <c r="J1073" s="265">
        <v>60</v>
      </c>
      <c r="K1073" s="266">
        <v>43101</v>
      </c>
      <c r="L1073" s="265">
        <v>1.1599999999999999E-2</v>
      </c>
      <c r="M1073" s="265">
        <v>1.2999999999999999E-3</v>
      </c>
      <c r="N1073" s="265">
        <f t="shared" si="16"/>
        <v>1.2899999999999998E-2</v>
      </c>
      <c r="O1073" s="265" t="s">
        <v>1840</v>
      </c>
    </row>
    <row r="1074" spans="1:15" hidden="1" x14ac:dyDescent="0.2">
      <c r="A1074" s="265" t="s">
        <v>1838</v>
      </c>
      <c r="B1074" s="265" t="s">
        <v>1838</v>
      </c>
      <c r="C1074" s="265">
        <v>0.5</v>
      </c>
      <c r="D1074" s="265" t="s">
        <v>403</v>
      </c>
      <c r="E1074" s="265" t="s">
        <v>519</v>
      </c>
      <c r="F1074" s="265" t="s">
        <v>519</v>
      </c>
      <c r="G1074" s="265">
        <v>-0.1</v>
      </c>
      <c r="I1074" s="265">
        <v>16</v>
      </c>
      <c r="J1074" s="265">
        <v>60</v>
      </c>
      <c r="K1074" s="266">
        <v>43101</v>
      </c>
      <c r="L1074" s="265">
        <v>1.1599999999999999E-2</v>
      </c>
      <c r="M1074" s="265">
        <v>1.2999999999999999E-3</v>
      </c>
      <c r="N1074" s="265">
        <f t="shared" si="16"/>
        <v>1.2899999999999998E-2</v>
      </c>
      <c r="O1074" s="265" t="s">
        <v>1838</v>
      </c>
    </row>
    <row r="1075" spans="1:15" hidden="1" x14ac:dyDescent="0.2">
      <c r="A1075" s="265" t="s">
        <v>1841</v>
      </c>
      <c r="B1075" s="265" t="s">
        <v>1840</v>
      </c>
      <c r="C1075" s="265">
        <v>0.5</v>
      </c>
      <c r="D1075" s="265" t="s">
        <v>403</v>
      </c>
      <c r="E1075" s="265" t="s">
        <v>519</v>
      </c>
      <c r="F1075" s="265" t="s">
        <v>519</v>
      </c>
      <c r="G1075" s="265">
        <v>-0.1</v>
      </c>
      <c r="I1075" s="265">
        <v>16</v>
      </c>
      <c r="J1075" s="265">
        <v>60</v>
      </c>
      <c r="K1075" s="266">
        <v>43101</v>
      </c>
      <c r="L1075" s="265">
        <v>1.1599999999999999E-2</v>
      </c>
      <c r="M1075" s="265">
        <v>1.2999999999999999E-3</v>
      </c>
      <c r="N1075" s="265">
        <f t="shared" si="16"/>
        <v>1.2899999999999998E-2</v>
      </c>
    </row>
    <row r="1076" spans="1:15" hidden="1" x14ac:dyDescent="0.2">
      <c r="A1076" s="265" t="s">
        <v>1839</v>
      </c>
      <c r="B1076" s="265" t="s">
        <v>1838</v>
      </c>
      <c r="C1076" s="265">
        <v>0.5</v>
      </c>
      <c r="D1076" s="265" t="s">
        <v>403</v>
      </c>
      <c r="E1076" s="265" t="s">
        <v>519</v>
      </c>
      <c r="F1076" s="265" t="s">
        <v>519</v>
      </c>
      <c r="G1076" s="265">
        <v>-0.1</v>
      </c>
      <c r="I1076" s="265">
        <v>16</v>
      </c>
      <c r="J1076" s="265">
        <v>60</v>
      </c>
      <c r="K1076" s="266">
        <v>43101</v>
      </c>
      <c r="L1076" s="265">
        <v>1.1599999999999999E-2</v>
      </c>
      <c r="M1076" s="265">
        <v>1.2999999999999999E-3</v>
      </c>
      <c r="N1076" s="265">
        <f t="shared" si="16"/>
        <v>1.2899999999999998E-2</v>
      </c>
    </row>
    <row r="1077" spans="1:15" hidden="1" x14ac:dyDescent="0.2">
      <c r="A1077" s="265" t="s">
        <v>1837</v>
      </c>
      <c r="B1077" s="265" t="s">
        <v>1825</v>
      </c>
      <c r="C1077" s="265">
        <v>0.5</v>
      </c>
      <c r="D1077" s="265" t="s">
        <v>403</v>
      </c>
      <c r="E1077" s="265" t="s">
        <v>519</v>
      </c>
      <c r="F1077" s="265" t="s">
        <v>519</v>
      </c>
      <c r="G1077" s="265">
        <v>0</v>
      </c>
      <c r="I1077" s="265">
        <v>19</v>
      </c>
      <c r="J1077" s="265">
        <v>40</v>
      </c>
      <c r="K1077" s="266">
        <v>43101</v>
      </c>
      <c r="L1077" s="265">
        <v>0</v>
      </c>
      <c r="M1077" s="265">
        <v>0</v>
      </c>
      <c r="N1077" s="265">
        <f t="shared" si="16"/>
        <v>0</v>
      </c>
    </row>
    <row r="1078" spans="1:15" hidden="1" x14ac:dyDescent="0.2">
      <c r="A1078" s="265" t="s">
        <v>1834</v>
      </c>
      <c r="B1078" s="265" t="s">
        <v>1834</v>
      </c>
      <c r="C1078" s="265">
        <v>0.5</v>
      </c>
      <c r="D1078" s="265" t="s">
        <v>403</v>
      </c>
      <c r="E1078" s="265" t="s">
        <v>519</v>
      </c>
      <c r="F1078" s="265" t="s">
        <v>519</v>
      </c>
      <c r="G1078" s="265">
        <v>-0.1</v>
      </c>
      <c r="I1078" s="265">
        <v>16</v>
      </c>
      <c r="J1078" s="265">
        <v>60</v>
      </c>
      <c r="K1078" s="266">
        <v>43101</v>
      </c>
      <c r="L1078" s="265">
        <v>1.1599999999999999E-2</v>
      </c>
      <c r="M1078" s="265">
        <v>1.2999999999999999E-3</v>
      </c>
      <c r="N1078" s="265">
        <f t="shared" si="16"/>
        <v>1.2899999999999998E-2</v>
      </c>
    </row>
    <row r="1079" spans="1:15" hidden="1" x14ac:dyDescent="0.2">
      <c r="A1079" s="265" t="s">
        <v>1836</v>
      </c>
      <c r="B1079" s="265" t="s">
        <v>1834</v>
      </c>
      <c r="C1079" s="265">
        <v>0.5</v>
      </c>
      <c r="D1079" s="265" t="s">
        <v>403</v>
      </c>
      <c r="E1079" s="265" t="s">
        <v>519</v>
      </c>
      <c r="F1079" s="265" t="s">
        <v>519</v>
      </c>
      <c r="G1079" s="265">
        <v>-0.1</v>
      </c>
      <c r="I1079" s="265">
        <v>16</v>
      </c>
      <c r="J1079" s="265">
        <v>60</v>
      </c>
      <c r="K1079" s="266">
        <v>43101</v>
      </c>
      <c r="L1079" s="265">
        <v>1.1599999999999999E-2</v>
      </c>
      <c r="M1079" s="265">
        <v>1.2999999999999999E-3</v>
      </c>
      <c r="N1079" s="265">
        <f t="shared" si="16"/>
        <v>1.2899999999999998E-2</v>
      </c>
    </row>
    <row r="1080" spans="1:15" hidden="1" x14ac:dyDescent="0.2">
      <c r="A1080" s="265" t="s">
        <v>1835</v>
      </c>
      <c r="B1080" s="265" t="s">
        <v>1834</v>
      </c>
      <c r="C1080" s="265">
        <v>0.5</v>
      </c>
      <c r="D1080" s="265" t="s">
        <v>403</v>
      </c>
      <c r="E1080" s="265" t="s">
        <v>519</v>
      </c>
      <c r="F1080" s="265" t="s">
        <v>519</v>
      </c>
      <c r="G1080" s="265">
        <v>-0.1</v>
      </c>
      <c r="I1080" s="265">
        <v>16</v>
      </c>
      <c r="J1080" s="265">
        <v>60</v>
      </c>
      <c r="K1080" s="266">
        <v>43101</v>
      </c>
      <c r="L1080" s="265">
        <v>1.1599999999999999E-2</v>
      </c>
      <c r="M1080" s="265">
        <v>1.2999999999999999E-3</v>
      </c>
      <c r="N1080" s="265">
        <f t="shared" si="16"/>
        <v>1.2899999999999998E-2</v>
      </c>
    </row>
    <row r="1081" spans="1:15" hidden="1" x14ac:dyDescent="0.2">
      <c r="A1081" s="265" t="s">
        <v>1833</v>
      </c>
      <c r="B1081" s="265" t="s">
        <v>1831</v>
      </c>
      <c r="C1081" s="265">
        <v>0.5</v>
      </c>
      <c r="D1081" s="265" t="s">
        <v>403</v>
      </c>
      <c r="E1081" s="265" t="s">
        <v>519</v>
      </c>
      <c r="F1081" s="265" t="s">
        <v>519</v>
      </c>
      <c r="G1081" s="265">
        <v>-0.1</v>
      </c>
      <c r="I1081" s="265">
        <v>16</v>
      </c>
      <c r="J1081" s="265">
        <v>60</v>
      </c>
      <c r="K1081" s="266">
        <v>43101</v>
      </c>
      <c r="L1081" s="265">
        <v>1.1599999999999999E-2</v>
      </c>
      <c r="M1081" s="265">
        <v>1.2999999999999999E-3</v>
      </c>
      <c r="N1081" s="265">
        <f t="shared" si="16"/>
        <v>1.2899999999999998E-2</v>
      </c>
      <c r="O1081" s="265" t="s">
        <v>1833</v>
      </c>
    </row>
    <row r="1082" spans="1:15" hidden="1" x14ac:dyDescent="0.2">
      <c r="A1082" s="265" t="s">
        <v>1832</v>
      </c>
      <c r="B1082" s="265" t="s">
        <v>1831</v>
      </c>
      <c r="C1082" s="265">
        <v>0.5</v>
      </c>
      <c r="D1082" s="265" t="s">
        <v>403</v>
      </c>
      <c r="E1082" s="265" t="s">
        <v>519</v>
      </c>
      <c r="F1082" s="265" t="s">
        <v>519</v>
      </c>
      <c r="G1082" s="265">
        <v>-0.1</v>
      </c>
      <c r="I1082" s="265">
        <v>16</v>
      </c>
      <c r="J1082" s="265">
        <v>60</v>
      </c>
      <c r="K1082" s="266">
        <v>43101</v>
      </c>
      <c r="L1082" s="265">
        <v>1.1599999999999999E-2</v>
      </c>
      <c r="M1082" s="265">
        <v>1.2999999999999999E-3</v>
      </c>
      <c r="N1082" s="265">
        <f t="shared" si="16"/>
        <v>1.2899999999999998E-2</v>
      </c>
    </row>
    <row r="1083" spans="1:15" hidden="1" x14ac:dyDescent="0.2">
      <c r="A1083" s="265" t="s">
        <v>1829</v>
      </c>
      <c r="B1083" s="265" t="s">
        <v>1829</v>
      </c>
      <c r="C1083" s="265">
        <v>0.5</v>
      </c>
      <c r="D1083" s="265" t="s">
        <v>403</v>
      </c>
      <c r="E1083" s="265" t="s">
        <v>519</v>
      </c>
      <c r="F1083" s="265" t="s">
        <v>519</v>
      </c>
      <c r="G1083" s="265">
        <v>-0.1</v>
      </c>
      <c r="I1083" s="265">
        <v>16</v>
      </c>
      <c r="J1083" s="265">
        <v>60</v>
      </c>
      <c r="K1083" s="266">
        <v>43101</v>
      </c>
      <c r="L1083" s="265">
        <v>1.1599999999999999E-2</v>
      </c>
      <c r="M1083" s="265">
        <v>1.2999999999999999E-3</v>
      </c>
      <c r="N1083" s="265">
        <f t="shared" si="16"/>
        <v>1.2899999999999998E-2</v>
      </c>
    </row>
    <row r="1084" spans="1:15" hidden="1" x14ac:dyDescent="0.2">
      <c r="A1084" s="265" t="s">
        <v>1830</v>
      </c>
      <c r="B1084" s="265" t="s">
        <v>1829</v>
      </c>
      <c r="C1084" s="265">
        <v>0.5</v>
      </c>
      <c r="D1084" s="265" t="s">
        <v>403</v>
      </c>
      <c r="E1084" s="265" t="s">
        <v>519</v>
      </c>
      <c r="F1084" s="265" t="s">
        <v>519</v>
      </c>
      <c r="G1084" s="265">
        <v>-0.1</v>
      </c>
      <c r="I1084" s="265">
        <v>16</v>
      </c>
      <c r="J1084" s="265">
        <v>60</v>
      </c>
      <c r="K1084" s="266">
        <v>43101</v>
      </c>
      <c r="L1084" s="265">
        <v>1.1599999999999999E-2</v>
      </c>
      <c r="M1084" s="265">
        <v>1.2999999999999999E-3</v>
      </c>
      <c r="N1084" s="265">
        <f t="shared" si="16"/>
        <v>1.2899999999999998E-2</v>
      </c>
    </row>
    <row r="1085" spans="1:15" hidden="1" x14ac:dyDescent="0.2">
      <c r="A1085" s="265" t="s">
        <v>1827</v>
      </c>
      <c r="B1085" s="265" t="s">
        <v>1827</v>
      </c>
      <c r="C1085" s="265">
        <v>0.5</v>
      </c>
      <c r="D1085" s="265" t="s">
        <v>403</v>
      </c>
      <c r="E1085" s="265" t="s">
        <v>519</v>
      </c>
      <c r="F1085" s="265" t="s">
        <v>519</v>
      </c>
      <c r="G1085" s="265">
        <v>-0.1</v>
      </c>
      <c r="I1085" s="265">
        <v>16</v>
      </c>
      <c r="J1085" s="265">
        <v>60</v>
      </c>
      <c r="K1085" s="266">
        <v>43101</v>
      </c>
      <c r="L1085" s="265">
        <v>1.1599999999999999E-2</v>
      </c>
      <c r="M1085" s="265">
        <v>1.2999999999999999E-3</v>
      </c>
      <c r="N1085" s="265">
        <f t="shared" si="16"/>
        <v>1.2899999999999998E-2</v>
      </c>
    </row>
    <row r="1086" spans="1:15" hidden="1" x14ac:dyDescent="0.2">
      <c r="A1086" s="265" t="s">
        <v>1828</v>
      </c>
      <c r="B1086" s="265" t="s">
        <v>1827</v>
      </c>
      <c r="C1086" s="265">
        <v>0.5</v>
      </c>
      <c r="D1086" s="265" t="s">
        <v>403</v>
      </c>
      <c r="E1086" s="265" t="s">
        <v>519</v>
      </c>
      <c r="F1086" s="265" t="s">
        <v>519</v>
      </c>
      <c r="G1086" s="265">
        <v>-0.1</v>
      </c>
      <c r="I1086" s="265">
        <v>16</v>
      </c>
      <c r="J1086" s="265">
        <v>60</v>
      </c>
      <c r="K1086" s="266">
        <v>43101</v>
      </c>
      <c r="L1086" s="265">
        <v>1.1599999999999999E-2</v>
      </c>
      <c r="M1086" s="265">
        <v>1.2999999999999999E-3</v>
      </c>
      <c r="N1086" s="265">
        <f t="shared" si="16"/>
        <v>1.2899999999999998E-2</v>
      </c>
    </row>
    <row r="1087" spans="1:15" hidden="1" x14ac:dyDescent="0.2">
      <c r="A1087" s="265" t="s">
        <v>1826</v>
      </c>
      <c r="B1087" s="265" t="s">
        <v>1825</v>
      </c>
      <c r="C1087" s="265">
        <v>0.5</v>
      </c>
      <c r="D1087" s="265" t="s">
        <v>403</v>
      </c>
      <c r="E1087" s="265" t="s">
        <v>519</v>
      </c>
      <c r="F1087" s="265" t="s">
        <v>519</v>
      </c>
      <c r="G1087" s="265">
        <v>0</v>
      </c>
      <c r="I1087" s="265">
        <v>19</v>
      </c>
      <c r="J1087" s="265">
        <v>40</v>
      </c>
      <c r="K1087" s="266">
        <v>43101</v>
      </c>
      <c r="L1087" s="265">
        <v>0</v>
      </c>
      <c r="M1087" s="265">
        <v>0</v>
      </c>
      <c r="N1087" s="265">
        <f t="shared" si="16"/>
        <v>0</v>
      </c>
    </row>
    <row r="1088" spans="1:15" hidden="1" x14ac:dyDescent="0.2">
      <c r="A1088" s="265" t="s">
        <v>1823</v>
      </c>
      <c r="B1088" s="265" t="s">
        <v>1823</v>
      </c>
      <c r="C1088" s="265">
        <v>0.5</v>
      </c>
      <c r="D1088" s="265" t="s">
        <v>403</v>
      </c>
      <c r="E1088" s="265" t="s">
        <v>519</v>
      </c>
      <c r="F1088" s="265" t="s">
        <v>519</v>
      </c>
      <c r="G1088" s="265">
        <v>-0.1</v>
      </c>
      <c r="I1088" s="265">
        <v>16</v>
      </c>
      <c r="J1088" s="265">
        <v>60</v>
      </c>
      <c r="K1088" s="266">
        <v>43101</v>
      </c>
      <c r="L1088" s="265">
        <v>1.1599999999999999E-2</v>
      </c>
      <c r="M1088" s="265">
        <v>1.2999999999999999E-3</v>
      </c>
      <c r="N1088" s="265">
        <f t="shared" si="16"/>
        <v>1.2899999999999998E-2</v>
      </c>
    </row>
    <row r="1089" spans="1:15" hidden="1" x14ac:dyDescent="0.2">
      <c r="A1089" s="265" t="s">
        <v>1824</v>
      </c>
      <c r="B1089" s="265" t="s">
        <v>1823</v>
      </c>
      <c r="C1089" s="265">
        <v>0.5</v>
      </c>
      <c r="D1089" s="265" t="s">
        <v>403</v>
      </c>
      <c r="E1089" s="265" t="s">
        <v>519</v>
      </c>
      <c r="F1089" s="265" t="s">
        <v>519</v>
      </c>
      <c r="G1089" s="265">
        <v>-0.1</v>
      </c>
      <c r="I1089" s="265">
        <v>16</v>
      </c>
      <c r="J1089" s="265">
        <v>60</v>
      </c>
      <c r="K1089" s="266">
        <v>43101</v>
      </c>
      <c r="L1089" s="265">
        <v>1.1599999999999999E-2</v>
      </c>
      <c r="M1089" s="265">
        <v>1.2999999999999999E-3</v>
      </c>
      <c r="N1089" s="265">
        <f t="shared" si="16"/>
        <v>1.2899999999999998E-2</v>
      </c>
    </row>
    <row r="1090" spans="1:15" hidden="1" x14ac:dyDescent="0.2">
      <c r="A1090" s="265" t="s">
        <v>1818</v>
      </c>
      <c r="B1090" s="265" t="s">
        <v>1818</v>
      </c>
      <c r="C1090" s="265">
        <v>0.5</v>
      </c>
      <c r="D1090" s="265" t="s">
        <v>403</v>
      </c>
      <c r="E1090" s="265" t="s">
        <v>519</v>
      </c>
      <c r="F1090" s="265" t="s">
        <v>519</v>
      </c>
      <c r="G1090" s="265">
        <v>-0.1</v>
      </c>
      <c r="I1090" s="265">
        <v>16</v>
      </c>
      <c r="J1090" s="265">
        <v>60</v>
      </c>
      <c r="K1090" s="266">
        <v>43101</v>
      </c>
      <c r="L1090" s="265">
        <v>1.1599999999999999E-2</v>
      </c>
      <c r="M1090" s="265">
        <v>1.2999999999999999E-3</v>
      </c>
      <c r="N1090" s="265">
        <f t="shared" si="16"/>
        <v>1.2899999999999998E-2</v>
      </c>
      <c r="O1090" s="265" t="s">
        <v>1818</v>
      </c>
    </row>
    <row r="1091" spans="1:15" hidden="1" x14ac:dyDescent="0.2">
      <c r="A1091" s="265" t="s">
        <v>1822</v>
      </c>
      <c r="B1091" s="265" t="s">
        <v>1820</v>
      </c>
      <c r="C1091" s="265">
        <v>0.5</v>
      </c>
      <c r="D1091" s="265" t="s">
        <v>403</v>
      </c>
      <c r="E1091" s="265" t="s">
        <v>519</v>
      </c>
      <c r="F1091" s="265" t="s">
        <v>519</v>
      </c>
      <c r="G1091" s="265">
        <v>-0.1</v>
      </c>
      <c r="I1091" s="265">
        <v>16</v>
      </c>
      <c r="J1091" s="265">
        <v>60</v>
      </c>
      <c r="K1091" s="266">
        <v>43101</v>
      </c>
      <c r="L1091" s="265">
        <v>1.1599999999999999E-2</v>
      </c>
      <c r="M1091" s="265">
        <v>1.2999999999999999E-3</v>
      </c>
      <c r="N1091" s="265">
        <f t="shared" si="16"/>
        <v>1.2899999999999998E-2</v>
      </c>
    </row>
    <row r="1092" spans="1:15" hidden="1" x14ac:dyDescent="0.2">
      <c r="A1092" s="265" t="s">
        <v>1821</v>
      </c>
      <c r="B1092" s="265" t="s">
        <v>1820</v>
      </c>
      <c r="C1092" s="265">
        <v>0.5</v>
      </c>
      <c r="D1092" s="265" t="s">
        <v>403</v>
      </c>
      <c r="E1092" s="265" t="s">
        <v>519</v>
      </c>
      <c r="F1092" s="265" t="s">
        <v>519</v>
      </c>
      <c r="G1092" s="265">
        <v>-0.1</v>
      </c>
      <c r="I1092" s="265">
        <v>16</v>
      </c>
      <c r="J1092" s="265">
        <v>60</v>
      </c>
      <c r="K1092" s="266">
        <v>43101</v>
      </c>
      <c r="L1092" s="265">
        <v>1.1599999999999999E-2</v>
      </c>
      <c r="M1092" s="265">
        <v>1.2999999999999999E-3</v>
      </c>
      <c r="N1092" s="265">
        <f t="shared" ref="N1092:N1155" si="17">L1092+M1092</f>
        <v>1.2899999999999998E-2</v>
      </c>
      <c r="O1092" s="265" t="s">
        <v>1821</v>
      </c>
    </row>
    <row r="1093" spans="1:15" hidden="1" x14ac:dyDescent="0.2">
      <c r="A1093" s="265" t="s">
        <v>1819</v>
      </c>
      <c r="B1093" s="265" t="s">
        <v>1818</v>
      </c>
      <c r="C1093" s="265">
        <v>0.5</v>
      </c>
      <c r="D1093" s="265" t="s">
        <v>403</v>
      </c>
      <c r="E1093" s="265" t="s">
        <v>519</v>
      </c>
      <c r="F1093" s="265" t="s">
        <v>519</v>
      </c>
      <c r="G1093" s="265">
        <v>-0.1</v>
      </c>
      <c r="I1093" s="265">
        <v>16</v>
      </c>
      <c r="J1093" s="265">
        <v>60</v>
      </c>
      <c r="K1093" s="266">
        <v>43101</v>
      </c>
      <c r="L1093" s="265">
        <v>1.1599999999999999E-2</v>
      </c>
      <c r="M1093" s="265">
        <v>1.2999999999999999E-3</v>
      </c>
      <c r="N1093" s="265">
        <f t="shared" si="17"/>
        <v>1.2899999999999998E-2</v>
      </c>
    </row>
    <row r="1094" spans="1:15" hidden="1" x14ac:dyDescent="0.2">
      <c r="A1094" s="265" t="s">
        <v>1817</v>
      </c>
      <c r="B1094" s="265" t="s">
        <v>209</v>
      </c>
      <c r="C1094" s="265">
        <v>0.5</v>
      </c>
      <c r="D1094" s="265" t="s">
        <v>403</v>
      </c>
      <c r="E1094" s="265" t="s">
        <v>519</v>
      </c>
      <c r="F1094" s="265" t="s">
        <v>519</v>
      </c>
      <c r="G1094" s="265">
        <v>-0.1</v>
      </c>
      <c r="I1094" s="265">
        <v>16</v>
      </c>
      <c r="J1094" s="265">
        <v>60</v>
      </c>
      <c r="K1094" s="266">
        <v>43101</v>
      </c>
      <c r="L1094" s="265">
        <v>1.1599999999999999E-2</v>
      </c>
      <c r="M1094" s="265">
        <v>1.2999999999999999E-3</v>
      </c>
      <c r="N1094" s="265">
        <f t="shared" si="17"/>
        <v>1.2899999999999998E-2</v>
      </c>
    </row>
    <row r="1095" spans="1:15" hidden="1" x14ac:dyDescent="0.2">
      <c r="A1095" s="265" t="s">
        <v>209</v>
      </c>
      <c r="B1095" s="265" t="s">
        <v>209</v>
      </c>
      <c r="C1095" s="265">
        <v>0.5</v>
      </c>
      <c r="D1095" s="265" t="s">
        <v>403</v>
      </c>
      <c r="E1095" s="265" t="s">
        <v>519</v>
      </c>
      <c r="F1095" s="265" t="s">
        <v>519</v>
      </c>
      <c r="G1095" s="265">
        <v>-0.1</v>
      </c>
      <c r="I1095" s="265">
        <v>16</v>
      </c>
      <c r="J1095" s="265">
        <v>60</v>
      </c>
      <c r="K1095" s="266">
        <v>43101</v>
      </c>
      <c r="L1095" s="265">
        <v>1.1599999999999999E-2</v>
      </c>
      <c r="M1095" s="265">
        <v>1.2999999999999999E-3</v>
      </c>
      <c r="N1095" s="265">
        <f t="shared" si="17"/>
        <v>1.2899999999999998E-2</v>
      </c>
      <c r="O1095" s="265" t="s">
        <v>209</v>
      </c>
    </row>
    <row r="1096" spans="1:15" hidden="1" x14ac:dyDescent="0.2">
      <c r="A1096" s="265" t="s">
        <v>1816</v>
      </c>
      <c r="B1096" s="265" t="s">
        <v>209</v>
      </c>
      <c r="C1096" s="265">
        <v>0.5</v>
      </c>
      <c r="D1096" s="265" t="s">
        <v>403</v>
      </c>
      <c r="E1096" s="265" t="s">
        <v>519</v>
      </c>
      <c r="F1096" s="265" t="s">
        <v>519</v>
      </c>
      <c r="G1096" s="265">
        <v>-0.1</v>
      </c>
      <c r="I1096" s="265">
        <v>16</v>
      </c>
      <c r="J1096" s="265">
        <v>60</v>
      </c>
      <c r="K1096" s="266">
        <v>43101</v>
      </c>
      <c r="L1096" s="265">
        <v>1.1599999999999999E-2</v>
      </c>
      <c r="M1096" s="265">
        <v>1.2999999999999999E-3</v>
      </c>
      <c r="N1096" s="265">
        <f t="shared" si="17"/>
        <v>1.2899999999999998E-2</v>
      </c>
    </row>
    <row r="1097" spans="1:15" hidden="1" x14ac:dyDescent="0.2">
      <c r="A1097" s="265" t="s">
        <v>173</v>
      </c>
      <c r="B1097" s="265" t="s">
        <v>173</v>
      </c>
      <c r="C1097" s="265">
        <v>0.5</v>
      </c>
      <c r="D1097" s="265" t="s">
        <v>403</v>
      </c>
      <c r="E1097" s="265" t="s">
        <v>519</v>
      </c>
      <c r="F1097" s="265" t="s">
        <v>519</v>
      </c>
      <c r="G1097" s="265">
        <v>-0.1</v>
      </c>
      <c r="I1097" s="265">
        <v>16</v>
      </c>
      <c r="J1097" s="265">
        <v>60</v>
      </c>
      <c r="K1097" s="266">
        <v>43101</v>
      </c>
      <c r="L1097" s="265">
        <v>1.6299999999999999E-2</v>
      </c>
      <c r="M1097" s="265">
        <v>1.8E-3</v>
      </c>
      <c r="N1097" s="265">
        <f t="shared" si="17"/>
        <v>1.8099999999999998E-2</v>
      </c>
      <c r="O1097" s="265" t="s">
        <v>173</v>
      </c>
    </row>
    <row r="1098" spans="1:15" hidden="1" x14ac:dyDescent="0.2">
      <c r="A1098" s="265" t="s">
        <v>1815</v>
      </c>
      <c r="B1098" s="265" t="s">
        <v>173</v>
      </c>
      <c r="C1098" s="265">
        <v>0.5</v>
      </c>
      <c r="D1098" s="265" t="s">
        <v>403</v>
      </c>
      <c r="E1098" s="265" t="s">
        <v>519</v>
      </c>
      <c r="F1098" s="265" t="s">
        <v>519</v>
      </c>
      <c r="G1098" s="265">
        <v>-0.1</v>
      </c>
      <c r="I1098" s="265">
        <v>16</v>
      </c>
      <c r="J1098" s="265">
        <v>60</v>
      </c>
      <c r="K1098" s="266">
        <v>43101</v>
      </c>
      <c r="L1098" s="265">
        <v>1.6299999999999999E-2</v>
      </c>
      <c r="M1098" s="265">
        <v>1.8E-3</v>
      </c>
      <c r="N1098" s="265">
        <f t="shared" si="17"/>
        <v>1.8099999999999998E-2</v>
      </c>
    </row>
    <row r="1099" spans="1:15" hidden="1" x14ac:dyDescent="0.2">
      <c r="A1099" s="265" t="s">
        <v>1814</v>
      </c>
      <c r="B1099" s="265" t="s">
        <v>1814</v>
      </c>
      <c r="C1099" s="265">
        <v>0.5</v>
      </c>
      <c r="D1099" s="265" t="s">
        <v>403</v>
      </c>
      <c r="E1099" s="265" t="s">
        <v>519</v>
      </c>
      <c r="F1099" s="265" t="s">
        <v>519</v>
      </c>
      <c r="G1099" s="265">
        <v>0</v>
      </c>
      <c r="K1099" s="266">
        <v>43101</v>
      </c>
      <c r="L1099" s="265">
        <v>0</v>
      </c>
      <c r="M1099" s="265">
        <v>0</v>
      </c>
      <c r="N1099" s="265">
        <f t="shared" si="17"/>
        <v>0</v>
      </c>
      <c r="O1099" s="265" t="s">
        <v>1814</v>
      </c>
    </row>
    <row r="1100" spans="1:15" hidden="1" x14ac:dyDescent="0.2">
      <c r="A1100" s="265" t="s">
        <v>1812</v>
      </c>
      <c r="B1100" s="265" t="s">
        <v>1812</v>
      </c>
      <c r="C1100" s="265">
        <v>0.5</v>
      </c>
      <c r="D1100" s="265" t="s">
        <v>403</v>
      </c>
      <c r="E1100" s="265" t="s">
        <v>519</v>
      </c>
      <c r="F1100" s="265" t="s">
        <v>519</v>
      </c>
      <c r="G1100" s="265">
        <v>-0.1</v>
      </c>
      <c r="I1100" s="265">
        <v>16</v>
      </c>
      <c r="J1100" s="265">
        <v>60</v>
      </c>
      <c r="K1100" s="266">
        <v>43101</v>
      </c>
      <c r="L1100" s="265">
        <v>1.18E-2</v>
      </c>
      <c r="M1100" s="265">
        <v>1.2999999999999999E-3</v>
      </c>
      <c r="N1100" s="265">
        <f t="shared" si="17"/>
        <v>1.3100000000000001E-2</v>
      </c>
      <c r="O1100" s="265" t="s">
        <v>1812</v>
      </c>
    </row>
    <row r="1101" spans="1:15" hidden="1" x14ac:dyDescent="0.2">
      <c r="A1101" s="265" t="s">
        <v>1813</v>
      </c>
      <c r="B1101" s="265" t="s">
        <v>1812</v>
      </c>
      <c r="C1101" s="265">
        <v>0.5</v>
      </c>
      <c r="D1101" s="265" t="s">
        <v>403</v>
      </c>
      <c r="E1101" s="265" t="s">
        <v>519</v>
      </c>
      <c r="F1101" s="265" t="s">
        <v>519</v>
      </c>
      <c r="G1101" s="265">
        <v>-0.1</v>
      </c>
      <c r="I1101" s="265">
        <v>16</v>
      </c>
      <c r="J1101" s="265">
        <v>60</v>
      </c>
      <c r="K1101" s="266">
        <v>43101</v>
      </c>
      <c r="L1101" s="265">
        <v>1.18E-2</v>
      </c>
      <c r="M1101" s="265">
        <v>1.2999999999999999E-3</v>
      </c>
      <c r="N1101" s="265">
        <f t="shared" si="17"/>
        <v>1.3100000000000001E-2</v>
      </c>
    </row>
    <row r="1102" spans="1:15" hidden="1" x14ac:dyDescent="0.2">
      <c r="A1102" s="265" t="s">
        <v>1811</v>
      </c>
      <c r="B1102" s="265" t="s">
        <v>1810</v>
      </c>
      <c r="C1102" s="265">
        <v>0.5</v>
      </c>
      <c r="D1102" s="265" t="s">
        <v>403</v>
      </c>
      <c r="E1102" s="265" t="s">
        <v>519</v>
      </c>
      <c r="F1102" s="265" t="s">
        <v>519</v>
      </c>
      <c r="G1102" s="265">
        <v>-0.1</v>
      </c>
      <c r="I1102" s="265">
        <v>16</v>
      </c>
      <c r="J1102" s="265">
        <v>60</v>
      </c>
      <c r="K1102" s="266">
        <v>43101</v>
      </c>
      <c r="L1102" s="265">
        <v>1.18E-2</v>
      </c>
      <c r="M1102" s="265">
        <v>1.2999999999999999E-3</v>
      </c>
      <c r="N1102" s="265">
        <f t="shared" si="17"/>
        <v>1.3100000000000001E-2</v>
      </c>
    </row>
    <row r="1103" spans="1:15" hidden="1" x14ac:dyDescent="0.2">
      <c r="A1103" s="265" t="s">
        <v>1810</v>
      </c>
      <c r="B1103" s="265" t="s">
        <v>1810</v>
      </c>
      <c r="C1103" s="265">
        <v>0.5</v>
      </c>
      <c r="D1103" s="265" t="s">
        <v>403</v>
      </c>
      <c r="E1103" s="265" t="s">
        <v>519</v>
      </c>
      <c r="F1103" s="265" t="s">
        <v>519</v>
      </c>
      <c r="G1103" s="265">
        <v>-0.1</v>
      </c>
      <c r="I1103" s="265">
        <v>16</v>
      </c>
      <c r="J1103" s="265">
        <v>60</v>
      </c>
      <c r="K1103" s="266">
        <v>43101</v>
      </c>
      <c r="L1103" s="265">
        <v>1.18E-2</v>
      </c>
      <c r="M1103" s="265">
        <v>1.2999999999999999E-3</v>
      </c>
      <c r="N1103" s="265">
        <f t="shared" si="17"/>
        <v>1.3100000000000001E-2</v>
      </c>
    </row>
    <row r="1104" spans="1:15" hidden="1" x14ac:dyDescent="0.2">
      <c r="A1104" s="265" t="s">
        <v>1808</v>
      </c>
      <c r="B1104" s="265" t="s">
        <v>1808</v>
      </c>
      <c r="C1104" s="265">
        <v>0.5</v>
      </c>
      <c r="D1104" s="265" t="s">
        <v>403</v>
      </c>
      <c r="E1104" s="265" t="s">
        <v>519</v>
      </c>
      <c r="F1104" s="265" t="s">
        <v>519</v>
      </c>
      <c r="G1104" s="265">
        <v>-0.1</v>
      </c>
      <c r="I1104" s="265">
        <v>16</v>
      </c>
      <c r="J1104" s="265">
        <v>60</v>
      </c>
      <c r="K1104" s="266">
        <v>43101</v>
      </c>
      <c r="L1104" s="265">
        <v>1.18E-2</v>
      </c>
      <c r="M1104" s="265">
        <v>1.2999999999999999E-3</v>
      </c>
      <c r="N1104" s="265">
        <f t="shared" si="17"/>
        <v>1.3100000000000001E-2</v>
      </c>
    </row>
    <row r="1105" spans="1:15" hidden="1" x14ac:dyDescent="0.2">
      <c r="A1105" s="265" t="s">
        <v>1809</v>
      </c>
      <c r="B1105" s="265" t="s">
        <v>1808</v>
      </c>
      <c r="C1105" s="265">
        <v>0.5</v>
      </c>
      <c r="D1105" s="265" t="s">
        <v>403</v>
      </c>
      <c r="E1105" s="265" t="s">
        <v>519</v>
      </c>
      <c r="F1105" s="265" t="s">
        <v>519</v>
      </c>
      <c r="G1105" s="265">
        <v>-0.1</v>
      </c>
      <c r="I1105" s="265">
        <v>16</v>
      </c>
      <c r="J1105" s="265">
        <v>60</v>
      </c>
      <c r="K1105" s="266">
        <v>43101</v>
      </c>
      <c r="L1105" s="265">
        <v>1.18E-2</v>
      </c>
      <c r="M1105" s="265">
        <v>1.2999999999999999E-3</v>
      </c>
      <c r="N1105" s="265">
        <f t="shared" si="17"/>
        <v>1.3100000000000001E-2</v>
      </c>
    </row>
    <row r="1106" spans="1:15" hidden="1" x14ac:dyDescent="0.2">
      <c r="A1106" s="265" t="s">
        <v>1807</v>
      </c>
      <c r="B1106" s="265" t="s">
        <v>1805</v>
      </c>
      <c r="C1106" s="265">
        <v>0.5</v>
      </c>
      <c r="D1106" s="265" t="s">
        <v>403</v>
      </c>
      <c r="E1106" s="265" t="s">
        <v>519</v>
      </c>
      <c r="F1106" s="265" t="s">
        <v>519</v>
      </c>
      <c r="G1106" s="265">
        <v>-0.1</v>
      </c>
      <c r="I1106" s="265">
        <v>16</v>
      </c>
      <c r="J1106" s="265">
        <v>60</v>
      </c>
      <c r="K1106" s="266">
        <v>43101</v>
      </c>
      <c r="L1106" s="265">
        <v>1.18E-2</v>
      </c>
      <c r="M1106" s="265">
        <v>1.2999999999999999E-3</v>
      </c>
      <c r="N1106" s="265">
        <f t="shared" si="17"/>
        <v>1.3100000000000001E-2</v>
      </c>
    </row>
    <row r="1107" spans="1:15" hidden="1" x14ac:dyDescent="0.2">
      <c r="A1107" s="265" t="s">
        <v>1806</v>
      </c>
      <c r="B1107" s="265" t="s">
        <v>1804</v>
      </c>
      <c r="C1107" s="265">
        <v>0.5</v>
      </c>
      <c r="D1107" s="265" t="s">
        <v>403</v>
      </c>
      <c r="E1107" s="265" t="s">
        <v>519</v>
      </c>
      <c r="F1107" s="265" t="s">
        <v>519</v>
      </c>
      <c r="G1107" s="265">
        <v>-0.1</v>
      </c>
      <c r="I1107" s="265">
        <v>16</v>
      </c>
      <c r="J1107" s="265">
        <v>60</v>
      </c>
      <c r="K1107" s="266">
        <v>43101</v>
      </c>
      <c r="L1107" s="265">
        <v>1.18E-2</v>
      </c>
      <c r="M1107" s="265">
        <v>1.2999999999999999E-3</v>
      </c>
      <c r="N1107" s="265">
        <f t="shared" si="17"/>
        <v>1.3100000000000001E-2</v>
      </c>
    </row>
    <row r="1108" spans="1:15" hidden="1" x14ac:dyDescent="0.2">
      <c r="A1108" s="265" t="s">
        <v>1805</v>
      </c>
      <c r="B1108" s="265" t="s">
        <v>1805</v>
      </c>
      <c r="C1108" s="265">
        <v>0.5</v>
      </c>
      <c r="D1108" s="265" t="s">
        <v>403</v>
      </c>
      <c r="E1108" s="265" t="s">
        <v>519</v>
      </c>
      <c r="F1108" s="265" t="s">
        <v>519</v>
      </c>
      <c r="G1108" s="265">
        <v>-0.1</v>
      </c>
      <c r="I1108" s="265">
        <v>16</v>
      </c>
      <c r="J1108" s="265">
        <v>60</v>
      </c>
      <c r="K1108" s="266">
        <v>43101</v>
      </c>
      <c r="L1108" s="265">
        <v>1.18E-2</v>
      </c>
      <c r="M1108" s="265">
        <v>1.2999999999999999E-3</v>
      </c>
      <c r="N1108" s="265">
        <f t="shared" si="17"/>
        <v>1.3100000000000001E-2</v>
      </c>
    </row>
    <row r="1109" spans="1:15" hidden="1" x14ac:dyDescent="0.2">
      <c r="A1109" s="265" t="s">
        <v>1804</v>
      </c>
      <c r="B1109" s="265" t="s">
        <v>1804</v>
      </c>
      <c r="C1109" s="265">
        <v>0.5</v>
      </c>
      <c r="D1109" s="265" t="s">
        <v>403</v>
      </c>
      <c r="E1109" s="265" t="s">
        <v>519</v>
      </c>
      <c r="F1109" s="265" t="s">
        <v>519</v>
      </c>
      <c r="G1109" s="265">
        <v>-0.1</v>
      </c>
      <c r="I1109" s="265">
        <v>16</v>
      </c>
      <c r="J1109" s="265">
        <v>60</v>
      </c>
      <c r="K1109" s="266">
        <v>43101</v>
      </c>
      <c r="L1109" s="265">
        <v>1.18E-2</v>
      </c>
      <c r="M1109" s="265">
        <v>1.2999999999999999E-3</v>
      </c>
      <c r="N1109" s="265">
        <f t="shared" si="17"/>
        <v>1.3100000000000001E-2</v>
      </c>
    </row>
    <row r="1110" spans="1:15" hidden="1" x14ac:dyDescent="0.2">
      <c r="A1110" s="265" t="s">
        <v>1800</v>
      </c>
      <c r="B1110" s="265" t="s">
        <v>1800</v>
      </c>
      <c r="C1110" s="265">
        <v>0.5</v>
      </c>
      <c r="D1110" s="265" t="s">
        <v>403</v>
      </c>
      <c r="E1110" s="265" t="s">
        <v>519</v>
      </c>
      <c r="F1110" s="265" t="s">
        <v>519</v>
      </c>
      <c r="G1110" s="265">
        <v>-0.1</v>
      </c>
      <c r="I1110" s="265">
        <v>16</v>
      </c>
      <c r="J1110" s="265">
        <v>60</v>
      </c>
      <c r="K1110" s="266">
        <v>43101</v>
      </c>
      <c r="L1110" s="265">
        <v>1.18E-2</v>
      </c>
      <c r="M1110" s="265">
        <v>1.2999999999999999E-3</v>
      </c>
      <c r="N1110" s="265">
        <f t="shared" si="17"/>
        <v>1.3100000000000001E-2</v>
      </c>
    </row>
    <row r="1111" spans="1:15" hidden="1" x14ac:dyDescent="0.2">
      <c r="A1111" s="265" t="s">
        <v>1803</v>
      </c>
      <c r="B1111" s="265" t="s">
        <v>1800</v>
      </c>
      <c r="C1111" s="265">
        <v>0.5</v>
      </c>
      <c r="D1111" s="265" t="s">
        <v>403</v>
      </c>
      <c r="E1111" s="265" t="s">
        <v>519</v>
      </c>
      <c r="F1111" s="265" t="s">
        <v>519</v>
      </c>
      <c r="G1111" s="265">
        <v>-0.1</v>
      </c>
      <c r="I1111" s="265">
        <v>16</v>
      </c>
      <c r="J1111" s="265">
        <v>60</v>
      </c>
      <c r="K1111" s="266">
        <v>43101</v>
      </c>
      <c r="L1111" s="265">
        <v>1.18E-2</v>
      </c>
      <c r="M1111" s="265">
        <v>1.2999999999999999E-3</v>
      </c>
      <c r="N1111" s="265">
        <f t="shared" si="17"/>
        <v>1.3100000000000001E-2</v>
      </c>
    </row>
    <row r="1112" spans="1:15" hidden="1" x14ac:dyDescent="0.2">
      <c r="A1112" s="265" t="s">
        <v>1802</v>
      </c>
      <c r="B1112" s="265" t="s">
        <v>1800</v>
      </c>
      <c r="C1112" s="265">
        <v>0.5</v>
      </c>
      <c r="D1112" s="265" t="s">
        <v>403</v>
      </c>
      <c r="E1112" s="265" t="s">
        <v>519</v>
      </c>
      <c r="F1112" s="265" t="s">
        <v>519</v>
      </c>
      <c r="G1112" s="265">
        <v>-0.1</v>
      </c>
      <c r="I1112" s="265">
        <v>16</v>
      </c>
      <c r="J1112" s="265">
        <v>60</v>
      </c>
      <c r="K1112" s="266">
        <v>43101</v>
      </c>
      <c r="L1112" s="265">
        <v>1.18E-2</v>
      </c>
      <c r="M1112" s="265">
        <v>1.2999999999999999E-3</v>
      </c>
      <c r="N1112" s="265">
        <f t="shared" si="17"/>
        <v>1.3100000000000001E-2</v>
      </c>
    </row>
    <row r="1113" spans="1:15" hidden="1" x14ac:dyDescent="0.2">
      <c r="A1113" s="265" t="s">
        <v>1801</v>
      </c>
      <c r="B1113" s="265" t="s">
        <v>1800</v>
      </c>
      <c r="C1113" s="265">
        <v>0.5</v>
      </c>
      <c r="D1113" s="265" t="s">
        <v>403</v>
      </c>
      <c r="E1113" s="265" t="s">
        <v>519</v>
      </c>
      <c r="F1113" s="265" t="s">
        <v>519</v>
      </c>
      <c r="G1113" s="265">
        <v>-0.1</v>
      </c>
      <c r="I1113" s="265">
        <v>16</v>
      </c>
      <c r="J1113" s="265">
        <v>60</v>
      </c>
      <c r="K1113" s="266">
        <v>43101</v>
      </c>
      <c r="L1113" s="265">
        <v>1.18E-2</v>
      </c>
      <c r="M1113" s="265">
        <v>1.2999999999999999E-3</v>
      </c>
      <c r="N1113" s="265">
        <f t="shared" si="17"/>
        <v>1.3100000000000001E-2</v>
      </c>
    </row>
    <row r="1114" spans="1:15" hidden="1" x14ac:dyDescent="0.2">
      <c r="A1114" s="265" t="s">
        <v>1798</v>
      </c>
      <c r="B1114" s="265" t="s">
        <v>1798</v>
      </c>
      <c r="C1114" s="265">
        <v>0.5</v>
      </c>
      <c r="D1114" s="265" t="s">
        <v>403</v>
      </c>
      <c r="E1114" s="265" t="s">
        <v>519</v>
      </c>
      <c r="F1114" s="265" t="s">
        <v>519</v>
      </c>
      <c r="G1114" s="265">
        <v>-0.1</v>
      </c>
      <c r="I1114" s="265">
        <v>16</v>
      </c>
      <c r="J1114" s="265">
        <v>60</v>
      </c>
      <c r="K1114" s="266">
        <v>43101</v>
      </c>
      <c r="L1114" s="265">
        <v>1.18E-2</v>
      </c>
      <c r="M1114" s="265">
        <v>1.2999999999999999E-3</v>
      </c>
      <c r="N1114" s="265">
        <f t="shared" si="17"/>
        <v>1.3100000000000001E-2</v>
      </c>
      <c r="O1114" s="265" t="s">
        <v>1798</v>
      </c>
    </row>
    <row r="1115" spans="1:15" hidden="1" x14ac:dyDescent="0.2">
      <c r="A1115" s="265" t="s">
        <v>1799</v>
      </c>
      <c r="B1115" s="265" t="s">
        <v>1798</v>
      </c>
      <c r="C1115" s="265">
        <v>0.5</v>
      </c>
      <c r="D1115" s="265" t="s">
        <v>403</v>
      </c>
      <c r="E1115" s="265" t="s">
        <v>519</v>
      </c>
      <c r="F1115" s="265" t="s">
        <v>519</v>
      </c>
      <c r="G1115" s="265">
        <v>-0.1</v>
      </c>
      <c r="I1115" s="265">
        <v>16</v>
      </c>
      <c r="J1115" s="265">
        <v>60</v>
      </c>
      <c r="K1115" s="266">
        <v>43101</v>
      </c>
      <c r="L1115" s="265">
        <v>1.18E-2</v>
      </c>
      <c r="M1115" s="265">
        <v>1.2999999999999999E-3</v>
      </c>
      <c r="N1115" s="265">
        <f t="shared" si="17"/>
        <v>1.3100000000000001E-2</v>
      </c>
    </row>
    <row r="1116" spans="1:15" hidden="1" x14ac:dyDescent="0.2">
      <c r="A1116" s="265" t="s">
        <v>174</v>
      </c>
      <c r="B1116" s="265" t="s">
        <v>174</v>
      </c>
      <c r="C1116" s="265">
        <v>0.5</v>
      </c>
      <c r="D1116" s="265" t="s">
        <v>403</v>
      </c>
      <c r="E1116" s="265" t="s">
        <v>519</v>
      </c>
      <c r="F1116" s="265" t="s">
        <v>519</v>
      </c>
      <c r="G1116" s="265">
        <v>-0.1</v>
      </c>
      <c r="I1116" s="265">
        <v>16</v>
      </c>
      <c r="J1116" s="265">
        <v>60</v>
      </c>
      <c r="K1116" s="266">
        <v>43101</v>
      </c>
      <c r="L1116" s="265">
        <v>1.18E-2</v>
      </c>
      <c r="M1116" s="265">
        <v>1.2999999999999999E-3</v>
      </c>
      <c r="N1116" s="265">
        <f t="shared" si="17"/>
        <v>1.3100000000000001E-2</v>
      </c>
      <c r="O1116" s="265" t="s">
        <v>174</v>
      </c>
    </row>
    <row r="1117" spans="1:15" hidden="1" x14ac:dyDescent="0.2">
      <c r="A1117" s="265" t="s">
        <v>1797</v>
      </c>
      <c r="B1117" s="265" t="s">
        <v>174</v>
      </c>
      <c r="C1117" s="265">
        <v>0.5</v>
      </c>
      <c r="D1117" s="265" t="s">
        <v>403</v>
      </c>
      <c r="E1117" s="265" t="s">
        <v>519</v>
      </c>
      <c r="F1117" s="265" t="s">
        <v>519</v>
      </c>
      <c r="G1117" s="265">
        <v>-0.1</v>
      </c>
      <c r="I1117" s="265">
        <v>16</v>
      </c>
      <c r="J1117" s="265">
        <v>60</v>
      </c>
      <c r="K1117" s="266">
        <v>43101</v>
      </c>
      <c r="L1117" s="265">
        <v>1.18E-2</v>
      </c>
      <c r="M1117" s="265">
        <v>1.2999999999999999E-3</v>
      </c>
      <c r="N1117" s="265">
        <f t="shared" si="17"/>
        <v>1.3100000000000001E-2</v>
      </c>
    </row>
    <row r="1118" spans="1:15" hidden="1" x14ac:dyDescent="0.2">
      <c r="A1118" s="265" t="s">
        <v>1796</v>
      </c>
      <c r="B1118" s="265" t="s">
        <v>174</v>
      </c>
      <c r="C1118" s="265">
        <v>0.5</v>
      </c>
      <c r="D1118" s="265" t="s">
        <v>403</v>
      </c>
      <c r="E1118" s="265" t="s">
        <v>519</v>
      </c>
      <c r="F1118" s="265" t="s">
        <v>519</v>
      </c>
      <c r="G1118" s="265">
        <v>-0.1</v>
      </c>
      <c r="I1118" s="265">
        <v>16</v>
      </c>
      <c r="J1118" s="265">
        <v>60</v>
      </c>
      <c r="K1118" s="266">
        <v>43101</v>
      </c>
      <c r="L1118" s="265">
        <v>1.18E-2</v>
      </c>
      <c r="M1118" s="265">
        <v>1.2999999999999999E-3</v>
      </c>
      <c r="N1118" s="265">
        <f t="shared" si="17"/>
        <v>1.3100000000000001E-2</v>
      </c>
    </row>
    <row r="1119" spans="1:15" hidden="1" x14ac:dyDescent="0.2">
      <c r="A1119" s="265" t="s">
        <v>1794</v>
      </c>
      <c r="B1119" s="265" t="s">
        <v>1794</v>
      </c>
      <c r="C1119" s="265">
        <v>0.5</v>
      </c>
      <c r="D1119" s="265" t="s">
        <v>403</v>
      </c>
      <c r="E1119" s="265" t="s">
        <v>519</v>
      </c>
      <c r="F1119" s="265" t="s">
        <v>519</v>
      </c>
      <c r="G1119" s="265">
        <v>-0.1</v>
      </c>
      <c r="I1119" s="265">
        <v>16</v>
      </c>
      <c r="J1119" s="265">
        <v>60</v>
      </c>
      <c r="K1119" s="266">
        <v>43101</v>
      </c>
      <c r="L1119" s="265">
        <v>1.44E-2</v>
      </c>
      <c r="M1119" s="265">
        <v>1.6000000000000001E-3</v>
      </c>
      <c r="N1119" s="265">
        <f t="shared" si="17"/>
        <v>1.6E-2</v>
      </c>
    </row>
    <row r="1120" spans="1:15" hidden="1" x14ac:dyDescent="0.2">
      <c r="A1120" s="265" t="s">
        <v>127</v>
      </c>
      <c r="B1120" s="265" t="s">
        <v>127</v>
      </c>
      <c r="C1120" s="265">
        <v>0.5</v>
      </c>
      <c r="D1120" s="265" t="s">
        <v>403</v>
      </c>
      <c r="E1120" s="265" t="s">
        <v>519</v>
      </c>
      <c r="F1120" s="265" t="s">
        <v>519</v>
      </c>
      <c r="G1120" s="265">
        <v>-0.1</v>
      </c>
      <c r="I1120" s="265">
        <v>16</v>
      </c>
      <c r="J1120" s="265">
        <v>60</v>
      </c>
      <c r="K1120" s="266">
        <v>43101</v>
      </c>
      <c r="L1120" s="265">
        <v>1.44E-2</v>
      </c>
      <c r="M1120" s="265">
        <v>1.6000000000000001E-3</v>
      </c>
      <c r="N1120" s="265">
        <f t="shared" si="17"/>
        <v>1.6E-2</v>
      </c>
      <c r="O1120" s="265" t="s">
        <v>127</v>
      </c>
    </row>
    <row r="1121" spans="1:15" hidden="1" x14ac:dyDescent="0.2">
      <c r="A1121" s="265" t="s">
        <v>1795</v>
      </c>
      <c r="B1121" s="265" t="s">
        <v>1794</v>
      </c>
      <c r="C1121" s="265">
        <v>0.5</v>
      </c>
      <c r="D1121" s="265" t="s">
        <v>403</v>
      </c>
      <c r="E1121" s="265" t="s">
        <v>519</v>
      </c>
      <c r="F1121" s="265" t="s">
        <v>519</v>
      </c>
      <c r="G1121" s="265">
        <v>-0.1</v>
      </c>
      <c r="I1121" s="265">
        <v>16</v>
      </c>
      <c r="J1121" s="265">
        <v>60</v>
      </c>
      <c r="K1121" s="266">
        <v>43101</v>
      </c>
      <c r="L1121" s="265">
        <v>1.44E-2</v>
      </c>
      <c r="M1121" s="265">
        <v>1.6000000000000001E-3</v>
      </c>
      <c r="N1121" s="265">
        <f t="shared" si="17"/>
        <v>1.6E-2</v>
      </c>
    </row>
    <row r="1122" spans="1:15" hidden="1" x14ac:dyDescent="0.2">
      <c r="A1122" s="265" t="s">
        <v>1793</v>
      </c>
      <c r="B1122" s="265" t="s">
        <v>127</v>
      </c>
      <c r="C1122" s="265">
        <v>0.5</v>
      </c>
      <c r="D1122" s="265" t="s">
        <v>403</v>
      </c>
      <c r="E1122" s="265" t="s">
        <v>519</v>
      </c>
      <c r="F1122" s="265" t="s">
        <v>519</v>
      </c>
      <c r="G1122" s="265">
        <v>-0.1</v>
      </c>
      <c r="I1122" s="265">
        <v>16</v>
      </c>
      <c r="J1122" s="265">
        <v>60</v>
      </c>
      <c r="K1122" s="266">
        <v>43101</v>
      </c>
      <c r="L1122" s="265">
        <v>1.44E-2</v>
      </c>
      <c r="M1122" s="265">
        <v>1.6000000000000001E-3</v>
      </c>
      <c r="N1122" s="265">
        <f t="shared" si="17"/>
        <v>1.6E-2</v>
      </c>
    </row>
    <row r="1123" spans="1:15" hidden="1" x14ac:dyDescent="0.2">
      <c r="A1123" s="265" t="s">
        <v>1792</v>
      </c>
      <c r="B1123" s="265" t="s">
        <v>1791</v>
      </c>
      <c r="C1123" s="265">
        <v>0.5</v>
      </c>
      <c r="D1123" s="265" t="s">
        <v>403</v>
      </c>
      <c r="E1123" s="265" t="s">
        <v>519</v>
      </c>
      <c r="F1123" s="265" t="s">
        <v>519</v>
      </c>
      <c r="G1123" s="265">
        <v>0</v>
      </c>
      <c r="I1123" s="265">
        <v>16</v>
      </c>
      <c r="J1123" s="265">
        <v>40</v>
      </c>
      <c r="K1123" s="266">
        <v>43101</v>
      </c>
      <c r="L1123" s="265">
        <v>0</v>
      </c>
      <c r="M1123" s="265">
        <v>0</v>
      </c>
      <c r="N1123" s="265">
        <f t="shared" si="17"/>
        <v>0</v>
      </c>
    </row>
    <row r="1124" spans="1:15" hidden="1" x14ac:dyDescent="0.2">
      <c r="A1124" s="265" t="s">
        <v>1789</v>
      </c>
      <c r="B1124" s="265" t="s">
        <v>1789</v>
      </c>
      <c r="C1124" s="265">
        <v>0.5</v>
      </c>
      <c r="D1124" s="265" t="s">
        <v>403</v>
      </c>
      <c r="E1124" s="265" t="s">
        <v>519</v>
      </c>
      <c r="F1124" s="265" t="s">
        <v>519</v>
      </c>
      <c r="G1124" s="265">
        <v>-0.1</v>
      </c>
      <c r="I1124" s="265">
        <v>16</v>
      </c>
      <c r="J1124" s="265">
        <v>60</v>
      </c>
      <c r="K1124" s="266">
        <v>43101</v>
      </c>
      <c r="L1124" s="265">
        <v>1.44E-2</v>
      </c>
      <c r="M1124" s="265">
        <v>1.6000000000000001E-3</v>
      </c>
      <c r="N1124" s="265">
        <f t="shared" si="17"/>
        <v>1.6E-2</v>
      </c>
      <c r="O1124" s="265" t="s">
        <v>1789</v>
      </c>
    </row>
    <row r="1125" spans="1:15" hidden="1" x14ac:dyDescent="0.2">
      <c r="A1125" s="265" t="s">
        <v>1790</v>
      </c>
      <c r="B1125" s="265" t="s">
        <v>1789</v>
      </c>
      <c r="C1125" s="265">
        <v>0.5</v>
      </c>
      <c r="D1125" s="265" t="s">
        <v>403</v>
      </c>
      <c r="E1125" s="265" t="s">
        <v>519</v>
      </c>
      <c r="F1125" s="265" t="s">
        <v>519</v>
      </c>
      <c r="G1125" s="265">
        <v>-0.1</v>
      </c>
      <c r="I1125" s="265">
        <v>16</v>
      </c>
      <c r="J1125" s="265">
        <v>60</v>
      </c>
      <c r="K1125" s="266">
        <v>43101</v>
      </c>
      <c r="L1125" s="265">
        <v>1.44E-2</v>
      </c>
      <c r="M1125" s="265">
        <v>1.6000000000000001E-3</v>
      </c>
      <c r="N1125" s="265">
        <f t="shared" si="17"/>
        <v>1.6E-2</v>
      </c>
    </row>
    <row r="1126" spans="1:15" hidden="1" x14ac:dyDescent="0.2">
      <c r="A1126" s="265" t="s">
        <v>1787</v>
      </c>
      <c r="B1126" s="265" t="s">
        <v>1787</v>
      </c>
      <c r="C1126" s="265">
        <v>0.5</v>
      </c>
      <c r="D1126" s="265" t="s">
        <v>403</v>
      </c>
      <c r="E1126" s="265" t="s">
        <v>519</v>
      </c>
      <c r="F1126" s="265" t="s">
        <v>519</v>
      </c>
      <c r="G1126" s="265">
        <v>-0.1</v>
      </c>
      <c r="I1126" s="265">
        <v>16</v>
      </c>
      <c r="J1126" s="265">
        <v>60</v>
      </c>
      <c r="K1126" s="266">
        <v>43101</v>
      </c>
      <c r="L1126" s="265">
        <v>1.44E-2</v>
      </c>
      <c r="M1126" s="265">
        <v>1.6000000000000001E-3</v>
      </c>
      <c r="N1126" s="265">
        <f t="shared" si="17"/>
        <v>1.6E-2</v>
      </c>
      <c r="O1126" s="265" t="s">
        <v>1787</v>
      </c>
    </row>
    <row r="1127" spans="1:15" hidden="1" x14ac:dyDescent="0.2">
      <c r="A1127" s="265" t="s">
        <v>1788</v>
      </c>
      <c r="B1127" s="265" t="s">
        <v>1787</v>
      </c>
      <c r="C1127" s="265">
        <v>0.5</v>
      </c>
      <c r="D1127" s="265" t="s">
        <v>403</v>
      </c>
      <c r="E1127" s="265" t="s">
        <v>519</v>
      </c>
      <c r="F1127" s="265" t="s">
        <v>519</v>
      </c>
      <c r="G1127" s="265">
        <v>-0.1</v>
      </c>
      <c r="I1127" s="265">
        <v>16</v>
      </c>
      <c r="J1127" s="265">
        <v>60</v>
      </c>
      <c r="K1127" s="266">
        <v>43101</v>
      </c>
      <c r="L1127" s="265">
        <v>1.44E-2</v>
      </c>
      <c r="M1127" s="265">
        <v>1.6000000000000001E-3</v>
      </c>
      <c r="N1127" s="265">
        <f t="shared" si="17"/>
        <v>1.6E-2</v>
      </c>
    </row>
    <row r="1128" spans="1:15" hidden="1" x14ac:dyDescent="0.2">
      <c r="A1128" s="265" t="s">
        <v>1786</v>
      </c>
      <c r="B1128" s="265" t="s">
        <v>1785</v>
      </c>
      <c r="C1128" s="265">
        <v>0.5</v>
      </c>
      <c r="D1128" s="265" t="s">
        <v>403</v>
      </c>
      <c r="E1128" s="265" t="s">
        <v>519</v>
      </c>
      <c r="F1128" s="265" t="s">
        <v>519</v>
      </c>
      <c r="G1128" s="265">
        <v>-0.1</v>
      </c>
      <c r="I1128" s="265">
        <v>16</v>
      </c>
      <c r="J1128" s="265">
        <v>60</v>
      </c>
      <c r="K1128" s="266">
        <v>43101</v>
      </c>
      <c r="L1128" s="265">
        <v>1.44E-2</v>
      </c>
      <c r="M1128" s="265">
        <v>1.6000000000000001E-3</v>
      </c>
      <c r="N1128" s="265">
        <f t="shared" si="17"/>
        <v>1.6E-2</v>
      </c>
    </row>
    <row r="1129" spans="1:15" hidden="1" x14ac:dyDescent="0.2">
      <c r="A1129" s="265" t="s">
        <v>1785</v>
      </c>
      <c r="B1129" s="265" t="s">
        <v>1785</v>
      </c>
      <c r="C1129" s="265">
        <v>0.5</v>
      </c>
      <c r="D1129" s="265" t="s">
        <v>403</v>
      </c>
      <c r="E1129" s="265" t="s">
        <v>519</v>
      </c>
      <c r="F1129" s="265" t="s">
        <v>519</v>
      </c>
      <c r="G1129" s="265">
        <v>-0.1</v>
      </c>
      <c r="I1129" s="265">
        <v>16</v>
      </c>
      <c r="J1129" s="265">
        <v>60</v>
      </c>
      <c r="K1129" s="266">
        <v>43101</v>
      </c>
      <c r="L1129" s="265">
        <v>1.44E-2</v>
      </c>
      <c r="M1129" s="265">
        <v>1.6000000000000001E-3</v>
      </c>
      <c r="N1129" s="265">
        <f t="shared" si="17"/>
        <v>1.6E-2</v>
      </c>
      <c r="O1129" s="265" t="s">
        <v>1785</v>
      </c>
    </row>
    <row r="1130" spans="1:15" hidden="1" x14ac:dyDescent="0.2">
      <c r="A1130" s="265" t="s">
        <v>1783</v>
      </c>
      <c r="B1130" s="265" t="s">
        <v>1783</v>
      </c>
      <c r="C1130" s="265">
        <v>0.5</v>
      </c>
      <c r="D1130" s="265" t="s">
        <v>403</v>
      </c>
      <c r="E1130" s="265" t="s">
        <v>519</v>
      </c>
      <c r="F1130" s="265" t="s">
        <v>519</v>
      </c>
      <c r="G1130" s="265">
        <v>-0.1</v>
      </c>
      <c r="I1130" s="265">
        <v>16</v>
      </c>
      <c r="J1130" s="265">
        <v>60</v>
      </c>
      <c r="K1130" s="266">
        <v>43101</v>
      </c>
      <c r="L1130" s="265">
        <v>1.44E-2</v>
      </c>
      <c r="M1130" s="265">
        <v>1.6000000000000001E-3</v>
      </c>
      <c r="N1130" s="265">
        <f t="shared" si="17"/>
        <v>1.6E-2</v>
      </c>
      <c r="O1130" s="265" t="s">
        <v>1783</v>
      </c>
    </row>
    <row r="1131" spans="1:15" hidden="1" x14ac:dyDescent="0.2">
      <c r="A1131" s="265" t="s">
        <v>1784</v>
      </c>
      <c r="B1131" s="265" t="s">
        <v>1783</v>
      </c>
      <c r="C1131" s="265">
        <v>0.5</v>
      </c>
      <c r="D1131" s="265" t="s">
        <v>403</v>
      </c>
      <c r="E1131" s="265" t="s">
        <v>519</v>
      </c>
      <c r="F1131" s="265" t="s">
        <v>519</v>
      </c>
      <c r="G1131" s="265">
        <v>-0.1</v>
      </c>
      <c r="I1131" s="265">
        <v>16</v>
      </c>
      <c r="J1131" s="265">
        <v>60</v>
      </c>
      <c r="K1131" s="266">
        <v>43101</v>
      </c>
      <c r="L1131" s="265">
        <v>1.44E-2</v>
      </c>
      <c r="M1131" s="265">
        <v>1.6000000000000001E-3</v>
      </c>
      <c r="N1131" s="265">
        <f t="shared" si="17"/>
        <v>1.6E-2</v>
      </c>
    </row>
    <row r="1132" spans="1:15" hidden="1" x14ac:dyDescent="0.2">
      <c r="A1132" s="265" t="s">
        <v>1782</v>
      </c>
      <c r="B1132" s="265" t="s">
        <v>1780</v>
      </c>
      <c r="C1132" s="265">
        <v>0.5</v>
      </c>
      <c r="D1132" s="265" t="s">
        <v>403</v>
      </c>
      <c r="E1132" s="265" t="s">
        <v>519</v>
      </c>
      <c r="F1132" s="265" t="s">
        <v>519</v>
      </c>
      <c r="G1132" s="265">
        <v>-0.1</v>
      </c>
      <c r="I1132" s="265">
        <v>16</v>
      </c>
      <c r="J1132" s="265">
        <v>60</v>
      </c>
      <c r="K1132" s="266">
        <v>43101</v>
      </c>
      <c r="L1132" s="265">
        <v>1.44E-2</v>
      </c>
      <c r="M1132" s="265">
        <v>1.6000000000000001E-3</v>
      </c>
      <c r="N1132" s="265">
        <f t="shared" si="17"/>
        <v>1.6E-2</v>
      </c>
    </row>
    <row r="1133" spans="1:15" hidden="1" x14ac:dyDescent="0.2">
      <c r="A1133" s="265" t="s">
        <v>1781</v>
      </c>
      <c r="B1133" s="265" t="s">
        <v>1779</v>
      </c>
      <c r="C1133" s="265">
        <v>0.5</v>
      </c>
      <c r="D1133" s="265" t="s">
        <v>403</v>
      </c>
      <c r="E1133" s="265" t="s">
        <v>519</v>
      </c>
      <c r="F1133" s="265" t="s">
        <v>519</v>
      </c>
      <c r="G1133" s="265">
        <v>-0.1</v>
      </c>
      <c r="I1133" s="265">
        <v>16</v>
      </c>
      <c r="J1133" s="265">
        <v>60</v>
      </c>
      <c r="K1133" s="266">
        <v>43101</v>
      </c>
      <c r="L1133" s="265">
        <v>1.44E-2</v>
      </c>
      <c r="M1133" s="265">
        <v>1.6000000000000001E-3</v>
      </c>
      <c r="N1133" s="265">
        <f t="shared" si="17"/>
        <v>1.6E-2</v>
      </c>
    </row>
    <row r="1134" spans="1:15" hidden="1" x14ac:dyDescent="0.2">
      <c r="A1134" s="265" t="s">
        <v>1780</v>
      </c>
      <c r="B1134" s="265" t="s">
        <v>1780</v>
      </c>
      <c r="C1134" s="265">
        <v>0.5</v>
      </c>
      <c r="D1134" s="265" t="s">
        <v>403</v>
      </c>
      <c r="E1134" s="265" t="s">
        <v>519</v>
      </c>
      <c r="F1134" s="265" t="s">
        <v>519</v>
      </c>
      <c r="G1134" s="265">
        <v>-0.1</v>
      </c>
      <c r="I1134" s="265">
        <v>16</v>
      </c>
      <c r="J1134" s="265">
        <v>60</v>
      </c>
      <c r="K1134" s="266">
        <v>43101</v>
      </c>
      <c r="L1134" s="265">
        <v>1.44E-2</v>
      </c>
      <c r="M1134" s="265">
        <v>1.6000000000000001E-3</v>
      </c>
      <c r="N1134" s="265">
        <f t="shared" si="17"/>
        <v>1.6E-2</v>
      </c>
      <c r="O1134" s="265" t="s">
        <v>1780</v>
      </c>
    </row>
    <row r="1135" spans="1:15" hidden="1" x14ac:dyDescent="0.2">
      <c r="A1135" s="265" t="s">
        <v>1779</v>
      </c>
      <c r="B1135" s="265" t="s">
        <v>1779</v>
      </c>
      <c r="C1135" s="265">
        <v>0.5</v>
      </c>
      <c r="D1135" s="265" t="s">
        <v>403</v>
      </c>
      <c r="E1135" s="265" t="s">
        <v>519</v>
      </c>
      <c r="F1135" s="265" t="s">
        <v>519</v>
      </c>
      <c r="G1135" s="265">
        <v>-0.1</v>
      </c>
      <c r="I1135" s="265">
        <v>16</v>
      </c>
      <c r="J1135" s="265">
        <v>60</v>
      </c>
      <c r="K1135" s="266">
        <v>43101</v>
      </c>
      <c r="L1135" s="265">
        <v>1.44E-2</v>
      </c>
      <c r="M1135" s="265">
        <v>1.6000000000000001E-3</v>
      </c>
      <c r="N1135" s="265">
        <f t="shared" si="17"/>
        <v>1.6E-2</v>
      </c>
      <c r="O1135" s="265" t="s">
        <v>1779</v>
      </c>
    </row>
    <row r="1136" spans="1:15" hidden="1" x14ac:dyDescent="0.2">
      <c r="A1136" s="265" t="s">
        <v>1777</v>
      </c>
      <c r="B1136" s="265" t="s">
        <v>1777</v>
      </c>
      <c r="C1136" s="265">
        <v>0.5</v>
      </c>
      <c r="D1136" s="265" t="s">
        <v>403</v>
      </c>
      <c r="E1136" s="265" t="s">
        <v>519</v>
      </c>
      <c r="F1136" s="265" t="s">
        <v>519</v>
      </c>
      <c r="G1136" s="265">
        <v>-0.1</v>
      </c>
      <c r="I1136" s="265">
        <v>16</v>
      </c>
      <c r="J1136" s="265">
        <v>60</v>
      </c>
      <c r="K1136" s="266">
        <v>43101</v>
      </c>
      <c r="L1136" s="265">
        <v>1.44E-2</v>
      </c>
      <c r="M1136" s="265">
        <v>1.6000000000000001E-3</v>
      </c>
      <c r="N1136" s="265">
        <f t="shared" si="17"/>
        <v>1.6E-2</v>
      </c>
      <c r="O1136" s="265" t="s">
        <v>1777</v>
      </c>
    </row>
    <row r="1137" spans="1:15" hidden="1" x14ac:dyDescent="0.2">
      <c r="A1137" s="265" t="s">
        <v>1778</v>
      </c>
      <c r="B1137" s="265" t="s">
        <v>1777</v>
      </c>
      <c r="C1137" s="265">
        <v>0.5</v>
      </c>
      <c r="D1137" s="265" t="s">
        <v>403</v>
      </c>
      <c r="E1137" s="265" t="s">
        <v>519</v>
      </c>
      <c r="F1137" s="265" t="s">
        <v>519</v>
      </c>
      <c r="G1137" s="265">
        <v>-0.1</v>
      </c>
      <c r="I1137" s="265">
        <v>16</v>
      </c>
      <c r="J1137" s="265">
        <v>60</v>
      </c>
      <c r="K1137" s="266">
        <v>43101</v>
      </c>
      <c r="L1137" s="265">
        <v>1.44E-2</v>
      </c>
      <c r="M1137" s="265">
        <v>1.6000000000000001E-3</v>
      </c>
      <c r="N1137" s="265">
        <f t="shared" si="17"/>
        <v>1.6E-2</v>
      </c>
    </row>
    <row r="1138" spans="1:15" hidden="1" x14ac:dyDescent="0.2">
      <c r="A1138" s="265" t="s">
        <v>358</v>
      </c>
      <c r="B1138" s="265" t="s">
        <v>358</v>
      </c>
      <c r="C1138" s="265">
        <v>0.5</v>
      </c>
      <c r="D1138" s="265" t="s">
        <v>403</v>
      </c>
      <c r="E1138" s="265" t="s">
        <v>519</v>
      </c>
      <c r="F1138" s="265" t="s">
        <v>519</v>
      </c>
      <c r="G1138" s="265">
        <v>-0.1</v>
      </c>
      <c r="I1138" s="265">
        <v>16</v>
      </c>
      <c r="J1138" s="265">
        <v>60</v>
      </c>
      <c r="K1138" s="266">
        <v>43101</v>
      </c>
      <c r="L1138" s="265">
        <v>1.44E-2</v>
      </c>
      <c r="M1138" s="265">
        <v>1.6000000000000001E-3</v>
      </c>
      <c r="N1138" s="265">
        <f t="shared" si="17"/>
        <v>1.6E-2</v>
      </c>
      <c r="O1138" s="265" t="s">
        <v>358</v>
      </c>
    </row>
    <row r="1139" spans="1:15" hidden="1" x14ac:dyDescent="0.2">
      <c r="A1139" s="265" t="s">
        <v>1776</v>
      </c>
      <c r="B1139" s="265" t="s">
        <v>358</v>
      </c>
      <c r="C1139" s="265">
        <v>0.5</v>
      </c>
      <c r="D1139" s="265" t="s">
        <v>403</v>
      </c>
      <c r="E1139" s="265" t="s">
        <v>519</v>
      </c>
      <c r="F1139" s="265" t="s">
        <v>519</v>
      </c>
      <c r="G1139" s="265">
        <v>-0.1</v>
      </c>
      <c r="I1139" s="265">
        <v>16</v>
      </c>
      <c r="J1139" s="265">
        <v>60</v>
      </c>
      <c r="K1139" s="266">
        <v>43101</v>
      </c>
      <c r="L1139" s="265">
        <v>1.44E-2</v>
      </c>
      <c r="M1139" s="265">
        <v>1.6000000000000001E-3</v>
      </c>
      <c r="N1139" s="265">
        <f t="shared" si="17"/>
        <v>1.6E-2</v>
      </c>
    </row>
    <row r="1140" spans="1:15" hidden="1" x14ac:dyDescent="0.2">
      <c r="A1140" s="265" t="s">
        <v>1774</v>
      </c>
      <c r="B1140" s="265" t="s">
        <v>1774</v>
      </c>
      <c r="C1140" s="265">
        <v>0.5</v>
      </c>
      <c r="D1140" s="265" t="s">
        <v>403</v>
      </c>
      <c r="E1140" s="265" t="s">
        <v>519</v>
      </c>
      <c r="F1140" s="265" t="s">
        <v>519</v>
      </c>
      <c r="G1140" s="265">
        <v>-0.1</v>
      </c>
      <c r="I1140" s="265">
        <v>16</v>
      </c>
      <c r="J1140" s="265">
        <v>60</v>
      </c>
      <c r="K1140" s="266">
        <v>43101</v>
      </c>
      <c r="L1140" s="265">
        <v>1.44E-2</v>
      </c>
      <c r="M1140" s="265">
        <v>1.6000000000000001E-3</v>
      </c>
      <c r="N1140" s="265">
        <f t="shared" si="17"/>
        <v>1.6E-2</v>
      </c>
      <c r="O1140" s="265" t="s">
        <v>1774</v>
      </c>
    </row>
    <row r="1141" spans="1:15" hidden="1" x14ac:dyDescent="0.2">
      <c r="A1141" s="265" t="s">
        <v>1775</v>
      </c>
      <c r="B1141" s="265" t="s">
        <v>1774</v>
      </c>
      <c r="C1141" s="265">
        <v>0.5</v>
      </c>
      <c r="D1141" s="265" t="s">
        <v>403</v>
      </c>
      <c r="E1141" s="265" t="s">
        <v>519</v>
      </c>
      <c r="F1141" s="265" t="s">
        <v>519</v>
      </c>
      <c r="G1141" s="265">
        <v>-0.1</v>
      </c>
      <c r="I1141" s="265">
        <v>16</v>
      </c>
      <c r="J1141" s="265">
        <v>60</v>
      </c>
      <c r="K1141" s="266">
        <v>43101</v>
      </c>
      <c r="L1141" s="265">
        <v>1.44E-2</v>
      </c>
      <c r="M1141" s="265">
        <v>1.6000000000000001E-3</v>
      </c>
      <c r="N1141" s="265">
        <f t="shared" si="17"/>
        <v>1.6E-2</v>
      </c>
    </row>
    <row r="1142" spans="1:15" hidden="1" x14ac:dyDescent="0.2">
      <c r="A1142" s="265" t="s">
        <v>1772</v>
      </c>
      <c r="B1142" s="265" t="s">
        <v>1772</v>
      </c>
      <c r="C1142" s="265">
        <v>0.5</v>
      </c>
      <c r="D1142" s="265" t="s">
        <v>403</v>
      </c>
      <c r="E1142" s="265" t="s">
        <v>519</v>
      </c>
      <c r="F1142" s="265" t="s">
        <v>519</v>
      </c>
      <c r="G1142" s="265">
        <v>-0.1</v>
      </c>
      <c r="I1142" s="265">
        <v>16</v>
      </c>
      <c r="J1142" s="265">
        <v>60</v>
      </c>
      <c r="K1142" s="266">
        <v>43101</v>
      </c>
      <c r="L1142" s="265">
        <v>1.44E-2</v>
      </c>
      <c r="M1142" s="265">
        <v>1.6000000000000001E-3</v>
      </c>
      <c r="N1142" s="265">
        <f t="shared" si="17"/>
        <v>1.6E-2</v>
      </c>
      <c r="O1142" s="265" t="s">
        <v>1772</v>
      </c>
    </row>
    <row r="1143" spans="1:15" hidden="1" x14ac:dyDescent="0.2">
      <c r="A1143" s="265" t="s">
        <v>1773</v>
      </c>
      <c r="B1143" s="265" t="s">
        <v>1772</v>
      </c>
      <c r="C1143" s="265">
        <v>0.5</v>
      </c>
      <c r="D1143" s="265" t="s">
        <v>403</v>
      </c>
      <c r="E1143" s="265" t="s">
        <v>519</v>
      </c>
      <c r="F1143" s="265" t="s">
        <v>519</v>
      </c>
      <c r="G1143" s="265">
        <v>-0.1</v>
      </c>
      <c r="I1143" s="265">
        <v>16</v>
      </c>
      <c r="J1143" s="265">
        <v>60</v>
      </c>
      <c r="K1143" s="266">
        <v>43101</v>
      </c>
      <c r="L1143" s="265">
        <v>1.44E-2</v>
      </c>
      <c r="M1143" s="265">
        <v>1.6000000000000001E-3</v>
      </c>
      <c r="N1143" s="265">
        <f t="shared" si="17"/>
        <v>1.6E-2</v>
      </c>
    </row>
    <row r="1144" spans="1:15" hidden="1" x14ac:dyDescent="0.2">
      <c r="A1144" s="265" t="s">
        <v>359</v>
      </c>
      <c r="B1144" s="265" t="s">
        <v>1770</v>
      </c>
      <c r="C1144" s="265">
        <v>0.5</v>
      </c>
      <c r="D1144" s="265" t="s">
        <v>403</v>
      </c>
      <c r="E1144" s="265" t="s">
        <v>519</v>
      </c>
      <c r="F1144" s="265" t="s">
        <v>519</v>
      </c>
      <c r="G1144" s="265">
        <v>-0.1</v>
      </c>
      <c r="I1144" s="265">
        <v>16</v>
      </c>
      <c r="J1144" s="265">
        <v>60</v>
      </c>
      <c r="K1144" s="266">
        <v>43101</v>
      </c>
      <c r="L1144" s="265">
        <v>1.44E-2</v>
      </c>
      <c r="M1144" s="265">
        <v>1.6000000000000001E-3</v>
      </c>
      <c r="N1144" s="265">
        <f t="shared" si="17"/>
        <v>1.6E-2</v>
      </c>
      <c r="O1144" s="265" t="s">
        <v>359</v>
      </c>
    </row>
    <row r="1145" spans="1:15" hidden="1" x14ac:dyDescent="0.2">
      <c r="A1145" s="265" t="s">
        <v>1771</v>
      </c>
      <c r="B1145" s="265" t="s">
        <v>1770</v>
      </c>
      <c r="C1145" s="265">
        <v>0.5</v>
      </c>
      <c r="D1145" s="265" t="s">
        <v>403</v>
      </c>
      <c r="E1145" s="265" t="s">
        <v>519</v>
      </c>
      <c r="F1145" s="265" t="s">
        <v>519</v>
      </c>
      <c r="G1145" s="265">
        <v>-0.1</v>
      </c>
      <c r="I1145" s="265">
        <v>16</v>
      </c>
      <c r="J1145" s="265">
        <v>60</v>
      </c>
      <c r="K1145" s="266">
        <v>43101</v>
      </c>
      <c r="L1145" s="265">
        <v>1.44E-2</v>
      </c>
      <c r="M1145" s="265">
        <v>1.6000000000000001E-3</v>
      </c>
      <c r="N1145" s="265">
        <f t="shared" si="17"/>
        <v>1.6E-2</v>
      </c>
    </row>
    <row r="1146" spans="1:15" hidden="1" x14ac:dyDescent="0.2">
      <c r="A1146" s="265" t="s">
        <v>1769</v>
      </c>
      <c r="B1146" s="265" t="s">
        <v>1768</v>
      </c>
      <c r="C1146" s="265">
        <v>0.5</v>
      </c>
      <c r="D1146" s="265" t="s">
        <v>403</v>
      </c>
      <c r="E1146" s="265" t="s">
        <v>519</v>
      </c>
      <c r="F1146" s="265" t="s">
        <v>519</v>
      </c>
      <c r="G1146" s="265">
        <v>0</v>
      </c>
      <c r="I1146" s="265">
        <v>17</v>
      </c>
      <c r="J1146" s="265">
        <v>50</v>
      </c>
      <c r="K1146" s="266">
        <v>43101</v>
      </c>
      <c r="L1146" s="265">
        <v>0</v>
      </c>
      <c r="M1146" s="265">
        <v>0</v>
      </c>
      <c r="N1146" s="265">
        <f t="shared" si="17"/>
        <v>0</v>
      </c>
    </row>
    <row r="1147" spans="1:15" hidden="1" x14ac:dyDescent="0.2">
      <c r="A1147" s="265" t="s">
        <v>1767</v>
      </c>
      <c r="B1147" s="265" t="s">
        <v>1766</v>
      </c>
      <c r="C1147" s="265">
        <v>0.5</v>
      </c>
      <c r="D1147" s="265" t="s">
        <v>403</v>
      </c>
      <c r="E1147" s="265" t="s">
        <v>519</v>
      </c>
      <c r="F1147" s="265" t="s">
        <v>519</v>
      </c>
      <c r="G1147" s="265">
        <v>0</v>
      </c>
      <c r="I1147" s="265">
        <v>17</v>
      </c>
      <c r="J1147" s="265">
        <v>50</v>
      </c>
      <c r="K1147" s="266">
        <v>43101</v>
      </c>
      <c r="L1147" s="265">
        <v>0</v>
      </c>
      <c r="M1147" s="265">
        <v>0</v>
      </c>
      <c r="N1147" s="265">
        <f t="shared" si="17"/>
        <v>0</v>
      </c>
    </row>
    <row r="1148" spans="1:15" hidden="1" x14ac:dyDescent="0.2">
      <c r="A1148" s="265" t="s">
        <v>1765</v>
      </c>
      <c r="B1148" s="265" t="s">
        <v>1764</v>
      </c>
      <c r="C1148" s="265">
        <v>0.5</v>
      </c>
      <c r="D1148" s="265" t="s">
        <v>403</v>
      </c>
      <c r="E1148" s="265" t="s">
        <v>519</v>
      </c>
      <c r="F1148" s="265" t="s">
        <v>519</v>
      </c>
      <c r="G1148" s="265">
        <v>0</v>
      </c>
      <c r="I1148" s="265">
        <v>18</v>
      </c>
      <c r="J1148" s="265">
        <v>50</v>
      </c>
      <c r="K1148" s="266">
        <v>43101</v>
      </c>
      <c r="L1148" s="265">
        <v>0</v>
      </c>
      <c r="M1148" s="265">
        <v>0</v>
      </c>
      <c r="N1148" s="265">
        <f t="shared" si="17"/>
        <v>0</v>
      </c>
    </row>
    <row r="1149" spans="1:15" hidden="1" x14ac:dyDescent="0.2">
      <c r="A1149" s="265" t="s">
        <v>398</v>
      </c>
      <c r="B1149" s="265" t="s">
        <v>398</v>
      </c>
      <c r="C1149" s="265">
        <v>0.5</v>
      </c>
      <c r="D1149" s="265" t="s">
        <v>403</v>
      </c>
      <c r="E1149" s="265" t="s">
        <v>519</v>
      </c>
      <c r="F1149" s="265" t="s">
        <v>519</v>
      </c>
      <c r="G1149" s="265">
        <v>0</v>
      </c>
      <c r="I1149" s="265">
        <v>18</v>
      </c>
      <c r="J1149" s="265">
        <v>55</v>
      </c>
      <c r="K1149" s="266">
        <v>43101</v>
      </c>
      <c r="L1149" s="265">
        <v>2.5499999999999998E-2</v>
      </c>
      <c r="M1149" s="265">
        <v>0</v>
      </c>
      <c r="N1149" s="265">
        <f t="shared" si="17"/>
        <v>2.5499999999999998E-2</v>
      </c>
      <c r="O1149" s="265" t="s">
        <v>398</v>
      </c>
    </row>
    <row r="1150" spans="1:15" hidden="1" x14ac:dyDescent="0.2">
      <c r="A1150" s="265" t="s">
        <v>1763</v>
      </c>
      <c r="B1150" s="265" t="s">
        <v>1761</v>
      </c>
      <c r="C1150" s="265">
        <v>0.5</v>
      </c>
      <c r="D1150" s="265" t="s">
        <v>403</v>
      </c>
      <c r="E1150" s="265" t="s">
        <v>519</v>
      </c>
      <c r="F1150" s="265" t="s">
        <v>519</v>
      </c>
      <c r="G1150" s="265">
        <v>0</v>
      </c>
      <c r="I1150" s="265">
        <v>18</v>
      </c>
      <c r="J1150" s="265">
        <v>55</v>
      </c>
      <c r="K1150" s="266">
        <v>43101</v>
      </c>
      <c r="L1150" s="265">
        <v>2.5499999999999998E-2</v>
      </c>
      <c r="M1150" s="265">
        <v>0</v>
      </c>
      <c r="N1150" s="265">
        <f t="shared" si="17"/>
        <v>2.5499999999999998E-2</v>
      </c>
    </row>
    <row r="1151" spans="1:15" hidden="1" x14ac:dyDescent="0.2">
      <c r="A1151" s="265" t="s">
        <v>1762</v>
      </c>
      <c r="B1151" s="265" t="s">
        <v>1761</v>
      </c>
      <c r="C1151" s="265">
        <v>0.5</v>
      </c>
      <c r="D1151" s="265" t="s">
        <v>403</v>
      </c>
      <c r="E1151" s="265" t="s">
        <v>519</v>
      </c>
      <c r="F1151" s="265" t="s">
        <v>519</v>
      </c>
      <c r="G1151" s="265">
        <v>0</v>
      </c>
      <c r="I1151" s="265">
        <v>18</v>
      </c>
      <c r="J1151" s="265">
        <v>55</v>
      </c>
      <c r="K1151" s="266">
        <v>43101</v>
      </c>
      <c r="L1151" s="265">
        <v>2.5499999999999998E-2</v>
      </c>
      <c r="M1151" s="265">
        <v>0</v>
      </c>
      <c r="N1151" s="265">
        <f t="shared" si="17"/>
        <v>2.5499999999999998E-2</v>
      </c>
    </row>
    <row r="1152" spans="1:15" hidden="1" x14ac:dyDescent="0.2">
      <c r="A1152" s="265" t="s">
        <v>1760</v>
      </c>
      <c r="B1152" s="265" t="s">
        <v>398</v>
      </c>
      <c r="C1152" s="265">
        <v>0.5</v>
      </c>
      <c r="D1152" s="265" t="s">
        <v>403</v>
      </c>
      <c r="E1152" s="265" t="s">
        <v>519</v>
      </c>
      <c r="F1152" s="265" t="s">
        <v>519</v>
      </c>
      <c r="G1152" s="265">
        <v>0</v>
      </c>
      <c r="I1152" s="265">
        <v>18</v>
      </c>
      <c r="J1152" s="265">
        <v>55</v>
      </c>
      <c r="K1152" s="266">
        <v>43101</v>
      </c>
      <c r="L1152" s="265">
        <v>2.5499999999999998E-2</v>
      </c>
      <c r="M1152" s="265">
        <v>0</v>
      </c>
      <c r="N1152" s="265">
        <f t="shared" si="17"/>
        <v>2.5499999999999998E-2</v>
      </c>
    </row>
    <row r="1153" spans="1:15" hidden="1" x14ac:dyDescent="0.2">
      <c r="A1153" s="265" t="s">
        <v>1759</v>
      </c>
      <c r="B1153" s="265" t="s">
        <v>1757</v>
      </c>
      <c r="C1153" s="265">
        <v>0.5</v>
      </c>
      <c r="D1153" s="265" t="s">
        <v>403</v>
      </c>
      <c r="E1153" s="265" t="s">
        <v>519</v>
      </c>
      <c r="F1153" s="265" t="s">
        <v>519</v>
      </c>
      <c r="G1153" s="265">
        <v>0</v>
      </c>
      <c r="I1153" s="265">
        <v>18</v>
      </c>
      <c r="J1153" s="265">
        <v>55</v>
      </c>
      <c r="K1153" s="266">
        <v>43101</v>
      </c>
      <c r="L1153" s="265">
        <v>1.7299999999999999E-2</v>
      </c>
      <c r="M1153" s="265">
        <v>0</v>
      </c>
      <c r="N1153" s="265">
        <f t="shared" si="17"/>
        <v>1.7299999999999999E-2</v>
      </c>
    </row>
    <row r="1154" spans="1:15" hidden="1" x14ac:dyDescent="0.2">
      <c r="A1154" s="265" t="s">
        <v>1758</v>
      </c>
      <c r="B1154" s="265" t="s">
        <v>1757</v>
      </c>
      <c r="C1154" s="265">
        <v>0.5</v>
      </c>
      <c r="D1154" s="265" t="s">
        <v>403</v>
      </c>
      <c r="E1154" s="265" t="s">
        <v>519</v>
      </c>
      <c r="F1154" s="265" t="s">
        <v>519</v>
      </c>
      <c r="G1154" s="265">
        <v>0</v>
      </c>
      <c r="I1154" s="265">
        <v>18</v>
      </c>
      <c r="J1154" s="265">
        <v>55</v>
      </c>
      <c r="K1154" s="266">
        <v>43101</v>
      </c>
      <c r="L1154" s="265">
        <v>1.7299999999999999E-2</v>
      </c>
      <c r="M1154" s="265">
        <v>0</v>
      </c>
      <c r="N1154" s="265">
        <f t="shared" si="17"/>
        <v>1.7299999999999999E-2</v>
      </c>
    </row>
    <row r="1155" spans="1:15" hidden="1" x14ac:dyDescent="0.2">
      <c r="A1155" s="265" t="s">
        <v>1756</v>
      </c>
      <c r="B1155" s="265" t="s">
        <v>1754</v>
      </c>
      <c r="C1155" s="265">
        <v>0.5</v>
      </c>
      <c r="D1155" s="265" t="s">
        <v>403</v>
      </c>
      <c r="E1155" s="265" t="s">
        <v>519</v>
      </c>
      <c r="F1155" s="265" t="s">
        <v>519</v>
      </c>
      <c r="G1155" s="265">
        <v>0</v>
      </c>
      <c r="I1155" s="265">
        <v>18</v>
      </c>
      <c r="J1155" s="265">
        <v>55</v>
      </c>
      <c r="K1155" s="266">
        <v>43101</v>
      </c>
      <c r="L1155" s="265">
        <v>1.7299999999999999E-2</v>
      </c>
      <c r="M1155" s="265">
        <v>0</v>
      </c>
      <c r="N1155" s="265">
        <f t="shared" si="17"/>
        <v>1.7299999999999999E-2</v>
      </c>
    </row>
    <row r="1156" spans="1:15" hidden="1" x14ac:dyDescent="0.2">
      <c r="A1156" s="265" t="s">
        <v>1755</v>
      </c>
      <c r="B1156" s="265" t="s">
        <v>1754</v>
      </c>
      <c r="C1156" s="265">
        <v>0.5</v>
      </c>
      <c r="D1156" s="265" t="s">
        <v>403</v>
      </c>
      <c r="E1156" s="265" t="s">
        <v>519</v>
      </c>
      <c r="F1156" s="265" t="s">
        <v>519</v>
      </c>
      <c r="G1156" s="265">
        <v>0</v>
      </c>
      <c r="I1156" s="265">
        <v>18</v>
      </c>
      <c r="J1156" s="265">
        <v>55</v>
      </c>
      <c r="K1156" s="266">
        <v>43101</v>
      </c>
      <c r="L1156" s="265">
        <v>1.7299999999999999E-2</v>
      </c>
      <c r="M1156" s="265">
        <v>0</v>
      </c>
      <c r="N1156" s="265">
        <f t="shared" ref="N1156:N1219" si="18">L1156+M1156</f>
        <v>1.7299999999999999E-2</v>
      </c>
      <c r="O1156" s="265" t="s">
        <v>1755</v>
      </c>
    </row>
    <row r="1157" spans="1:15" hidden="1" x14ac:dyDescent="0.2">
      <c r="A1157" s="265" t="s">
        <v>1753</v>
      </c>
      <c r="B1157" s="265" t="s">
        <v>1752</v>
      </c>
      <c r="C1157" s="265">
        <v>0.5</v>
      </c>
      <c r="D1157" s="265" t="s">
        <v>403</v>
      </c>
      <c r="E1157" s="265" t="s">
        <v>519</v>
      </c>
      <c r="F1157" s="265" t="s">
        <v>519</v>
      </c>
      <c r="G1157" s="265">
        <v>0</v>
      </c>
      <c r="I1157" s="265">
        <v>17</v>
      </c>
      <c r="J1157" s="265">
        <v>50</v>
      </c>
      <c r="K1157" s="266">
        <v>43101</v>
      </c>
      <c r="L1157" s="265">
        <v>0</v>
      </c>
      <c r="M1157" s="265">
        <v>0</v>
      </c>
      <c r="N1157" s="265">
        <f t="shared" si="18"/>
        <v>0</v>
      </c>
    </row>
    <row r="1158" spans="1:15" hidden="1" x14ac:dyDescent="0.2">
      <c r="A1158" s="265" t="s">
        <v>1751</v>
      </c>
      <c r="B1158" s="265" t="s">
        <v>1750</v>
      </c>
      <c r="C1158" s="265">
        <v>0.5</v>
      </c>
      <c r="D1158" s="265" t="s">
        <v>403</v>
      </c>
      <c r="E1158" s="265" t="s">
        <v>519</v>
      </c>
      <c r="F1158" s="265" t="s">
        <v>519</v>
      </c>
      <c r="G1158" s="265">
        <v>0</v>
      </c>
      <c r="I1158" s="265">
        <v>17</v>
      </c>
      <c r="J1158" s="265">
        <v>50</v>
      </c>
      <c r="K1158" s="266">
        <v>43101</v>
      </c>
      <c r="L1158" s="265">
        <v>0</v>
      </c>
      <c r="M1158" s="265">
        <v>0</v>
      </c>
      <c r="N1158" s="265">
        <f t="shared" si="18"/>
        <v>0</v>
      </c>
    </row>
    <row r="1159" spans="1:15" hidden="1" x14ac:dyDescent="0.2">
      <c r="A1159" s="265" t="s">
        <v>1749</v>
      </c>
      <c r="B1159" s="265" t="s">
        <v>1748</v>
      </c>
      <c r="C1159" s="265">
        <v>0.5</v>
      </c>
      <c r="D1159" s="265" t="s">
        <v>403</v>
      </c>
      <c r="E1159" s="265" t="s">
        <v>519</v>
      </c>
      <c r="F1159" s="265" t="s">
        <v>519</v>
      </c>
      <c r="G1159" s="265">
        <v>0</v>
      </c>
      <c r="I1159" s="265">
        <v>17</v>
      </c>
      <c r="J1159" s="265">
        <v>50</v>
      </c>
      <c r="K1159" s="266">
        <v>43101</v>
      </c>
      <c r="L1159" s="265">
        <v>0</v>
      </c>
      <c r="M1159" s="265">
        <v>0</v>
      </c>
      <c r="N1159" s="265">
        <f t="shared" si="18"/>
        <v>0</v>
      </c>
    </row>
    <row r="1160" spans="1:15" hidden="1" x14ac:dyDescent="0.2">
      <c r="A1160" s="265" t="s">
        <v>1747</v>
      </c>
      <c r="B1160" s="265" t="s">
        <v>1746</v>
      </c>
      <c r="C1160" s="265">
        <v>0.5</v>
      </c>
      <c r="D1160" s="265" t="s">
        <v>403</v>
      </c>
      <c r="E1160" s="265" t="s">
        <v>519</v>
      </c>
      <c r="F1160" s="265" t="s">
        <v>519</v>
      </c>
      <c r="G1160" s="265">
        <v>0</v>
      </c>
      <c r="I1160" s="265">
        <v>16</v>
      </c>
      <c r="J1160" s="265">
        <v>35</v>
      </c>
      <c r="K1160" s="266">
        <v>43101</v>
      </c>
      <c r="L1160" s="265">
        <v>0</v>
      </c>
      <c r="M1160" s="265">
        <v>0</v>
      </c>
      <c r="N1160" s="265">
        <f t="shared" si="18"/>
        <v>0</v>
      </c>
    </row>
    <row r="1161" spans="1:15" hidden="1" x14ac:dyDescent="0.2">
      <c r="A1161" s="265" t="s">
        <v>1744</v>
      </c>
      <c r="B1161" s="265" t="s">
        <v>1744</v>
      </c>
      <c r="C1161" s="265">
        <v>0.5</v>
      </c>
      <c r="D1161" s="265" t="s">
        <v>403</v>
      </c>
      <c r="E1161" s="265" t="s">
        <v>519</v>
      </c>
      <c r="F1161" s="265" t="s">
        <v>519</v>
      </c>
      <c r="G1161" s="265">
        <v>0</v>
      </c>
      <c r="I1161" s="265">
        <v>18</v>
      </c>
      <c r="J1161" s="265">
        <v>55</v>
      </c>
      <c r="K1161" s="266">
        <v>43101</v>
      </c>
      <c r="L1161" s="265">
        <v>7.4000000000000003E-3</v>
      </c>
      <c r="M1161" s="265">
        <v>0</v>
      </c>
      <c r="N1161" s="265">
        <f t="shared" si="18"/>
        <v>7.4000000000000003E-3</v>
      </c>
    </row>
    <row r="1162" spans="1:15" hidden="1" x14ac:dyDescent="0.2">
      <c r="A1162" s="265" t="s">
        <v>1745</v>
      </c>
      <c r="B1162" s="265" t="s">
        <v>1744</v>
      </c>
      <c r="C1162" s="265">
        <v>0.5</v>
      </c>
      <c r="D1162" s="265" t="s">
        <v>403</v>
      </c>
      <c r="E1162" s="265" t="s">
        <v>519</v>
      </c>
      <c r="F1162" s="265" t="s">
        <v>519</v>
      </c>
      <c r="G1162" s="265">
        <v>0</v>
      </c>
      <c r="I1162" s="265">
        <v>18</v>
      </c>
      <c r="J1162" s="265">
        <v>55</v>
      </c>
      <c r="K1162" s="266">
        <v>43101</v>
      </c>
      <c r="L1162" s="265">
        <v>7.4000000000000003E-3</v>
      </c>
      <c r="M1162" s="265">
        <v>0</v>
      </c>
      <c r="N1162" s="265">
        <f t="shared" si="18"/>
        <v>7.4000000000000003E-3</v>
      </c>
    </row>
    <row r="1163" spans="1:15" hidden="1" x14ac:dyDescent="0.2">
      <c r="A1163" s="265" t="s">
        <v>399</v>
      </c>
      <c r="B1163" s="265" t="s">
        <v>399</v>
      </c>
      <c r="C1163" s="265">
        <v>0.5</v>
      </c>
      <c r="D1163" s="265" t="s">
        <v>403</v>
      </c>
      <c r="E1163" s="265" t="s">
        <v>519</v>
      </c>
      <c r="F1163" s="265" t="s">
        <v>519</v>
      </c>
      <c r="G1163" s="265">
        <v>0</v>
      </c>
      <c r="I1163" s="265">
        <v>18</v>
      </c>
      <c r="J1163" s="265">
        <v>55</v>
      </c>
      <c r="K1163" s="266">
        <v>43101</v>
      </c>
      <c r="L1163" s="265">
        <v>7.4000000000000003E-3</v>
      </c>
      <c r="M1163" s="265">
        <v>0</v>
      </c>
      <c r="N1163" s="265">
        <f t="shared" si="18"/>
        <v>7.4000000000000003E-3</v>
      </c>
      <c r="O1163" s="265" t="s">
        <v>399</v>
      </c>
    </row>
    <row r="1164" spans="1:15" hidden="1" x14ac:dyDescent="0.2">
      <c r="A1164" s="265" t="s">
        <v>1743</v>
      </c>
      <c r="B1164" s="265" t="s">
        <v>399</v>
      </c>
      <c r="C1164" s="265">
        <v>0.5</v>
      </c>
      <c r="D1164" s="265" t="s">
        <v>403</v>
      </c>
      <c r="E1164" s="265" t="s">
        <v>519</v>
      </c>
      <c r="F1164" s="265" t="s">
        <v>519</v>
      </c>
      <c r="G1164" s="265">
        <v>0</v>
      </c>
      <c r="I1164" s="265">
        <v>18</v>
      </c>
      <c r="J1164" s="265">
        <v>55</v>
      </c>
      <c r="K1164" s="266">
        <v>43101</v>
      </c>
      <c r="L1164" s="265">
        <v>7.4000000000000003E-3</v>
      </c>
      <c r="M1164" s="265">
        <v>0</v>
      </c>
      <c r="N1164" s="265">
        <f t="shared" si="18"/>
        <v>7.4000000000000003E-3</v>
      </c>
    </row>
    <row r="1165" spans="1:15" hidden="1" x14ac:dyDescent="0.2">
      <c r="A1165" s="265" t="s">
        <v>1742</v>
      </c>
      <c r="B1165" s="265" t="s">
        <v>1740</v>
      </c>
      <c r="C1165" s="265">
        <v>0.5</v>
      </c>
      <c r="D1165" s="265" t="s">
        <v>403</v>
      </c>
      <c r="E1165" s="265" t="s">
        <v>519</v>
      </c>
      <c r="F1165" s="265" t="s">
        <v>519</v>
      </c>
      <c r="G1165" s="265">
        <v>0</v>
      </c>
      <c r="I1165" s="265">
        <v>18</v>
      </c>
      <c r="J1165" s="265">
        <v>55</v>
      </c>
      <c r="K1165" s="266">
        <v>43101</v>
      </c>
      <c r="L1165" s="265">
        <v>1.55E-2</v>
      </c>
      <c r="M1165" s="265">
        <v>0</v>
      </c>
      <c r="N1165" s="265">
        <f t="shared" si="18"/>
        <v>1.55E-2</v>
      </c>
      <c r="O1165" s="265" t="s">
        <v>1742</v>
      </c>
    </row>
    <row r="1166" spans="1:15" hidden="1" x14ac:dyDescent="0.2">
      <c r="A1166" s="265" t="s">
        <v>1741</v>
      </c>
      <c r="B1166" s="265" t="s">
        <v>1740</v>
      </c>
      <c r="C1166" s="265">
        <v>0.5</v>
      </c>
      <c r="D1166" s="265" t="s">
        <v>403</v>
      </c>
      <c r="E1166" s="265" t="s">
        <v>519</v>
      </c>
      <c r="F1166" s="265" t="s">
        <v>519</v>
      </c>
      <c r="G1166" s="265">
        <v>0</v>
      </c>
      <c r="I1166" s="265">
        <v>18</v>
      </c>
      <c r="J1166" s="265">
        <v>55</v>
      </c>
      <c r="K1166" s="266">
        <v>43101</v>
      </c>
      <c r="L1166" s="265">
        <v>1.55E-2</v>
      </c>
      <c r="M1166" s="265">
        <v>0</v>
      </c>
      <c r="N1166" s="265">
        <f t="shared" si="18"/>
        <v>1.55E-2</v>
      </c>
    </row>
    <row r="1167" spans="1:15" hidden="1" x14ac:dyDescent="0.2">
      <c r="A1167" s="265" t="s">
        <v>360</v>
      </c>
      <c r="B1167" s="265" t="s">
        <v>1738</v>
      </c>
      <c r="C1167" s="265">
        <v>0.5</v>
      </c>
      <c r="D1167" s="265" t="s">
        <v>403</v>
      </c>
      <c r="E1167" s="265" t="s">
        <v>519</v>
      </c>
      <c r="F1167" s="265" t="s">
        <v>519</v>
      </c>
      <c r="G1167" s="265">
        <v>0</v>
      </c>
      <c r="I1167" s="265">
        <v>18</v>
      </c>
      <c r="J1167" s="265">
        <v>55</v>
      </c>
      <c r="K1167" s="266">
        <v>43101</v>
      </c>
      <c r="L1167" s="265">
        <v>1.55E-2</v>
      </c>
      <c r="M1167" s="265">
        <v>0</v>
      </c>
      <c r="N1167" s="265">
        <f t="shared" si="18"/>
        <v>1.55E-2</v>
      </c>
      <c r="O1167" s="265" t="s">
        <v>360</v>
      </c>
    </row>
    <row r="1168" spans="1:15" hidden="1" x14ac:dyDescent="0.2">
      <c r="A1168" s="265" t="s">
        <v>1739</v>
      </c>
      <c r="B1168" s="265" t="s">
        <v>1738</v>
      </c>
      <c r="C1168" s="265">
        <v>0.5</v>
      </c>
      <c r="D1168" s="265" t="s">
        <v>403</v>
      </c>
      <c r="E1168" s="265" t="s">
        <v>519</v>
      </c>
      <c r="F1168" s="265" t="s">
        <v>519</v>
      </c>
      <c r="G1168" s="265">
        <v>0</v>
      </c>
      <c r="I1168" s="265">
        <v>18</v>
      </c>
      <c r="J1168" s="265">
        <v>55</v>
      </c>
      <c r="K1168" s="266">
        <v>43101</v>
      </c>
      <c r="L1168" s="265">
        <v>1.55E-2</v>
      </c>
      <c r="M1168" s="265">
        <v>0</v>
      </c>
      <c r="N1168" s="265">
        <f t="shared" si="18"/>
        <v>1.55E-2</v>
      </c>
    </row>
    <row r="1169" spans="1:15" hidden="1" x14ac:dyDescent="0.2">
      <c r="A1169" s="265" t="s">
        <v>1737</v>
      </c>
      <c r="B1169" s="265" t="s">
        <v>1735</v>
      </c>
      <c r="C1169" s="265">
        <v>0.5</v>
      </c>
      <c r="D1169" s="265" t="s">
        <v>403</v>
      </c>
      <c r="E1169" s="265" t="s">
        <v>519</v>
      </c>
      <c r="F1169" s="265" t="s">
        <v>519</v>
      </c>
      <c r="G1169" s="265">
        <v>0</v>
      </c>
      <c r="I1169" s="265">
        <v>18</v>
      </c>
      <c r="J1169" s="265">
        <v>55</v>
      </c>
      <c r="K1169" s="266">
        <v>43101</v>
      </c>
      <c r="L1169" s="265">
        <v>1.55E-2</v>
      </c>
      <c r="M1169" s="265">
        <v>0</v>
      </c>
      <c r="N1169" s="265">
        <f t="shared" si="18"/>
        <v>1.55E-2</v>
      </c>
      <c r="O1169" s="265" t="s">
        <v>1737</v>
      </c>
    </row>
    <row r="1170" spans="1:15" hidden="1" x14ac:dyDescent="0.2">
      <c r="A1170" s="265" t="s">
        <v>1736</v>
      </c>
      <c r="B1170" s="265" t="s">
        <v>1735</v>
      </c>
      <c r="C1170" s="265">
        <v>0.5</v>
      </c>
      <c r="D1170" s="265" t="s">
        <v>403</v>
      </c>
      <c r="E1170" s="265" t="s">
        <v>519</v>
      </c>
      <c r="F1170" s="265" t="s">
        <v>519</v>
      </c>
      <c r="G1170" s="265">
        <v>0</v>
      </c>
      <c r="I1170" s="265">
        <v>18</v>
      </c>
      <c r="J1170" s="265">
        <v>55</v>
      </c>
      <c r="K1170" s="266">
        <v>43101</v>
      </c>
      <c r="L1170" s="265">
        <v>1.55E-2</v>
      </c>
      <c r="M1170" s="265">
        <v>0</v>
      </c>
      <c r="N1170" s="265">
        <f t="shared" si="18"/>
        <v>1.55E-2</v>
      </c>
    </row>
    <row r="1171" spans="1:15" hidden="1" x14ac:dyDescent="0.2">
      <c r="A1171" s="265" t="s">
        <v>1734</v>
      </c>
      <c r="B1171" s="265" t="s">
        <v>1732</v>
      </c>
      <c r="C1171" s="265">
        <v>0.5</v>
      </c>
      <c r="D1171" s="265" t="s">
        <v>403</v>
      </c>
      <c r="E1171" s="265" t="s">
        <v>519</v>
      </c>
      <c r="F1171" s="265" t="s">
        <v>519</v>
      </c>
      <c r="G1171" s="265">
        <v>0</v>
      </c>
      <c r="I1171" s="265">
        <v>18</v>
      </c>
      <c r="J1171" s="265">
        <v>55</v>
      </c>
      <c r="K1171" s="266">
        <v>43101</v>
      </c>
      <c r="L1171" s="265">
        <v>1.55E-2</v>
      </c>
      <c r="M1171" s="265">
        <v>0</v>
      </c>
      <c r="N1171" s="265">
        <f t="shared" si="18"/>
        <v>1.55E-2</v>
      </c>
    </row>
    <row r="1172" spans="1:15" hidden="1" x14ac:dyDescent="0.2">
      <c r="A1172" s="265" t="s">
        <v>1733</v>
      </c>
      <c r="B1172" s="265" t="s">
        <v>1732</v>
      </c>
      <c r="C1172" s="265">
        <v>0.5</v>
      </c>
      <c r="D1172" s="265" t="s">
        <v>403</v>
      </c>
      <c r="E1172" s="265" t="s">
        <v>519</v>
      </c>
      <c r="F1172" s="265" t="s">
        <v>519</v>
      </c>
      <c r="G1172" s="265">
        <v>0</v>
      </c>
      <c r="I1172" s="265">
        <v>18</v>
      </c>
      <c r="J1172" s="265">
        <v>55</v>
      </c>
      <c r="K1172" s="266">
        <v>43101</v>
      </c>
      <c r="L1172" s="265">
        <v>1.55E-2</v>
      </c>
      <c r="M1172" s="265">
        <v>0</v>
      </c>
      <c r="N1172" s="265">
        <f t="shared" si="18"/>
        <v>1.55E-2</v>
      </c>
      <c r="O1172" s="265" t="s">
        <v>1733</v>
      </c>
    </row>
    <row r="1173" spans="1:15" hidden="1" x14ac:dyDescent="0.2">
      <c r="A1173" s="265" t="s">
        <v>1731</v>
      </c>
      <c r="B1173" s="265" t="s">
        <v>1730</v>
      </c>
      <c r="C1173" s="265">
        <v>0.5</v>
      </c>
      <c r="D1173" s="265" t="s">
        <v>403</v>
      </c>
      <c r="E1173" s="265" t="s">
        <v>519</v>
      </c>
      <c r="F1173" s="265" t="s">
        <v>519</v>
      </c>
      <c r="G1173" s="265">
        <v>0</v>
      </c>
      <c r="I1173" s="265">
        <v>18</v>
      </c>
      <c r="J1173" s="265">
        <v>55</v>
      </c>
      <c r="K1173" s="266">
        <v>43101</v>
      </c>
      <c r="L1173" s="265">
        <v>1.55E-2</v>
      </c>
      <c r="M1173" s="265">
        <v>0</v>
      </c>
      <c r="N1173" s="265">
        <f t="shared" si="18"/>
        <v>1.55E-2</v>
      </c>
      <c r="O1173" s="265" t="s">
        <v>1731</v>
      </c>
    </row>
    <row r="1174" spans="1:15" hidden="1" x14ac:dyDescent="0.2">
      <c r="A1174" s="265" t="s">
        <v>1729</v>
      </c>
      <c r="B1174" s="265" t="s">
        <v>1727</v>
      </c>
      <c r="C1174" s="265">
        <v>0.5</v>
      </c>
      <c r="D1174" s="265" t="s">
        <v>403</v>
      </c>
      <c r="E1174" s="265" t="s">
        <v>519</v>
      </c>
      <c r="F1174" s="265" t="s">
        <v>519</v>
      </c>
      <c r="G1174" s="265">
        <v>0</v>
      </c>
      <c r="I1174" s="265">
        <v>18</v>
      </c>
      <c r="J1174" s="265">
        <v>65</v>
      </c>
      <c r="K1174" s="266">
        <v>43101</v>
      </c>
      <c r="L1174" s="265">
        <v>1.4E-2</v>
      </c>
      <c r="M1174" s="265">
        <v>0</v>
      </c>
      <c r="N1174" s="265">
        <f t="shared" si="18"/>
        <v>1.4E-2</v>
      </c>
      <c r="O1174" s="265" t="s">
        <v>1729</v>
      </c>
    </row>
    <row r="1175" spans="1:15" hidden="1" x14ac:dyDescent="0.2">
      <c r="A1175" s="265" t="s">
        <v>1728</v>
      </c>
      <c r="B1175" s="265" t="s">
        <v>1727</v>
      </c>
      <c r="C1175" s="265">
        <v>0.5</v>
      </c>
      <c r="D1175" s="265" t="s">
        <v>403</v>
      </c>
      <c r="E1175" s="265" t="s">
        <v>519</v>
      </c>
      <c r="F1175" s="265" t="s">
        <v>519</v>
      </c>
      <c r="G1175" s="265">
        <v>0</v>
      </c>
      <c r="I1175" s="265">
        <v>18</v>
      </c>
      <c r="J1175" s="265">
        <v>65</v>
      </c>
      <c r="K1175" s="266">
        <v>43101</v>
      </c>
      <c r="L1175" s="265">
        <v>1.4E-2</v>
      </c>
      <c r="M1175" s="265">
        <v>0</v>
      </c>
      <c r="N1175" s="265">
        <f t="shared" si="18"/>
        <v>1.4E-2</v>
      </c>
    </row>
    <row r="1176" spans="1:15" hidden="1" x14ac:dyDescent="0.2">
      <c r="A1176" s="265" t="s">
        <v>361</v>
      </c>
      <c r="B1176" s="265" t="s">
        <v>1725</v>
      </c>
      <c r="C1176" s="265">
        <v>0.5</v>
      </c>
      <c r="D1176" s="265" t="s">
        <v>403</v>
      </c>
      <c r="E1176" s="265" t="s">
        <v>519</v>
      </c>
      <c r="F1176" s="265" t="s">
        <v>519</v>
      </c>
      <c r="G1176" s="265">
        <v>0</v>
      </c>
      <c r="I1176" s="265">
        <v>18</v>
      </c>
      <c r="J1176" s="265">
        <v>65</v>
      </c>
      <c r="K1176" s="266">
        <v>43101</v>
      </c>
      <c r="L1176" s="265">
        <v>1.4E-2</v>
      </c>
      <c r="M1176" s="265">
        <v>0</v>
      </c>
      <c r="N1176" s="265">
        <f t="shared" si="18"/>
        <v>1.4E-2</v>
      </c>
      <c r="O1176" s="265" t="s">
        <v>361</v>
      </c>
    </row>
    <row r="1177" spans="1:15" hidden="1" x14ac:dyDescent="0.2">
      <c r="A1177" s="265" t="s">
        <v>1726</v>
      </c>
      <c r="B1177" s="265" t="s">
        <v>1725</v>
      </c>
      <c r="C1177" s="265">
        <v>0.5</v>
      </c>
      <c r="D1177" s="265" t="s">
        <v>403</v>
      </c>
      <c r="E1177" s="265" t="s">
        <v>519</v>
      </c>
      <c r="F1177" s="265" t="s">
        <v>519</v>
      </c>
      <c r="G1177" s="265">
        <v>0</v>
      </c>
      <c r="I1177" s="265">
        <v>18</v>
      </c>
      <c r="J1177" s="265">
        <v>65</v>
      </c>
      <c r="K1177" s="266">
        <v>43101</v>
      </c>
      <c r="L1177" s="265">
        <v>1.4E-2</v>
      </c>
      <c r="M1177" s="265">
        <v>0</v>
      </c>
      <c r="N1177" s="265">
        <f t="shared" si="18"/>
        <v>1.4E-2</v>
      </c>
    </row>
    <row r="1178" spans="1:15" hidden="1" x14ac:dyDescent="0.2">
      <c r="A1178" s="265" t="s">
        <v>1724</v>
      </c>
      <c r="B1178" s="265" t="s">
        <v>1716</v>
      </c>
      <c r="C1178" s="265">
        <v>0.5</v>
      </c>
      <c r="D1178" s="265" t="s">
        <v>403</v>
      </c>
      <c r="E1178" s="265" t="s">
        <v>519</v>
      </c>
      <c r="F1178" s="265" t="s">
        <v>519</v>
      </c>
      <c r="G1178" s="265">
        <v>0</v>
      </c>
      <c r="I1178" s="265">
        <v>5</v>
      </c>
      <c r="J1178" s="265">
        <v>95</v>
      </c>
      <c r="K1178" s="266">
        <v>43101</v>
      </c>
      <c r="L1178" s="265">
        <v>0</v>
      </c>
      <c r="M1178" s="265">
        <v>0</v>
      </c>
      <c r="N1178" s="265">
        <f t="shared" si="18"/>
        <v>0</v>
      </c>
    </row>
    <row r="1179" spans="1:15" hidden="1" x14ac:dyDescent="0.2">
      <c r="A1179" s="265" t="s">
        <v>1723</v>
      </c>
      <c r="B1179" s="265" t="s">
        <v>1720</v>
      </c>
      <c r="C1179" s="265">
        <v>0.5</v>
      </c>
      <c r="D1179" s="265" t="s">
        <v>403</v>
      </c>
      <c r="E1179" s="265" t="s">
        <v>519</v>
      </c>
      <c r="F1179" s="265" t="s">
        <v>519</v>
      </c>
      <c r="G1179" s="265">
        <v>0</v>
      </c>
      <c r="I1179" s="265">
        <v>18</v>
      </c>
      <c r="J1179" s="265">
        <v>65</v>
      </c>
      <c r="K1179" s="266">
        <v>43101</v>
      </c>
      <c r="L1179" s="265">
        <v>1.4E-2</v>
      </c>
      <c r="M1179" s="265">
        <v>0</v>
      </c>
      <c r="N1179" s="265">
        <f t="shared" si="18"/>
        <v>1.4E-2</v>
      </c>
      <c r="O1179" s="265" t="s">
        <v>1723</v>
      </c>
    </row>
    <row r="1180" spans="1:15" hidden="1" x14ac:dyDescent="0.2">
      <c r="A1180" s="265" t="s">
        <v>1722</v>
      </c>
      <c r="B1180" s="265" t="s">
        <v>1718</v>
      </c>
      <c r="C1180" s="265">
        <v>0.5</v>
      </c>
      <c r="D1180" s="265" t="s">
        <v>403</v>
      </c>
      <c r="E1180" s="265" t="s">
        <v>519</v>
      </c>
      <c r="F1180" s="265" t="s">
        <v>519</v>
      </c>
      <c r="G1180" s="265">
        <v>0</v>
      </c>
      <c r="I1180" s="265">
        <v>18</v>
      </c>
      <c r="J1180" s="265">
        <v>65</v>
      </c>
      <c r="K1180" s="266">
        <v>43101</v>
      </c>
      <c r="L1180" s="265">
        <v>1.4E-2</v>
      </c>
      <c r="M1180" s="265">
        <v>0</v>
      </c>
      <c r="N1180" s="265">
        <f t="shared" si="18"/>
        <v>1.4E-2</v>
      </c>
      <c r="O1180" s="265" t="s">
        <v>1722</v>
      </c>
    </row>
    <row r="1181" spans="1:15" hidden="1" x14ac:dyDescent="0.2">
      <c r="A1181" s="265" t="s">
        <v>1721</v>
      </c>
      <c r="B1181" s="265" t="s">
        <v>1720</v>
      </c>
      <c r="C1181" s="265">
        <v>0.5</v>
      </c>
      <c r="D1181" s="265" t="s">
        <v>403</v>
      </c>
      <c r="E1181" s="265" t="s">
        <v>519</v>
      </c>
      <c r="F1181" s="265" t="s">
        <v>519</v>
      </c>
      <c r="G1181" s="265">
        <v>0</v>
      </c>
      <c r="I1181" s="265">
        <v>18</v>
      </c>
      <c r="J1181" s="265">
        <v>65</v>
      </c>
      <c r="K1181" s="266">
        <v>43101</v>
      </c>
      <c r="L1181" s="265">
        <v>1.4E-2</v>
      </c>
      <c r="M1181" s="265">
        <v>0</v>
      </c>
      <c r="N1181" s="265">
        <f t="shared" si="18"/>
        <v>1.4E-2</v>
      </c>
    </row>
    <row r="1182" spans="1:15" hidden="1" x14ac:dyDescent="0.2">
      <c r="A1182" s="265" t="s">
        <v>1719</v>
      </c>
      <c r="B1182" s="265" t="s">
        <v>1718</v>
      </c>
      <c r="C1182" s="265">
        <v>0.5</v>
      </c>
      <c r="D1182" s="265" t="s">
        <v>403</v>
      </c>
      <c r="E1182" s="265" t="s">
        <v>519</v>
      </c>
      <c r="F1182" s="265" t="s">
        <v>519</v>
      </c>
      <c r="G1182" s="265">
        <v>0</v>
      </c>
      <c r="I1182" s="265">
        <v>18</v>
      </c>
      <c r="J1182" s="265">
        <v>65</v>
      </c>
      <c r="K1182" s="266">
        <v>43101</v>
      </c>
      <c r="L1182" s="265">
        <v>1.4E-2</v>
      </c>
      <c r="M1182" s="265">
        <v>0</v>
      </c>
      <c r="N1182" s="265">
        <f t="shared" si="18"/>
        <v>1.4E-2</v>
      </c>
    </row>
    <row r="1183" spans="1:15" hidden="1" x14ac:dyDescent="0.2">
      <c r="A1183" s="265" t="s">
        <v>1717</v>
      </c>
      <c r="B1183" s="265" t="s">
        <v>1716</v>
      </c>
      <c r="C1183" s="265">
        <v>0.5</v>
      </c>
      <c r="D1183" s="265" t="s">
        <v>403</v>
      </c>
      <c r="E1183" s="265" t="s">
        <v>519</v>
      </c>
      <c r="F1183" s="265" t="s">
        <v>519</v>
      </c>
      <c r="G1183" s="265">
        <v>0</v>
      </c>
      <c r="I1183" s="265">
        <v>5</v>
      </c>
      <c r="J1183" s="265">
        <v>95</v>
      </c>
      <c r="K1183" s="266">
        <v>43101</v>
      </c>
      <c r="L1183" s="265">
        <v>0</v>
      </c>
      <c r="M1183" s="265">
        <v>0</v>
      </c>
      <c r="N1183" s="265">
        <f t="shared" si="18"/>
        <v>0</v>
      </c>
    </row>
    <row r="1184" spans="1:15" hidden="1" x14ac:dyDescent="0.2">
      <c r="A1184" s="265" t="s">
        <v>1715</v>
      </c>
      <c r="B1184" s="265" t="s">
        <v>1714</v>
      </c>
      <c r="C1184" s="265">
        <v>0.5</v>
      </c>
      <c r="D1184" s="265" t="s">
        <v>403</v>
      </c>
      <c r="E1184" s="265" t="s">
        <v>519</v>
      </c>
      <c r="F1184" s="265" t="s">
        <v>519</v>
      </c>
      <c r="G1184" s="265">
        <v>0</v>
      </c>
      <c r="I1184" s="265">
        <v>15</v>
      </c>
      <c r="J1184" s="265">
        <v>45</v>
      </c>
      <c r="K1184" s="266">
        <v>43101</v>
      </c>
      <c r="L1184" s="265">
        <v>0</v>
      </c>
      <c r="M1184" s="265">
        <v>0</v>
      </c>
      <c r="N1184" s="265">
        <f t="shared" si="18"/>
        <v>0</v>
      </c>
    </row>
    <row r="1185" spans="1:15" hidden="1" x14ac:dyDescent="0.2">
      <c r="A1185" s="265" t="s">
        <v>1708</v>
      </c>
      <c r="B1185" s="265" t="s">
        <v>1708</v>
      </c>
      <c r="C1185" s="265">
        <v>0.5</v>
      </c>
      <c r="D1185" s="265" t="s">
        <v>403</v>
      </c>
      <c r="E1185" s="265" t="s">
        <v>519</v>
      </c>
      <c r="F1185" s="265" t="s">
        <v>519</v>
      </c>
      <c r="G1185" s="265">
        <v>0</v>
      </c>
      <c r="I1185" s="265">
        <v>18</v>
      </c>
      <c r="J1185" s="265">
        <v>65</v>
      </c>
      <c r="K1185" s="266">
        <v>43101</v>
      </c>
      <c r="L1185" s="265">
        <v>1.6799999999999999E-2</v>
      </c>
      <c r="M1185" s="265">
        <v>0</v>
      </c>
      <c r="N1185" s="265">
        <f t="shared" si="18"/>
        <v>1.6799999999999999E-2</v>
      </c>
      <c r="O1185" s="265" t="s">
        <v>1708</v>
      </c>
    </row>
    <row r="1186" spans="1:15" hidden="1" x14ac:dyDescent="0.2">
      <c r="A1186" s="265" t="s">
        <v>1713</v>
      </c>
      <c r="B1186" s="265" t="s">
        <v>1708</v>
      </c>
      <c r="C1186" s="265">
        <v>0.5</v>
      </c>
      <c r="D1186" s="265" t="s">
        <v>403</v>
      </c>
      <c r="E1186" s="265" t="s">
        <v>519</v>
      </c>
      <c r="F1186" s="265" t="s">
        <v>519</v>
      </c>
      <c r="G1186" s="265">
        <v>0</v>
      </c>
      <c r="I1186" s="265">
        <v>18</v>
      </c>
      <c r="J1186" s="265">
        <v>65</v>
      </c>
      <c r="K1186" s="266">
        <v>43101</v>
      </c>
      <c r="L1186" s="265">
        <v>1.6799999999999999E-2</v>
      </c>
      <c r="M1186" s="265">
        <v>0</v>
      </c>
      <c r="N1186" s="265">
        <f t="shared" si="18"/>
        <v>1.6799999999999999E-2</v>
      </c>
    </row>
    <row r="1187" spans="1:15" hidden="1" x14ac:dyDescent="0.2">
      <c r="A1187" s="265" t="s">
        <v>1712</v>
      </c>
      <c r="B1187" s="265" t="s">
        <v>1708</v>
      </c>
      <c r="C1187" s="265">
        <v>0.5</v>
      </c>
      <c r="D1187" s="265" t="s">
        <v>403</v>
      </c>
      <c r="E1187" s="265" t="s">
        <v>519</v>
      </c>
      <c r="F1187" s="265" t="s">
        <v>519</v>
      </c>
      <c r="G1187" s="265">
        <v>0</v>
      </c>
      <c r="I1187" s="265">
        <v>18</v>
      </c>
      <c r="J1187" s="265">
        <v>65</v>
      </c>
      <c r="K1187" s="266">
        <v>43101</v>
      </c>
      <c r="L1187" s="265">
        <v>1.6799999999999999E-2</v>
      </c>
      <c r="M1187" s="265">
        <v>0</v>
      </c>
      <c r="N1187" s="265">
        <f t="shared" si="18"/>
        <v>1.6799999999999999E-2</v>
      </c>
    </row>
    <row r="1188" spans="1:15" hidden="1" x14ac:dyDescent="0.2">
      <c r="A1188" s="265" t="s">
        <v>1711</v>
      </c>
      <c r="B1188" s="265" t="s">
        <v>1708</v>
      </c>
      <c r="C1188" s="265">
        <v>0.5</v>
      </c>
      <c r="D1188" s="265" t="s">
        <v>403</v>
      </c>
      <c r="E1188" s="265" t="s">
        <v>519</v>
      </c>
      <c r="F1188" s="265" t="s">
        <v>519</v>
      </c>
      <c r="G1188" s="265">
        <v>0</v>
      </c>
      <c r="I1188" s="265">
        <v>18</v>
      </c>
      <c r="J1188" s="265">
        <v>65</v>
      </c>
      <c r="K1188" s="266">
        <v>43101</v>
      </c>
      <c r="L1188" s="265">
        <v>1.6799999999999999E-2</v>
      </c>
      <c r="M1188" s="265">
        <v>0</v>
      </c>
      <c r="N1188" s="265">
        <f t="shared" si="18"/>
        <v>1.6799999999999999E-2</v>
      </c>
    </row>
    <row r="1189" spans="1:15" hidden="1" x14ac:dyDescent="0.2">
      <c r="A1189" s="265" t="s">
        <v>1710</v>
      </c>
      <c r="B1189" s="265" t="s">
        <v>1708</v>
      </c>
      <c r="C1189" s="265">
        <v>0.5</v>
      </c>
      <c r="D1189" s="265" t="s">
        <v>403</v>
      </c>
      <c r="E1189" s="265" t="s">
        <v>519</v>
      </c>
      <c r="F1189" s="265" t="s">
        <v>519</v>
      </c>
      <c r="G1189" s="265">
        <v>0</v>
      </c>
      <c r="I1189" s="265">
        <v>18</v>
      </c>
      <c r="J1189" s="265">
        <v>65</v>
      </c>
      <c r="K1189" s="266">
        <v>43101</v>
      </c>
      <c r="L1189" s="265">
        <v>1.6799999999999999E-2</v>
      </c>
      <c r="M1189" s="265">
        <v>0</v>
      </c>
      <c r="N1189" s="265">
        <f t="shared" si="18"/>
        <v>1.6799999999999999E-2</v>
      </c>
    </row>
    <row r="1190" spans="1:15" hidden="1" x14ac:dyDescent="0.2">
      <c r="A1190" s="265" t="s">
        <v>1709</v>
      </c>
      <c r="B1190" s="265" t="s">
        <v>1708</v>
      </c>
      <c r="C1190" s="265">
        <v>0.5</v>
      </c>
      <c r="D1190" s="265" t="s">
        <v>403</v>
      </c>
      <c r="E1190" s="265" t="s">
        <v>519</v>
      </c>
      <c r="F1190" s="265" t="s">
        <v>519</v>
      </c>
      <c r="G1190" s="265">
        <v>0</v>
      </c>
      <c r="I1190" s="265">
        <v>18</v>
      </c>
      <c r="J1190" s="265">
        <v>65</v>
      </c>
      <c r="K1190" s="266">
        <v>43101</v>
      </c>
      <c r="L1190" s="265">
        <v>1.6799999999999999E-2</v>
      </c>
      <c r="M1190" s="265">
        <v>0</v>
      </c>
      <c r="N1190" s="265">
        <f t="shared" si="18"/>
        <v>1.6799999999999999E-2</v>
      </c>
    </row>
    <row r="1191" spans="1:15" hidden="1" x14ac:dyDescent="0.2">
      <c r="A1191" s="265" t="s">
        <v>1707</v>
      </c>
      <c r="B1191" s="265" t="s">
        <v>1112</v>
      </c>
      <c r="C1191" s="265">
        <v>0.5</v>
      </c>
      <c r="D1191" s="265" t="s">
        <v>783</v>
      </c>
      <c r="E1191" s="265" t="s">
        <v>519</v>
      </c>
      <c r="F1191" s="265" t="s">
        <v>519</v>
      </c>
      <c r="G1191" s="265">
        <v>0</v>
      </c>
      <c r="K1191" s="266">
        <v>42979</v>
      </c>
      <c r="L1191" s="265">
        <v>0</v>
      </c>
      <c r="M1191" s="265">
        <v>0</v>
      </c>
      <c r="N1191" s="265">
        <f t="shared" si="18"/>
        <v>0</v>
      </c>
      <c r="O1191" s="265" t="s">
        <v>1707</v>
      </c>
    </row>
    <row r="1192" spans="1:15" hidden="1" x14ac:dyDescent="0.2">
      <c r="A1192" s="265" t="s">
        <v>1706</v>
      </c>
      <c r="B1192" s="265" t="s">
        <v>1704</v>
      </c>
      <c r="C1192" s="265">
        <v>0.5</v>
      </c>
      <c r="D1192" s="265" t="s">
        <v>403</v>
      </c>
      <c r="E1192" s="265" t="s">
        <v>519</v>
      </c>
      <c r="F1192" s="265" t="s">
        <v>519</v>
      </c>
      <c r="G1192" s="265">
        <v>0</v>
      </c>
      <c r="I1192" s="265">
        <v>18</v>
      </c>
      <c r="J1192" s="265">
        <v>65</v>
      </c>
      <c r="K1192" s="266">
        <v>43101</v>
      </c>
      <c r="L1192" s="265">
        <v>1.46E-2</v>
      </c>
      <c r="M1192" s="265">
        <v>0</v>
      </c>
      <c r="N1192" s="265">
        <f t="shared" si="18"/>
        <v>1.46E-2</v>
      </c>
      <c r="O1192" s="265" t="s">
        <v>1706</v>
      </c>
    </row>
    <row r="1193" spans="1:15" hidden="1" x14ac:dyDescent="0.2">
      <c r="A1193" s="265" t="s">
        <v>1705</v>
      </c>
      <c r="B1193" s="265" t="s">
        <v>1704</v>
      </c>
      <c r="C1193" s="265">
        <v>0.5</v>
      </c>
      <c r="D1193" s="265" t="s">
        <v>403</v>
      </c>
      <c r="E1193" s="265" t="s">
        <v>519</v>
      </c>
      <c r="F1193" s="265" t="s">
        <v>519</v>
      </c>
      <c r="G1193" s="265">
        <v>0</v>
      </c>
      <c r="I1193" s="265">
        <v>18</v>
      </c>
      <c r="J1193" s="265">
        <v>65</v>
      </c>
      <c r="K1193" s="266">
        <v>43101</v>
      </c>
      <c r="L1193" s="265">
        <v>1.46E-2</v>
      </c>
      <c r="M1193" s="265">
        <v>0</v>
      </c>
      <c r="N1193" s="265">
        <f t="shared" si="18"/>
        <v>1.46E-2</v>
      </c>
    </row>
    <row r="1194" spans="1:15" hidden="1" x14ac:dyDescent="0.2">
      <c r="A1194" s="265" t="s">
        <v>1702</v>
      </c>
      <c r="B1194" s="265" t="s">
        <v>1702</v>
      </c>
      <c r="C1194" s="265">
        <v>0.5</v>
      </c>
      <c r="D1194" s="265" t="s">
        <v>403</v>
      </c>
      <c r="E1194" s="265" t="s">
        <v>519</v>
      </c>
      <c r="F1194" s="265" t="s">
        <v>519</v>
      </c>
      <c r="G1194" s="265">
        <v>0</v>
      </c>
      <c r="I1194" s="265">
        <v>18</v>
      </c>
      <c r="J1194" s="265">
        <v>65</v>
      </c>
      <c r="K1194" s="266">
        <v>43101</v>
      </c>
      <c r="L1194" s="265">
        <v>1.46E-2</v>
      </c>
      <c r="M1194" s="265">
        <v>0</v>
      </c>
      <c r="N1194" s="265">
        <f t="shared" si="18"/>
        <v>1.46E-2</v>
      </c>
    </row>
    <row r="1195" spans="1:15" hidden="1" x14ac:dyDescent="0.2">
      <c r="A1195" s="265" t="s">
        <v>1703</v>
      </c>
      <c r="B1195" s="265" t="s">
        <v>1702</v>
      </c>
      <c r="C1195" s="265">
        <v>0.5</v>
      </c>
      <c r="D1195" s="265" t="s">
        <v>403</v>
      </c>
      <c r="E1195" s="265" t="s">
        <v>519</v>
      </c>
      <c r="F1195" s="265" t="s">
        <v>519</v>
      </c>
      <c r="G1195" s="265">
        <v>0</v>
      </c>
      <c r="I1195" s="265">
        <v>18</v>
      </c>
      <c r="J1195" s="265">
        <v>65</v>
      </c>
      <c r="K1195" s="266">
        <v>43101</v>
      </c>
      <c r="L1195" s="265">
        <v>1.46E-2</v>
      </c>
      <c r="M1195" s="265">
        <v>0</v>
      </c>
      <c r="N1195" s="265">
        <f t="shared" si="18"/>
        <v>1.46E-2</v>
      </c>
    </row>
    <row r="1196" spans="1:15" hidden="1" x14ac:dyDescent="0.2">
      <c r="A1196" s="265" t="s">
        <v>1701</v>
      </c>
      <c r="B1196" s="265" t="s">
        <v>538</v>
      </c>
      <c r="C1196" s="265">
        <v>0.5</v>
      </c>
      <c r="D1196" s="265" t="s">
        <v>403</v>
      </c>
      <c r="E1196" s="265" t="s">
        <v>519</v>
      </c>
      <c r="F1196" s="265" t="s">
        <v>519</v>
      </c>
      <c r="G1196" s="265">
        <v>0</v>
      </c>
      <c r="K1196" s="266">
        <v>40391</v>
      </c>
      <c r="L1196" s="265">
        <v>0</v>
      </c>
      <c r="M1196" s="265">
        <v>0</v>
      </c>
      <c r="N1196" s="265">
        <f t="shared" si="18"/>
        <v>0</v>
      </c>
      <c r="O1196" s="265" t="s">
        <v>1701</v>
      </c>
    </row>
    <row r="1197" spans="1:15" hidden="1" x14ac:dyDescent="0.2">
      <c r="A1197" s="265" t="s">
        <v>224</v>
      </c>
      <c r="B1197" s="265" t="s">
        <v>538</v>
      </c>
      <c r="C1197" s="265">
        <v>0.5</v>
      </c>
      <c r="D1197" s="265" t="s">
        <v>403</v>
      </c>
      <c r="E1197" s="265" t="s">
        <v>519</v>
      </c>
      <c r="F1197" s="265" t="s">
        <v>519</v>
      </c>
      <c r="G1197" s="265">
        <v>0</v>
      </c>
      <c r="K1197" s="266">
        <v>40391</v>
      </c>
      <c r="L1197" s="265">
        <v>0</v>
      </c>
      <c r="M1197" s="265">
        <v>0</v>
      </c>
      <c r="N1197" s="265">
        <f t="shared" si="18"/>
        <v>0</v>
      </c>
      <c r="O1197" s="265" t="s">
        <v>224</v>
      </c>
    </row>
    <row r="1198" spans="1:15" hidden="1" x14ac:dyDescent="0.2">
      <c r="A1198" s="265" t="s">
        <v>1700</v>
      </c>
      <c r="B1198" s="265" t="s">
        <v>538</v>
      </c>
      <c r="C1198" s="265">
        <v>0.5</v>
      </c>
      <c r="D1198" s="265" t="s">
        <v>403</v>
      </c>
      <c r="E1198" s="265" t="s">
        <v>519</v>
      </c>
      <c r="F1198" s="265" t="s">
        <v>519</v>
      </c>
      <c r="G1198" s="265">
        <v>0</v>
      </c>
      <c r="K1198" s="266">
        <v>40391</v>
      </c>
      <c r="L1198" s="265">
        <v>0</v>
      </c>
      <c r="M1198" s="265">
        <v>0</v>
      </c>
      <c r="N1198" s="265">
        <f t="shared" si="18"/>
        <v>0</v>
      </c>
      <c r="O1198" s="265" t="s">
        <v>1700</v>
      </c>
    </row>
    <row r="1199" spans="1:15" hidden="1" x14ac:dyDescent="0.2">
      <c r="A1199" s="265" t="s">
        <v>1699</v>
      </c>
      <c r="B1199" s="265" t="s">
        <v>538</v>
      </c>
      <c r="C1199" s="265">
        <v>0.5</v>
      </c>
      <c r="D1199" s="265" t="s">
        <v>403</v>
      </c>
      <c r="E1199" s="265" t="s">
        <v>519</v>
      </c>
      <c r="F1199" s="265" t="s">
        <v>519</v>
      </c>
      <c r="G1199" s="265">
        <v>0</v>
      </c>
      <c r="K1199" s="266">
        <v>40391</v>
      </c>
      <c r="L1199" s="265">
        <v>0</v>
      </c>
      <c r="M1199" s="265">
        <v>0</v>
      </c>
      <c r="N1199" s="265">
        <f t="shared" si="18"/>
        <v>0</v>
      </c>
      <c r="O1199" s="265" t="s">
        <v>1699</v>
      </c>
    </row>
    <row r="1200" spans="1:15" hidden="1" x14ac:dyDescent="0.2">
      <c r="A1200" s="265" t="s">
        <v>1698</v>
      </c>
      <c r="B1200" s="265" t="s">
        <v>538</v>
      </c>
      <c r="C1200" s="265">
        <v>0.5</v>
      </c>
      <c r="D1200" s="265" t="s">
        <v>403</v>
      </c>
      <c r="E1200" s="265" t="s">
        <v>519</v>
      </c>
      <c r="F1200" s="265" t="s">
        <v>519</v>
      </c>
      <c r="G1200" s="265">
        <v>0</v>
      </c>
      <c r="K1200" s="266">
        <v>40391</v>
      </c>
      <c r="L1200" s="265">
        <v>0</v>
      </c>
      <c r="M1200" s="265">
        <v>0</v>
      </c>
      <c r="N1200" s="265">
        <f t="shared" si="18"/>
        <v>0</v>
      </c>
      <c r="O1200" s="265" t="s">
        <v>1698</v>
      </c>
    </row>
    <row r="1201" spans="1:15" hidden="1" x14ac:dyDescent="0.2">
      <c r="A1201" s="265" t="s">
        <v>1697</v>
      </c>
      <c r="B1201" s="265" t="s">
        <v>538</v>
      </c>
      <c r="C1201" s="265">
        <v>0.5</v>
      </c>
      <c r="D1201" s="265" t="s">
        <v>403</v>
      </c>
      <c r="E1201" s="265" t="s">
        <v>519</v>
      </c>
      <c r="F1201" s="265" t="s">
        <v>519</v>
      </c>
      <c r="G1201" s="265">
        <v>0</v>
      </c>
      <c r="K1201" s="266">
        <v>40391</v>
      </c>
      <c r="L1201" s="265">
        <v>0</v>
      </c>
      <c r="M1201" s="265">
        <v>0</v>
      </c>
      <c r="N1201" s="265">
        <f t="shared" si="18"/>
        <v>0</v>
      </c>
      <c r="O1201" s="265" t="s">
        <v>1697</v>
      </c>
    </row>
    <row r="1202" spans="1:15" hidden="1" x14ac:dyDescent="0.2">
      <c r="A1202" s="265" t="s">
        <v>1696</v>
      </c>
      <c r="B1202" s="265" t="s">
        <v>538</v>
      </c>
      <c r="C1202" s="265">
        <v>0.5</v>
      </c>
      <c r="D1202" s="265" t="s">
        <v>403</v>
      </c>
      <c r="E1202" s="265" t="s">
        <v>519</v>
      </c>
      <c r="F1202" s="265" t="s">
        <v>519</v>
      </c>
      <c r="G1202" s="265">
        <v>0</v>
      </c>
      <c r="K1202" s="266">
        <v>40391</v>
      </c>
      <c r="L1202" s="265">
        <v>0</v>
      </c>
      <c r="M1202" s="265">
        <v>0</v>
      </c>
      <c r="N1202" s="265">
        <f t="shared" si="18"/>
        <v>0</v>
      </c>
      <c r="O1202" s="265" t="s">
        <v>1696</v>
      </c>
    </row>
    <row r="1203" spans="1:15" hidden="1" x14ac:dyDescent="0.2">
      <c r="A1203" s="265" t="s">
        <v>1695</v>
      </c>
      <c r="B1203" s="265" t="s">
        <v>538</v>
      </c>
      <c r="C1203" s="265">
        <v>0.5</v>
      </c>
      <c r="D1203" s="265" t="s">
        <v>403</v>
      </c>
      <c r="E1203" s="265" t="s">
        <v>519</v>
      </c>
      <c r="F1203" s="265" t="s">
        <v>519</v>
      </c>
      <c r="G1203" s="265">
        <v>0</v>
      </c>
      <c r="K1203" s="266">
        <v>40391</v>
      </c>
      <c r="L1203" s="265">
        <v>0</v>
      </c>
      <c r="M1203" s="265">
        <v>0</v>
      </c>
      <c r="N1203" s="265">
        <f t="shared" si="18"/>
        <v>0</v>
      </c>
      <c r="O1203" s="265" t="s">
        <v>1695</v>
      </c>
    </row>
    <row r="1204" spans="1:15" hidden="1" x14ac:dyDescent="0.2">
      <c r="A1204" s="265" t="s">
        <v>1694</v>
      </c>
      <c r="B1204" s="265" t="s">
        <v>538</v>
      </c>
      <c r="C1204" s="265">
        <v>0.5</v>
      </c>
      <c r="D1204" s="265" t="s">
        <v>403</v>
      </c>
      <c r="E1204" s="265" t="s">
        <v>519</v>
      </c>
      <c r="F1204" s="265" t="s">
        <v>519</v>
      </c>
      <c r="G1204" s="265">
        <v>0</v>
      </c>
      <c r="K1204" s="266">
        <v>40391</v>
      </c>
      <c r="L1204" s="265">
        <v>0</v>
      </c>
      <c r="M1204" s="265">
        <v>0</v>
      </c>
      <c r="N1204" s="265">
        <f t="shared" si="18"/>
        <v>0</v>
      </c>
    </row>
    <row r="1205" spans="1:15" hidden="1" x14ac:dyDescent="0.2">
      <c r="A1205" s="265" t="s">
        <v>1693</v>
      </c>
      <c r="B1205" s="265" t="s">
        <v>538</v>
      </c>
      <c r="C1205" s="265">
        <v>0.5</v>
      </c>
      <c r="D1205" s="265" t="s">
        <v>403</v>
      </c>
      <c r="E1205" s="265" t="s">
        <v>519</v>
      </c>
      <c r="F1205" s="265" t="s">
        <v>519</v>
      </c>
      <c r="G1205" s="265">
        <v>0</v>
      </c>
      <c r="K1205" s="266">
        <v>40391</v>
      </c>
      <c r="L1205" s="265">
        <v>0</v>
      </c>
      <c r="M1205" s="265">
        <v>0</v>
      </c>
      <c r="N1205" s="265">
        <f t="shared" si="18"/>
        <v>0</v>
      </c>
      <c r="O1205" s="265" t="s">
        <v>1693</v>
      </c>
    </row>
    <row r="1206" spans="1:15" hidden="1" x14ac:dyDescent="0.2">
      <c r="A1206" s="265" t="s">
        <v>1692</v>
      </c>
      <c r="B1206" s="265" t="s">
        <v>538</v>
      </c>
      <c r="C1206" s="265">
        <v>0.5</v>
      </c>
      <c r="D1206" s="265" t="s">
        <v>403</v>
      </c>
      <c r="E1206" s="265" t="s">
        <v>519</v>
      </c>
      <c r="F1206" s="265" t="s">
        <v>519</v>
      </c>
      <c r="G1206" s="265">
        <v>0</v>
      </c>
      <c r="K1206" s="266">
        <v>40391</v>
      </c>
      <c r="L1206" s="265">
        <v>0</v>
      </c>
      <c r="M1206" s="265">
        <v>0</v>
      </c>
      <c r="N1206" s="265">
        <f t="shared" si="18"/>
        <v>0</v>
      </c>
      <c r="O1206" s="265" t="s">
        <v>1692</v>
      </c>
    </row>
    <row r="1207" spans="1:15" hidden="1" x14ac:dyDescent="0.2">
      <c r="A1207" s="265" t="s">
        <v>1691</v>
      </c>
      <c r="B1207" s="265" t="s">
        <v>520</v>
      </c>
      <c r="C1207" s="265">
        <v>0.5</v>
      </c>
      <c r="D1207" s="265" t="s">
        <v>403</v>
      </c>
      <c r="E1207" s="265" t="s">
        <v>519</v>
      </c>
      <c r="F1207" s="265" t="s">
        <v>519</v>
      </c>
      <c r="G1207" s="265">
        <v>0</v>
      </c>
      <c r="K1207" s="266">
        <v>41730</v>
      </c>
      <c r="L1207" s="265">
        <v>0</v>
      </c>
      <c r="M1207" s="265">
        <v>0</v>
      </c>
      <c r="N1207" s="265">
        <f t="shared" si="18"/>
        <v>0</v>
      </c>
      <c r="O1207" s="265" t="s">
        <v>1691</v>
      </c>
    </row>
    <row r="1208" spans="1:15" hidden="1" x14ac:dyDescent="0.2">
      <c r="A1208" s="265" t="s">
        <v>1690</v>
      </c>
      <c r="B1208" s="265" t="s">
        <v>225</v>
      </c>
      <c r="C1208" s="265">
        <v>0.5</v>
      </c>
      <c r="D1208" s="265" t="s">
        <v>403</v>
      </c>
      <c r="E1208" s="265" t="s">
        <v>519</v>
      </c>
      <c r="F1208" s="265" t="s">
        <v>519</v>
      </c>
      <c r="G1208" s="265">
        <v>0</v>
      </c>
      <c r="I1208" s="265">
        <v>18</v>
      </c>
      <c r="J1208" s="265">
        <v>65</v>
      </c>
      <c r="K1208" s="266">
        <v>43101</v>
      </c>
      <c r="L1208" s="265">
        <v>1.1299999999999999E-2</v>
      </c>
      <c r="M1208" s="265">
        <v>0</v>
      </c>
      <c r="N1208" s="265">
        <f t="shared" si="18"/>
        <v>1.1299999999999999E-2</v>
      </c>
    </row>
    <row r="1209" spans="1:15" hidden="1" x14ac:dyDescent="0.2">
      <c r="A1209" s="265" t="s">
        <v>225</v>
      </c>
      <c r="B1209" s="265" t="s">
        <v>225</v>
      </c>
      <c r="C1209" s="265">
        <v>0.5</v>
      </c>
      <c r="D1209" s="265" t="s">
        <v>403</v>
      </c>
      <c r="E1209" s="265" t="s">
        <v>519</v>
      </c>
      <c r="F1209" s="265" t="s">
        <v>519</v>
      </c>
      <c r="G1209" s="265">
        <v>0</v>
      </c>
      <c r="I1209" s="265">
        <v>18</v>
      </c>
      <c r="J1209" s="265">
        <v>65</v>
      </c>
      <c r="K1209" s="266">
        <v>43101</v>
      </c>
      <c r="L1209" s="265">
        <v>1.1299999999999999E-2</v>
      </c>
      <c r="M1209" s="265">
        <v>0</v>
      </c>
      <c r="N1209" s="265">
        <f t="shared" si="18"/>
        <v>1.1299999999999999E-2</v>
      </c>
      <c r="O1209" s="265" t="s">
        <v>225</v>
      </c>
    </row>
    <row r="1210" spans="1:15" hidden="1" x14ac:dyDescent="0.2">
      <c r="A1210" s="265" t="s">
        <v>1689</v>
      </c>
      <c r="B1210" s="265" t="s">
        <v>1689</v>
      </c>
      <c r="C1210" s="265">
        <v>0.5</v>
      </c>
      <c r="D1210" s="265" t="s">
        <v>403</v>
      </c>
      <c r="E1210" s="265" t="s">
        <v>519</v>
      </c>
      <c r="F1210" s="265" t="s">
        <v>519</v>
      </c>
      <c r="G1210" s="265">
        <v>0</v>
      </c>
      <c r="I1210" s="265">
        <v>18</v>
      </c>
      <c r="J1210" s="265">
        <v>65</v>
      </c>
      <c r="K1210" s="266">
        <v>43101</v>
      </c>
      <c r="L1210" s="265">
        <v>1.1299999999999999E-2</v>
      </c>
      <c r="M1210" s="265">
        <v>0</v>
      </c>
      <c r="N1210" s="265">
        <f t="shared" si="18"/>
        <v>1.1299999999999999E-2</v>
      </c>
    </row>
    <row r="1211" spans="1:15" hidden="1" x14ac:dyDescent="0.2">
      <c r="A1211" s="265" t="s">
        <v>1688</v>
      </c>
      <c r="B1211" s="265" t="s">
        <v>1688</v>
      </c>
      <c r="C1211" s="265">
        <v>0.5</v>
      </c>
      <c r="D1211" s="265" t="s">
        <v>403</v>
      </c>
      <c r="E1211" s="265" t="s">
        <v>519</v>
      </c>
      <c r="F1211" s="265" t="s">
        <v>519</v>
      </c>
      <c r="G1211" s="265">
        <v>0</v>
      </c>
      <c r="I1211" s="265">
        <v>34</v>
      </c>
      <c r="J1211" s="265">
        <v>50</v>
      </c>
      <c r="K1211" s="266">
        <v>40360</v>
      </c>
      <c r="L1211" s="265">
        <v>0</v>
      </c>
      <c r="M1211" s="265">
        <v>0</v>
      </c>
      <c r="N1211" s="265">
        <f t="shared" si="18"/>
        <v>0</v>
      </c>
    </row>
    <row r="1212" spans="1:15" hidden="1" x14ac:dyDescent="0.2">
      <c r="A1212" s="265" t="s">
        <v>1687</v>
      </c>
      <c r="B1212" s="265" t="s">
        <v>1687</v>
      </c>
      <c r="C1212" s="265">
        <v>0.5</v>
      </c>
      <c r="D1212" s="265" t="s">
        <v>403</v>
      </c>
      <c r="E1212" s="265" t="s">
        <v>519</v>
      </c>
      <c r="F1212" s="265" t="s">
        <v>519</v>
      </c>
      <c r="G1212" s="265">
        <v>0</v>
      </c>
      <c r="I1212" s="265">
        <v>34</v>
      </c>
      <c r="J1212" s="265">
        <v>50</v>
      </c>
      <c r="K1212" s="266">
        <v>40360</v>
      </c>
      <c r="L1212" s="265">
        <v>0</v>
      </c>
      <c r="M1212" s="265">
        <v>0</v>
      </c>
      <c r="N1212" s="265">
        <f t="shared" si="18"/>
        <v>0</v>
      </c>
    </row>
    <row r="1213" spans="1:15" hidden="1" x14ac:dyDescent="0.2">
      <c r="A1213" s="265" t="s">
        <v>1686</v>
      </c>
      <c r="B1213" s="265" t="s">
        <v>1686</v>
      </c>
      <c r="C1213" s="265">
        <v>0.5</v>
      </c>
      <c r="D1213" s="265" t="s">
        <v>403</v>
      </c>
      <c r="E1213" s="265" t="s">
        <v>519</v>
      </c>
      <c r="F1213" s="265" t="s">
        <v>519</v>
      </c>
      <c r="G1213" s="265">
        <v>0</v>
      </c>
      <c r="K1213" s="266">
        <v>40360</v>
      </c>
      <c r="L1213" s="265">
        <v>0</v>
      </c>
      <c r="M1213" s="265">
        <v>0</v>
      </c>
      <c r="N1213" s="265">
        <f t="shared" si="18"/>
        <v>0</v>
      </c>
    </row>
    <row r="1214" spans="1:15" hidden="1" x14ac:dyDescent="0.2">
      <c r="A1214" s="265" t="s">
        <v>1685</v>
      </c>
      <c r="B1214" s="265" t="s">
        <v>362</v>
      </c>
      <c r="C1214" s="265">
        <v>0.5</v>
      </c>
      <c r="D1214" s="265" t="s">
        <v>403</v>
      </c>
      <c r="E1214" s="265" t="s">
        <v>519</v>
      </c>
      <c r="F1214" s="265" t="s">
        <v>519</v>
      </c>
      <c r="G1214" s="265">
        <v>-0.1</v>
      </c>
      <c r="I1214" s="265">
        <v>15</v>
      </c>
      <c r="J1214" s="265">
        <v>60</v>
      </c>
      <c r="K1214" s="266">
        <v>43101</v>
      </c>
      <c r="L1214" s="265">
        <v>1.6E-2</v>
      </c>
      <c r="M1214" s="265">
        <v>1.6000000000000001E-3</v>
      </c>
      <c r="N1214" s="265">
        <f t="shared" si="18"/>
        <v>1.7600000000000001E-2</v>
      </c>
    </row>
    <row r="1215" spans="1:15" hidden="1" x14ac:dyDescent="0.2">
      <c r="A1215" s="265" t="s">
        <v>1684</v>
      </c>
      <c r="B1215" s="265" t="s">
        <v>362</v>
      </c>
      <c r="C1215" s="265">
        <v>0.5</v>
      </c>
      <c r="D1215" s="265" t="s">
        <v>403</v>
      </c>
      <c r="E1215" s="265" t="s">
        <v>519</v>
      </c>
      <c r="F1215" s="265" t="s">
        <v>519</v>
      </c>
      <c r="G1215" s="265">
        <v>-0.1</v>
      </c>
      <c r="I1215" s="265">
        <v>15</v>
      </c>
      <c r="J1215" s="265">
        <v>60</v>
      </c>
      <c r="K1215" s="266">
        <v>43101</v>
      </c>
      <c r="L1215" s="265">
        <v>1.6E-2</v>
      </c>
      <c r="M1215" s="265">
        <v>1.6000000000000001E-3</v>
      </c>
      <c r="N1215" s="265">
        <f t="shared" si="18"/>
        <v>1.7600000000000001E-2</v>
      </c>
    </row>
    <row r="1216" spans="1:15" hidden="1" x14ac:dyDescent="0.2">
      <c r="A1216" s="265" t="s">
        <v>1683</v>
      </c>
      <c r="B1216" s="265" t="s">
        <v>362</v>
      </c>
      <c r="C1216" s="265">
        <v>0.5</v>
      </c>
      <c r="D1216" s="265" t="s">
        <v>403</v>
      </c>
      <c r="E1216" s="265" t="s">
        <v>519</v>
      </c>
      <c r="F1216" s="265" t="s">
        <v>519</v>
      </c>
      <c r="G1216" s="265">
        <v>-0.1</v>
      </c>
      <c r="I1216" s="265">
        <v>15</v>
      </c>
      <c r="J1216" s="265">
        <v>60</v>
      </c>
      <c r="K1216" s="266">
        <v>43101</v>
      </c>
      <c r="L1216" s="265">
        <v>1.6E-2</v>
      </c>
      <c r="M1216" s="265">
        <v>1.6000000000000001E-3</v>
      </c>
      <c r="N1216" s="265">
        <f t="shared" si="18"/>
        <v>1.7600000000000001E-2</v>
      </c>
    </row>
    <row r="1217" spans="1:15" hidden="1" x14ac:dyDescent="0.2">
      <c r="A1217" s="265" t="s">
        <v>1682</v>
      </c>
      <c r="B1217" s="265" t="s">
        <v>362</v>
      </c>
      <c r="C1217" s="265">
        <v>0.5</v>
      </c>
      <c r="D1217" s="265" t="s">
        <v>403</v>
      </c>
      <c r="E1217" s="265" t="s">
        <v>519</v>
      </c>
      <c r="F1217" s="265" t="s">
        <v>519</v>
      </c>
      <c r="G1217" s="265">
        <v>-0.1</v>
      </c>
      <c r="I1217" s="265">
        <v>15</v>
      </c>
      <c r="J1217" s="265">
        <v>60</v>
      </c>
      <c r="K1217" s="266">
        <v>43101</v>
      </c>
      <c r="L1217" s="265">
        <v>1.6E-2</v>
      </c>
      <c r="M1217" s="265">
        <v>1.6000000000000001E-3</v>
      </c>
      <c r="N1217" s="265">
        <f t="shared" si="18"/>
        <v>1.7600000000000001E-2</v>
      </c>
    </row>
    <row r="1218" spans="1:15" hidden="1" x14ac:dyDescent="0.2">
      <c r="A1218" s="265" t="s">
        <v>1681</v>
      </c>
      <c r="B1218" s="265" t="s">
        <v>362</v>
      </c>
      <c r="C1218" s="265">
        <v>0.5</v>
      </c>
      <c r="D1218" s="265" t="s">
        <v>403</v>
      </c>
      <c r="E1218" s="265" t="s">
        <v>519</v>
      </c>
      <c r="F1218" s="265" t="s">
        <v>519</v>
      </c>
      <c r="G1218" s="265">
        <v>-0.1</v>
      </c>
      <c r="I1218" s="265">
        <v>15</v>
      </c>
      <c r="J1218" s="265">
        <v>60</v>
      </c>
      <c r="K1218" s="266">
        <v>43101</v>
      </c>
      <c r="L1218" s="265">
        <v>1.6E-2</v>
      </c>
      <c r="M1218" s="265">
        <v>1.6000000000000001E-3</v>
      </c>
      <c r="N1218" s="265">
        <f t="shared" si="18"/>
        <v>1.7600000000000001E-2</v>
      </c>
    </row>
    <row r="1219" spans="1:15" hidden="1" x14ac:dyDescent="0.2">
      <c r="A1219" s="265" t="s">
        <v>1680</v>
      </c>
      <c r="B1219" s="265" t="s">
        <v>362</v>
      </c>
      <c r="C1219" s="265">
        <v>0.5</v>
      </c>
      <c r="D1219" s="265" t="s">
        <v>403</v>
      </c>
      <c r="E1219" s="265" t="s">
        <v>519</v>
      </c>
      <c r="F1219" s="265" t="s">
        <v>519</v>
      </c>
      <c r="G1219" s="265">
        <v>-0.1</v>
      </c>
      <c r="I1219" s="265">
        <v>15</v>
      </c>
      <c r="J1219" s="265">
        <v>60</v>
      </c>
      <c r="K1219" s="266">
        <v>43101</v>
      </c>
      <c r="L1219" s="265">
        <v>1.6E-2</v>
      </c>
      <c r="M1219" s="265">
        <v>1.6000000000000001E-3</v>
      </c>
      <c r="N1219" s="265">
        <f t="shared" si="18"/>
        <v>1.7600000000000001E-2</v>
      </c>
    </row>
    <row r="1220" spans="1:15" hidden="1" x14ac:dyDescent="0.2">
      <c r="A1220" s="265" t="s">
        <v>1679</v>
      </c>
      <c r="B1220" s="265" t="s">
        <v>362</v>
      </c>
      <c r="C1220" s="265">
        <v>0.5</v>
      </c>
      <c r="D1220" s="265" t="s">
        <v>403</v>
      </c>
      <c r="E1220" s="265" t="s">
        <v>519</v>
      </c>
      <c r="F1220" s="265" t="s">
        <v>519</v>
      </c>
      <c r="G1220" s="265">
        <v>-0.1</v>
      </c>
      <c r="I1220" s="265">
        <v>15</v>
      </c>
      <c r="J1220" s="265">
        <v>60</v>
      </c>
      <c r="K1220" s="266">
        <v>43101</v>
      </c>
      <c r="L1220" s="265">
        <v>1.6E-2</v>
      </c>
      <c r="M1220" s="265">
        <v>1.6000000000000001E-3</v>
      </c>
      <c r="N1220" s="265">
        <f t="shared" ref="N1220:N1283" si="19">L1220+M1220</f>
        <v>1.7600000000000001E-2</v>
      </c>
    </row>
    <row r="1221" spans="1:15" hidden="1" x14ac:dyDescent="0.2">
      <c r="A1221" s="265" t="s">
        <v>1678</v>
      </c>
      <c r="B1221" s="265" t="s">
        <v>362</v>
      </c>
      <c r="C1221" s="265">
        <v>0.5</v>
      </c>
      <c r="D1221" s="265" t="s">
        <v>403</v>
      </c>
      <c r="E1221" s="265" t="s">
        <v>519</v>
      </c>
      <c r="F1221" s="265" t="s">
        <v>519</v>
      </c>
      <c r="G1221" s="265">
        <v>-0.1</v>
      </c>
      <c r="I1221" s="265">
        <v>15</v>
      </c>
      <c r="J1221" s="265">
        <v>60</v>
      </c>
      <c r="K1221" s="266">
        <v>43101</v>
      </c>
      <c r="L1221" s="265">
        <v>1.6E-2</v>
      </c>
      <c r="M1221" s="265">
        <v>1.6000000000000001E-3</v>
      </c>
      <c r="N1221" s="265">
        <f t="shared" si="19"/>
        <v>1.7600000000000001E-2</v>
      </c>
    </row>
    <row r="1222" spans="1:15" hidden="1" x14ac:dyDescent="0.2">
      <c r="A1222" s="265" t="s">
        <v>1677</v>
      </c>
      <c r="B1222" s="265" t="s">
        <v>362</v>
      </c>
      <c r="C1222" s="265">
        <v>0.5</v>
      </c>
      <c r="D1222" s="265" t="s">
        <v>403</v>
      </c>
      <c r="E1222" s="265" t="s">
        <v>519</v>
      </c>
      <c r="F1222" s="265" t="s">
        <v>519</v>
      </c>
      <c r="G1222" s="265">
        <v>-0.1</v>
      </c>
      <c r="I1222" s="265">
        <v>15</v>
      </c>
      <c r="J1222" s="265">
        <v>60</v>
      </c>
      <c r="K1222" s="266">
        <v>43101</v>
      </c>
      <c r="L1222" s="265">
        <v>1.6E-2</v>
      </c>
      <c r="M1222" s="265">
        <v>1.6000000000000001E-3</v>
      </c>
      <c r="N1222" s="265">
        <f t="shared" si="19"/>
        <v>1.7600000000000001E-2</v>
      </c>
    </row>
    <row r="1223" spans="1:15" hidden="1" x14ac:dyDescent="0.2">
      <c r="A1223" s="265" t="s">
        <v>1676</v>
      </c>
      <c r="B1223" s="265" t="s">
        <v>362</v>
      </c>
      <c r="C1223" s="265">
        <v>0.5</v>
      </c>
      <c r="D1223" s="265" t="s">
        <v>403</v>
      </c>
      <c r="E1223" s="265" t="s">
        <v>519</v>
      </c>
      <c r="F1223" s="265" t="s">
        <v>519</v>
      </c>
      <c r="G1223" s="265">
        <v>-0.1</v>
      </c>
      <c r="I1223" s="265">
        <v>15</v>
      </c>
      <c r="J1223" s="265">
        <v>60</v>
      </c>
      <c r="K1223" s="266">
        <v>43101</v>
      </c>
      <c r="L1223" s="265">
        <v>1.6E-2</v>
      </c>
      <c r="M1223" s="265">
        <v>1.6000000000000001E-3</v>
      </c>
      <c r="N1223" s="265">
        <f t="shared" si="19"/>
        <v>1.7600000000000001E-2</v>
      </c>
    </row>
    <row r="1224" spans="1:15" hidden="1" x14ac:dyDescent="0.2">
      <c r="A1224" s="265" t="s">
        <v>1675</v>
      </c>
      <c r="B1224" s="265" t="s">
        <v>362</v>
      </c>
      <c r="C1224" s="265">
        <v>0.5</v>
      </c>
      <c r="D1224" s="265" t="s">
        <v>403</v>
      </c>
      <c r="E1224" s="265" t="s">
        <v>519</v>
      </c>
      <c r="F1224" s="265" t="s">
        <v>519</v>
      </c>
      <c r="G1224" s="265">
        <v>-0.1</v>
      </c>
      <c r="I1224" s="265">
        <v>15</v>
      </c>
      <c r="J1224" s="265">
        <v>60</v>
      </c>
      <c r="K1224" s="266">
        <v>43101</v>
      </c>
      <c r="L1224" s="265">
        <v>1.6E-2</v>
      </c>
      <c r="M1224" s="265">
        <v>1.6000000000000001E-3</v>
      </c>
      <c r="N1224" s="265">
        <f t="shared" si="19"/>
        <v>1.7600000000000001E-2</v>
      </c>
    </row>
    <row r="1225" spans="1:15" hidden="1" x14ac:dyDescent="0.2">
      <c r="A1225" s="265" t="s">
        <v>362</v>
      </c>
      <c r="B1225" s="265" t="s">
        <v>362</v>
      </c>
      <c r="C1225" s="265">
        <v>0.5</v>
      </c>
      <c r="D1225" s="265" t="s">
        <v>403</v>
      </c>
      <c r="E1225" s="265" t="s">
        <v>519</v>
      </c>
      <c r="F1225" s="265" t="s">
        <v>519</v>
      </c>
      <c r="G1225" s="265">
        <v>-0.1</v>
      </c>
      <c r="I1225" s="265">
        <v>15</v>
      </c>
      <c r="J1225" s="265">
        <v>60</v>
      </c>
      <c r="K1225" s="266">
        <v>43101</v>
      </c>
      <c r="L1225" s="265">
        <v>1.6E-2</v>
      </c>
      <c r="M1225" s="265">
        <v>1.6000000000000001E-3</v>
      </c>
      <c r="N1225" s="265">
        <f t="shared" si="19"/>
        <v>1.7600000000000001E-2</v>
      </c>
      <c r="O1225" s="265" t="s">
        <v>362</v>
      </c>
    </row>
    <row r="1226" spans="1:15" hidden="1" x14ac:dyDescent="0.2">
      <c r="A1226" s="265" t="s">
        <v>1674</v>
      </c>
      <c r="B1226" s="265" t="s">
        <v>362</v>
      </c>
      <c r="C1226" s="265">
        <v>0.5</v>
      </c>
      <c r="D1226" s="265" t="s">
        <v>403</v>
      </c>
      <c r="E1226" s="265" t="s">
        <v>519</v>
      </c>
      <c r="F1226" s="265" t="s">
        <v>519</v>
      </c>
      <c r="G1226" s="265">
        <v>-0.1</v>
      </c>
      <c r="I1226" s="265">
        <v>15</v>
      </c>
      <c r="J1226" s="265">
        <v>60</v>
      </c>
      <c r="K1226" s="266">
        <v>43101</v>
      </c>
      <c r="L1226" s="265">
        <v>1.6E-2</v>
      </c>
      <c r="M1226" s="265">
        <v>1.6000000000000001E-3</v>
      </c>
      <c r="N1226" s="265">
        <f t="shared" si="19"/>
        <v>1.7600000000000001E-2</v>
      </c>
    </row>
    <row r="1227" spans="1:15" hidden="1" x14ac:dyDescent="0.2">
      <c r="A1227" s="265" t="s">
        <v>1673</v>
      </c>
      <c r="B1227" s="265" t="s">
        <v>520</v>
      </c>
      <c r="C1227" s="265">
        <v>0.5</v>
      </c>
      <c r="D1227" s="265" t="s">
        <v>403</v>
      </c>
      <c r="E1227" s="265" t="s">
        <v>519</v>
      </c>
      <c r="F1227" s="265" t="s">
        <v>519</v>
      </c>
      <c r="G1227" s="265">
        <v>0</v>
      </c>
      <c r="K1227" s="266">
        <v>41730</v>
      </c>
      <c r="L1227" s="265">
        <v>0</v>
      </c>
      <c r="M1227" s="265">
        <v>0</v>
      </c>
      <c r="N1227" s="265">
        <f t="shared" si="19"/>
        <v>0</v>
      </c>
    </row>
    <row r="1228" spans="1:15" hidden="1" x14ac:dyDescent="0.2">
      <c r="A1228" s="265" t="s">
        <v>1672</v>
      </c>
      <c r="B1228" s="265" t="s">
        <v>520</v>
      </c>
      <c r="C1228" s="265">
        <v>0.5</v>
      </c>
      <c r="D1228" s="265" t="s">
        <v>403</v>
      </c>
      <c r="E1228" s="265" t="s">
        <v>519</v>
      </c>
      <c r="F1228" s="265" t="s">
        <v>519</v>
      </c>
      <c r="G1228" s="265">
        <v>0</v>
      </c>
      <c r="K1228" s="266">
        <v>41730</v>
      </c>
      <c r="L1228" s="265">
        <v>0</v>
      </c>
      <c r="M1228" s="265">
        <v>0</v>
      </c>
      <c r="N1228" s="265">
        <f t="shared" si="19"/>
        <v>0</v>
      </c>
    </row>
    <row r="1229" spans="1:15" hidden="1" x14ac:dyDescent="0.2">
      <c r="A1229" s="265" t="s">
        <v>1671</v>
      </c>
      <c r="B1229" s="265" t="s">
        <v>175</v>
      </c>
      <c r="C1229" s="265">
        <v>0.5</v>
      </c>
      <c r="D1229" s="265" t="s">
        <v>403</v>
      </c>
      <c r="E1229" s="265" t="s">
        <v>519</v>
      </c>
      <c r="F1229" s="265" t="s">
        <v>519</v>
      </c>
      <c r="G1229" s="265">
        <v>-0.15</v>
      </c>
      <c r="I1229" s="265">
        <v>21</v>
      </c>
      <c r="J1229" s="265">
        <v>52</v>
      </c>
      <c r="K1229" s="266">
        <v>43101</v>
      </c>
      <c r="L1229" s="265">
        <v>1.6899999999999998E-2</v>
      </c>
      <c r="M1229" s="265">
        <v>3.5000000000000001E-3</v>
      </c>
      <c r="N1229" s="265">
        <f t="shared" si="19"/>
        <v>2.0399999999999998E-2</v>
      </c>
    </row>
    <row r="1230" spans="1:15" hidden="1" x14ac:dyDescent="0.2">
      <c r="A1230" s="265" t="s">
        <v>1670</v>
      </c>
      <c r="B1230" s="265" t="s">
        <v>175</v>
      </c>
      <c r="C1230" s="265">
        <v>0.5</v>
      </c>
      <c r="D1230" s="265" t="s">
        <v>403</v>
      </c>
      <c r="E1230" s="265" t="s">
        <v>519</v>
      </c>
      <c r="F1230" s="265" t="s">
        <v>519</v>
      </c>
      <c r="G1230" s="265">
        <v>-0.15</v>
      </c>
      <c r="I1230" s="265">
        <v>21</v>
      </c>
      <c r="J1230" s="265">
        <v>52</v>
      </c>
      <c r="K1230" s="266">
        <v>43101</v>
      </c>
      <c r="L1230" s="265">
        <v>1.6899999999999998E-2</v>
      </c>
      <c r="M1230" s="265">
        <v>3.5000000000000001E-3</v>
      </c>
      <c r="N1230" s="265">
        <f t="shared" si="19"/>
        <v>2.0399999999999998E-2</v>
      </c>
    </row>
    <row r="1231" spans="1:15" hidden="1" x14ac:dyDescent="0.2">
      <c r="A1231" s="265" t="s">
        <v>1669</v>
      </c>
      <c r="B1231" s="265" t="s">
        <v>175</v>
      </c>
      <c r="C1231" s="265">
        <v>0.5</v>
      </c>
      <c r="D1231" s="265" t="s">
        <v>403</v>
      </c>
      <c r="E1231" s="265" t="s">
        <v>519</v>
      </c>
      <c r="F1231" s="265" t="s">
        <v>519</v>
      </c>
      <c r="G1231" s="265">
        <v>-0.15</v>
      </c>
      <c r="I1231" s="265">
        <v>21</v>
      </c>
      <c r="J1231" s="265">
        <v>52</v>
      </c>
      <c r="K1231" s="266">
        <v>43101</v>
      </c>
      <c r="L1231" s="265">
        <v>1.6899999999999998E-2</v>
      </c>
      <c r="M1231" s="265">
        <v>3.5000000000000001E-3</v>
      </c>
      <c r="N1231" s="265">
        <f t="shared" si="19"/>
        <v>2.0399999999999998E-2</v>
      </c>
    </row>
    <row r="1232" spans="1:15" hidden="1" x14ac:dyDescent="0.2">
      <c r="A1232" s="265" t="s">
        <v>1668</v>
      </c>
      <c r="B1232" s="265" t="s">
        <v>175</v>
      </c>
      <c r="C1232" s="265">
        <v>0.5</v>
      </c>
      <c r="D1232" s="265" t="s">
        <v>403</v>
      </c>
      <c r="E1232" s="265" t="s">
        <v>519</v>
      </c>
      <c r="F1232" s="265" t="s">
        <v>519</v>
      </c>
      <c r="G1232" s="265">
        <v>-0.15</v>
      </c>
      <c r="I1232" s="265">
        <v>21</v>
      </c>
      <c r="J1232" s="265">
        <v>52</v>
      </c>
      <c r="K1232" s="266">
        <v>43101</v>
      </c>
      <c r="L1232" s="265">
        <v>1.6899999999999998E-2</v>
      </c>
      <c r="M1232" s="265">
        <v>3.5000000000000001E-3</v>
      </c>
      <c r="N1232" s="265">
        <f t="shared" si="19"/>
        <v>2.0399999999999998E-2</v>
      </c>
    </row>
    <row r="1233" spans="1:14" hidden="1" x14ac:dyDescent="0.2">
      <c r="A1233" s="265" t="s">
        <v>1667</v>
      </c>
      <c r="B1233" s="265" t="s">
        <v>175</v>
      </c>
      <c r="C1233" s="265">
        <v>0.5</v>
      </c>
      <c r="D1233" s="265" t="s">
        <v>403</v>
      </c>
      <c r="E1233" s="265" t="s">
        <v>519</v>
      </c>
      <c r="F1233" s="265" t="s">
        <v>519</v>
      </c>
      <c r="G1233" s="265">
        <v>-0.15</v>
      </c>
      <c r="I1233" s="265">
        <v>21</v>
      </c>
      <c r="J1233" s="265">
        <v>52</v>
      </c>
      <c r="K1233" s="266">
        <v>43101</v>
      </c>
      <c r="L1233" s="265">
        <v>1.6899999999999998E-2</v>
      </c>
      <c r="M1233" s="265">
        <v>3.5000000000000001E-3</v>
      </c>
      <c r="N1233" s="265">
        <f t="shared" si="19"/>
        <v>2.0399999999999998E-2</v>
      </c>
    </row>
    <row r="1234" spans="1:14" hidden="1" x14ac:dyDescent="0.2">
      <c r="A1234" s="265" t="s">
        <v>1666</v>
      </c>
      <c r="B1234" s="265" t="s">
        <v>175</v>
      </c>
      <c r="C1234" s="265">
        <v>0.5</v>
      </c>
      <c r="D1234" s="265" t="s">
        <v>403</v>
      </c>
      <c r="E1234" s="265" t="s">
        <v>519</v>
      </c>
      <c r="F1234" s="265" t="s">
        <v>519</v>
      </c>
      <c r="G1234" s="265">
        <v>-0.15</v>
      </c>
      <c r="I1234" s="265">
        <v>21</v>
      </c>
      <c r="J1234" s="265">
        <v>52</v>
      </c>
      <c r="K1234" s="266">
        <v>43101</v>
      </c>
      <c r="L1234" s="265">
        <v>1.6899999999999998E-2</v>
      </c>
      <c r="M1234" s="265">
        <v>3.5000000000000001E-3</v>
      </c>
      <c r="N1234" s="265">
        <f t="shared" si="19"/>
        <v>2.0399999999999998E-2</v>
      </c>
    </row>
    <row r="1235" spans="1:14" hidden="1" x14ac:dyDescent="0.2">
      <c r="A1235" s="265" t="s">
        <v>1665</v>
      </c>
      <c r="B1235" s="265" t="s">
        <v>175</v>
      </c>
      <c r="C1235" s="265">
        <v>0.5</v>
      </c>
      <c r="D1235" s="265" t="s">
        <v>403</v>
      </c>
      <c r="E1235" s="265" t="s">
        <v>519</v>
      </c>
      <c r="F1235" s="265" t="s">
        <v>519</v>
      </c>
      <c r="G1235" s="265">
        <v>-0.15</v>
      </c>
      <c r="I1235" s="265">
        <v>21</v>
      </c>
      <c r="J1235" s="265">
        <v>52</v>
      </c>
      <c r="K1235" s="266">
        <v>43101</v>
      </c>
      <c r="L1235" s="265">
        <v>1.6899999999999998E-2</v>
      </c>
      <c r="M1235" s="265">
        <v>3.5000000000000001E-3</v>
      </c>
      <c r="N1235" s="265">
        <f t="shared" si="19"/>
        <v>2.0399999999999998E-2</v>
      </c>
    </row>
    <row r="1236" spans="1:14" hidden="1" x14ac:dyDescent="0.2">
      <c r="A1236" s="265" t="s">
        <v>1664</v>
      </c>
      <c r="B1236" s="265" t="s">
        <v>175</v>
      </c>
      <c r="C1236" s="265">
        <v>0.5</v>
      </c>
      <c r="D1236" s="265" t="s">
        <v>403</v>
      </c>
      <c r="E1236" s="265" t="s">
        <v>519</v>
      </c>
      <c r="F1236" s="265" t="s">
        <v>519</v>
      </c>
      <c r="G1236" s="265">
        <v>-0.15</v>
      </c>
      <c r="I1236" s="265">
        <v>21</v>
      </c>
      <c r="J1236" s="265">
        <v>52</v>
      </c>
      <c r="K1236" s="266">
        <v>43101</v>
      </c>
      <c r="L1236" s="265">
        <v>1.6899999999999998E-2</v>
      </c>
      <c r="M1236" s="265">
        <v>3.5000000000000001E-3</v>
      </c>
      <c r="N1236" s="265">
        <f t="shared" si="19"/>
        <v>2.0399999999999998E-2</v>
      </c>
    </row>
    <row r="1237" spans="1:14" hidden="1" x14ac:dyDescent="0.2">
      <c r="A1237" s="265" t="s">
        <v>1663</v>
      </c>
      <c r="B1237" s="265" t="s">
        <v>175</v>
      </c>
      <c r="C1237" s="265">
        <v>0.5</v>
      </c>
      <c r="D1237" s="265" t="s">
        <v>403</v>
      </c>
      <c r="E1237" s="265" t="s">
        <v>519</v>
      </c>
      <c r="F1237" s="265" t="s">
        <v>519</v>
      </c>
      <c r="G1237" s="265">
        <v>-0.15</v>
      </c>
      <c r="I1237" s="265">
        <v>21</v>
      </c>
      <c r="J1237" s="265">
        <v>52</v>
      </c>
      <c r="K1237" s="266">
        <v>43101</v>
      </c>
      <c r="L1237" s="265">
        <v>1.6899999999999998E-2</v>
      </c>
      <c r="M1237" s="265">
        <v>3.5000000000000001E-3</v>
      </c>
      <c r="N1237" s="265">
        <f t="shared" si="19"/>
        <v>2.0399999999999998E-2</v>
      </c>
    </row>
    <row r="1238" spans="1:14" hidden="1" x14ac:dyDescent="0.2">
      <c r="A1238" s="265" t="s">
        <v>1662</v>
      </c>
      <c r="B1238" s="265" t="s">
        <v>175</v>
      </c>
      <c r="C1238" s="265">
        <v>0.5</v>
      </c>
      <c r="D1238" s="265" t="s">
        <v>403</v>
      </c>
      <c r="E1238" s="265" t="s">
        <v>519</v>
      </c>
      <c r="F1238" s="265" t="s">
        <v>519</v>
      </c>
      <c r="G1238" s="265">
        <v>-0.15</v>
      </c>
      <c r="I1238" s="265">
        <v>21</v>
      </c>
      <c r="J1238" s="265">
        <v>52</v>
      </c>
      <c r="K1238" s="266">
        <v>43101</v>
      </c>
      <c r="L1238" s="265">
        <v>1.6899999999999998E-2</v>
      </c>
      <c r="M1238" s="265">
        <v>3.5000000000000001E-3</v>
      </c>
      <c r="N1238" s="265">
        <f t="shared" si="19"/>
        <v>2.0399999999999998E-2</v>
      </c>
    </row>
    <row r="1239" spans="1:14" hidden="1" x14ac:dyDescent="0.2">
      <c r="A1239" s="265" t="s">
        <v>1661</v>
      </c>
      <c r="B1239" s="265" t="s">
        <v>175</v>
      </c>
      <c r="C1239" s="265">
        <v>0.5</v>
      </c>
      <c r="D1239" s="265" t="s">
        <v>403</v>
      </c>
      <c r="E1239" s="265" t="s">
        <v>519</v>
      </c>
      <c r="F1239" s="265" t="s">
        <v>519</v>
      </c>
      <c r="G1239" s="265">
        <v>-0.15</v>
      </c>
      <c r="I1239" s="265">
        <v>21</v>
      </c>
      <c r="J1239" s="265">
        <v>52</v>
      </c>
      <c r="K1239" s="266">
        <v>43101</v>
      </c>
      <c r="L1239" s="265">
        <v>1.6899999999999998E-2</v>
      </c>
      <c r="M1239" s="265">
        <v>3.5000000000000001E-3</v>
      </c>
      <c r="N1239" s="265">
        <f t="shared" si="19"/>
        <v>2.0399999999999998E-2</v>
      </c>
    </row>
    <row r="1240" spans="1:14" hidden="1" x14ac:dyDescent="0.2">
      <c r="A1240" s="265" t="s">
        <v>1660</v>
      </c>
      <c r="B1240" s="265" t="s">
        <v>175</v>
      </c>
      <c r="C1240" s="265">
        <v>0.5</v>
      </c>
      <c r="D1240" s="265" t="s">
        <v>403</v>
      </c>
      <c r="E1240" s="265" t="s">
        <v>519</v>
      </c>
      <c r="F1240" s="265" t="s">
        <v>519</v>
      </c>
      <c r="G1240" s="265">
        <v>-0.15</v>
      </c>
      <c r="I1240" s="265">
        <v>21</v>
      </c>
      <c r="J1240" s="265">
        <v>52</v>
      </c>
      <c r="K1240" s="266">
        <v>43101</v>
      </c>
      <c r="L1240" s="265">
        <v>1.6899999999999998E-2</v>
      </c>
      <c r="M1240" s="265">
        <v>3.5000000000000001E-3</v>
      </c>
      <c r="N1240" s="265">
        <f t="shared" si="19"/>
        <v>2.0399999999999998E-2</v>
      </c>
    </row>
    <row r="1241" spans="1:14" hidden="1" x14ac:dyDescent="0.2">
      <c r="A1241" s="265" t="s">
        <v>1659</v>
      </c>
      <c r="B1241" s="265" t="s">
        <v>175</v>
      </c>
      <c r="C1241" s="265">
        <v>0.5</v>
      </c>
      <c r="D1241" s="265" t="s">
        <v>403</v>
      </c>
      <c r="E1241" s="265" t="s">
        <v>519</v>
      </c>
      <c r="F1241" s="265" t="s">
        <v>519</v>
      </c>
      <c r="G1241" s="265">
        <v>-0.15</v>
      </c>
      <c r="I1241" s="265">
        <v>21</v>
      </c>
      <c r="J1241" s="265">
        <v>52</v>
      </c>
      <c r="K1241" s="266">
        <v>43101</v>
      </c>
      <c r="L1241" s="265">
        <v>1.6899999999999998E-2</v>
      </c>
      <c r="M1241" s="265">
        <v>3.5000000000000001E-3</v>
      </c>
      <c r="N1241" s="265">
        <f t="shared" si="19"/>
        <v>2.0399999999999998E-2</v>
      </c>
    </row>
    <row r="1242" spans="1:14" hidden="1" x14ac:dyDescent="0.2">
      <c r="A1242" s="265" t="s">
        <v>1658</v>
      </c>
      <c r="B1242" s="265" t="s">
        <v>175</v>
      </c>
      <c r="C1242" s="265">
        <v>0.5</v>
      </c>
      <c r="D1242" s="265" t="s">
        <v>403</v>
      </c>
      <c r="E1242" s="265" t="s">
        <v>519</v>
      </c>
      <c r="F1242" s="265" t="s">
        <v>519</v>
      </c>
      <c r="G1242" s="265">
        <v>-0.15</v>
      </c>
      <c r="I1242" s="265">
        <v>21</v>
      </c>
      <c r="J1242" s="265">
        <v>52</v>
      </c>
      <c r="K1242" s="266">
        <v>43101</v>
      </c>
      <c r="L1242" s="265">
        <v>1.6899999999999998E-2</v>
      </c>
      <c r="M1242" s="265">
        <v>3.5000000000000001E-3</v>
      </c>
      <c r="N1242" s="265">
        <f t="shared" si="19"/>
        <v>2.0399999999999998E-2</v>
      </c>
    </row>
    <row r="1243" spans="1:14" hidden="1" x14ac:dyDescent="0.2">
      <c r="A1243" s="265" t="s">
        <v>1657</v>
      </c>
      <c r="B1243" s="265" t="s">
        <v>175</v>
      </c>
      <c r="C1243" s="265">
        <v>0.5</v>
      </c>
      <c r="D1243" s="265" t="s">
        <v>403</v>
      </c>
      <c r="E1243" s="265" t="s">
        <v>519</v>
      </c>
      <c r="F1243" s="265" t="s">
        <v>519</v>
      </c>
      <c r="G1243" s="265">
        <v>-0.15</v>
      </c>
      <c r="I1243" s="265">
        <v>21</v>
      </c>
      <c r="J1243" s="265">
        <v>52</v>
      </c>
      <c r="K1243" s="266">
        <v>43101</v>
      </c>
      <c r="L1243" s="265">
        <v>1.6899999999999998E-2</v>
      </c>
      <c r="M1243" s="265">
        <v>3.5000000000000001E-3</v>
      </c>
      <c r="N1243" s="265">
        <f t="shared" si="19"/>
        <v>2.0399999999999998E-2</v>
      </c>
    </row>
    <row r="1244" spans="1:14" hidden="1" x14ac:dyDescent="0.2">
      <c r="A1244" s="265" t="s">
        <v>1656</v>
      </c>
      <c r="B1244" s="265" t="s">
        <v>175</v>
      </c>
      <c r="C1244" s="265">
        <v>0.5</v>
      </c>
      <c r="D1244" s="265" t="s">
        <v>403</v>
      </c>
      <c r="E1244" s="265" t="s">
        <v>519</v>
      </c>
      <c r="F1244" s="265" t="s">
        <v>519</v>
      </c>
      <c r="G1244" s="265">
        <v>-0.15</v>
      </c>
      <c r="I1244" s="265">
        <v>21</v>
      </c>
      <c r="J1244" s="265">
        <v>52</v>
      </c>
      <c r="K1244" s="266">
        <v>43101</v>
      </c>
      <c r="L1244" s="265">
        <v>1.6899999999999998E-2</v>
      </c>
      <c r="M1244" s="265">
        <v>3.5000000000000001E-3</v>
      </c>
      <c r="N1244" s="265">
        <f t="shared" si="19"/>
        <v>2.0399999999999998E-2</v>
      </c>
    </row>
    <row r="1245" spans="1:14" hidden="1" x14ac:dyDescent="0.2">
      <c r="A1245" s="265" t="s">
        <v>1655</v>
      </c>
      <c r="B1245" s="265" t="s">
        <v>175</v>
      </c>
      <c r="C1245" s="265">
        <v>0.5</v>
      </c>
      <c r="D1245" s="265" t="s">
        <v>403</v>
      </c>
      <c r="E1245" s="265" t="s">
        <v>519</v>
      </c>
      <c r="F1245" s="265" t="s">
        <v>519</v>
      </c>
      <c r="G1245" s="265">
        <v>-0.15</v>
      </c>
      <c r="I1245" s="265">
        <v>21</v>
      </c>
      <c r="J1245" s="265">
        <v>52</v>
      </c>
      <c r="K1245" s="266">
        <v>43101</v>
      </c>
      <c r="L1245" s="265">
        <v>1.6899999999999998E-2</v>
      </c>
      <c r="M1245" s="265">
        <v>3.5000000000000001E-3</v>
      </c>
      <c r="N1245" s="265">
        <f t="shared" si="19"/>
        <v>2.0399999999999998E-2</v>
      </c>
    </row>
    <row r="1246" spans="1:14" hidden="1" x14ac:dyDescent="0.2">
      <c r="A1246" s="265" t="s">
        <v>1654</v>
      </c>
      <c r="B1246" s="265" t="s">
        <v>175</v>
      </c>
      <c r="C1246" s="265">
        <v>0.5</v>
      </c>
      <c r="D1246" s="265" t="s">
        <v>403</v>
      </c>
      <c r="E1246" s="265" t="s">
        <v>519</v>
      </c>
      <c r="F1246" s="265" t="s">
        <v>519</v>
      </c>
      <c r="G1246" s="265">
        <v>-0.15</v>
      </c>
      <c r="I1246" s="265">
        <v>21</v>
      </c>
      <c r="J1246" s="265">
        <v>52</v>
      </c>
      <c r="K1246" s="266">
        <v>43101</v>
      </c>
      <c r="L1246" s="265">
        <v>1.6899999999999998E-2</v>
      </c>
      <c r="M1246" s="265">
        <v>3.5000000000000001E-3</v>
      </c>
      <c r="N1246" s="265">
        <f t="shared" si="19"/>
        <v>2.0399999999999998E-2</v>
      </c>
    </row>
    <row r="1247" spans="1:14" hidden="1" x14ac:dyDescent="0.2">
      <c r="A1247" s="265" t="s">
        <v>1653</v>
      </c>
      <c r="B1247" s="265" t="s">
        <v>175</v>
      </c>
      <c r="C1247" s="265">
        <v>0.5</v>
      </c>
      <c r="D1247" s="265" t="s">
        <v>403</v>
      </c>
      <c r="E1247" s="265" t="s">
        <v>519</v>
      </c>
      <c r="F1247" s="265" t="s">
        <v>519</v>
      </c>
      <c r="G1247" s="265">
        <v>-0.15</v>
      </c>
      <c r="I1247" s="265">
        <v>21</v>
      </c>
      <c r="J1247" s="265">
        <v>52</v>
      </c>
      <c r="K1247" s="266">
        <v>43101</v>
      </c>
      <c r="L1247" s="265">
        <v>1.6899999999999998E-2</v>
      </c>
      <c r="M1247" s="265">
        <v>3.5000000000000001E-3</v>
      </c>
      <c r="N1247" s="265">
        <f t="shared" si="19"/>
        <v>2.0399999999999998E-2</v>
      </c>
    </row>
    <row r="1248" spans="1:14" hidden="1" x14ac:dyDescent="0.2">
      <c r="A1248" s="265" t="s">
        <v>1652</v>
      </c>
      <c r="B1248" s="265" t="s">
        <v>175</v>
      </c>
      <c r="C1248" s="265">
        <v>0.5</v>
      </c>
      <c r="D1248" s="265" t="s">
        <v>403</v>
      </c>
      <c r="E1248" s="265" t="s">
        <v>519</v>
      </c>
      <c r="F1248" s="265" t="s">
        <v>519</v>
      </c>
      <c r="G1248" s="265">
        <v>-0.15</v>
      </c>
      <c r="I1248" s="265">
        <v>21</v>
      </c>
      <c r="J1248" s="265">
        <v>52</v>
      </c>
      <c r="K1248" s="266">
        <v>43101</v>
      </c>
      <c r="L1248" s="265">
        <v>1.6899999999999998E-2</v>
      </c>
      <c r="M1248" s="265">
        <v>3.5000000000000001E-3</v>
      </c>
      <c r="N1248" s="265">
        <f t="shared" si="19"/>
        <v>2.0399999999999998E-2</v>
      </c>
    </row>
    <row r="1249" spans="1:15" hidden="1" x14ac:dyDescent="0.2">
      <c r="A1249" s="265" t="s">
        <v>1651</v>
      </c>
      <c r="B1249" s="265" t="s">
        <v>175</v>
      </c>
      <c r="C1249" s="265">
        <v>0.5</v>
      </c>
      <c r="D1249" s="265" t="s">
        <v>403</v>
      </c>
      <c r="E1249" s="265" t="s">
        <v>519</v>
      </c>
      <c r="F1249" s="265" t="s">
        <v>519</v>
      </c>
      <c r="G1249" s="265">
        <v>-0.15</v>
      </c>
      <c r="I1249" s="265">
        <v>21</v>
      </c>
      <c r="J1249" s="265">
        <v>52</v>
      </c>
      <c r="K1249" s="266">
        <v>43101</v>
      </c>
      <c r="L1249" s="265">
        <v>1.6899999999999998E-2</v>
      </c>
      <c r="M1249" s="265">
        <v>3.5000000000000001E-3</v>
      </c>
      <c r="N1249" s="265">
        <f t="shared" si="19"/>
        <v>2.0399999999999998E-2</v>
      </c>
    </row>
    <row r="1250" spans="1:15" hidden="1" x14ac:dyDescent="0.2">
      <c r="A1250" s="265" t="s">
        <v>1650</v>
      </c>
      <c r="B1250" s="265" t="s">
        <v>175</v>
      </c>
      <c r="C1250" s="265">
        <v>0.5</v>
      </c>
      <c r="D1250" s="265" t="s">
        <v>403</v>
      </c>
      <c r="E1250" s="265" t="s">
        <v>519</v>
      </c>
      <c r="F1250" s="265" t="s">
        <v>519</v>
      </c>
      <c r="G1250" s="265">
        <v>-0.15</v>
      </c>
      <c r="I1250" s="265">
        <v>21</v>
      </c>
      <c r="J1250" s="265">
        <v>52</v>
      </c>
      <c r="K1250" s="266">
        <v>43101</v>
      </c>
      <c r="L1250" s="265">
        <v>1.6899999999999998E-2</v>
      </c>
      <c r="M1250" s="265">
        <v>3.5000000000000001E-3</v>
      </c>
      <c r="N1250" s="265">
        <f t="shared" si="19"/>
        <v>2.0399999999999998E-2</v>
      </c>
    </row>
    <row r="1251" spans="1:15" hidden="1" x14ac:dyDescent="0.2">
      <c r="A1251" s="265" t="s">
        <v>1649</v>
      </c>
      <c r="B1251" s="265" t="s">
        <v>175</v>
      </c>
      <c r="C1251" s="265">
        <v>0.5</v>
      </c>
      <c r="D1251" s="265" t="s">
        <v>403</v>
      </c>
      <c r="E1251" s="265" t="s">
        <v>519</v>
      </c>
      <c r="F1251" s="265" t="s">
        <v>519</v>
      </c>
      <c r="G1251" s="265">
        <v>-0.15</v>
      </c>
      <c r="I1251" s="265">
        <v>21</v>
      </c>
      <c r="J1251" s="265">
        <v>52</v>
      </c>
      <c r="K1251" s="266">
        <v>43101</v>
      </c>
      <c r="L1251" s="265">
        <v>1.6899999999999998E-2</v>
      </c>
      <c r="M1251" s="265">
        <v>3.5000000000000001E-3</v>
      </c>
      <c r="N1251" s="265">
        <f t="shared" si="19"/>
        <v>2.0399999999999998E-2</v>
      </c>
    </row>
    <row r="1252" spans="1:15" hidden="1" x14ac:dyDescent="0.2">
      <c r="A1252" s="265" t="s">
        <v>1648</v>
      </c>
      <c r="B1252" s="265" t="s">
        <v>175</v>
      </c>
      <c r="C1252" s="265">
        <v>0.5</v>
      </c>
      <c r="D1252" s="265" t="s">
        <v>403</v>
      </c>
      <c r="E1252" s="265" t="s">
        <v>519</v>
      </c>
      <c r="F1252" s="265" t="s">
        <v>519</v>
      </c>
      <c r="G1252" s="265">
        <v>-0.15</v>
      </c>
      <c r="I1252" s="265">
        <v>21</v>
      </c>
      <c r="J1252" s="265">
        <v>52</v>
      </c>
      <c r="K1252" s="266">
        <v>43101</v>
      </c>
      <c r="L1252" s="265">
        <v>1.6899999999999998E-2</v>
      </c>
      <c r="M1252" s="265">
        <v>3.5000000000000001E-3</v>
      </c>
      <c r="N1252" s="265">
        <f t="shared" si="19"/>
        <v>2.0399999999999998E-2</v>
      </c>
    </row>
    <row r="1253" spans="1:15" hidden="1" x14ac:dyDescent="0.2">
      <c r="A1253" s="265" t="s">
        <v>1647</v>
      </c>
      <c r="B1253" s="265" t="s">
        <v>1645</v>
      </c>
      <c r="C1253" s="265">
        <v>0.5</v>
      </c>
      <c r="D1253" s="265" t="s">
        <v>403</v>
      </c>
      <c r="E1253" s="265" t="s">
        <v>519</v>
      </c>
      <c r="F1253" s="265" t="s">
        <v>519</v>
      </c>
      <c r="G1253" s="265">
        <v>-0.15</v>
      </c>
      <c r="I1253" s="265">
        <v>21</v>
      </c>
      <c r="J1253" s="265">
        <v>52</v>
      </c>
      <c r="K1253" s="266">
        <v>43101</v>
      </c>
      <c r="L1253" s="265">
        <v>1.6899999999999998E-2</v>
      </c>
      <c r="M1253" s="265">
        <v>3.5000000000000001E-3</v>
      </c>
      <c r="N1253" s="265">
        <f t="shared" si="19"/>
        <v>2.0399999999999998E-2</v>
      </c>
      <c r="O1253" s="265" t="s">
        <v>1647</v>
      </c>
    </row>
    <row r="1254" spans="1:15" hidden="1" x14ac:dyDescent="0.2">
      <c r="A1254" s="265" t="s">
        <v>1646</v>
      </c>
      <c r="B1254" s="265" t="s">
        <v>1645</v>
      </c>
      <c r="C1254" s="265">
        <v>0.5</v>
      </c>
      <c r="D1254" s="265" t="s">
        <v>403</v>
      </c>
      <c r="E1254" s="265" t="s">
        <v>519</v>
      </c>
      <c r="F1254" s="265" t="s">
        <v>519</v>
      </c>
      <c r="G1254" s="265">
        <v>-0.15</v>
      </c>
      <c r="I1254" s="265">
        <v>21</v>
      </c>
      <c r="J1254" s="265">
        <v>52</v>
      </c>
      <c r="K1254" s="266">
        <v>43101</v>
      </c>
      <c r="L1254" s="265">
        <v>1.6899999999999998E-2</v>
      </c>
      <c r="M1254" s="265">
        <v>3.5000000000000001E-3</v>
      </c>
      <c r="N1254" s="265">
        <f t="shared" si="19"/>
        <v>2.0399999999999998E-2</v>
      </c>
    </row>
    <row r="1255" spans="1:15" hidden="1" x14ac:dyDescent="0.2">
      <c r="A1255" s="265" t="s">
        <v>1644</v>
      </c>
      <c r="B1255" s="265" t="s">
        <v>1641</v>
      </c>
      <c r="C1255" s="265">
        <v>0.5</v>
      </c>
      <c r="D1255" s="265" t="s">
        <v>403</v>
      </c>
      <c r="E1255" s="265" t="s">
        <v>519</v>
      </c>
      <c r="F1255" s="265" t="s">
        <v>519</v>
      </c>
      <c r="G1255" s="265">
        <v>-0.15</v>
      </c>
      <c r="I1255" s="265">
        <v>21</v>
      </c>
      <c r="J1255" s="265">
        <v>52</v>
      </c>
      <c r="K1255" s="266">
        <v>43101</v>
      </c>
      <c r="L1255" s="265">
        <v>1.6899999999999998E-2</v>
      </c>
      <c r="M1255" s="265">
        <v>3.5000000000000001E-3</v>
      </c>
      <c r="N1255" s="265">
        <f t="shared" si="19"/>
        <v>2.0399999999999998E-2</v>
      </c>
    </row>
    <row r="1256" spans="1:15" hidden="1" x14ac:dyDescent="0.2">
      <c r="A1256" s="265" t="s">
        <v>1643</v>
      </c>
      <c r="B1256" s="265" t="s">
        <v>1639</v>
      </c>
      <c r="C1256" s="265">
        <v>0.5</v>
      </c>
      <c r="D1256" s="265" t="s">
        <v>403</v>
      </c>
      <c r="E1256" s="265" t="s">
        <v>519</v>
      </c>
      <c r="F1256" s="265" t="s">
        <v>519</v>
      </c>
      <c r="G1256" s="265">
        <v>-0.15</v>
      </c>
      <c r="I1256" s="265">
        <v>21</v>
      </c>
      <c r="J1256" s="265">
        <v>52</v>
      </c>
      <c r="K1256" s="266">
        <v>43101</v>
      </c>
      <c r="L1256" s="265">
        <v>1.6899999999999998E-2</v>
      </c>
      <c r="M1256" s="265">
        <v>3.5000000000000001E-3</v>
      </c>
      <c r="N1256" s="265">
        <f t="shared" si="19"/>
        <v>2.0399999999999998E-2</v>
      </c>
      <c r="O1256" s="265" t="s">
        <v>1643</v>
      </c>
    </row>
    <row r="1257" spans="1:15" hidden="1" x14ac:dyDescent="0.2">
      <c r="A1257" s="265" t="s">
        <v>1642</v>
      </c>
      <c r="B1257" s="265" t="s">
        <v>1641</v>
      </c>
      <c r="C1257" s="265">
        <v>0.5</v>
      </c>
      <c r="D1257" s="265" t="s">
        <v>403</v>
      </c>
      <c r="E1257" s="265" t="s">
        <v>519</v>
      </c>
      <c r="F1257" s="265" t="s">
        <v>519</v>
      </c>
      <c r="G1257" s="265">
        <v>-0.15</v>
      </c>
      <c r="I1257" s="265">
        <v>21</v>
      </c>
      <c r="J1257" s="265">
        <v>52</v>
      </c>
      <c r="K1257" s="266">
        <v>43101</v>
      </c>
      <c r="L1257" s="265">
        <v>1.6899999999999998E-2</v>
      </c>
      <c r="M1257" s="265">
        <v>3.5000000000000001E-3</v>
      </c>
      <c r="N1257" s="265">
        <f t="shared" si="19"/>
        <v>2.0399999999999998E-2</v>
      </c>
    </row>
    <row r="1258" spans="1:15" hidden="1" x14ac:dyDescent="0.2">
      <c r="A1258" s="265" t="s">
        <v>1640</v>
      </c>
      <c r="B1258" s="265" t="s">
        <v>1639</v>
      </c>
      <c r="C1258" s="265">
        <v>0.5</v>
      </c>
      <c r="D1258" s="265" t="s">
        <v>403</v>
      </c>
      <c r="E1258" s="265" t="s">
        <v>519</v>
      </c>
      <c r="F1258" s="265" t="s">
        <v>519</v>
      </c>
      <c r="G1258" s="265">
        <v>-0.15</v>
      </c>
      <c r="I1258" s="265">
        <v>21</v>
      </c>
      <c r="J1258" s="265">
        <v>52</v>
      </c>
      <c r="K1258" s="266">
        <v>43101</v>
      </c>
      <c r="L1258" s="265">
        <v>1.6899999999999998E-2</v>
      </c>
      <c r="M1258" s="265">
        <v>3.5000000000000001E-3</v>
      </c>
      <c r="N1258" s="265">
        <f t="shared" si="19"/>
        <v>2.0399999999999998E-2</v>
      </c>
    </row>
    <row r="1259" spans="1:15" hidden="1" x14ac:dyDescent="0.2">
      <c r="A1259" s="265" t="s">
        <v>1638</v>
      </c>
      <c r="B1259" s="265" t="s">
        <v>1636</v>
      </c>
      <c r="C1259" s="265">
        <v>0.5</v>
      </c>
      <c r="D1259" s="265" t="s">
        <v>403</v>
      </c>
      <c r="E1259" s="265" t="s">
        <v>519</v>
      </c>
      <c r="F1259" s="265" t="s">
        <v>519</v>
      </c>
      <c r="G1259" s="265">
        <v>-0.15</v>
      </c>
      <c r="I1259" s="265">
        <v>21</v>
      </c>
      <c r="J1259" s="265">
        <v>52</v>
      </c>
      <c r="K1259" s="266">
        <v>43101</v>
      </c>
      <c r="L1259" s="265">
        <v>1.6899999999999998E-2</v>
      </c>
      <c r="M1259" s="265">
        <v>3.5000000000000001E-3</v>
      </c>
      <c r="N1259" s="265">
        <f t="shared" si="19"/>
        <v>2.0399999999999998E-2</v>
      </c>
    </row>
    <row r="1260" spans="1:15" hidden="1" x14ac:dyDescent="0.2">
      <c r="A1260" s="265" t="s">
        <v>1637</v>
      </c>
      <c r="B1260" s="265" t="s">
        <v>1636</v>
      </c>
      <c r="C1260" s="265">
        <v>0.5</v>
      </c>
      <c r="D1260" s="265" t="s">
        <v>403</v>
      </c>
      <c r="E1260" s="265" t="s">
        <v>519</v>
      </c>
      <c r="F1260" s="265" t="s">
        <v>519</v>
      </c>
      <c r="G1260" s="265">
        <v>-0.15</v>
      </c>
      <c r="I1260" s="265">
        <v>21</v>
      </c>
      <c r="J1260" s="265">
        <v>52</v>
      </c>
      <c r="K1260" s="266">
        <v>43101</v>
      </c>
      <c r="L1260" s="265">
        <v>1.6899999999999998E-2</v>
      </c>
      <c r="M1260" s="265">
        <v>3.5000000000000001E-3</v>
      </c>
      <c r="N1260" s="265">
        <f t="shared" si="19"/>
        <v>2.0399999999999998E-2</v>
      </c>
    </row>
    <row r="1261" spans="1:15" hidden="1" x14ac:dyDescent="0.2">
      <c r="A1261" s="265" t="s">
        <v>175</v>
      </c>
      <c r="B1261" s="265" t="s">
        <v>175</v>
      </c>
      <c r="C1261" s="265">
        <v>0.5</v>
      </c>
      <c r="D1261" s="265" t="s">
        <v>403</v>
      </c>
      <c r="E1261" s="265" t="s">
        <v>519</v>
      </c>
      <c r="F1261" s="265" t="s">
        <v>519</v>
      </c>
      <c r="G1261" s="265">
        <v>-0.15</v>
      </c>
      <c r="I1261" s="265">
        <v>21</v>
      </c>
      <c r="J1261" s="265">
        <v>52</v>
      </c>
      <c r="K1261" s="266">
        <v>43101</v>
      </c>
      <c r="L1261" s="265">
        <v>1.6899999999999998E-2</v>
      </c>
      <c r="M1261" s="265">
        <v>3.5000000000000001E-3</v>
      </c>
      <c r="N1261" s="265">
        <f t="shared" si="19"/>
        <v>2.0399999999999998E-2</v>
      </c>
      <c r="O1261" s="265" t="s">
        <v>175</v>
      </c>
    </row>
    <row r="1262" spans="1:15" hidden="1" x14ac:dyDescent="0.2">
      <c r="A1262" s="265" t="s">
        <v>1635</v>
      </c>
      <c r="B1262" s="265" t="s">
        <v>175</v>
      </c>
      <c r="C1262" s="265">
        <v>0.5</v>
      </c>
      <c r="D1262" s="265" t="s">
        <v>403</v>
      </c>
      <c r="E1262" s="265" t="s">
        <v>519</v>
      </c>
      <c r="F1262" s="265" t="s">
        <v>519</v>
      </c>
      <c r="G1262" s="265">
        <v>-0.15</v>
      </c>
      <c r="I1262" s="265">
        <v>21</v>
      </c>
      <c r="J1262" s="265">
        <v>52</v>
      </c>
      <c r="K1262" s="266">
        <v>43101</v>
      </c>
      <c r="L1262" s="265">
        <v>1.6899999999999998E-2</v>
      </c>
      <c r="M1262" s="265">
        <v>3.5000000000000001E-3</v>
      </c>
      <c r="N1262" s="265">
        <f t="shared" si="19"/>
        <v>2.0399999999999998E-2</v>
      </c>
    </row>
    <row r="1263" spans="1:15" hidden="1" x14ac:dyDescent="0.2">
      <c r="A1263" s="265" t="s">
        <v>241</v>
      </c>
      <c r="B1263" s="265" t="s">
        <v>241</v>
      </c>
      <c r="C1263" s="265">
        <v>0.5</v>
      </c>
      <c r="D1263" s="265" t="s">
        <v>403</v>
      </c>
      <c r="E1263" s="265" t="s">
        <v>519</v>
      </c>
      <c r="F1263" s="265" t="s">
        <v>519</v>
      </c>
      <c r="G1263" s="265">
        <v>0</v>
      </c>
      <c r="I1263" s="265">
        <v>26</v>
      </c>
      <c r="J1263" s="265">
        <v>20</v>
      </c>
      <c r="K1263" s="266">
        <v>43101</v>
      </c>
      <c r="L1263" s="265">
        <v>4.99E-2</v>
      </c>
      <c r="M1263" s="265">
        <v>0</v>
      </c>
      <c r="N1263" s="265">
        <f t="shared" si="19"/>
        <v>4.99E-2</v>
      </c>
      <c r="O1263" s="265" t="s">
        <v>241</v>
      </c>
    </row>
    <row r="1264" spans="1:15" hidden="1" x14ac:dyDescent="0.2">
      <c r="A1264" s="265" t="s">
        <v>1634</v>
      </c>
      <c r="B1264" s="265" t="s">
        <v>241</v>
      </c>
      <c r="C1264" s="265">
        <v>0.5</v>
      </c>
      <c r="D1264" s="265" t="s">
        <v>403</v>
      </c>
      <c r="E1264" s="265" t="s">
        <v>519</v>
      </c>
      <c r="F1264" s="265" t="s">
        <v>519</v>
      </c>
      <c r="G1264" s="265">
        <v>0</v>
      </c>
      <c r="I1264" s="265">
        <v>26</v>
      </c>
      <c r="J1264" s="265">
        <v>20</v>
      </c>
      <c r="K1264" s="266">
        <v>43101</v>
      </c>
      <c r="L1264" s="265">
        <v>4.99E-2</v>
      </c>
      <c r="M1264" s="265">
        <v>0</v>
      </c>
      <c r="N1264" s="265">
        <f t="shared" si="19"/>
        <v>4.99E-2</v>
      </c>
    </row>
    <row r="1265" spans="1:15" hidden="1" x14ac:dyDescent="0.2">
      <c r="A1265" s="265" t="s">
        <v>1633</v>
      </c>
      <c r="B1265" s="265" t="s">
        <v>1632</v>
      </c>
      <c r="C1265" s="265">
        <v>0.5</v>
      </c>
      <c r="D1265" s="265" t="s">
        <v>403</v>
      </c>
      <c r="E1265" s="265" t="s">
        <v>519</v>
      </c>
      <c r="F1265" s="265" t="s">
        <v>519</v>
      </c>
      <c r="G1265" s="265">
        <v>0</v>
      </c>
      <c r="K1265" s="266">
        <v>43647</v>
      </c>
      <c r="L1265" s="265">
        <v>0.1</v>
      </c>
      <c r="M1265" s="265">
        <v>0</v>
      </c>
      <c r="N1265" s="265">
        <f t="shared" si="19"/>
        <v>0.1</v>
      </c>
    </row>
    <row r="1266" spans="1:15" hidden="1" x14ac:dyDescent="0.2">
      <c r="A1266" s="265" t="s">
        <v>1632</v>
      </c>
      <c r="B1266" s="265" t="s">
        <v>1632</v>
      </c>
      <c r="C1266" s="265">
        <v>0.5</v>
      </c>
      <c r="D1266" s="265" t="s">
        <v>403</v>
      </c>
      <c r="E1266" s="265" t="s">
        <v>519</v>
      </c>
      <c r="F1266" s="265" t="s">
        <v>519</v>
      </c>
      <c r="G1266" s="265">
        <v>0</v>
      </c>
      <c r="K1266" s="266">
        <v>43647</v>
      </c>
      <c r="L1266" s="265">
        <v>0.1</v>
      </c>
      <c r="M1266" s="265">
        <v>0</v>
      </c>
      <c r="N1266" s="265">
        <f t="shared" si="19"/>
        <v>0.1</v>
      </c>
      <c r="O1266" s="265" t="s">
        <v>1632</v>
      </c>
    </row>
    <row r="1267" spans="1:15" hidden="1" x14ac:dyDescent="0.2">
      <c r="A1267" s="265" t="s">
        <v>1630</v>
      </c>
      <c r="B1267" s="265" t="s">
        <v>1630</v>
      </c>
      <c r="C1267" s="265">
        <v>0.5</v>
      </c>
      <c r="D1267" s="265" t="s">
        <v>403</v>
      </c>
      <c r="E1267" s="265" t="s">
        <v>519</v>
      </c>
      <c r="F1267" s="265" t="s">
        <v>519</v>
      </c>
      <c r="G1267" s="265">
        <v>-0.5</v>
      </c>
      <c r="I1267" s="265">
        <v>14</v>
      </c>
      <c r="J1267" s="265">
        <v>46</v>
      </c>
      <c r="K1267" s="266">
        <v>43101</v>
      </c>
      <c r="L1267" s="265">
        <v>2.0500000000000001E-2</v>
      </c>
      <c r="M1267" s="265">
        <v>1.09E-2</v>
      </c>
      <c r="N1267" s="265">
        <f t="shared" si="19"/>
        <v>3.1399999999999997E-2</v>
      </c>
    </row>
    <row r="1268" spans="1:15" hidden="1" x14ac:dyDescent="0.2">
      <c r="A1268" s="265" t="s">
        <v>1631</v>
      </c>
      <c r="B1268" s="265" t="s">
        <v>1630</v>
      </c>
      <c r="C1268" s="265">
        <v>0.5</v>
      </c>
      <c r="D1268" s="265" t="s">
        <v>403</v>
      </c>
      <c r="E1268" s="265" t="s">
        <v>519</v>
      </c>
      <c r="F1268" s="265" t="s">
        <v>519</v>
      </c>
      <c r="G1268" s="265">
        <v>-0.5</v>
      </c>
      <c r="I1268" s="265">
        <v>14</v>
      </c>
      <c r="J1268" s="265">
        <v>46</v>
      </c>
      <c r="K1268" s="266">
        <v>43101</v>
      </c>
      <c r="L1268" s="265">
        <v>2.0500000000000001E-2</v>
      </c>
      <c r="M1268" s="265">
        <v>1.09E-2</v>
      </c>
      <c r="N1268" s="265">
        <f t="shared" si="19"/>
        <v>3.1399999999999997E-2</v>
      </c>
    </row>
    <row r="1269" spans="1:15" hidden="1" x14ac:dyDescent="0.2">
      <c r="A1269" s="265" t="s">
        <v>1628</v>
      </c>
      <c r="B1269" s="265" t="s">
        <v>1628</v>
      </c>
      <c r="C1269" s="265">
        <v>0.5</v>
      </c>
      <c r="D1269" s="265" t="s">
        <v>403</v>
      </c>
      <c r="E1269" s="265" t="s">
        <v>519</v>
      </c>
      <c r="F1269" s="265" t="s">
        <v>519</v>
      </c>
      <c r="G1269" s="265">
        <v>-0.5</v>
      </c>
      <c r="I1269" s="265">
        <v>14</v>
      </c>
      <c r="J1269" s="265">
        <v>46</v>
      </c>
      <c r="K1269" s="266">
        <v>43101</v>
      </c>
      <c r="L1269" s="265">
        <v>2.0500000000000001E-2</v>
      </c>
      <c r="M1269" s="265">
        <v>1.09E-2</v>
      </c>
      <c r="N1269" s="265">
        <f t="shared" si="19"/>
        <v>3.1399999999999997E-2</v>
      </c>
    </row>
    <row r="1270" spans="1:15" hidden="1" x14ac:dyDescent="0.2">
      <c r="A1270" s="265" t="s">
        <v>1629</v>
      </c>
      <c r="B1270" s="265" t="s">
        <v>1628</v>
      </c>
      <c r="C1270" s="265">
        <v>0.5</v>
      </c>
      <c r="D1270" s="265" t="s">
        <v>403</v>
      </c>
      <c r="E1270" s="265" t="s">
        <v>519</v>
      </c>
      <c r="F1270" s="265" t="s">
        <v>519</v>
      </c>
      <c r="G1270" s="265">
        <v>-0.5</v>
      </c>
      <c r="I1270" s="265">
        <v>14</v>
      </c>
      <c r="J1270" s="265">
        <v>46</v>
      </c>
      <c r="K1270" s="266">
        <v>43101</v>
      </c>
      <c r="L1270" s="265">
        <v>2.0500000000000001E-2</v>
      </c>
      <c r="M1270" s="265">
        <v>1.09E-2</v>
      </c>
      <c r="N1270" s="265">
        <f t="shared" si="19"/>
        <v>3.1399999999999997E-2</v>
      </c>
    </row>
    <row r="1271" spans="1:15" hidden="1" x14ac:dyDescent="0.2">
      <c r="A1271" s="265" t="s">
        <v>1627</v>
      </c>
      <c r="B1271" s="265" t="s">
        <v>1623</v>
      </c>
      <c r="C1271" s="265">
        <v>0.5</v>
      </c>
      <c r="D1271" s="265" t="s">
        <v>403</v>
      </c>
      <c r="E1271" s="265" t="s">
        <v>519</v>
      </c>
      <c r="F1271" s="265" t="s">
        <v>519</v>
      </c>
      <c r="G1271" s="265">
        <v>-0.5</v>
      </c>
      <c r="I1271" s="265">
        <v>14</v>
      </c>
      <c r="J1271" s="265">
        <v>46</v>
      </c>
      <c r="K1271" s="266">
        <v>43101</v>
      </c>
      <c r="L1271" s="265">
        <v>2.0500000000000001E-2</v>
      </c>
      <c r="M1271" s="265">
        <v>1.09E-2</v>
      </c>
      <c r="N1271" s="265">
        <f t="shared" si="19"/>
        <v>3.1399999999999997E-2</v>
      </c>
    </row>
    <row r="1272" spans="1:15" hidden="1" x14ac:dyDescent="0.2">
      <c r="A1272" s="265" t="s">
        <v>1626</v>
      </c>
      <c r="B1272" s="265" t="s">
        <v>1621</v>
      </c>
      <c r="C1272" s="265">
        <v>0.5</v>
      </c>
      <c r="D1272" s="265" t="s">
        <v>403</v>
      </c>
      <c r="E1272" s="265" t="s">
        <v>519</v>
      </c>
      <c r="F1272" s="265" t="s">
        <v>519</v>
      </c>
      <c r="G1272" s="265">
        <v>-0.5</v>
      </c>
      <c r="I1272" s="265">
        <v>14</v>
      </c>
      <c r="J1272" s="265">
        <v>46</v>
      </c>
      <c r="K1272" s="266">
        <v>43101</v>
      </c>
      <c r="L1272" s="265">
        <v>2.0500000000000001E-2</v>
      </c>
      <c r="M1272" s="265">
        <v>1.09E-2</v>
      </c>
      <c r="N1272" s="265">
        <f t="shared" si="19"/>
        <v>3.1399999999999997E-2</v>
      </c>
    </row>
    <row r="1273" spans="1:15" hidden="1" x14ac:dyDescent="0.2">
      <c r="A1273" s="265" t="s">
        <v>1625</v>
      </c>
      <c r="B1273" s="265" t="s">
        <v>1619</v>
      </c>
      <c r="C1273" s="265">
        <v>0.5</v>
      </c>
      <c r="D1273" s="265" t="s">
        <v>403</v>
      </c>
      <c r="E1273" s="265" t="s">
        <v>519</v>
      </c>
      <c r="F1273" s="265" t="s">
        <v>519</v>
      </c>
      <c r="G1273" s="265">
        <v>-0.5</v>
      </c>
      <c r="I1273" s="265">
        <v>14</v>
      </c>
      <c r="J1273" s="265">
        <v>46</v>
      </c>
      <c r="K1273" s="266">
        <v>43101</v>
      </c>
      <c r="L1273" s="265">
        <v>2.0500000000000001E-2</v>
      </c>
      <c r="M1273" s="265">
        <v>1.09E-2</v>
      </c>
      <c r="N1273" s="265">
        <f t="shared" si="19"/>
        <v>3.1399999999999997E-2</v>
      </c>
      <c r="O1273" s="265" t="s">
        <v>1625</v>
      </c>
    </row>
    <row r="1274" spans="1:15" hidden="1" x14ac:dyDescent="0.2">
      <c r="A1274" s="265" t="s">
        <v>1624</v>
      </c>
      <c r="B1274" s="265" t="s">
        <v>1623</v>
      </c>
      <c r="C1274" s="265">
        <v>0.5</v>
      </c>
      <c r="D1274" s="265" t="s">
        <v>403</v>
      </c>
      <c r="E1274" s="265" t="s">
        <v>519</v>
      </c>
      <c r="F1274" s="265" t="s">
        <v>519</v>
      </c>
      <c r="G1274" s="265">
        <v>-0.5</v>
      </c>
      <c r="I1274" s="265">
        <v>14</v>
      </c>
      <c r="J1274" s="265">
        <v>46</v>
      </c>
      <c r="K1274" s="266">
        <v>43101</v>
      </c>
      <c r="L1274" s="265">
        <v>2.0500000000000001E-2</v>
      </c>
      <c r="M1274" s="265">
        <v>1.09E-2</v>
      </c>
      <c r="N1274" s="265">
        <f t="shared" si="19"/>
        <v>3.1399999999999997E-2</v>
      </c>
    </row>
    <row r="1275" spans="1:15" hidden="1" x14ac:dyDescent="0.2">
      <c r="A1275" s="265" t="s">
        <v>1622</v>
      </c>
      <c r="B1275" s="265" t="s">
        <v>1621</v>
      </c>
      <c r="C1275" s="265">
        <v>0.5</v>
      </c>
      <c r="D1275" s="265" t="s">
        <v>403</v>
      </c>
      <c r="E1275" s="265" t="s">
        <v>519</v>
      </c>
      <c r="F1275" s="265" t="s">
        <v>519</v>
      </c>
      <c r="G1275" s="265">
        <v>-0.5</v>
      </c>
      <c r="I1275" s="265">
        <v>14</v>
      </c>
      <c r="J1275" s="265">
        <v>46</v>
      </c>
      <c r="K1275" s="266">
        <v>43101</v>
      </c>
      <c r="L1275" s="265">
        <v>2.0500000000000001E-2</v>
      </c>
      <c r="M1275" s="265">
        <v>1.09E-2</v>
      </c>
      <c r="N1275" s="265">
        <f t="shared" si="19"/>
        <v>3.1399999999999997E-2</v>
      </c>
    </row>
    <row r="1276" spans="1:15" hidden="1" x14ac:dyDescent="0.2">
      <c r="A1276" s="265" t="s">
        <v>1620</v>
      </c>
      <c r="B1276" s="265" t="s">
        <v>1619</v>
      </c>
      <c r="C1276" s="265">
        <v>0.5</v>
      </c>
      <c r="D1276" s="265" t="s">
        <v>403</v>
      </c>
      <c r="E1276" s="265" t="s">
        <v>519</v>
      </c>
      <c r="F1276" s="265" t="s">
        <v>519</v>
      </c>
      <c r="G1276" s="265">
        <v>-0.5</v>
      </c>
      <c r="I1276" s="265">
        <v>14</v>
      </c>
      <c r="J1276" s="265">
        <v>46</v>
      </c>
      <c r="K1276" s="266">
        <v>43101</v>
      </c>
      <c r="L1276" s="265">
        <v>2.0500000000000001E-2</v>
      </c>
      <c r="M1276" s="265">
        <v>1.09E-2</v>
      </c>
      <c r="N1276" s="265">
        <f t="shared" si="19"/>
        <v>3.1399999999999997E-2</v>
      </c>
    </row>
    <row r="1277" spans="1:15" hidden="1" x14ac:dyDescent="0.2">
      <c r="A1277" s="265" t="s">
        <v>148</v>
      </c>
      <c r="B1277" s="265" t="s">
        <v>148</v>
      </c>
      <c r="C1277" s="265">
        <v>0.5</v>
      </c>
      <c r="D1277" s="265" t="s">
        <v>403</v>
      </c>
      <c r="E1277" s="265" t="s">
        <v>519</v>
      </c>
      <c r="F1277" s="265" t="s">
        <v>519</v>
      </c>
      <c r="G1277" s="265">
        <v>-0.5</v>
      </c>
      <c r="I1277" s="265">
        <v>14</v>
      </c>
      <c r="J1277" s="265">
        <v>46</v>
      </c>
      <c r="K1277" s="266">
        <v>43101</v>
      </c>
      <c r="L1277" s="265">
        <v>2.0500000000000001E-2</v>
      </c>
      <c r="M1277" s="265">
        <v>1.09E-2</v>
      </c>
      <c r="N1277" s="265">
        <f t="shared" si="19"/>
        <v>3.1399999999999997E-2</v>
      </c>
      <c r="O1277" s="265" t="s">
        <v>148</v>
      </c>
    </row>
    <row r="1278" spans="1:15" hidden="1" x14ac:dyDescent="0.2">
      <c r="A1278" s="265" t="s">
        <v>1618</v>
      </c>
      <c r="B1278" s="265" t="s">
        <v>148</v>
      </c>
      <c r="C1278" s="265">
        <v>0.5</v>
      </c>
      <c r="D1278" s="265" t="s">
        <v>403</v>
      </c>
      <c r="E1278" s="265" t="s">
        <v>519</v>
      </c>
      <c r="F1278" s="265" t="s">
        <v>519</v>
      </c>
      <c r="G1278" s="265">
        <v>-0.5</v>
      </c>
      <c r="I1278" s="265">
        <v>14</v>
      </c>
      <c r="J1278" s="265">
        <v>46</v>
      </c>
      <c r="K1278" s="266">
        <v>43101</v>
      </c>
      <c r="L1278" s="265">
        <v>2.0500000000000001E-2</v>
      </c>
      <c r="M1278" s="265">
        <v>1.09E-2</v>
      </c>
      <c r="N1278" s="265">
        <f t="shared" si="19"/>
        <v>3.1399999999999997E-2</v>
      </c>
    </row>
    <row r="1279" spans="1:15" hidden="1" x14ac:dyDescent="0.2">
      <c r="A1279" s="265" t="s">
        <v>1617</v>
      </c>
      <c r="B1279" s="265" t="s">
        <v>520</v>
      </c>
      <c r="C1279" s="265">
        <v>0.5</v>
      </c>
      <c r="D1279" s="265" t="s">
        <v>403</v>
      </c>
      <c r="E1279" s="265" t="s">
        <v>519</v>
      </c>
      <c r="F1279" s="265" t="s">
        <v>519</v>
      </c>
      <c r="G1279" s="265">
        <v>0</v>
      </c>
      <c r="K1279" s="266">
        <v>41730</v>
      </c>
      <c r="L1279" s="265">
        <v>0</v>
      </c>
      <c r="M1279" s="265">
        <v>0</v>
      </c>
      <c r="N1279" s="265">
        <f t="shared" si="19"/>
        <v>0</v>
      </c>
    </row>
    <row r="1280" spans="1:15" hidden="1" x14ac:dyDescent="0.2">
      <c r="A1280" s="265" t="s">
        <v>1616</v>
      </c>
      <c r="B1280" s="265" t="s">
        <v>1615</v>
      </c>
      <c r="C1280" s="265">
        <v>0.5</v>
      </c>
      <c r="D1280" s="265" t="s">
        <v>403</v>
      </c>
      <c r="E1280" s="265" t="s">
        <v>519</v>
      </c>
      <c r="F1280" s="265" t="s">
        <v>519</v>
      </c>
      <c r="G1280" s="265">
        <v>-0.25</v>
      </c>
      <c r="I1280" s="265">
        <v>16</v>
      </c>
      <c r="J1280" s="265">
        <v>38</v>
      </c>
      <c r="K1280" s="266">
        <v>43101</v>
      </c>
      <c r="L1280" s="265">
        <v>2.9000000000000001E-2</v>
      </c>
      <c r="M1280" s="265">
        <v>8.3999999999999995E-3</v>
      </c>
      <c r="N1280" s="265">
        <f t="shared" si="19"/>
        <v>3.7400000000000003E-2</v>
      </c>
    </row>
    <row r="1281" spans="1:15" hidden="1" x14ac:dyDescent="0.2">
      <c r="A1281" s="265" t="s">
        <v>1615</v>
      </c>
      <c r="B1281" s="265" t="s">
        <v>1615</v>
      </c>
      <c r="C1281" s="265">
        <v>0.5</v>
      </c>
      <c r="D1281" s="265" t="s">
        <v>403</v>
      </c>
      <c r="E1281" s="265" t="s">
        <v>519</v>
      </c>
      <c r="F1281" s="265" t="s">
        <v>519</v>
      </c>
      <c r="G1281" s="265">
        <v>-0.25</v>
      </c>
      <c r="I1281" s="265">
        <v>16</v>
      </c>
      <c r="J1281" s="265">
        <v>38</v>
      </c>
      <c r="K1281" s="266">
        <v>43101</v>
      </c>
      <c r="L1281" s="265">
        <v>2.9000000000000001E-2</v>
      </c>
      <c r="M1281" s="265">
        <v>8.3999999999999995E-3</v>
      </c>
      <c r="N1281" s="265">
        <f t="shared" si="19"/>
        <v>3.7400000000000003E-2</v>
      </c>
    </row>
    <row r="1282" spans="1:15" hidden="1" x14ac:dyDescent="0.2">
      <c r="A1282" s="265" t="s">
        <v>1613</v>
      </c>
      <c r="B1282" s="265" t="s">
        <v>1613</v>
      </c>
      <c r="C1282" s="265">
        <v>0.5</v>
      </c>
      <c r="D1282" s="265" t="s">
        <v>403</v>
      </c>
      <c r="E1282" s="265" t="s">
        <v>519</v>
      </c>
      <c r="F1282" s="265" t="s">
        <v>519</v>
      </c>
      <c r="G1282" s="265">
        <v>-0.25</v>
      </c>
      <c r="I1282" s="265">
        <v>16</v>
      </c>
      <c r="J1282" s="265">
        <v>38</v>
      </c>
      <c r="K1282" s="266">
        <v>43101</v>
      </c>
      <c r="L1282" s="265">
        <v>2.9000000000000001E-2</v>
      </c>
      <c r="M1282" s="265">
        <v>8.3999999999999995E-3</v>
      </c>
      <c r="N1282" s="265">
        <f t="shared" si="19"/>
        <v>3.7400000000000003E-2</v>
      </c>
    </row>
    <row r="1283" spans="1:15" hidden="1" x14ac:dyDescent="0.2">
      <c r="A1283" s="265" t="s">
        <v>1614</v>
      </c>
      <c r="B1283" s="265" t="s">
        <v>1613</v>
      </c>
      <c r="C1283" s="265">
        <v>0.5</v>
      </c>
      <c r="D1283" s="265" t="s">
        <v>403</v>
      </c>
      <c r="E1283" s="265" t="s">
        <v>519</v>
      </c>
      <c r="F1283" s="265" t="s">
        <v>519</v>
      </c>
      <c r="G1283" s="265">
        <v>-0.25</v>
      </c>
      <c r="I1283" s="265">
        <v>16</v>
      </c>
      <c r="J1283" s="265">
        <v>38</v>
      </c>
      <c r="K1283" s="266">
        <v>43101</v>
      </c>
      <c r="L1283" s="265">
        <v>2.9000000000000001E-2</v>
      </c>
      <c r="M1283" s="265">
        <v>8.3999999999999995E-3</v>
      </c>
      <c r="N1283" s="265">
        <f t="shared" si="19"/>
        <v>3.7400000000000003E-2</v>
      </c>
    </row>
    <row r="1284" spans="1:15" hidden="1" x14ac:dyDescent="0.2">
      <c r="A1284" s="265" t="s">
        <v>363</v>
      </c>
      <c r="B1284" s="265" t="s">
        <v>1611</v>
      </c>
      <c r="C1284" s="265">
        <v>0.5</v>
      </c>
      <c r="D1284" s="265" t="s">
        <v>403</v>
      </c>
      <c r="E1284" s="265" t="s">
        <v>519</v>
      </c>
      <c r="F1284" s="265" t="s">
        <v>519</v>
      </c>
      <c r="G1284" s="265">
        <v>-0.25</v>
      </c>
      <c r="I1284" s="265">
        <v>16</v>
      </c>
      <c r="J1284" s="265">
        <v>38</v>
      </c>
      <c r="K1284" s="266">
        <v>43101</v>
      </c>
      <c r="L1284" s="265">
        <v>2.9000000000000001E-2</v>
      </c>
      <c r="M1284" s="265">
        <v>8.3999999999999995E-3</v>
      </c>
      <c r="N1284" s="265">
        <f t="shared" ref="N1284:N1347" si="20">L1284+M1284</f>
        <v>3.7400000000000003E-2</v>
      </c>
      <c r="O1284" s="265" t="s">
        <v>363</v>
      </c>
    </row>
    <row r="1285" spans="1:15" hidden="1" x14ac:dyDescent="0.2">
      <c r="A1285" s="265" t="s">
        <v>1612</v>
      </c>
      <c r="B1285" s="265" t="s">
        <v>1611</v>
      </c>
      <c r="C1285" s="265">
        <v>0.5</v>
      </c>
      <c r="D1285" s="265" t="s">
        <v>403</v>
      </c>
      <c r="E1285" s="265" t="s">
        <v>519</v>
      </c>
      <c r="F1285" s="265" t="s">
        <v>519</v>
      </c>
      <c r="G1285" s="265">
        <v>-0.25</v>
      </c>
      <c r="I1285" s="265">
        <v>16</v>
      </c>
      <c r="J1285" s="265">
        <v>38</v>
      </c>
      <c r="K1285" s="266">
        <v>43101</v>
      </c>
      <c r="L1285" s="265">
        <v>2.9000000000000001E-2</v>
      </c>
      <c r="M1285" s="265">
        <v>8.3999999999999995E-3</v>
      </c>
      <c r="N1285" s="265">
        <f t="shared" si="20"/>
        <v>3.7400000000000003E-2</v>
      </c>
    </row>
    <row r="1286" spans="1:15" hidden="1" x14ac:dyDescent="0.2">
      <c r="A1286" s="265" t="s">
        <v>1610</v>
      </c>
      <c r="B1286" s="265" t="s">
        <v>1609</v>
      </c>
      <c r="C1286" s="265">
        <v>0.5</v>
      </c>
      <c r="D1286" s="265" t="s">
        <v>403</v>
      </c>
      <c r="E1286" s="265" t="s">
        <v>519</v>
      </c>
      <c r="F1286" s="265" t="s">
        <v>519</v>
      </c>
      <c r="G1286" s="265">
        <v>-0.25</v>
      </c>
      <c r="I1286" s="265">
        <v>16</v>
      </c>
      <c r="J1286" s="265">
        <v>38</v>
      </c>
      <c r="K1286" s="266">
        <v>43101</v>
      </c>
      <c r="L1286" s="265">
        <v>2.9000000000000001E-2</v>
      </c>
      <c r="M1286" s="265">
        <v>8.3999999999999995E-3</v>
      </c>
      <c r="N1286" s="265">
        <f t="shared" si="20"/>
        <v>3.7400000000000003E-2</v>
      </c>
    </row>
    <row r="1287" spans="1:15" hidden="1" x14ac:dyDescent="0.2">
      <c r="A1287" s="265" t="s">
        <v>1609</v>
      </c>
      <c r="B1287" s="265" t="s">
        <v>1609</v>
      </c>
      <c r="C1287" s="265">
        <v>0.5</v>
      </c>
      <c r="D1287" s="265" t="s">
        <v>403</v>
      </c>
      <c r="E1287" s="265" t="s">
        <v>519</v>
      </c>
      <c r="F1287" s="265" t="s">
        <v>519</v>
      </c>
      <c r="G1287" s="265">
        <v>-0.25</v>
      </c>
      <c r="I1287" s="265">
        <v>16</v>
      </c>
      <c r="J1287" s="265">
        <v>38</v>
      </c>
      <c r="K1287" s="266">
        <v>43101</v>
      </c>
      <c r="L1287" s="265">
        <v>2.9000000000000001E-2</v>
      </c>
      <c r="M1287" s="265">
        <v>8.3999999999999995E-3</v>
      </c>
      <c r="N1287" s="265">
        <f t="shared" si="20"/>
        <v>3.7400000000000003E-2</v>
      </c>
    </row>
    <row r="1288" spans="1:15" hidden="1" x14ac:dyDescent="0.2">
      <c r="A1288" s="265" t="s">
        <v>1608</v>
      </c>
      <c r="B1288" s="265" t="s">
        <v>1607</v>
      </c>
      <c r="C1288" s="265">
        <v>0.5</v>
      </c>
      <c r="D1288" s="265" t="s">
        <v>403</v>
      </c>
      <c r="E1288" s="265" t="s">
        <v>519</v>
      </c>
      <c r="F1288" s="265" t="s">
        <v>519</v>
      </c>
      <c r="G1288" s="265">
        <v>-0.25</v>
      </c>
      <c r="I1288" s="265">
        <v>16</v>
      </c>
      <c r="J1288" s="265">
        <v>38</v>
      </c>
      <c r="K1288" s="266">
        <v>43101</v>
      </c>
      <c r="L1288" s="265">
        <v>2.9000000000000001E-2</v>
      </c>
      <c r="M1288" s="265">
        <v>8.3999999999999995E-3</v>
      </c>
      <c r="N1288" s="265">
        <f t="shared" si="20"/>
        <v>3.7400000000000003E-2</v>
      </c>
    </row>
    <row r="1289" spans="1:15" hidden="1" x14ac:dyDescent="0.2">
      <c r="A1289" s="265" t="s">
        <v>1607</v>
      </c>
      <c r="B1289" s="265" t="s">
        <v>1607</v>
      </c>
      <c r="C1289" s="265">
        <v>0.5</v>
      </c>
      <c r="D1289" s="265" t="s">
        <v>403</v>
      </c>
      <c r="E1289" s="265" t="s">
        <v>519</v>
      </c>
      <c r="F1289" s="265" t="s">
        <v>519</v>
      </c>
      <c r="G1289" s="265">
        <v>-0.25</v>
      </c>
      <c r="I1289" s="265">
        <v>16</v>
      </c>
      <c r="J1289" s="265">
        <v>38</v>
      </c>
      <c r="K1289" s="266">
        <v>43101</v>
      </c>
      <c r="L1289" s="265">
        <v>2.9000000000000001E-2</v>
      </c>
      <c r="M1289" s="265">
        <v>8.3999999999999995E-3</v>
      </c>
      <c r="N1289" s="265">
        <f t="shared" si="20"/>
        <v>3.7400000000000003E-2</v>
      </c>
      <c r="O1289" s="265" t="s">
        <v>1607</v>
      </c>
    </row>
    <row r="1290" spans="1:15" hidden="1" x14ac:dyDescent="0.2">
      <c r="A1290" s="265" t="s">
        <v>149</v>
      </c>
      <c r="B1290" s="265" t="s">
        <v>149</v>
      </c>
      <c r="C1290" s="265">
        <v>0.5</v>
      </c>
      <c r="D1290" s="265" t="s">
        <v>403</v>
      </c>
      <c r="E1290" s="265" t="s">
        <v>519</v>
      </c>
      <c r="F1290" s="265" t="s">
        <v>519</v>
      </c>
      <c r="G1290" s="265">
        <v>-0.25</v>
      </c>
      <c r="I1290" s="265">
        <v>16</v>
      </c>
      <c r="J1290" s="265">
        <v>38</v>
      </c>
      <c r="K1290" s="266">
        <v>43101</v>
      </c>
      <c r="L1290" s="265">
        <v>2.9000000000000001E-2</v>
      </c>
      <c r="M1290" s="265">
        <v>8.3999999999999995E-3</v>
      </c>
      <c r="N1290" s="265">
        <f t="shared" si="20"/>
        <v>3.7400000000000003E-2</v>
      </c>
      <c r="O1290" s="265" t="s">
        <v>149</v>
      </c>
    </row>
    <row r="1291" spans="1:15" hidden="1" x14ac:dyDescent="0.2">
      <c r="A1291" s="265" t="s">
        <v>1606</v>
      </c>
      <c r="B1291" s="265" t="s">
        <v>149</v>
      </c>
      <c r="C1291" s="265">
        <v>0.5</v>
      </c>
      <c r="D1291" s="265" t="s">
        <v>403</v>
      </c>
      <c r="E1291" s="265" t="s">
        <v>519</v>
      </c>
      <c r="F1291" s="265" t="s">
        <v>519</v>
      </c>
      <c r="G1291" s="265">
        <v>-0.25</v>
      </c>
      <c r="I1291" s="265">
        <v>16</v>
      </c>
      <c r="J1291" s="265">
        <v>38</v>
      </c>
      <c r="K1291" s="266">
        <v>43101</v>
      </c>
      <c r="L1291" s="265">
        <v>2.9000000000000001E-2</v>
      </c>
      <c r="M1291" s="265">
        <v>8.3999999999999995E-3</v>
      </c>
      <c r="N1291" s="265">
        <f t="shared" si="20"/>
        <v>3.7400000000000003E-2</v>
      </c>
    </row>
    <row r="1292" spans="1:15" hidden="1" x14ac:dyDescent="0.2">
      <c r="A1292" s="265" t="s">
        <v>1605</v>
      </c>
      <c r="B1292" s="265" t="s">
        <v>1601</v>
      </c>
      <c r="C1292" s="265">
        <v>0.5</v>
      </c>
      <c r="D1292" s="265" t="s">
        <v>403</v>
      </c>
      <c r="E1292" s="265" t="s">
        <v>519</v>
      </c>
      <c r="F1292" s="265" t="s">
        <v>519</v>
      </c>
      <c r="G1292" s="265">
        <v>-0.1</v>
      </c>
      <c r="I1292" s="265">
        <v>17</v>
      </c>
      <c r="J1292" s="265">
        <v>55</v>
      </c>
      <c r="K1292" s="266">
        <v>43101</v>
      </c>
      <c r="L1292" s="265">
        <v>1.61E-2</v>
      </c>
      <c r="M1292" s="265">
        <v>1.6000000000000001E-3</v>
      </c>
      <c r="N1292" s="265">
        <f t="shared" si="20"/>
        <v>1.77E-2</v>
      </c>
    </row>
    <row r="1293" spans="1:15" hidden="1" x14ac:dyDescent="0.2">
      <c r="A1293" s="265" t="s">
        <v>1604</v>
      </c>
      <c r="B1293" s="265" t="s">
        <v>1599</v>
      </c>
      <c r="C1293" s="265">
        <v>0.5</v>
      </c>
      <c r="D1293" s="265" t="s">
        <v>403</v>
      </c>
      <c r="E1293" s="265" t="s">
        <v>519</v>
      </c>
      <c r="F1293" s="265" t="s">
        <v>519</v>
      </c>
      <c r="G1293" s="265">
        <v>-0.1</v>
      </c>
      <c r="I1293" s="265">
        <v>17</v>
      </c>
      <c r="J1293" s="265">
        <v>55</v>
      </c>
      <c r="K1293" s="266">
        <v>43101</v>
      </c>
      <c r="L1293" s="265">
        <v>1.61E-2</v>
      </c>
      <c r="M1293" s="265">
        <v>1.6000000000000001E-3</v>
      </c>
      <c r="N1293" s="265">
        <f t="shared" si="20"/>
        <v>1.77E-2</v>
      </c>
    </row>
    <row r="1294" spans="1:15" hidden="1" x14ac:dyDescent="0.2">
      <c r="A1294" s="265" t="s">
        <v>1603</v>
      </c>
      <c r="B1294" s="265" t="s">
        <v>1597</v>
      </c>
      <c r="C1294" s="265">
        <v>0.5</v>
      </c>
      <c r="D1294" s="265" t="s">
        <v>403</v>
      </c>
      <c r="E1294" s="265" t="s">
        <v>519</v>
      </c>
      <c r="F1294" s="265" t="s">
        <v>519</v>
      </c>
      <c r="G1294" s="265">
        <v>-0.1</v>
      </c>
      <c r="I1294" s="265">
        <v>17</v>
      </c>
      <c r="J1294" s="265">
        <v>55</v>
      </c>
      <c r="K1294" s="266">
        <v>43101</v>
      </c>
      <c r="L1294" s="265">
        <v>1.61E-2</v>
      </c>
      <c r="M1294" s="265">
        <v>1.6000000000000001E-3</v>
      </c>
      <c r="N1294" s="265">
        <f t="shared" si="20"/>
        <v>1.77E-2</v>
      </c>
    </row>
    <row r="1295" spans="1:15" hidden="1" x14ac:dyDescent="0.2">
      <c r="A1295" s="265" t="s">
        <v>1602</v>
      </c>
      <c r="B1295" s="265" t="s">
        <v>1601</v>
      </c>
      <c r="C1295" s="265">
        <v>0.5</v>
      </c>
      <c r="D1295" s="265" t="s">
        <v>403</v>
      </c>
      <c r="E1295" s="265" t="s">
        <v>519</v>
      </c>
      <c r="F1295" s="265" t="s">
        <v>519</v>
      </c>
      <c r="G1295" s="265">
        <v>-0.1</v>
      </c>
      <c r="I1295" s="265">
        <v>17</v>
      </c>
      <c r="J1295" s="265">
        <v>55</v>
      </c>
      <c r="K1295" s="266">
        <v>43101</v>
      </c>
      <c r="L1295" s="265">
        <v>1.61E-2</v>
      </c>
      <c r="M1295" s="265">
        <v>1.6000000000000001E-3</v>
      </c>
      <c r="N1295" s="265">
        <f t="shared" si="20"/>
        <v>1.77E-2</v>
      </c>
    </row>
    <row r="1296" spans="1:15" hidden="1" x14ac:dyDescent="0.2">
      <c r="A1296" s="265" t="s">
        <v>1600</v>
      </c>
      <c r="B1296" s="265" t="s">
        <v>1599</v>
      </c>
      <c r="C1296" s="265">
        <v>0.5</v>
      </c>
      <c r="D1296" s="265" t="s">
        <v>403</v>
      </c>
      <c r="E1296" s="265" t="s">
        <v>519</v>
      </c>
      <c r="F1296" s="265" t="s">
        <v>519</v>
      </c>
      <c r="G1296" s="265">
        <v>-0.1</v>
      </c>
      <c r="I1296" s="265">
        <v>17</v>
      </c>
      <c r="J1296" s="265">
        <v>55</v>
      </c>
      <c r="K1296" s="266">
        <v>43101</v>
      </c>
      <c r="L1296" s="265">
        <v>1.61E-2</v>
      </c>
      <c r="M1296" s="265">
        <v>1.6000000000000001E-3</v>
      </c>
      <c r="N1296" s="265">
        <f t="shared" si="20"/>
        <v>1.77E-2</v>
      </c>
    </row>
    <row r="1297" spans="1:15" hidden="1" x14ac:dyDescent="0.2">
      <c r="A1297" s="265" t="s">
        <v>1598</v>
      </c>
      <c r="B1297" s="265" t="s">
        <v>1597</v>
      </c>
      <c r="C1297" s="265">
        <v>0.5</v>
      </c>
      <c r="D1297" s="265" t="s">
        <v>403</v>
      </c>
      <c r="E1297" s="265" t="s">
        <v>519</v>
      </c>
      <c r="F1297" s="265" t="s">
        <v>519</v>
      </c>
      <c r="G1297" s="265">
        <v>-0.1</v>
      </c>
      <c r="I1297" s="265">
        <v>17</v>
      </c>
      <c r="J1297" s="265">
        <v>55</v>
      </c>
      <c r="K1297" s="266">
        <v>43101</v>
      </c>
      <c r="L1297" s="265">
        <v>1.61E-2</v>
      </c>
      <c r="M1297" s="265">
        <v>1.6000000000000001E-3</v>
      </c>
      <c r="N1297" s="265">
        <f t="shared" si="20"/>
        <v>1.77E-2</v>
      </c>
    </row>
    <row r="1298" spans="1:15" hidden="1" x14ac:dyDescent="0.2">
      <c r="A1298" s="265" t="s">
        <v>162</v>
      </c>
      <c r="B1298" s="265" t="s">
        <v>162</v>
      </c>
      <c r="C1298" s="265">
        <v>0.5</v>
      </c>
      <c r="D1298" s="265" t="s">
        <v>403</v>
      </c>
      <c r="E1298" s="265" t="s">
        <v>519</v>
      </c>
      <c r="F1298" s="265" t="s">
        <v>519</v>
      </c>
      <c r="G1298" s="265">
        <v>-0.1</v>
      </c>
      <c r="I1298" s="265">
        <v>17</v>
      </c>
      <c r="J1298" s="265">
        <v>55</v>
      </c>
      <c r="K1298" s="266">
        <v>43101</v>
      </c>
      <c r="L1298" s="265">
        <v>1.61E-2</v>
      </c>
      <c r="M1298" s="265">
        <v>1.6000000000000001E-3</v>
      </c>
      <c r="N1298" s="265">
        <f t="shared" si="20"/>
        <v>1.77E-2</v>
      </c>
      <c r="O1298" s="265" t="s">
        <v>162</v>
      </c>
    </row>
    <row r="1299" spans="1:15" hidden="1" x14ac:dyDescent="0.2">
      <c r="A1299" s="265" t="s">
        <v>1595</v>
      </c>
      <c r="B1299" s="265" t="s">
        <v>1595</v>
      </c>
      <c r="C1299" s="265">
        <v>0.5</v>
      </c>
      <c r="D1299" s="265" t="s">
        <v>403</v>
      </c>
      <c r="E1299" s="265" t="s">
        <v>519</v>
      </c>
      <c r="F1299" s="265" t="s">
        <v>519</v>
      </c>
      <c r="G1299" s="265">
        <v>-0.1</v>
      </c>
      <c r="I1299" s="265">
        <v>17</v>
      </c>
      <c r="J1299" s="265">
        <v>55</v>
      </c>
      <c r="K1299" s="266">
        <v>43101</v>
      </c>
      <c r="L1299" s="265">
        <v>1.61E-2</v>
      </c>
      <c r="M1299" s="265">
        <v>1.6000000000000001E-3</v>
      </c>
      <c r="N1299" s="265">
        <f t="shared" si="20"/>
        <v>1.77E-2</v>
      </c>
    </row>
    <row r="1300" spans="1:15" hidden="1" x14ac:dyDescent="0.2">
      <c r="A1300" s="265" t="s">
        <v>1596</v>
      </c>
      <c r="B1300" s="265" t="s">
        <v>1595</v>
      </c>
      <c r="C1300" s="265">
        <v>0.5</v>
      </c>
      <c r="D1300" s="265" t="s">
        <v>403</v>
      </c>
      <c r="E1300" s="265" t="s">
        <v>519</v>
      </c>
      <c r="F1300" s="265" t="s">
        <v>519</v>
      </c>
      <c r="G1300" s="265">
        <v>-0.1</v>
      </c>
      <c r="I1300" s="265">
        <v>17</v>
      </c>
      <c r="J1300" s="265">
        <v>55</v>
      </c>
      <c r="K1300" s="266">
        <v>43101</v>
      </c>
      <c r="L1300" s="265">
        <v>1.61E-2</v>
      </c>
      <c r="M1300" s="265">
        <v>1.6000000000000001E-3</v>
      </c>
      <c r="N1300" s="265">
        <f t="shared" si="20"/>
        <v>1.77E-2</v>
      </c>
    </row>
    <row r="1301" spans="1:15" hidden="1" x14ac:dyDescent="0.2">
      <c r="A1301" s="265" t="s">
        <v>1593</v>
      </c>
      <c r="B1301" s="265" t="s">
        <v>1593</v>
      </c>
      <c r="C1301" s="265">
        <v>0.5</v>
      </c>
      <c r="D1301" s="265" t="s">
        <v>403</v>
      </c>
      <c r="E1301" s="265" t="s">
        <v>519</v>
      </c>
      <c r="F1301" s="265" t="s">
        <v>519</v>
      </c>
      <c r="G1301" s="265">
        <v>-0.1</v>
      </c>
      <c r="I1301" s="265">
        <v>17</v>
      </c>
      <c r="J1301" s="265">
        <v>55</v>
      </c>
      <c r="K1301" s="266">
        <v>43101</v>
      </c>
      <c r="L1301" s="265">
        <v>1.61E-2</v>
      </c>
      <c r="M1301" s="265">
        <v>1.6000000000000001E-3</v>
      </c>
      <c r="N1301" s="265">
        <f t="shared" si="20"/>
        <v>1.77E-2</v>
      </c>
    </row>
    <row r="1302" spans="1:15" hidden="1" x14ac:dyDescent="0.2">
      <c r="A1302" s="265" t="s">
        <v>1594</v>
      </c>
      <c r="B1302" s="265" t="s">
        <v>1593</v>
      </c>
      <c r="C1302" s="265">
        <v>0.5</v>
      </c>
      <c r="D1302" s="265" t="s">
        <v>403</v>
      </c>
      <c r="E1302" s="265" t="s">
        <v>519</v>
      </c>
      <c r="F1302" s="265" t="s">
        <v>519</v>
      </c>
      <c r="G1302" s="265">
        <v>-0.1</v>
      </c>
      <c r="I1302" s="265">
        <v>17</v>
      </c>
      <c r="J1302" s="265">
        <v>55</v>
      </c>
      <c r="K1302" s="266">
        <v>43101</v>
      </c>
      <c r="L1302" s="265">
        <v>1.61E-2</v>
      </c>
      <c r="M1302" s="265">
        <v>1.6000000000000001E-3</v>
      </c>
      <c r="N1302" s="265">
        <f t="shared" si="20"/>
        <v>1.77E-2</v>
      </c>
    </row>
    <row r="1303" spans="1:15" hidden="1" x14ac:dyDescent="0.2">
      <c r="A1303" s="265" t="s">
        <v>1592</v>
      </c>
      <c r="B1303" s="265" t="s">
        <v>162</v>
      </c>
      <c r="C1303" s="265">
        <v>0.5</v>
      </c>
      <c r="D1303" s="265" t="s">
        <v>403</v>
      </c>
      <c r="E1303" s="265" t="s">
        <v>519</v>
      </c>
      <c r="F1303" s="265" t="s">
        <v>519</v>
      </c>
      <c r="G1303" s="265">
        <v>-0.1</v>
      </c>
      <c r="I1303" s="265">
        <v>17</v>
      </c>
      <c r="J1303" s="265">
        <v>55</v>
      </c>
      <c r="K1303" s="266">
        <v>43101</v>
      </c>
      <c r="L1303" s="265">
        <v>1.61E-2</v>
      </c>
      <c r="M1303" s="265">
        <v>1.6000000000000001E-3</v>
      </c>
      <c r="N1303" s="265">
        <f t="shared" si="20"/>
        <v>1.77E-2</v>
      </c>
    </row>
    <row r="1304" spans="1:15" hidden="1" x14ac:dyDescent="0.2">
      <c r="A1304" s="265" t="s">
        <v>1591</v>
      </c>
      <c r="B1304" s="265" t="s">
        <v>1590</v>
      </c>
      <c r="C1304" s="265">
        <v>0.5</v>
      </c>
      <c r="D1304" s="265" t="s">
        <v>403</v>
      </c>
      <c r="E1304" s="265" t="s">
        <v>519</v>
      </c>
      <c r="F1304" s="265" t="s">
        <v>519</v>
      </c>
      <c r="G1304" s="265">
        <v>-0.4</v>
      </c>
      <c r="I1304" s="265">
        <v>16</v>
      </c>
      <c r="J1304" s="265">
        <v>38</v>
      </c>
      <c r="K1304" s="266">
        <v>43101</v>
      </c>
      <c r="L1304" s="265">
        <v>2.75E-2</v>
      </c>
      <c r="M1304" s="265">
        <v>1.18E-2</v>
      </c>
      <c r="N1304" s="265">
        <f t="shared" si="20"/>
        <v>3.9300000000000002E-2</v>
      </c>
    </row>
    <row r="1305" spans="1:15" hidden="1" x14ac:dyDescent="0.2">
      <c r="A1305" s="265" t="s">
        <v>1590</v>
      </c>
      <c r="B1305" s="265" t="s">
        <v>1590</v>
      </c>
      <c r="C1305" s="265">
        <v>0.5</v>
      </c>
      <c r="D1305" s="265" t="s">
        <v>403</v>
      </c>
      <c r="E1305" s="265" t="s">
        <v>519</v>
      </c>
      <c r="F1305" s="265" t="s">
        <v>519</v>
      </c>
      <c r="G1305" s="265">
        <v>-0.4</v>
      </c>
      <c r="I1305" s="265">
        <v>16</v>
      </c>
      <c r="J1305" s="265">
        <v>38</v>
      </c>
      <c r="K1305" s="266">
        <v>43101</v>
      </c>
      <c r="L1305" s="265">
        <v>2.75E-2</v>
      </c>
      <c r="M1305" s="265">
        <v>1.18E-2</v>
      </c>
      <c r="N1305" s="265">
        <f t="shared" si="20"/>
        <v>3.9300000000000002E-2</v>
      </c>
    </row>
    <row r="1306" spans="1:15" hidden="1" x14ac:dyDescent="0.2">
      <c r="A1306" s="265" t="s">
        <v>1588</v>
      </c>
      <c r="B1306" s="265" t="s">
        <v>1588</v>
      </c>
      <c r="C1306" s="265">
        <v>0.5</v>
      </c>
      <c r="D1306" s="265" t="s">
        <v>403</v>
      </c>
      <c r="E1306" s="265" t="s">
        <v>519</v>
      </c>
      <c r="F1306" s="265" t="s">
        <v>519</v>
      </c>
      <c r="G1306" s="265">
        <v>-0.4</v>
      </c>
      <c r="I1306" s="265">
        <v>16</v>
      </c>
      <c r="J1306" s="265">
        <v>38</v>
      </c>
      <c r="K1306" s="266">
        <v>43101</v>
      </c>
      <c r="L1306" s="265">
        <v>2.75E-2</v>
      </c>
      <c r="M1306" s="265">
        <v>1.18E-2</v>
      </c>
      <c r="N1306" s="265">
        <f t="shared" si="20"/>
        <v>3.9300000000000002E-2</v>
      </c>
      <c r="O1306" s="265" t="s">
        <v>1588</v>
      </c>
    </row>
    <row r="1307" spans="1:15" hidden="1" x14ac:dyDescent="0.2">
      <c r="A1307" s="265" t="s">
        <v>1589</v>
      </c>
      <c r="B1307" s="265" t="s">
        <v>1588</v>
      </c>
      <c r="C1307" s="265">
        <v>0.5</v>
      </c>
      <c r="D1307" s="265" t="s">
        <v>403</v>
      </c>
      <c r="E1307" s="265" t="s">
        <v>519</v>
      </c>
      <c r="F1307" s="265" t="s">
        <v>519</v>
      </c>
      <c r="G1307" s="265">
        <v>-0.4</v>
      </c>
      <c r="I1307" s="265">
        <v>16</v>
      </c>
      <c r="J1307" s="265">
        <v>38</v>
      </c>
      <c r="K1307" s="266">
        <v>43101</v>
      </c>
      <c r="L1307" s="265">
        <v>2.75E-2</v>
      </c>
      <c r="M1307" s="265">
        <v>1.18E-2</v>
      </c>
      <c r="N1307" s="265">
        <f t="shared" si="20"/>
        <v>3.9300000000000002E-2</v>
      </c>
    </row>
    <row r="1308" spans="1:15" hidden="1" x14ac:dyDescent="0.2">
      <c r="A1308" s="265" t="s">
        <v>1587</v>
      </c>
      <c r="B1308" s="265" t="s">
        <v>1584</v>
      </c>
      <c r="C1308" s="265">
        <v>0.5</v>
      </c>
      <c r="D1308" s="265" t="s">
        <v>403</v>
      </c>
      <c r="E1308" s="265" t="s">
        <v>519</v>
      </c>
      <c r="F1308" s="265" t="s">
        <v>519</v>
      </c>
      <c r="G1308" s="265">
        <v>-0.4</v>
      </c>
      <c r="I1308" s="265">
        <v>16</v>
      </c>
      <c r="J1308" s="265">
        <v>38</v>
      </c>
      <c r="K1308" s="266">
        <v>43101</v>
      </c>
      <c r="L1308" s="265">
        <v>2.75E-2</v>
      </c>
      <c r="M1308" s="265">
        <v>1.18E-2</v>
      </c>
      <c r="N1308" s="265">
        <f t="shared" si="20"/>
        <v>3.9300000000000002E-2</v>
      </c>
    </row>
    <row r="1309" spans="1:15" hidden="1" x14ac:dyDescent="0.2">
      <c r="A1309" s="265" t="s">
        <v>1586</v>
      </c>
      <c r="B1309" s="265" t="s">
        <v>1582</v>
      </c>
      <c r="C1309" s="265">
        <v>0.5</v>
      </c>
      <c r="D1309" s="265" t="s">
        <v>403</v>
      </c>
      <c r="E1309" s="265" t="s">
        <v>519</v>
      </c>
      <c r="F1309" s="265" t="s">
        <v>519</v>
      </c>
      <c r="G1309" s="265">
        <v>-0.4</v>
      </c>
      <c r="I1309" s="265">
        <v>16</v>
      </c>
      <c r="J1309" s="265">
        <v>38</v>
      </c>
      <c r="K1309" s="266">
        <v>43101</v>
      </c>
      <c r="L1309" s="265">
        <v>2.75E-2</v>
      </c>
      <c r="M1309" s="265">
        <v>1.18E-2</v>
      </c>
      <c r="N1309" s="265">
        <f t="shared" si="20"/>
        <v>3.9300000000000002E-2</v>
      </c>
    </row>
    <row r="1310" spans="1:15" hidden="1" x14ac:dyDescent="0.2">
      <c r="A1310" s="265" t="s">
        <v>1585</v>
      </c>
      <c r="B1310" s="265" t="s">
        <v>1584</v>
      </c>
      <c r="C1310" s="265">
        <v>0.5</v>
      </c>
      <c r="D1310" s="265" t="s">
        <v>403</v>
      </c>
      <c r="E1310" s="265" t="s">
        <v>519</v>
      </c>
      <c r="F1310" s="265" t="s">
        <v>519</v>
      </c>
      <c r="G1310" s="265">
        <v>-0.4</v>
      </c>
      <c r="I1310" s="265">
        <v>16</v>
      </c>
      <c r="J1310" s="265">
        <v>38</v>
      </c>
      <c r="K1310" s="266">
        <v>43101</v>
      </c>
      <c r="L1310" s="265">
        <v>2.75E-2</v>
      </c>
      <c r="M1310" s="265">
        <v>1.18E-2</v>
      </c>
      <c r="N1310" s="265">
        <f t="shared" si="20"/>
        <v>3.9300000000000002E-2</v>
      </c>
    </row>
    <row r="1311" spans="1:15" hidden="1" x14ac:dyDescent="0.2">
      <c r="A1311" s="265" t="s">
        <v>1583</v>
      </c>
      <c r="B1311" s="265" t="s">
        <v>1582</v>
      </c>
      <c r="C1311" s="265">
        <v>0.5</v>
      </c>
      <c r="D1311" s="265" t="s">
        <v>403</v>
      </c>
      <c r="E1311" s="265" t="s">
        <v>519</v>
      </c>
      <c r="F1311" s="265" t="s">
        <v>519</v>
      </c>
      <c r="G1311" s="265">
        <v>-0.4</v>
      </c>
      <c r="I1311" s="265">
        <v>16</v>
      </c>
      <c r="J1311" s="265">
        <v>38</v>
      </c>
      <c r="K1311" s="266">
        <v>43101</v>
      </c>
      <c r="L1311" s="265">
        <v>2.75E-2</v>
      </c>
      <c r="M1311" s="265">
        <v>1.18E-2</v>
      </c>
      <c r="N1311" s="265">
        <f t="shared" si="20"/>
        <v>3.9300000000000002E-2</v>
      </c>
    </row>
    <row r="1312" spans="1:15" hidden="1" x14ac:dyDescent="0.2">
      <c r="A1312" s="265" t="s">
        <v>163</v>
      </c>
      <c r="B1312" s="265" t="s">
        <v>1580</v>
      </c>
      <c r="C1312" s="265">
        <v>0.5</v>
      </c>
      <c r="D1312" s="265" t="s">
        <v>403</v>
      </c>
      <c r="E1312" s="265" t="s">
        <v>519</v>
      </c>
      <c r="F1312" s="265" t="s">
        <v>519</v>
      </c>
      <c r="G1312" s="265">
        <v>-0.4</v>
      </c>
      <c r="I1312" s="265">
        <v>16</v>
      </c>
      <c r="J1312" s="265">
        <v>38</v>
      </c>
      <c r="K1312" s="266">
        <v>43101</v>
      </c>
      <c r="L1312" s="265">
        <v>2.75E-2</v>
      </c>
      <c r="M1312" s="265">
        <v>1.18E-2</v>
      </c>
      <c r="N1312" s="265">
        <f t="shared" si="20"/>
        <v>3.9300000000000002E-2</v>
      </c>
      <c r="O1312" s="265" t="s">
        <v>163</v>
      </c>
    </row>
    <row r="1313" spans="1:15" hidden="1" x14ac:dyDescent="0.2">
      <c r="A1313" s="265" t="s">
        <v>1581</v>
      </c>
      <c r="B1313" s="265" t="s">
        <v>1580</v>
      </c>
      <c r="C1313" s="265">
        <v>0.5</v>
      </c>
      <c r="D1313" s="265" t="s">
        <v>403</v>
      </c>
      <c r="E1313" s="265" t="s">
        <v>519</v>
      </c>
      <c r="F1313" s="265" t="s">
        <v>519</v>
      </c>
      <c r="G1313" s="265">
        <v>-0.4</v>
      </c>
      <c r="I1313" s="265">
        <v>16</v>
      </c>
      <c r="J1313" s="265">
        <v>38</v>
      </c>
      <c r="K1313" s="266">
        <v>43101</v>
      </c>
      <c r="L1313" s="265">
        <v>2.75E-2</v>
      </c>
      <c r="M1313" s="265">
        <v>1.18E-2</v>
      </c>
      <c r="N1313" s="265">
        <f t="shared" si="20"/>
        <v>3.9300000000000002E-2</v>
      </c>
    </row>
    <row r="1314" spans="1:15" hidden="1" x14ac:dyDescent="0.2">
      <c r="A1314" s="265" t="s">
        <v>150</v>
      </c>
      <c r="B1314" s="265" t="s">
        <v>150</v>
      </c>
      <c r="C1314" s="265">
        <v>0.5</v>
      </c>
      <c r="D1314" s="265" t="s">
        <v>403</v>
      </c>
      <c r="E1314" s="265" t="s">
        <v>519</v>
      </c>
      <c r="F1314" s="265" t="s">
        <v>519</v>
      </c>
      <c r="G1314" s="265">
        <v>-0.5</v>
      </c>
      <c r="I1314" s="265">
        <v>15</v>
      </c>
      <c r="J1314" s="265">
        <v>44</v>
      </c>
      <c r="K1314" s="266">
        <v>43101</v>
      </c>
      <c r="L1314" s="265">
        <v>2.6499999999999999E-2</v>
      </c>
      <c r="M1314" s="265">
        <v>1.41E-2</v>
      </c>
      <c r="N1314" s="265">
        <f t="shared" si="20"/>
        <v>4.0599999999999997E-2</v>
      </c>
      <c r="O1314" s="265" t="s">
        <v>150</v>
      </c>
    </row>
    <row r="1315" spans="1:15" hidden="1" x14ac:dyDescent="0.2">
      <c r="A1315" s="265" t="s">
        <v>1579</v>
      </c>
      <c r="B1315" s="265" t="s">
        <v>150</v>
      </c>
      <c r="C1315" s="265">
        <v>0.5</v>
      </c>
      <c r="D1315" s="265" t="s">
        <v>403</v>
      </c>
      <c r="E1315" s="265" t="s">
        <v>519</v>
      </c>
      <c r="F1315" s="265" t="s">
        <v>519</v>
      </c>
      <c r="G1315" s="265">
        <v>-0.5</v>
      </c>
      <c r="I1315" s="265">
        <v>15</v>
      </c>
      <c r="J1315" s="265">
        <v>44</v>
      </c>
      <c r="K1315" s="266">
        <v>43101</v>
      </c>
      <c r="L1315" s="265">
        <v>2.6499999999999999E-2</v>
      </c>
      <c r="M1315" s="265">
        <v>1.41E-2</v>
      </c>
      <c r="N1315" s="265">
        <f t="shared" si="20"/>
        <v>4.0599999999999997E-2</v>
      </c>
    </row>
    <row r="1316" spans="1:15" hidden="1" x14ac:dyDescent="0.2">
      <c r="A1316" s="265" t="s">
        <v>176</v>
      </c>
      <c r="B1316" s="265" t="s">
        <v>176</v>
      </c>
      <c r="C1316" s="265">
        <v>0.5</v>
      </c>
      <c r="D1316" s="265" t="s">
        <v>403</v>
      </c>
      <c r="E1316" s="265" t="s">
        <v>519</v>
      </c>
      <c r="F1316" s="265" t="s">
        <v>519</v>
      </c>
      <c r="G1316" s="265">
        <v>-0.6</v>
      </c>
      <c r="I1316" s="265">
        <v>17</v>
      </c>
      <c r="J1316" s="265">
        <v>55</v>
      </c>
      <c r="K1316" s="266">
        <v>43101</v>
      </c>
      <c r="L1316" s="265">
        <v>1.9699999999999999E-2</v>
      </c>
      <c r="M1316" s="265">
        <v>1.18E-2</v>
      </c>
      <c r="N1316" s="265">
        <f t="shared" si="20"/>
        <v>3.15E-2</v>
      </c>
      <c r="O1316" s="265" t="s">
        <v>176</v>
      </c>
    </row>
    <row r="1317" spans="1:15" hidden="1" x14ac:dyDescent="0.2">
      <c r="A1317" s="265" t="s">
        <v>1578</v>
      </c>
      <c r="B1317" s="265" t="s">
        <v>176</v>
      </c>
      <c r="C1317" s="265">
        <v>0.5</v>
      </c>
      <c r="D1317" s="265" t="s">
        <v>403</v>
      </c>
      <c r="E1317" s="265" t="s">
        <v>519</v>
      </c>
      <c r="F1317" s="265" t="s">
        <v>519</v>
      </c>
      <c r="G1317" s="265">
        <v>-0.6</v>
      </c>
      <c r="I1317" s="265">
        <v>17</v>
      </c>
      <c r="J1317" s="265">
        <v>55</v>
      </c>
      <c r="K1317" s="266">
        <v>43101</v>
      </c>
      <c r="L1317" s="265">
        <v>1.9699999999999999E-2</v>
      </c>
      <c r="M1317" s="265">
        <v>1.18E-2</v>
      </c>
      <c r="N1317" s="265">
        <f t="shared" si="20"/>
        <v>3.15E-2</v>
      </c>
    </row>
    <row r="1318" spans="1:15" hidden="1" x14ac:dyDescent="0.2">
      <c r="A1318" s="265" t="s">
        <v>1577</v>
      </c>
      <c r="B1318" s="265" t="s">
        <v>520</v>
      </c>
      <c r="C1318" s="265">
        <v>0.5</v>
      </c>
      <c r="D1318" s="265" t="s">
        <v>403</v>
      </c>
      <c r="E1318" s="265" t="s">
        <v>519</v>
      </c>
      <c r="F1318" s="265" t="s">
        <v>519</v>
      </c>
      <c r="G1318" s="265">
        <v>0</v>
      </c>
      <c r="K1318" s="266">
        <v>41730</v>
      </c>
      <c r="L1318" s="265">
        <v>0</v>
      </c>
      <c r="M1318" s="265">
        <v>0</v>
      </c>
      <c r="N1318" s="265">
        <f t="shared" si="20"/>
        <v>0</v>
      </c>
    </row>
    <row r="1319" spans="1:15" hidden="1" x14ac:dyDescent="0.2">
      <c r="A1319" s="265" t="s">
        <v>364</v>
      </c>
      <c r="B1319" s="265" t="s">
        <v>364</v>
      </c>
      <c r="C1319" s="265">
        <v>0.5</v>
      </c>
      <c r="D1319" s="265" t="s">
        <v>403</v>
      </c>
      <c r="E1319" s="265" t="s">
        <v>519</v>
      </c>
      <c r="F1319" s="265" t="s">
        <v>519</v>
      </c>
      <c r="G1319" s="265">
        <v>-0.1</v>
      </c>
      <c r="I1319" s="265">
        <v>3</v>
      </c>
      <c r="J1319" s="265">
        <v>20</v>
      </c>
      <c r="K1319" s="266">
        <v>43101</v>
      </c>
      <c r="L1319" s="265">
        <v>7.5800000000000006E-2</v>
      </c>
      <c r="M1319" s="265">
        <v>7.6E-3</v>
      </c>
      <c r="N1319" s="265">
        <f t="shared" si="20"/>
        <v>8.3400000000000002E-2</v>
      </c>
      <c r="O1319" s="265" t="s">
        <v>364</v>
      </c>
    </row>
    <row r="1320" spans="1:15" hidden="1" x14ac:dyDescent="0.2">
      <c r="A1320" s="265" t="s">
        <v>1576</v>
      </c>
      <c r="B1320" s="265" t="s">
        <v>364</v>
      </c>
      <c r="C1320" s="265">
        <v>0.5</v>
      </c>
      <c r="D1320" s="265" t="s">
        <v>403</v>
      </c>
      <c r="E1320" s="265" t="s">
        <v>519</v>
      </c>
      <c r="F1320" s="265" t="s">
        <v>519</v>
      </c>
      <c r="G1320" s="265">
        <v>-0.1</v>
      </c>
      <c r="I1320" s="265">
        <v>3</v>
      </c>
      <c r="J1320" s="265">
        <v>20</v>
      </c>
      <c r="K1320" s="266">
        <v>43101</v>
      </c>
      <c r="L1320" s="265">
        <v>7.5800000000000006E-2</v>
      </c>
      <c r="M1320" s="265">
        <v>7.6E-3</v>
      </c>
      <c r="N1320" s="265">
        <f t="shared" si="20"/>
        <v>8.3400000000000002E-2</v>
      </c>
    </row>
    <row r="1321" spans="1:15" hidden="1" x14ac:dyDescent="0.2">
      <c r="A1321" s="265" t="s">
        <v>151</v>
      </c>
      <c r="B1321" s="265" t="s">
        <v>151</v>
      </c>
      <c r="C1321" s="265">
        <v>0.5</v>
      </c>
      <c r="D1321" s="265" t="s">
        <v>403</v>
      </c>
      <c r="E1321" s="265" t="s">
        <v>519</v>
      </c>
      <c r="F1321" s="265" t="s">
        <v>519</v>
      </c>
      <c r="G1321" s="265">
        <v>-0.1</v>
      </c>
      <c r="I1321" s="265">
        <v>32</v>
      </c>
      <c r="J1321" s="265">
        <v>20</v>
      </c>
      <c r="K1321" s="266">
        <v>43101</v>
      </c>
      <c r="L1321" s="265">
        <v>0.05</v>
      </c>
      <c r="M1321" s="265">
        <v>5.0000000000000001E-3</v>
      </c>
      <c r="N1321" s="265">
        <f t="shared" si="20"/>
        <v>5.5E-2</v>
      </c>
      <c r="O1321" s="265" t="s">
        <v>151</v>
      </c>
    </row>
    <row r="1322" spans="1:15" hidden="1" x14ac:dyDescent="0.2">
      <c r="A1322" s="265" t="s">
        <v>1575</v>
      </c>
      <c r="B1322" s="265" t="s">
        <v>151</v>
      </c>
      <c r="C1322" s="265">
        <v>0.5</v>
      </c>
      <c r="D1322" s="265" t="s">
        <v>403</v>
      </c>
      <c r="E1322" s="265" t="s">
        <v>519</v>
      </c>
      <c r="F1322" s="265" t="s">
        <v>519</v>
      </c>
      <c r="G1322" s="265">
        <v>-0.1</v>
      </c>
      <c r="I1322" s="265">
        <v>32</v>
      </c>
      <c r="J1322" s="265">
        <v>20</v>
      </c>
      <c r="K1322" s="266">
        <v>43101</v>
      </c>
      <c r="L1322" s="265">
        <v>0.05</v>
      </c>
      <c r="M1322" s="265">
        <v>5.0000000000000001E-3</v>
      </c>
      <c r="N1322" s="265">
        <f t="shared" si="20"/>
        <v>5.5E-2</v>
      </c>
    </row>
    <row r="1323" spans="1:15" hidden="1" x14ac:dyDescent="0.2">
      <c r="A1323" s="265" t="s">
        <v>201</v>
      </c>
      <c r="B1323" s="265" t="s">
        <v>201</v>
      </c>
      <c r="C1323" s="265">
        <v>0.5</v>
      </c>
      <c r="D1323" s="265" t="s">
        <v>403</v>
      </c>
      <c r="E1323" s="265" t="s">
        <v>519</v>
      </c>
      <c r="F1323" s="265" t="s">
        <v>519</v>
      </c>
      <c r="G1323" s="265">
        <v>0</v>
      </c>
      <c r="K1323" s="266">
        <v>43647</v>
      </c>
      <c r="L1323" s="265">
        <v>0.1429</v>
      </c>
      <c r="M1323" s="265">
        <v>0</v>
      </c>
      <c r="N1323" s="265">
        <f t="shared" si="20"/>
        <v>0.1429</v>
      </c>
      <c r="O1323" s="265" t="s">
        <v>201</v>
      </c>
    </row>
    <row r="1324" spans="1:15" hidden="1" x14ac:dyDescent="0.2">
      <c r="A1324" s="265" t="s">
        <v>1574</v>
      </c>
      <c r="B1324" s="265" t="s">
        <v>201</v>
      </c>
      <c r="C1324" s="265">
        <v>0.5</v>
      </c>
      <c r="D1324" s="265" t="s">
        <v>403</v>
      </c>
      <c r="E1324" s="265" t="s">
        <v>519</v>
      </c>
      <c r="F1324" s="265" t="s">
        <v>519</v>
      </c>
      <c r="G1324" s="265">
        <v>0</v>
      </c>
      <c r="K1324" s="266">
        <v>43647</v>
      </c>
      <c r="L1324" s="265">
        <v>0.1429</v>
      </c>
      <c r="M1324" s="265">
        <v>0</v>
      </c>
      <c r="N1324" s="265">
        <f t="shared" si="20"/>
        <v>0.1429</v>
      </c>
    </row>
    <row r="1325" spans="1:15" hidden="1" x14ac:dyDescent="0.2">
      <c r="A1325" s="265" t="s">
        <v>1573</v>
      </c>
      <c r="B1325" s="265" t="s">
        <v>201</v>
      </c>
      <c r="C1325" s="265">
        <v>0.5</v>
      </c>
      <c r="D1325" s="265" t="s">
        <v>403</v>
      </c>
      <c r="E1325" s="265" t="s">
        <v>519</v>
      </c>
      <c r="F1325" s="265" t="s">
        <v>519</v>
      </c>
      <c r="G1325" s="265">
        <v>0</v>
      </c>
      <c r="K1325" s="266">
        <v>43647</v>
      </c>
      <c r="L1325" s="265">
        <v>0.1429</v>
      </c>
      <c r="M1325" s="265">
        <v>0</v>
      </c>
      <c r="N1325" s="265">
        <f t="shared" si="20"/>
        <v>0.1429</v>
      </c>
    </row>
    <row r="1326" spans="1:15" hidden="1" x14ac:dyDescent="0.2">
      <c r="A1326" s="265" t="s">
        <v>1572</v>
      </c>
      <c r="B1326" s="265" t="s">
        <v>1571</v>
      </c>
      <c r="C1326" s="265">
        <v>0.5</v>
      </c>
      <c r="D1326" s="265" t="s">
        <v>403</v>
      </c>
      <c r="E1326" s="265" t="s">
        <v>519</v>
      </c>
      <c r="F1326" s="265" t="s">
        <v>519</v>
      </c>
      <c r="G1326" s="265">
        <v>0</v>
      </c>
      <c r="K1326" s="266">
        <v>43101</v>
      </c>
      <c r="L1326" s="265">
        <v>0</v>
      </c>
      <c r="M1326" s="265">
        <v>0</v>
      </c>
      <c r="N1326" s="265">
        <f t="shared" si="20"/>
        <v>0</v>
      </c>
    </row>
    <row r="1327" spans="1:15" hidden="1" x14ac:dyDescent="0.2">
      <c r="A1327" s="265" t="s">
        <v>1570</v>
      </c>
      <c r="B1327" s="265" t="s">
        <v>1569</v>
      </c>
      <c r="C1327" s="265">
        <v>0.5</v>
      </c>
      <c r="D1327" s="265" t="s">
        <v>403</v>
      </c>
      <c r="E1327" s="265" t="s">
        <v>519</v>
      </c>
      <c r="F1327" s="265" t="s">
        <v>519</v>
      </c>
      <c r="G1327" s="265">
        <v>0</v>
      </c>
      <c r="K1327" s="266">
        <v>41760</v>
      </c>
      <c r="L1327" s="265">
        <v>0</v>
      </c>
      <c r="M1327" s="265">
        <v>0</v>
      </c>
      <c r="N1327" s="265">
        <f t="shared" si="20"/>
        <v>0</v>
      </c>
    </row>
    <row r="1328" spans="1:15" hidden="1" x14ac:dyDescent="0.2">
      <c r="A1328" s="265" t="s">
        <v>1568</v>
      </c>
      <c r="B1328" s="265" t="s">
        <v>1567</v>
      </c>
      <c r="C1328" s="265">
        <v>0.5</v>
      </c>
      <c r="D1328" s="265" t="s">
        <v>403</v>
      </c>
      <c r="E1328" s="265" t="s">
        <v>519</v>
      </c>
      <c r="F1328" s="265" t="s">
        <v>519</v>
      </c>
      <c r="G1328" s="265">
        <v>0</v>
      </c>
      <c r="K1328" s="266">
        <v>41760</v>
      </c>
      <c r="L1328" s="265">
        <v>0</v>
      </c>
      <c r="M1328" s="265">
        <v>0</v>
      </c>
      <c r="N1328" s="265">
        <f t="shared" si="20"/>
        <v>0</v>
      </c>
    </row>
    <row r="1329" spans="1:15" hidden="1" x14ac:dyDescent="0.2">
      <c r="A1329" s="265" t="s">
        <v>152</v>
      </c>
      <c r="B1329" s="265" t="s">
        <v>152</v>
      </c>
      <c r="C1329" s="265">
        <v>0.5</v>
      </c>
      <c r="D1329" s="265" t="s">
        <v>403</v>
      </c>
      <c r="E1329" s="265" t="s">
        <v>519</v>
      </c>
      <c r="F1329" s="265" t="s">
        <v>519</v>
      </c>
      <c r="G1329" s="265">
        <v>-0.15</v>
      </c>
      <c r="I1329" s="265">
        <v>22</v>
      </c>
      <c r="J1329" s="265">
        <v>31</v>
      </c>
      <c r="K1329" s="266">
        <v>43101</v>
      </c>
      <c r="L1329" s="265">
        <v>4.0899999999999999E-2</v>
      </c>
      <c r="M1329" s="265">
        <v>6.6E-3</v>
      </c>
      <c r="N1329" s="265">
        <f t="shared" si="20"/>
        <v>4.7500000000000001E-2</v>
      </c>
      <c r="O1329" s="265" t="s">
        <v>152</v>
      </c>
    </row>
    <row r="1330" spans="1:15" hidden="1" x14ac:dyDescent="0.2">
      <c r="A1330" s="265" t="s">
        <v>1566</v>
      </c>
      <c r="B1330" s="265" t="s">
        <v>152</v>
      </c>
      <c r="C1330" s="265">
        <v>0.5</v>
      </c>
      <c r="D1330" s="265" t="s">
        <v>403</v>
      </c>
      <c r="E1330" s="265" t="s">
        <v>519</v>
      </c>
      <c r="F1330" s="265" t="s">
        <v>519</v>
      </c>
      <c r="G1330" s="265">
        <v>-0.15</v>
      </c>
      <c r="I1330" s="265">
        <v>22</v>
      </c>
      <c r="J1330" s="265">
        <v>31</v>
      </c>
      <c r="K1330" s="266">
        <v>43101</v>
      </c>
      <c r="L1330" s="265">
        <v>4.0899999999999999E-2</v>
      </c>
      <c r="M1330" s="265">
        <v>6.6E-3</v>
      </c>
      <c r="N1330" s="265">
        <f t="shared" si="20"/>
        <v>4.7500000000000001E-2</v>
      </c>
    </row>
    <row r="1331" spans="1:15" hidden="1" x14ac:dyDescent="0.2">
      <c r="A1331" s="265" t="s">
        <v>1565</v>
      </c>
      <c r="B1331" s="265" t="s">
        <v>1112</v>
      </c>
      <c r="C1331" s="265">
        <v>0.5</v>
      </c>
      <c r="D1331" s="265" t="s">
        <v>783</v>
      </c>
      <c r="E1331" s="265" t="s">
        <v>519</v>
      </c>
      <c r="F1331" s="265" t="s">
        <v>519</v>
      </c>
      <c r="G1331" s="265">
        <v>0</v>
      </c>
      <c r="K1331" s="266">
        <v>42979</v>
      </c>
      <c r="L1331" s="265">
        <v>0</v>
      </c>
      <c r="M1331" s="265">
        <v>0</v>
      </c>
      <c r="N1331" s="265">
        <f t="shared" si="20"/>
        <v>0</v>
      </c>
      <c r="O1331" s="265" t="s">
        <v>1565</v>
      </c>
    </row>
    <row r="1332" spans="1:15" hidden="1" x14ac:dyDescent="0.2">
      <c r="A1332" s="265" t="s">
        <v>1564</v>
      </c>
      <c r="B1332" s="265" t="s">
        <v>538</v>
      </c>
      <c r="C1332" s="265">
        <v>0.5</v>
      </c>
      <c r="D1332" s="265" t="s">
        <v>403</v>
      </c>
      <c r="E1332" s="265" t="s">
        <v>519</v>
      </c>
      <c r="F1332" s="265" t="s">
        <v>519</v>
      </c>
      <c r="G1332" s="265">
        <v>0</v>
      </c>
      <c r="K1332" s="266">
        <v>40391</v>
      </c>
      <c r="L1332" s="265">
        <v>0</v>
      </c>
      <c r="M1332" s="265">
        <v>0</v>
      </c>
      <c r="N1332" s="265">
        <f t="shared" si="20"/>
        <v>0</v>
      </c>
      <c r="O1332" s="265" t="s">
        <v>1564</v>
      </c>
    </row>
    <row r="1333" spans="1:15" hidden="1" x14ac:dyDescent="0.2">
      <c r="A1333" s="265" t="s">
        <v>1563</v>
      </c>
      <c r="B1333" s="265" t="s">
        <v>538</v>
      </c>
      <c r="C1333" s="265">
        <v>0.5</v>
      </c>
      <c r="D1333" s="265" t="s">
        <v>403</v>
      </c>
      <c r="E1333" s="265" t="s">
        <v>519</v>
      </c>
      <c r="F1333" s="265" t="s">
        <v>519</v>
      </c>
      <c r="G1333" s="265">
        <v>0</v>
      </c>
      <c r="K1333" s="266">
        <v>40391</v>
      </c>
      <c r="L1333" s="265">
        <v>0</v>
      </c>
      <c r="M1333" s="265">
        <v>0</v>
      </c>
      <c r="N1333" s="265">
        <f t="shared" si="20"/>
        <v>0</v>
      </c>
      <c r="O1333" s="265" t="s">
        <v>1563</v>
      </c>
    </row>
    <row r="1334" spans="1:15" hidden="1" x14ac:dyDescent="0.2">
      <c r="A1334" s="265" t="s">
        <v>1562</v>
      </c>
      <c r="B1334" s="265" t="s">
        <v>242</v>
      </c>
      <c r="C1334" s="265">
        <v>0.5</v>
      </c>
      <c r="D1334" s="265" t="s">
        <v>403</v>
      </c>
      <c r="E1334" s="265" t="s">
        <v>519</v>
      </c>
      <c r="F1334" s="265" t="s">
        <v>519</v>
      </c>
      <c r="G1334" s="265">
        <v>-0.05</v>
      </c>
      <c r="I1334" s="265">
        <v>24</v>
      </c>
      <c r="J1334" s="265">
        <v>45</v>
      </c>
      <c r="K1334" s="266">
        <v>43101</v>
      </c>
      <c r="L1334" s="265">
        <v>8.9999999999999993E-3</v>
      </c>
      <c r="M1334" s="265">
        <v>5.0000000000000001E-4</v>
      </c>
      <c r="N1334" s="265">
        <f t="shared" si="20"/>
        <v>9.4999999999999998E-3</v>
      </c>
    </row>
    <row r="1335" spans="1:15" hidden="1" x14ac:dyDescent="0.2">
      <c r="A1335" s="265" t="s">
        <v>1561</v>
      </c>
      <c r="B1335" s="265" t="s">
        <v>1561</v>
      </c>
      <c r="C1335" s="265">
        <v>0.5</v>
      </c>
      <c r="D1335" s="265" t="s">
        <v>403</v>
      </c>
      <c r="E1335" s="265" t="s">
        <v>519</v>
      </c>
      <c r="F1335" s="265" t="s">
        <v>519</v>
      </c>
      <c r="G1335" s="265">
        <v>0</v>
      </c>
      <c r="I1335" s="265">
        <v>18</v>
      </c>
      <c r="K1335" s="266">
        <v>42461</v>
      </c>
      <c r="L1335" s="265">
        <v>0</v>
      </c>
      <c r="M1335" s="265">
        <v>0</v>
      </c>
      <c r="N1335" s="265">
        <f t="shared" si="20"/>
        <v>0</v>
      </c>
    </row>
    <row r="1336" spans="1:15" hidden="1" x14ac:dyDescent="0.2">
      <c r="A1336" s="265" t="s">
        <v>1560</v>
      </c>
      <c r="B1336" s="265" t="s">
        <v>242</v>
      </c>
      <c r="C1336" s="265">
        <v>0.5</v>
      </c>
      <c r="D1336" s="265" t="s">
        <v>403</v>
      </c>
      <c r="E1336" s="265" t="s">
        <v>519</v>
      </c>
      <c r="F1336" s="265" t="s">
        <v>519</v>
      </c>
      <c r="G1336" s="265">
        <v>-0.05</v>
      </c>
      <c r="I1336" s="265">
        <v>24</v>
      </c>
      <c r="J1336" s="265">
        <v>45</v>
      </c>
      <c r="K1336" s="266">
        <v>43101</v>
      </c>
      <c r="L1336" s="265">
        <v>8.9999999999999993E-3</v>
      </c>
      <c r="M1336" s="265">
        <v>5.0000000000000001E-4</v>
      </c>
      <c r="N1336" s="265">
        <f t="shared" si="20"/>
        <v>9.4999999999999998E-3</v>
      </c>
    </row>
    <row r="1337" spans="1:15" hidden="1" x14ac:dyDescent="0.2">
      <c r="A1337" s="265" t="s">
        <v>1559</v>
      </c>
      <c r="B1337" s="265" t="s">
        <v>242</v>
      </c>
      <c r="C1337" s="265">
        <v>0.5</v>
      </c>
      <c r="D1337" s="265" t="s">
        <v>403</v>
      </c>
      <c r="E1337" s="265" t="s">
        <v>519</v>
      </c>
      <c r="F1337" s="265" t="s">
        <v>519</v>
      </c>
      <c r="G1337" s="265">
        <v>-0.05</v>
      </c>
      <c r="I1337" s="265">
        <v>24</v>
      </c>
      <c r="J1337" s="265">
        <v>45</v>
      </c>
      <c r="K1337" s="266">
        <v>43101</v>
      </c>
      <c r="L1337" s="265">
        <v>8.9999999999999993E-3</v>
      </c>
      <c r="M1337" s="265">
        <v>5.0000000000000001E-4</v>
      </c>
      <c r="N1337" s="265">
        <f t="shared" si="20"/>
        <v>9.4999999999999998E-3</v>
      </c>
    </row>
    <row r="1338" spans="1:15" hidden="1" x14ac:dyDescent="0.2">
      <c r="A1338" s="265" t="s">
        <v>1558</v>
      </c>
      <c r="B1338" s="265" t="s">
        <v>242</v>
      </c>
      <c r="C1338" s="265">
        <v>0.5</v>
      </c>
      <c r="D1338" s="265" t="s">
        <v>403</v>
      </c>
      <c r="E1338" s="265" t="s">
        <v>519</v>
      </c>
      <c r="F1338" s="265" t="s">
        <v>519</v>
      </c>
      <c r="G1338" s="265">
        <v>-0.05</v>
      </c>
      <c r="I1338" s="265">
        <v>24</v>
      </c>
      <c r="J1338" s="265">
        <v>45</v>
      </c>
      <c r="K1338" s="266">
        <v>43101</v>
      </c>
      <c r="L1338" s="265">
        <v>8.9999999999999993E-3</v>
      </c>
      <c r="M1338" s="265">
        <v>5.0000000000000001E-4</v>
      </c>
      <c r="N1338" s="265">
        <f t="shared" si="20"/>
        <v>9.4999999999999998E-3</v>
      </c>
    </row>
    <row r="1339" spans="1:15" hidden="1" x14ac:dyDescent="0.2">
      <c r="A1339" s="265" t="s">
        <v>1557</v>
      </c>
      <c r="B1339" s="265" t="s">
        <v>242</v>
      </c>
      <c r="C1339" s="265">
        <v>0.5</v>
      </c>
      <c r="D1339" s="265" t="s">
        <v>403</v>
      </c>
      <c r="E1339" s="265" t="s">
        <v>519</v>
      </c>
      <c r="F1339" s="265" t="s">
        <v>519</v>
      </c>
      <c r="G1339" s="265">
        <v>-0.05</v>
      </c>
      <c r="I1339" s="265">
        <v>24</v>
      </c>
      <c r="J1339" s="265">
        <v>45</v>
      </c>
      <c r="K1339" s="266">
        <v>43101</v>
      </c>
      <c r="L1339" s="265">
        <v>8.9999999999999993E-3</v>
      </c>
      <c r="M1339" s="265">
        <v>5.0000000000000001E-4</v>
      </c>
      <c r="N1339" s="265">
        <f t="shared" si="20"/>
        <v>9.4999999999999998E-3</v>
      </c>
    </row>
    <row r="1340" spans="1:15" hidden="1" x14ac:dyDescent="0.2">
      <c r="A1340" s="265" t="s">
        <v>1556</v>
      </c>
      <c r="B1340" s="265" t="s">
        <v>242</v>
      </c>
      <c r="C1340" s="265">
        <v>0.5</v>
      </c>
      <c r="D1340" s="265" t="s">
        <v>403</v>
      </c>
      <c r="E1340" s="265" t="s">
        <v>519</v>
      </c>
      <c r="F1340" s="265" t="s">
        <v>519</v>
      </c>
      <c r="G1340" s="265">
        <v>-0.05</v>
      </c>
      <c r="I1340" s="265">
        <v>24</v>
      </c>
      <c r="J1340" s="265">
        <v>45</v>
      </c>
      <c r="K1340" s="266">
        <v>43101</v>
      </c>
      <c r="L1340" s="265">
        <v>8.9999999999999993E-3</v>
      </c>
      <c r="M1340" s="265">
        <v>5.0000000000000001E-4</v>
      </c>
      <c r="N1340" s="265">
        <f t="shared" si="20"/>
        <v>9.4999999999999998E-3</v>
      </c>
    </row>
    <row r="1341" spans="1:15" hidden="1" x14ac:dyDescent="0.2">
      <c r="A1341" s="265" t="s">
        <v>1555</v>
      </c>
      <c r="B1341" s="265" t="s">
        <v>242</v>
      </c>
      <c r="C1341" s="265">
        <v>0.5</v>
      </c>
      <c r="D1341" s="265" t="s">
        <v>403</v>
      </c>
      <c r="E1341" s="265" t="s">
        <v>519</v>
      </c>
      <c r="F1341" s="265" t="s">
        <v>519</v>
      </c>
      <c r="G1341" s="265">
        <v>-0.05</v>
      </c>
      <c r="I1341" s="265">
        <v>24</v>
      </c>
      <c r="J1341" s="265">
        <v>45</v>
      </c>
      <c r="K1341" s="266">
        <v>43101</v>
      </c>
      <c r="L1341" s="265">
        <v>8.9999999999999993E-3</v>
      </c>
      <c r="M1341" s="265">
        <v>5.0000000000000001E-4</v>
      </c>
      <c r="N1341" s="265">
        <f t="shared" si="20"/>
        <v>9.4999999999999998E-3</v>
      </c>
    </row>
    <row r="1342" spans="1:15" hidden="1" x14ac:dyDescent="0.2">
      <c r="A1342" s="265" t="s">
        <v>1554</v>
      </c>
      <c r="B1342" s="265" t="s">
        <v>242</v>
      </c>
      <c r="C1342" s="265">
        <v>0.5</v>
      </c>
      <c r="D1342" s="265" t="s">
        <v>403</v>
      </c>
      <c r="E1342" s="265" t="s">
        <v>519</v>
      </c>
      <c r="F1342" s="265" t="s">
        <v>519</v>
      </c>
      <c r="G1342" s="265">
        <v>-0.05</v>
      </c>
      <c r="I1342" s="265">
        <v>24</v>
      </c>
      <c r="J1342" s="265">
        <v>45</v>
      </c>
      <c r="K1342" s="266">
        <v>43101</v>
      </c>
      <c r="L1342" s="265">
        <v>8.9999999999999993E-3</v>
      </c>
      <c r="M1342" s="265">
        <v>5.0000000000000001E-4</v>
      </c>
      <c r="N1342" s="265">
        <f t="shared" si="20"/>
        <v>9.4999999999999998E-3</v>
      </c>
    </row>
    <row r="1343" spans="1:15" hidden="1" x14ac:dyDescent="0.2">
      <c r="A1343" s="265" t="s">
        <v>1553</v>
      </c>
      <c r="B1343" s="265" t="s">
        <v>242</v>
      </c>
      <c r="C1343" s="265">
        <v>0.5</v>
      </c>
      <c r="D1343" s="265" t="s">
        <v>403</v>
      </c>
      <c r="E1343" s="265" t="s">
        <v>519</v>
      </c>
      <c r="F1343" s="265" t="s">
        <v>519</v>
      </c>
      <c r="G1343" s="265">
        <v>-0.05</v>
      </c>
      <c r="I1343" s="265">
        <v>24</v>
      </c>
      <c r="J1343" s="265">
        <v>45</v>
      </c>
      <c r="K1343" s="266">
        <v>43101</v>
      </c>
      <c r="L1343" s="265">
        <v>8.9999999999999993E-3</v>
      </c>
      <c r="M1343" s="265">
        <v>5.0000000000000001E-4</v>
      </c>
      <c r="N1343" s="265">
        <f t="shared" si="20"/>
        <v>9.4999999999999998E-3</v>
      </c>
    </row>
    <row r="1344" spans="1:15" hidden="1" x14ac:dyDescent="0.2">
      <c r="A1344" s="265" t="s">
        <v>1552</v>
      </c>
      <c r="B1344" s="265" t="s">
        <v>242</v>
      </c>
      <c r="C1344" s="265">
        <v>0.5</v>
      </c>
      <c r="D1344" s="265" t="s">
        <v>403</v>
      </c>
      <c r="E1344" s="265" t="s">
        <v>519</v>
      </c>
      <c r="F1344" s="265" t="s">
        <v>519</v>
      </c>
      <c r="G1344" s="265">
        <v>-0.05</v>
      </c>
      <c r="I1344" s="265">
        <v>24</v>
      </c>
      <c r="J1344" s="265">
        <v>45</v>
      </c>
      <c r="K1344" s="266">
        <v>43101</v>
      </c>
      <c r="L1344" s="265">
        <v>8.9999999999999993E-3</v>
      </c>
      <c r="M1344" s="265">
        <v>5.0000000000000001E-4</v>
      </c>
      <c r="N1344" s="265">
        <f t="shared" si="20"/>
        <v>9.4999999999999998E-3</v>
      </c>
    </row>
    <row r="1345" spans="1:15" hidden="1" x14ac:dyDescent="0.2">
      <c r="A1345" s="265" t="s">
        <v>1551</v>
      </c>
      <c r="B1345" s="265" t="s">
        <v>242</v>
      </c>
      <c r="C1345" s="265">
        <v>0.5</v>
      </c>
      <c r="D1345" s="265" t="s">
        <v>403</v>
      </c>
      <c r="E1345" s="265" t="s">
        <v>519</v>
      </c>
      <c r="F1345" s="265" t="s">
        <v>519</v>
      </c>
      <c r="G1345" s="265">
        <v>-0.05</v>
      </c>
      <c r="I1345" s="265">
        <v>24</v>
      </c>
      <c r="J1345" s="265">
        <v>45</v>
      </c>
      <c r="K1345" s="266">
        <v>43101</v>
      </c>
      <c r="L1345" s="265">
        <v>8.9999999999999993E-3</v>
      </c>
      <c r="M1345" s="265">
        <v>5.0000000000000001E-4</v>
      </c>
      <c r="N1345" s="265">
        <f t="shared" si="20"/>
        <v>9.4999999999999998E-3</v>
      </c>
    </row>
    <row r="1346" spans="1:15" hidden="1" x14ac:dyDescent="0.2">
      <c r="A1346" s="265" t="s">
        <v>1550</v>
      </c>
      <c r="B1346" s="265" t="s">
        <v>242</v>
      </c>
      <c r="C1346" s="265">
        <v>0.5</v>
      </c>
      <c r="D1346" s="265" t="s">
        <v>403</v>
      </c>
      <c r="E1346" s="265" t="s">
        <v>519</v>
      </c>
      <c r="F1346" s="265" t="s">
        <v>519</v>
      </c>
      <c r="G1346" s="265">
        <v>-0.05</v>
      </c>
      <c r="I1346" s="265">
        <v>24</v>
      </c>
      <c r="J1346" s="265">
        <v>45</v>
      </c>
      <c r="K1346" s="266">
        <v>43101</v>
      </c>
      <c r="L1346" s="265">
        <v>8.9999999999999993E-3</v>
      </c>
      <c r="M1346" s="265">
        <v>5.0000000000000001E-4</v>
      </c>
      <c r="N1346" s="265">
        <f t="shared" si="20"/>
        <v>9.4999999999999998E-3</v>
      </c>
    </row>
    <row r="1347" spans="1:15" hidden="1" x14ac:dyDescent="0.2">
      <c r="A1347" s="265" t="s">
        <v>1549</v>
      </c>
      <c r="B1347" s="265" t="s">
        <v>1548</v>
      </c>
      <c r="C1347" s="265">
        <v>0.5</v>
      </c>
      <c r="D1347" s="265" t="s">
        <v>403</v>
      </c>
      <c r="E1347" s="265" t="s">
        <v>519</v>
      </c>
      <c r="F1347" s="265" t="s">
        <v>519</v>
      </c>
      <c r="G1347" s="265">
        <v>-0.05</v>
      </c>
      <c r="I1347" s="265">
        <v>24</v>
      </c>
      <c r="J1347" s="265">
        <v>75</v>
      </c>
      <c r="K1347" s="266">
        <v>43101</v>
      </c>
      <c r="L1347" s="265">
        <v>1.7000000000000001E-2</v>
      </c>
      <c r="M1347" s="265">
        <v>8.9999999999999998E-4</v>
      </c>
      <c r="N1347" s="265">
        <f t="shared" si="20"/>
        <v>1.7900000000000003E-2</v>
      </c>
    </row>
    <row r="1348" spans="1:15" hidden="1" x14ac:dyDescent="0.2">
      <c r="A1348" s="265" t="s">
        <v>1548</v>
      </c>
      <c r="B1348" s="265" t="s">
        <v>1548</v>
      </c>
      <c r="C1348" s="265">
        <v>0.5</v>
      </c>
      <c r="D1348" s="265" t="s">
        <v>403</v>
      </c>
      <c r="E1348" s="265" t="s">
        <v>519</v>
      </c>
      <c r="F1348" s="265" t="s">
        <v>519</v>
      </c>
      <c r="G1348" s="265">
        <v>-0.05</v>
      </c>
      <c r="I1348" s="265">
        <v>24</v>
      </c>
      <c r="J1348" s="265">
        <v>75</v>
      </c>
      <c r="K1348" s="266">
        <v>43101</v>
      </c>
      <c r="L1348" s="265">
        <v>1.7000000000000001E-2</v>
      </c>
      <c r="M1348" s="265">
        <v>8.9999999999999998E-4</v>
      </c>
      <c r="N1348" s="265">
        <f t="shared" ref="N1348:N1411" si="21">L1348+M1348</f>
        <v>1.7900000000000003E-2</v>
      </c>
      <c r="O1348" s="265" t="s">
        <v>1548</v>
      </c>
    </row>
    <row r="1349" spans="1:15" hidden="1" x14ac:dyDescent="0.2">
      <c r="A1349" s="265" t="s">
        <v>136</v>
      </c>
      <c r="B1349" s="265" t="s">
        <v>1546</v>
      </c>
      <c r="C1349" s="265">
        <v>0.5</v>
      </c>
      <c r="D1349" s="265" t="s">
        <v>403</v>
      </c>
      <c r="E1349" s="265" t="s">
        <v>519</v>
      </c>
      <c r="F1349" s="265" t="s">
        <v>519</v>
      </c>
      <c r="G1349" s="265">
        <v>-0.05</v>
      </c>
      <c r="I1349" s="265">
        <v>24</v>
      </c>
      <c r="J1349" s="265">
        <v>45</v>
      </c>
      <c r="K1349" s="266">
        <v>43101</v>
      </c>
      <c r="L1349" s="265">
        <v>8.9999999999999993E-3</v>
      </c>
      <c r="M1349" s="265">
        <v>5.0000000000000001E-4</v>
      </c>
      <c r="N1349" s="265">
        <f t="shared" si="21"/>
        <v>9.4999999999999998E-3</v>
      </c>
      <c r="O1349" s="265" t="s">
        <v>136</v>
      </c>
    </row>
    <row r="1350" spans="1:15" hidden="1" x14ac:dyDescent="0.2">
      <c r="A1350" s="265" t="s">
        <v>1547</v>
      </c>
      <c r="B1350" s="265" t="s">
        <v>1546</v>
      </c>
      <c r="C1350" s="265">
        <v>0.5</v>
      </c>
      <c r="D1350" s="265" t="s">
        <v>403</v>
      </c>
      <c r="E1350" s="265" t="s">
        <v>519</v>
      </c>
      <c r="F1350" s="265" t="s">
        <v>519</v>
      </c>
      <c r="G1350" s="265">
        <v>-0.05</v>
      </c>
      <c r="I1350" s="265">
        <v>24</v>
      </c>
      <c r="J1350" s="265">
        <v>45</v>
      </c>
      <c r="K1350" s="266">
        <v>43101</v>
      </c>
      <c r="L1350" s="265">
        <v>8.9999999999999993E-3</v>
      </c>
      <c r="M1350" s="265">
        <v>5.0000000000000001E-4</v>
      </c>
      <c r="N1350" s="265">
        <f t="shared" si="21"/>
        <v>9.4999999999999998E-3</v>
      </c>
    </row>
    <row r="1351" spans="1:15" hidden="1" x14ac:dyDescent="0.2">
      <c r="A1351" s="265" t="s">
        <v>1545</v>
      </c>
      <c r="B1351" s="265" t="s">
        <v>1543</v>
      </c>
      <c r="C1351" s="265">
        <v>0.5</v>
      </c>
      <c r="D1351" s="265" t="s">
        <v>403</v>
      </c>
      <c r="E1351" s="265" t="s">
        <v>519</v>
      </c>
      <c r="F1351" s="265" t="s">
        <v>519</v>
      </c>
      <c r="G1351" s="265">
        <v>-0.05</v>
      </c>
      <c r="I1351" s="265">
        <v>24</v>
      </c>
      <c r="J1351" s="265">
        <v>45</v>
      </c>
      <c r="K1351" s="266">
        <v>43101</v>
      </c>
      <c r="L1351" s="265">
        <v>8.9999999999999993E-3</v>
      </c>
      <c r="M1351" s="265">
        <v>5.0000000000000001E-4</v>
      </c>
      <c r="N1351" s="265">
        <f t="shared" si="21"/>
        <v>9.4999999999999998E-3</v>
      </c>
      <c r="O1351" s="265" t="s">
        <v>1545</v>
      </c>
    </row>
    <row r="1352" spans="1:15" hidden="1" x14ac:dyDescent="0.2">
      <c r="A1352" s="265" t="s">
        <v>1544</v>
      </c>
      <c r="B1352" s="265" t="s">
        <v>1543</v>
      </c>
      <c r="C1352" s="265">
        <v>0.5</v>
      </c>
      <c r="D1352" s="265" t="s">
        <v>403</v>
      </c>
      <c r="E1352" s="265" t="s">
        <v>519</v>
      </c>
      <c r="F1352" s="265" t="s">
        <v>519</v>
      </c>
      <c r="G1352" s="265">
        <v>-0.05</v>
      </c>
      <c r="I1352" s="265">
        <v>24</v>
      </c>
      <c r="J1352" s="265">
        <v>45</v>
      </c>
      <c r="K1352" s="266">
        <v>43101</v>
      </c>
      <c r="L1352" s="265">
        <v>8.9999999999999993E-3</v>
      </c>
      <c r="M1352" s="265">
        <v>5.0000000000000001E-4</v>
      </c>
      <c r="N1352" s="265">
        <f t="shared" si="21"/>
        <v>9.4999999999999998E-3</v>
      </c>
    </row>
    <row r="1353" spans="1:15" hidden="1" x14ac:dyDescent="0.2">
      <c r="A1353" s="265" t="s">
        <v>242</v>
      </c>
      <c r="B1353" s="265" t="s">
        <v>242</v>
      </c>
      <c r="C1353" s="265">
        <v>0.5</v>
      </c>
      <c r="D1353" s="265" t="s">
        <v>403</v>
      </c>
      <c r="E1353" s="265" t="s">
        <v>519</v>
      </c>
      <c r="F1353" s="265" t="s">
        <v>519</v>
      </c>
      <c r="G1353" s="265">
        <v>-0.05</v>
      </c>
      <c r="I1353" s="265">
        <v>24</v>
      </c>
      <c r="J1353" s="265">
        <v>45</v>
      </c>
      <c r="K1353" s="266">
        <v>43101</v>
      </c>
      <c r="L1353" s="265">
        <v>8.9999999999999993E-3</v>
      </c>
      <c r="M1353" s="265">
        <v>5.0000000000000001E-4</v>
      </c>
      <c r="N1353" s="265">
        <f t="shared" si="21"/>
        <v>9.4999999999999998E-3</v>
      </c>
      <c r="O1353" s="265" t="s">
        <v>242</v>
      </c>
    </row>
    <row r="1354" spans="1:15" hidden="1" x14ac:dyDescent="0.2">
      <c r="A1354" s="265" t="s">
        <v>1542</v>
      </c>
      <c r="B1354" s="265" t="s">
        <v>242</v>
      </c>
      <c r="C1354" s="265">
        <v>0.5</v>
      </c>
      <c r="D1354" s="265" t="s">
        <v>403</v>
      </c>
      <c r="E1354" s="265" t="s">
        <v>519</v>
      </c>
      <c r="F1354" s="265" t="s">
        <v>519</v>
      </c>
      <c r="G1354" s="265">
        <v>-0.05</v>
      </c>
      <c r="I1354" s="265">
        <v>24</v>
      </c>
      <c r="J1354" s="265">
        <v>45</v>
      </c>
      <c r="K1354" s="266">
        <v>43101</v>
      </c>
      <c r="L1354" s="265">
        <v>8.9999999999999993E-3</v>
      </c>
      <c r="M1354" s="265">
        <v>5.0000000000000001E-4</v>
      </c>
      <c r="N1354" s="265">
        <f t="shared" si="21"/>
        <v>9.4999999999999998E-3</v>
      </c>
    </row>
    <row r="1355" spans="1:15" hidden="1" x14ac:dyDescent="0.2">
      <c r="A1355" s="265" t="s">
        <v>1541</v>
      </c>
      <c r="B1355" s="265" t="s">
        <v>1540</v>
      </c>
      <c r="C1355" s="265">
        <v>0.5</v>
      </c>
      <c r="D1355" s="265" t="s">
        <v>1043</v>
      </c>
      <c r="E1355" s="265" t="s">
        <v>519</v>
      </c>
      <c r="F1355" s="265" t="s">
        <v>519</v>
      </c>
      <c r="G1355" s="265">
        <v>0</v>
      </c>
      <c r="H1355" s="265">
        <v>201811</v>
      </c>
      <c r="K1355" s="266">
        <v>43101</v>
      </c>
      <c r="L1355" s="265">
        <v>0</v>
      </c>
      <c r="M1355" s="265">
        <v>0</v>
      </c>
      <c r="N1355" s="265">
        <f t="shared" si="21"/>
        <v>0</v>
      </c>
      <c r="O1355" s="265" t="s">
        <v>1541</v>
      </c>
    </row>
    <row r="1356" spans="1:15" hidden="1" x14ac:dyDescent="0.2">
      <c r="A1356" s="265" t="s">
        <v>1539</v>
      </c>
      <c r="B1356" s="265" t="s">
        <v>1538</v>
      </c>
      <c r="C1356" s="265">
        <v>0.5</v>
      </c>
      <c r="D1356" s="265" t="s">
        <v>1043</v>
      </c>
      <c r="E1356" s="265" t="s">
        <v>519</v>
      </c>
      <c r="F1356" s="265" t="s">
        <v>519</v>
      </c>
      <c r="G1356" s="265">
        <v>0</v>
      </c>
      <c r="H1356" s="265">
        <v>201807</v>
      </c>
      <c r="K1356" s="266">
        <v>43101</v>
      </c>
      <c r="L1356" s="265">
        <v>0</v>
      </c>
      <c r="M1356" s="265">
        <v>0</v>
      </c>
      <c r="N1356" s="265">
        <f t="shared" si="21"/>
        <v>0</v>
      </c>
      <c r="O1356" s="265" t="s">
        <v>1539</v>
      </c>
    </row>
    <row r="1357" spans="1:15" hidden="1" x14ac:dyDescent="0.2">
      <c r="A1357" s="265" t="s">
        <v>1537</v>
      </c>
      <c r="B1357" s="265" t="s">
        <v>520</v>
      </c>
      <c r="C1357" s="265">
        <v>0.5</v>
      </c>
      <c r="D1357" s="265" t="s">
        <v>403</v>
      </c>
      <c r="E1357" s="265" t="s">
        <v>519</v>
      </c>
      <c r="F1357" s="265" t="s">
        <v>519</v>
      </c>
      <c r="G1357" s="265">
        <v>0</v>
      </c>
      <c r="K1357" s="266">
        <v>41730</v>
      </c>
      <c r="L1357" s="265">
        <v>0</v>
      </c>
      <c r="M1357" s="265">
        <v>0</v>
      </c>
      <c r="N1357" s="265">
        <f t="shared" si="21"/>
        <v>0</v>
      </c>
    </row>
    <row r="1358" spans="1:15" hidden="1" x14ac:dyDescent="0.2">
      <c r="A1358" s="265" t="s">
        <v>1536</v>
      </c>
      <c r="B1358" s="265" t="s">
        <v>1535</v>
      </c>
      <c r="C1358" s="265">
        <v>0.5</v>
      </c>
      <c r="D1358" s="265" t="s">
        <v>1043</v>
      </c>
      <c r="E1358" s="265" t="s">
        <v>519</v>
      </c>
      <c r="F1358" s="265" t="s">
        <v>519</v>
      </c>
      <c r="G1358" s="265">
        <v>0</v>
      </c>
      <c r="H1358" s="265">
        <v>201211</v>
      </c>
      <c r="K1358" s="266">
        <v>41214</v>
      </c>
      <c r="L1358" s="265">
        <v>0</v>
      </c>
      <c r="M1358" s="265">
        <v>0</v>
      </c>
      <c r="N1358" s="265">
        <f t="shared" si="21"/>
        <v>0</v>
      </c>
    </row>
    <row r="1359" spans="1:15" hidden="1" x14ac:dyDescent="0.2">
      <c r="A1359" s="265" t="s">
        <v>1534</v>
      </c>
      <c r="B1359" s="265" t="s">
        <v>1533</v>
      </c>
      <c r="C1359" s="265">
        <v>0.5</v>
      </c>
      <c r="D1359" s="265" t="s">
        <v>1043</v>
      </c>
      <c r="E1359" s="265" t="s">
        <v>519</v>
      </c>
      <c r="F1359" s="265" t="s">
        <v>519</v>
      </c>
      <c r="G1359" s="265">
        <v>0</v>
      </c>
      <c r="H1359" s="265">
        <v>201211</v>
      </c>
      <c r="K1359" s="266">
        <v>41214</v>
      </c>
      <c r="L1359" s="265">
        <v>0</v>
      </c>
      <c r="M1359" s="265">
        <v>0</v>
      </c>
      <c r="N1359" s="265">
        <f t="shared" si="21"/>
        <v>0</v>
      </c>
    </row>
    <row r="1360" spans="1:15" hidden="1" x14ac:dyDescent="0.2">
      <c r="A1360" s="265" t="s">
        <v>1532</v>
      </c>
      <c r="B1360" s="265" t="s">
        <v>1531</v>
      </c>
      <c r="C1360" s="265">
        <v>0.5</v>
      </c>
      <c r="D1360" s="265" t="s">
        <v>1043</v>
      </c>
      <c r="E1360" s="265" t="s">
        <v>519</v>
      </c>
      <c r="F1360" s="265" t="s">
        <v>519</v>
      </c>
      <c r="G1360" s="265">
        <v>0</v>
      </c>
      <c r="H1360" s="265">
        <v>201307</v>
      </c>
      <c r="K1360" s="266">
        <v>41456</v>
      </c>
      <c r="L1360" s="265">
        <v>0</v>
      </c>
      <c r="M1360" s="265">
        <v>0</v>
      </c>
      <c r="N1360" s="265">
        <f t="shared" si="21"/>
        <v>0</v>
      </c>
    </row>
    <row r="1361" spans="1:15" hidden="1" x14ac:dyDescent="0.2">
      <c r="A1361" s="265" t="s">
        <v>1530</v>
      </c>
      <c r="B1361" s="265" t="s">
        <v>1529</v>
      </c>
      <c r="C1361" s="265">
        <v>0.5</v>
      </c>
      <c r="D1361" s="265" t="s">
        <v>403</v>
      </c>
      <c r="E1361" s="265" t="s">
        <v>519</v>
      </c>
      <c r="F1361" s="265" t="s">
        <v>519</v>
      </c>
      <c r="G1361" s="265">
        <v>0</v>
      </c>
      <c r="K1361" s="266">
        <v>40664</v>
      </c>
      <c r="L1361" s="265">
        <v>0</v>
      </c>
      <c r="M1361" s="265">
        <v>0</v>
      </c>
      <c r="N1361" s="265">
        <f t="shared" si="21"/>
        <v>0</v>
      </c>
    </row>
    <row r="1362" spans="1:15" hidden="1" x14ac:dyDescent="0.2">
      <c r="A1362" s="265" t="s">
        <v>1528</v>
      </c>
      <c r="B1362" s="265" t="s">
        <v>1527</v>
      </c>
      <c r="C1362" s="265">
        <v>0.5</v>
      </c>
      <c r="D1362" s="265" t="s">
        <v>403</v>
      </c>
      <c r="E1362" s="265" t="s">
        <v>519</v>
      </c>
      <c r="F1362" s="265" t="s">
        <v>519</v>
      </c>
      <c r="G1362" s="265">
        <v>0</v>
      </c>
      <c r="K1362" s="266">
        <v>40664</v>
      </c>
      <c r="L1362" s="265">
        <v>0</v>
      </c>
      <c r="M1362" s="265">
        <v>0</v>
      </c>
      <c r="N1362" s="265">
        <f t="shared" si="21"/>
        <v>0</v>
      </c>
    </row>
    <row r="1363" spans="1:15" hidden="1" x14ac:dyDescent="0.2">
      <c r="A1363" s="265" t="s">
        <v>1526</v>
      </c>
      <c r="B1363" s="265" t="s">
        <v>1525</v>
      </c>
      <c r="C1363" s="265">
        <v>0.5</v>
      </c>
      <c r="D1363" s="265" t="s">
        <v>403</v>
      </c>
      <c r="E1363" s="265" t="s">
        <v>519</v>
      </c>
      <c r="F1363" s="265" t="s">
        <v>519</v>
      </c>
      <c r="G1363" s="265">
        <v>0</v>
      </c>
      <c r="K1363" s="266">
        <v>40664</v>
      </c>
      <c r="L1363" s="265">
        <v>0</v>
      </c>
      <c r="M1363" s="265">
        <v>0</v>
      </c>
      <c r="N1363" s="265">
        <f t="shared" si="21"/>
        <v>0</v>
      </c>
    </row>
    <row r="1364" spans="1:15" hidden="1" x14ac:dyDescent="0.2">
      <c r="A1364" s="265" t="s">
        <v>1524</v>
      </c>
      <c r="B1364" s="265" t="s">
        <v>1522</v>
      </c>
      <c r="C1364" s="265">
        <v>0.5</v>
      </c>
      <c r="D1364" s="265" t="s">
        <v>1043</v>
      </c>
      <c r="E1364" s="265" t="s">
        <v>519</v>
      </c>
      <c r="F1364" s="265" t="s">
        <v>519</v>
      </c>
      <c r="G1364" s="265">
        <v>0</v>
      </c>
      <c r="H1364" s="265">
        <v>202212</v>
      </c>
      <c r="K1364" s="266">
        <v>43132</v>
      </c>
      <c r="L1364" s="265">
        <v>0</v>
      </c>
      <c r="M1364" s="265">
        <v>0</v>
      </c>
      <c r="N1364" s="265">
        <f t="shared" si="21"/>
        <v>0</v>
      </c>
    </row>
    <row r="1365" spans="1:15" hidden="1" x14ac:dyDescent="0.2">
      <c r="A1365" s="265" t="s">
        <v>1523</v>
      </c>
      <c r="B1365" s="265" t="s">
        <v>1522</v>
      </c>
      <c r="C1365" s="265">
        <v>0.5</v>
      </c>
      <c r="D1365" s="265" t="s">
        <v>1043</v>
      </c>
      <c r="E1365" s="265" t="s">
        <v>519</v>
      </c>
      <c r="F1365" s="265" t="s">
        <v>519</v>
      </c>
      <c r="G1365" s="265">
        <v>0</v>
      </c>
      <c r="H1365" s="265">
        <v>202212</v>
      </c>
      <c r="K1365" s="266">
        <v>43132</v>
      </c>
      <c r="L1365" s="265">
        <v>0</v>
      </c>
      <c r="M1365" s="265">
        <v>0</v>
      </c>
      <c r="N1365" s="265">
        <f t="shared" si="21"/>
        <v>0</v>
      </c>
    </row>
    <row r="1366" spans="1:15" hidden="1" x14ac:dyDescent="0.2">
      <c r="A1366" s="265" t="s">
        <v>365</v>
      </c>
      <c r="B1366" s="265" t="s">
        <v>1520</v>
      </c>
      <c r="C1366" s="265">
        <v>0.5</v>
      </c>
      <c r="D1366" s="265" t="s">
        <v>403</v>
      </c>
      <c r="E1366" s="265" t="s">
        <v>519</v>
      </c>
      <c r="F1366" s="265" t="s">
        <v>519</v>
      </c>
      <c r="G1366" s="265">
        <v>0</v>
      </c>
      <c r="I1366" s="265">
        <v>34</v>
      </c>
      <c r="J1366" s="265">
        <v>20</v>
      </c>
      <c r="K1366" s="266">
        <v>43101</v>
      </c>
      <c r="L1366" s="265">
        <v>0.05</v>
      </c>
      <c r="M1366" s="265">
        <v>0</v>
      </c>
      <c r="N1366" s="265">
        <f t="shared" si="21"/>
        <v>0.05</v>
      </c>
      <c r="O1366" s="265" t="s">
        <v>365</v>
      </c>
    </row>
    <row r="1367" spans="1:15" hidden="1" x14ac:dyDescent="0.2">
      <c r="A1367" s="265" t="s">
        <v>1521</v>
      </c>
      <c r="B1367" s="265" t="s">
        <v>1520</v>
      </c>
      <c r="C1367" s="265">
        <v>0.5</v>
      </c>
      <c r="D1367" s="265" t="s">
        <v>403</v>
      </c>
      <c r="E1367" s="265" t="s">
        <v>519</v>
      </c>
      <c r="F1367" s="265" t="s">
        <v>519</v>
      </c>
      <c r="G1367" s="265">
        <v>0</v>
      </c>
      <c r="I1367" s="265">
        <v>34</v>
      </c>
      <c r="J1367" s="265">
        <v>20</v>
      </c>
      <c r="K1367" s="266">
        <v>43101</v>
      </c>
      <c r="L1367" s="265">
        <v>0.05</v>
      </c>
      <c r="M1367" s="265">
        <v>0</v>
      </c>
      <c r="N1367" s="265">
        <f t="shared" si="21"/>
        <v>0.05</v>
      </c>
    </row>
    <row r="1368" spans="1:15" hidden="1" x14ac:dyDescent="0.2">
      <c r="A1368" s="265" t="s">
        <v>1519</v>
      </c>
      <c r="B1368" s="265" t="s">
        <v>1517</v>
      </c>
      <c r="C1368" s="265">
        <v>0.5</v>
      </c>
      <c r="D1368" s="265" t="s">
        <v>403</v>
      </c>
      <c r="E1368" s="265" t="s">
        <v>519</v>
      </c>
      <c r="F1368" s="265" t="s">
        <v>519</v>
      </c>
      <c r="G1368" s="265">
        <v>0</v>
      </c>
      <c r="I1368" s="265">
        <v>34</v>
      </c>
      <c r="J1368" s="265">
        <v>20</v>
      </c>
      <c r="K1368" s="266">
        <v>43101</v>
      </c>
      <c r="L1368" s="265">
        <v>0.05</v>
      </c>
      <c r="M1368" s="265">
        <v>0</v>
      </c>
      <c r="N1368" s="265">
        <f t="shared" si="21"/>
        <v>0.05</v>
      </c>
    </row>
    <row r="1369" spans="1:15" hidden="1" x14ac:dyDescent="0.2">
      <c r="A1369" s="265" t="s">
        <v>1518</v>
      </c>
      <c r="B1369" s="265" t="s">
        <v>1517</v>
      </c>
      <c r="C1369" s="265">
        <v>0.5</v>
      </c>
      <c r="D1369" s="265" t="s">
        <v>403</v>
      </c>
      <c r="E1369" s="265" t="s">
        <v>519</v>
      </c>
      <c r="F1369" s="265" t="s">
        <v>519</v>
      </c>
      <c r="G1369" s="265">
        <v>0</v>
      </c>
      <c r="I1369" s="265">
        <v>34</v>
      </c>
      <c r="J1369" s="265">
        <v>20</v>
      </c>
      <c r="K1369" s="266">
        <v>43101</v>
      </c>
      <c r="L1369" s="265">
        <v>0.05</v>
      </c>
      <c r="M1369" s="265">
        <v>0</v>
      </c>
      <c r="N1369" s="265">
        <f t="shared" si="21"/>
        <v>0.05</v>
      </c>
    </row>
    <row r="1370" spans="1:15" hidden="1" x14ac:dyDescent="0.2">
      <c r="A1370" s="265" t="s">
        <v>1516</v>
      </c>
      <c r="B1370" s="265" t="s">
        <v>1514</v>
      </c>
      <c r="C1370" s="265">
        <v>0.5</v>
      </c>
      <c r="D1370" s="265" t="s">
        <v>403</v>
      </c>
      <c r="E1370" s="265" t="s">
        <v>519</v>
      </c>
      <c r="F1370" s="265" t="s">
        <v>519</v>
      </c>
      <c r="G1370" s="265">
        <v>0</v>
      </c>
      <c r="I1370" s="265">
        <v>34</v>
      </c>
      <c r="J1370" s="265">
        <v>20</v>
      </c>
      <c r="K1370" s="266">
        <v>43101</v>
      </c>
      <c r="L1370" s="265">
        <v>0.05</v>
      </c>
      <c r="M1370" s="265">
        <v>0</v>
      </c>
      <c r="N1370" s="265">
        <f t="shared" si="21"/>
        <v>0.05</v>
      </c>
      <c r="O1370" s="265" t="s">
        <v>1516</v>
      </c>
    </row>
    <row r="1371" spans="1:15" hidden="1" x14ac:dyDescent="0.2">
      <c r="A1371" s="265" t="s">
        <v>1515</v>
      </c>
      <c r="B1371" s="265" t="s">
        <v>1514</v>
      </c>
      <c r="C1371" s="265">
        <v>0.5</v>
      </c>
      <c r="D1371" s="265" t="s">
        <v>403</v>
      </c>
      <c r="E1371" s="265" t="s">
        <v>519</v>
      </c>
      <c r="F1371" s="265" t="s">
        <v>519</v>
      </c>
      <c r="G1371" s="265">
        <v>0</v>
      </c>
      <c r="I1371" s="265">
        <v>34</v>
      </c>
      <c r="J1371" s="265">
        <v>20</v>
      </c>
      <c r="K1371" s="266">
        <v>43101</v>
      </c>
      <c r="L1371" s="265">
        <v>0.05</v>
      </c>
      <c r="M1371" s="265">
        <v>0</v>
      </c>
      <c r="N1371" s="265">
        <f t="shared" si="21"/>
        <v>0.05</v>
      </c>
    </row>
    <row r="1372" spans="1:15" hidden="1" x14ac:dyDescent="0.2">
      <c r="A1372" s="265" t="s">
        <v>1513</v>
      </c>
      <c r="B1372" s="265" t="s">
        <v>1511</v>
      </c>
      <c r="C1372" s="265">
        <v>0.5</v>
      </c>
      <c r="D1372" s="265" t="s">
        <v>403</v>
      </c>
      <c r="E1372" s="265" t="s">
        <v>519</v>
      </c>
      <c r="F1372" s="265" t="s">
        <v>519</v>
      </c>
      <c r="G1372" s="265">
        <v>0</v>
      </c>
      <c r="I1372" s="265">
        <v>34</v>
      </c>
      <c r="J1372" s="265">
        <v>20</v>
      </c>
      <c r="K1372" s="266">
        <v>43101</v>
      </c>
      <c r="L1372" s="265">
        <v>0.05</v>
      </c>
      <c r="M1372" s="265">
        <v>0</v>
      </c>
      <c r="N1372" s="265">
        <f t="shared" si="21"/>
        <v>0.05</v>
      </c>
    </row>
    <row r="1373" spans="1:15" hidden="1" x14ac:dyDescent="0.2">
      <c r="A1373" s="265" t="s">
        <v>1512</v>
      </c>
      <c r="B1373" s="265" t="s">
        <v>1511</v>
      </c>
      <c r="C1373" s="265">
        <v>0.5</v>
      </c>
      <c r="D1373" s="265" t="s">
        <v>403</v>
      </c>
      <c r="E1373" s="265" t="s">
        <v>519</v>
      </c>
      <c r="F1373" s="265" t="s">
        <v>519</v>
      </c>
      <c r="G1373" s="265">
        <v>0</v>
      </c>
      <c r="I1373" s="265">
        <v>34</v>
      </c>
      <c r="J1373" s="265">
        <v>20</v>
      </c>
      <c r="K1373" s="266">
        <v>43101</v>
      </c>
      <c r="L1373" s="265">
        <v>0.05</v>
      </c>
      <c r="M1373" s="265">
        <v>0</v>
      </c>
      <c r="N1373" s="265">
        <f t="shared" si="21"/>
        <v>0.05</v>
      </c>
      <c r="O1373" s="265" t="s">
        <v>1512</v>
      </c>
    </row>
    <row r="1374" spans="1:15" hidden="1" x14ac:dyDescent="0.2">
      <c r="A1374" s="265" t="s">
        <v>1510</v>
      </c>
      <c r="B1374" s="265" t="s">
        <v>1508</v>
      </c>
      <c r="C1374" s="265">
        <v>0.5</v>
      </c>
      <c r="D1374" s="265" t="s">
        <v>403</v>
      </c>
      <c r="E1374" s="265" t="s">
        <v>519</v>
      </c>
      <c r="F1374" s="265" t="s">
        <v>519</v>
      </c>
      <c r="G1374" s="265">
        <v>0</v>
      </c>
      <c r="I1374" s="265">
        <v>34</v>
      </c>
      <c r="J1374" s="265">
        <v>20</v>
      </c>
      <c r="K1374" s="266">
        <v>43282</v>
      </c>
      <c r="L1374" s="265">
        <v>0.05</v>
      </c>
      <c r="M1374" s="265">
        <v>0</v>
      </c>
      <c r="N1374" s="265">
        <f t="shared" si="21"/>
        <v>0.05</v>
      </c>
      <c r="O1374" s="265" t="s">
        <v>1510</v>
      </c>
    </row>
    <row r="1375" spans="1:15" hidden="1" x14ac:dyDescent="0.2">
      <c r="A1375" s="265" t="s">
        <v>1509</v>
      </c>
      <c r="B1375" s="265" t="s">
        <v>1508</v>
      </c>
      <c r="C1375" s="265">
        <v>0.5</v>
      </c>
      <c r="D1375" s="265" t="s">
        <v>403</v>
      </c>
      <c r="E1375" s="265" t="s">
        <v>519</v>
      </c>
      <c r="F1375" s="265" t="s">
        <v>519</v>
      </c>
      <c r="G1375" s="265">
        <v>0</v>
      </c>
      <c r="I1375" s="265">
        <v>34</v>
      </c>
      <c r="J1375" s="265">
        <v>20</v>
      </c>
      <c r="K1375" s="266">
        <v>43282</v>
      </c>
      <c r="L1375" s="265">
        <v>0.05</v>
      </c>
      <c r="M1375" s="265">
        <v>0</v>
      </c>
      <c r="N1375" s="265">
        <f t="shared" si="21"/>
        <v>0.05</v>
      </c>
    </row>
    <row r="1376" spans="1:15" hidden="1" x14ac:dyDescent="0.2">
      <c r="A1376" s="265" t="s">
        <v>1507</v>
      </c>
      <c r="B1376" s="265" t="s">
        <v>1505</v>
      </c>
      <c r="C1376" s="265">
        <v>0.5</v>
      </c>
      <c r="D1376" s="265" t="s">
        <v>1043</v>
      </c>
      <c r="E1376" s="265" t="s">
        <v>519</v>
      </c>
      <c r="F1376" s="265" t="s">
        <v>519</v>
      </c>
      <c r="G1376" s="265">
        <v>0</v>
      </c>
      <c r="H1376" s="265">
        <v>202212</v>
      </c>
      <c r="K1376" s="266">
        <v>43132</v>
      </c>
      <c r="L1376" s="265">
        <v>0</v>
      </c>
      <c r="M1376" s="265">
        <v>0</v>
      </c>
      <c r="N1376" s="265">
        <f t="shared" si="21"/>
        <v>0</v>
      </c>
    </row>
    <row r="1377" spans="1:15" hidden="1" x14ac:dyDescent="0.2">
      <c r="A1377" s="265" t="s">
        <v>1506</v>
      </c>
      <c r="B1377" s="265" t="s">
        <v>1505</v>
      </c>
      <c r="C1377" s="265">
        <v>0.5</v>
      </c>
      <c r="D1377" s="265" t="s">
        <v>1043</v>
      </c>
      <c r="E1377" s="265" t="s">
        <v>519</v>
      </c>
      <c r="F1377" s="265" t="s">
        <v>519</v>
      </c>
      <c r="G1377" s="265">
        <v>0</v>
      </c>
      <c r="H1377" s="265">
        <v>202212</v>
      </c>
      <c r="K1377" s="266">
        <v>43132</v>
      </c>
      <c r="L1377" s="265">
        <v>0</v>
      </c>
      <c r="M1377" s="265">
        <v>0</v>
      </c>
      <c r="N1377" s="265">
        <f t="shared" si="21"/>
        <v>0</v>
      </c>
    </row>
    <row r="1378" spans="1:15" hidden="1" x14ac:dyDescent="0.2">
      <c r="A1378" s="265" t="s">
        <v>1504</v>
      </c>
      <c r="B1378" s="265" t="s">
        <v>1504</v>
      </c>
      <c r="C1378" s="265">
        <v>0.5</v>
      </c>
      <c r="D1378" s="265" t="s">
        <v>403</v>
      </c>
      <c r="E1378" s="265" t="s">
        <v>519</v>
      </c>
      <c r="F1378" s="265" t="s">
        <v>519</v>
      </c>
      <c r="G1378" s="265">
        <v>0</v>
      </c>
      <c r="I1378" s="265">
        <v>34</v>
      </c>
      <c r="J1378" s="265">
        <v>20</v>
      </c>
      <c r="K1378" s="266">
        <v>43101</v>
      </c>
      <c r="L1378" s="265">
        <v>0.05</v>
      </c>
      <c r="M1378" s="265">
        <v>0</v>
      </c>
      <c r="N1378" s="265">
        <f t="shared" si="21"/>
        <v>0.05</v>
      </c>
      <c r="O1378" s="265" t="s">
        <v>1504</v>
      </c>
    </row>
    <row r="1379" spans="1:15" hidden="1" x14ac:dyDescent="0.2">
      <c r="A1379" s="265" t="s">
        <v>1502</v>
      </c>
      <c r="B1379" s="265" t="s">
        <v>1502</v>
      </c>
      <c r="C1379" s="265">
        <v>0.5</v>
      </c>
      <c r="D1379" s="265" t="s">
        <v>403</v>
      </c>
      <c r="E1379" s="265" t="s">
        <v>519</v>
      </c>
      <c r="F1379" s="265" t="s">
        <v>519</v>
      </c>
      <c r="G1379" s="265">
        <v>0</v>
      </c>
      <c r="I1379" s="265">
        <v>34</v>
      </c>
      <c r="J1379" s="265">
        <v>20</v>
      </c>
      <c r="K1379" s="266">
        <v>43101</v>
      </c>
      <c r="L1379" s="265">
        <v>0.05</v>
      </c>
      <c r="M1379" s="265">
        <v>0</v>
      </c>
      <c r="N1379" s="265">
        <f t="shared" si="21"/>
        <v>0.05</v>
      </c>
    </row>
    <row r="1380" spans="1:15" hidden="1" x14ac:dyDescent="0.2">
      <c r="A1380" s="265" t="s">
        <v>1503</v>
      </c>
      <c r="B1380" s="265" t="s">
        <v>1502</v>
      </c>
      <c r="C1380" s="265">
        <v>0.5</v>
      </c>
      <c r="D1380" s="265" t="s">
        <v>403</v>
      </c>
      <c r="E1380" s="265" t="s">
        <v>519</v>
      </c>
      <c r="F1380" s="265" t="s">
        <v>519</v>
      </c>
      <c r="G1380" s="265">
        <v>0</v>
      </c>
      <c r="I1380" s="265">
        <v>34</v>
      </c>
      <c r="J1380" s="265">
        <v>20</v>
      </c>
      <c r="K1380" s="266">
        <v>43101</v>
      </c>
      <c r="L1380" s="265">
        <v>0.05</v>
      </c>
      <c r="M1380" s="265">
        <v>0</v>
      </c>
      <c r="N1380" s="265">
        <f t="shared" si="21"/>
        <v>0.05</v>
      </c>
    </row>
    <row r="1381" spans="1:15" hidden="1" x14ac:dyDescent="0.2">
      <c r="A1381" s="265" t="s">
        <v>1501</v>
      </c>
      <c r="B1381" s="265" t="s">
        <v>1498</v>
      </c>
      <c r="C1381" s="265">
        <v>0.5</v>
      </c>
      <c r="D1381" s="265" t="s">
        <v>403</v>
      </c>
      <c r="E1381" s="265" t="s">
        <v>519</v>
      </c>
      <c r="F1381" s="265" t="s">
        <v>519</v>
      </c>
      <c r="G1381" s="265">
        <v>0</v>
      </c>
      <c r="I1381" s="265">
        <v>34</v>
      </c>
      <c r="J1381" s="265">
        <v>20</v>
      </c>
      <c r="K1381" s="266">
        <v>43101</v>
      </c>
      <c r="L1381" s="265">
        <v>0.05</v>
      </c>
      <c r="M1381" s="265">
        <v>0</v>
      </c>
      <c r="N1381" s="265">
        <f t="shared" si="21"/>
        <v>0.05</v>
      </c>
    </row>
    <row r="1382" spans="1:15" hidden="1" x14ac:dyDescent="0.2">
      <c r="A1382" s="265" t="s">
        <v>1499</v>
      </c>
      <c r="B1382" s="265" t="s">
        <v>1499</v>
      </c>
      <c r="C1382" s="265">
        <v>0.5</v>
      </c>
      <c r="D1382" s="265" t="s">
        <v>403</v>
      </c>
      <c r="E1382" s="265" t="s">
        <v>519</v>
      </c>
      <c r="F1382" s="265" t="s">
        <v>519</v>
      </c>
      <c r="G1382" s="265">
        <v>0</v>
      </c>
      <c r="I1382" s="265">
        <v>34</v>
      </c>
      <c r="J1382" s="265">
        <v>20</v>
      </c>
      <c r="K1382" s="266">
        <v>43101</v>
      </c>
      <c r="L1382" s="265">
        <v>0.05</v>
      </c>
      <c r="M1382" s="265">
        <v>0</v>
      </c>
      <c r="N1382" s="265">
        <f t="shared" si="21"/>
        <v>0.05</v>
      </c>
    </row>
    <row r="1383" spans="1:15" hidden="1" x14ac:dyDescent="0.2">
      <c r="A1383" s="265" t="s">
        <v>1500</v>
      </c>
      <c r="B1383" s="265" t="s">
        <v>1499</v>
      </c>
      <c r="C1383" s="265">
        <v>0.5</v>
      </c>
      <c r="D1383" s="265" t="s">
        <v>403</v>
      </c>
      <c r="E1383" s="265" t="s">
        <v>519</v>
      </c>
      <c r="F1383" s="265" t="s">
        <v>519</v>
      </c>
      <c r="G1383" s="265">
        <v>0</v>
      </c>
      <c r="I1383" s="265">
        <v>34</v>
      </c>
      <c r="J1383" s="265">
        <v>20</v>
      </c>
      <c r="K1383" s="266">
        <v>43101</v>
      </c>
      <c r="L1383" s="265">
        <v>0.05</v>
      </c>
      <c r="M1383" s="265">
        <v>0</v>
      </c>
      <c r="N1383" s="265">
        <f t="shared" si="21"/>
        <v>0.05</v>
      </c>
    </row>
    <row r="1384" spans="1:15" hidden="1" x14ac:dyDescent="0.2">
      <c r="A1384" s="265" t="s">
        <v>1498</v>
      </c>
      <c r="B1384" s="265" t="s">
        <v>1498</v>
      </c>
      <c r="C1384" s="265">
        <v>0.5</v>
      </c>
      <c r="D1384" s="265" t="s">
        <v>403</v>
      </c>
      <c r="E1384" s="265" t="s">
        <v>519</v>
      </c>
      <c r="F1384" s="265" t="s">
        <v>519</v>
      </c>
      <c r="G1384" s="265">
        <v>0</v>
      </c>
      <c r="I1384" s="265">
        <v>34</v>
      </c>
      <c r="J1384" s="265">
        <v>20</v>
      </c>
      <c r="K1384" s="266">
        <v>43101</v>
      </c>
      <c r="L1384" s="265">
        <v>0.05</v>
      </c>
      <c r="M1384" s="265">
        <v>0</v>
      </c>
      <c r="N1384" s="265">
        <f t="shared" si="21"/>
        <v>0.05</v>
      </c>
      <c r="O1384" s="265" t="s">
        <v>1498</v>
      </c>
    </row>
    <row r="1385" spans="1:15" hidden="1" x14ac:dyDescent="0.2">
      <c r="A1385" s="265" t="s">
        <v>1497</v>
      </c>
      <c r="B1385" s="265" t="s">
        <v>1495</v>
      </c>
      <c r="C1385" s="265">
        <v>0.5</v>
      </c>
      <c r="D1385" s="265" t="s">
        <v>403</v>
      </c>
      <c r="E1385" s="265" t="s">
        <v>519</v>
      </c>
      <c r="F1385" s="265" t="s">
        <v>519</v>
      </c>
      <c r="G1385" s="265">
        <v>0</v>
      </c>
      <c r="I1385" s="265">
        <v>34</v>
      </c>
      <c r="J1385" s="265">
        <v>20</v>
      </c>
      <c r="K1385" s="266">
        <v>43101</v>
      </c>
      <c r="L1385" s="265">
        <v>0.05</v>
      </c>
      <c r="M1385" s="265">
        <v>0</v>
      </c>
      <c r="N1385" s="265">
        <f t="shared" si="21"/>
        <v>0.05</v>
      </c>
      <c r="O1385" s="265" t="s">
        <v>1497</v>
      </c>
    </row>
    <row r="1386" spans="1:15" hidden="1" x14ac:dyDescent="0.2">
      <c r="A1386" s="265" t="s">
        <v>1496</v>
      </c>
      <c r="B1386" s="265" t="s">
        <v>1495</v>
      </c>
      <c r="C1386" s="265">
        <v>0.5</v>
      </c>
      <c r="D1386" s="265" t="s">
        <v>403</v>
      </c>
      <c r="E1386" s="265" t="s">
        <v>519</v>
      </c>
      <c r="F1386" s="265" t="s">
        <v>519</v>
      </c>
      <c r="G1386" s="265">
        <v>0</v>
      </c>
      <c r="I1386" s="265">
        <v>34</v>
      </c>
      <c r="J1386" s="265">
        <v>20</v>
      </c>
      <c r="K1386" s="266">
        <v>43101</v>
      </c>
      <c r="L1386" s="265">
        <v>0.05</v>
      </c>
      <c r="M1386" s="265">
        <v>0</v>
      </c>
      <c r="N1386" s="265">
        <f t="shared" si="21"/>
        <v>0.05</v>
      </c>
    </row>
    <row r="1387" spans="1:15" hidden="1" x14ac:dyDescent="0.2">
      <c r="A1387" s="265" t="s">
        <v>1494</v>
      </c>
      <c r="B1387" s="265" t="s">
        <v>1492</v>
      </c>
      <c r="C1387" s="265">
        <v>0.5</v>
      </c>
      <c r="D1387" s="265" t="s">
        <v>403</v>
      </c>
      <c r="E1387" s="265" t="s">
        <v>519</v>
      </c>
      <c r="F1387" s="265" t="s">
        <v>519</v>
      </c>
      <c r="G1387" s="265">
        <v>0</v>
      </c>
      <c r="I1387" s="265">
        <v>34</v>
      </c>
      <c r="J1387" s="265">
        <v>20</v>
      </c>
      <c r="K1387" s="266">
        <v>43101</v>
      </c>
      <c r="L1387" s="265">
        <v>0.05</v>
      </c>
      <c r="M1387" s="265">
        <v>0</v>
      </c>
      <c r="N1387" s="265">
        <f t="shared" si="21"/>
        <v>0.05</v>
      </c>
      <c r="O1387" s="265" t="s">
        <v>1494</v>
      </c>
    </row>
    <row r="1388" spans="1:15" hidden="1" x14ac:dyDescent="0.2">
      <c r="A1388" s="265" t="s">
        <v>1493</v>
      </c>
      <c r="B1388" s="265" t="s">
        <v>1492</v>
      </c>
      <c r="C1388" s="265">
        <v>0.5</v>
      </c>
      <c r="D1388" s="265" t="s">
        <v>403</v>
      </c>
      <c r="E1388" s="265" t="s">
        <v>519</v>
      </c>
      <c r="F1388" s="265" t="s">
        <v>519</v>
      </c>
      <c r="G1388" s="265">
        <v>0</v>
      </c>
      <c r="I1388" s="265">
        <v>34</v>
      </c>
      <c r="J1388" s="265">
        <v>20</v>
      </c>
      <c r="K1388" s="266">
        <v>43101</v>
      </c>
      <c r="L1388" s="265">
        <v>0.05</v>
      </c>
      <c r="M1388" s="265">
        <v>0</v>
      </c>
      <c r="N1388" s="265">
        <f t="shared" si="21"/>
        <v>0.05</v>
      </c>
    </row>
    <row r="1389" spans="1:15" hidden="1" x14ac:dyDescent="0.2">
      <c r="A1389" s="265" t="s">
        <v>1491</v>
      </c>
      <c r="B1389" s="265" t="s">
        <v>1489</v>
      </c>
      <c r="C1389" s="265">
        <v>0.5</v>
      </c>
      <c r="D1389" s="265" t="s">
        <v>1043</v>
      </c>
      <c r="E1389" s="265" t="s">
        <v>519</v>
      </c>
      <c r="F1389" s="265" t="s">
        <v>519</v>
      </c>
      <c r="G1389" s="265">
        <v>0</v>
      </c>
      <c r="H1389" s="265">
        <v>202212</v>
      </c>
      <c r="K1389" s="266">
        <v>43132</v>
      </c>
      <c r="L1389" s="265">
        <v>0</v>
      </c>
      <c r="M1389" s="265">
        <v>0</v>
      </c>
      <c r="N1389" s="265">
        <f t="shared" si="21"/>
        <v>0</v>
      </c>
    </row>
    <row r="1390" spans="1:15" hidden="1" x14ac:dyDescent="0.2">
      <c r="A1390" s="265" t="s">
        <v>1490</v>
      </c>
      <c r="B1390" s="265" t="s">
        <v>1489</v>
      </c>
      <c r="C1390" s="265">
        <v>0.5</v>
      </c>
      <c r="D1390" s="265" t="s">
        <v>1043</v>
      </c>
      <c r="E1390" s="265" t="s">
        <v>519</v>
      </c>
      <c r="F1390" s="265" t="s">
        <v>519</v>
      </c>
      <c r="G1390" s="265">
        <v>0</v>
      </c>
      <c r="H1390" s="265">
        <v>202212</v>
      </c>
      <c r="K1390" s="266">
        <v>43132</v>
      </c>
      <c r="L1390" s="265">
        <v>0</v>
      </c>
      <c r="M1390" s="265">
        <v>0</v>
      </c>
      <c r="N1390" s="265">
        <f t="shared" si="21"/>
        <v>0</v>
      </c>
    </row>
    <row r="1391" spans="1:15" hidden="1" x14ac:dyDescent="0.2">
      <c r="A1391" s="265" t="s">
        <v>1487</v>
      </c>
      <c r="B1391" s="265" t="s">
        <v>1487</v>
      </c>
      <c r="C1391" s="265">
        <v>0.5</v>
      </c>
      <c r="D1391" s="265" t="s">
        <v>403</v>
      </c>
      <c r="E1391" s="265" t="s">
        <v>519</v>
      </c>
      <c r="F1391" s="265" t="s">
        <v>519</v>
      </c>
      <c r="G1391" s="265">
        <v>0</v>
      </c>
      <c r="I1391" s="265">
        <v>34</v>
      </c>
      <c r="J1391" s="265">
        <v>20</v>
      </c>
      <c r="K1391" s="266">
        <v>43101</v>
      </c>
      <c r="L1391" s="265">
        <v>0.05</v>
      </c>
      <c r="M1391" s="265">
        <v>0</v>
      </c>
      <c r="N1391" s="265">
        <f t="shared" si="21"/>
        <v>0.05</v>
      </c>
      <c r="O1391" s="265" t="s">
        <v>1487</v>
      </c>
    </row>
    <row r="1392" spans="1:15" hidden="1" x14ac:dyDescent="0.2">
      <c r="A1392" s="265" t="s">
        <v>1488</v>
      </c>
      <c r="B1392" s="265" t="s">
        <v>1487</v>
      </c>
      <c r="C1392" s="265">
        <v>0.5</v>
      </c>
      <c r="D1392" s="265" t="s">
        <v>403</v>
      </c>
      <c r="E1392" s="265" t="s">
        <v>519</v>
      </c>
      <c r="F1392" s="265" t="s">
        <v>519</v>
      </c>
      <c r="G1392" s="265">
        <v>0</v>
      </c>
      <c r="I1392" s="265">
        <v>34</v>
      </c>
      <c r="J1392" s="265">
        <v>20</v>
      </c>
      <c r="K1392" s="266">
        <v>43101</v>
      </c>
      <c r="L1392" s="265">
        <v>0.05</v>
      </c>
      <c r="M1392" s="265">
        <v>0</v>
      </c>
      <c r="N1392" s="265">
        <f t="shared" si="21"/>
        <v>0.05</v>
      </c>
    </row>
    <row r="1393" spans="1:15" hidden="1" x14ac:dyDescent="0.2">
      <c r="A1393" s="265" t="s">
        <v>1486</v>
      </c>
      <c r="B1393" s="265" t="s">
        <v>1462</v>
      </c>
      <c r="C1393" s="265">
        <v>0.5</v>
      </c>
      <c r="D1393" s="265" t="s">
        <v>403</v>
      </c>
      <c r="E1393" s="265" t="s">
        <v>519</v>
      </c>
      <c r="F1393" s="265" t="s">
        <v>519</v>
      </c>
      <c r="G1393" s="265">
        <v>0</v>
      </c>
      <c r="I1393" s="265">
        <v>34</v>
      </c>
      <c r="J1393" s="265">
        <v>5</v>
      </c>
      <c r="K1393" s="266">
        <v>43101</v>
      </c>
      <c r="L1393" s="265">
        <v>0.2</v>
      </c>
      <c r="M1393" s="265">
        <v>0</v>
      </c>
      <c r="N1393" s="265">
        <f t="shared" si="21"/>
        <v>0.2</v>
      </c>
    </row>
    <row r="1394" spans="1:15" hidden="1" x14ac:dyDescent="0.2">
      <c r="A1394" s="265" t="s">
        <v>1484</v>
      </c>
      <c r="B1394" s="265" t="s">
        <v>1484</v>
      </c>
      <c r="C1394" s="265">
        <v>0.5</v>
      </c>
      <c r="D1394" s="265" t="s">
        <v>403</v>
      </c>
      <c r="E1394" s="265" t="s">
        <v>519</v>
      </c>
      <c r="F1394" s="265" t="s">
        <v>519</v>
      </c>
      <c r="G1394" s="265">
        <v>0</v>
      </c>
      <c r="I1394" s="265">
        <v>34</v>
      </c>
      <c r="J1394" s="265">
        <v>5</v>
      </c>
      <c r="K1394" s="266">
        <v>43101</v>
      </c>
      <c r="L1394" s="265">
        <v>0.2</v>
      </c>
      <c r="M1394" s="265">
        <v>0</v>
      </c>
      <c r="N1394" s="265">
        <f t="shared" si="21"/>
        <v>0.2</v>
      </c>
    </row>
    <row r="1395" spans="1:15" hidden="1" x14ac:dyDescent="0.2">
      <c r="A1395" s="265" t="s">
        <v>1485</v>
      </c>
      <c r="B1395" s="265" t="s">
        <v>1484</v>
      </c>
      <c r="C1395" s="265">
        <v>0.5</v>
      </c>
      <c r="D1395" s="265" t="s">
        <v>403</v>
      </c>
      <c r="E1395" s="265" t="s">
        <v>519</v>
      </c>
      <c r="F1395" s="265" t="s">
        <v>519</v>
      </c>
      <c r="G1395" s="265">
        <v>0</v>
      </c>
      <c r="I1395" s="265">
        <v>34</v>
      </c>
      <c r="J1395" s="265">
        <v>5</v>
      </c>
      <c r="K1395" s="266">
        <v>43101</v>
      </c>
      <c r="L1395" s="265">
        <v>0.2</v>
      </c>
      <c r="M1395" s="265">
        <v>0</v>
      </c>
      <c r="N1395" s="265">
        <f t="shared" si="21"/>
        <v>0.2</v>
      </c>
    </row>
    <row r="1396" spans="1:15" hidden="1" x14ac:dyDescent="0.2">
      <c r="A1396" s="265" t="s">
        <v>1483</v>
      </c>
      <c r="B1396" s="265" t="s">
        <v>1483</v>
      </c>
      <c r="C1396" s="265">
        <v>0.5</v>
      </c>
      <c r="D1396" s="265" t="s">
        <v>403</v>
      </c>
      <c r="E1396" s="265" t="s">
        <v>519</v>
      </c>
      <c r="F1396" s="265" t="s">
        <v>519</v>
      </c>
      <c r="G1396" s="265">
        <v>0</v>
      </c>
      <c r="I1396" s="265">
        <v>34</v>
      </c>
      <c r="J1396" s="265">
        <v>5</v>
      </c>
      <c r="K1396" s="266">
        <v>43101</v>
      </c>
      <c r="L1396" s="265">
        <v>0.2</v>
      </c>
      <c r="M1396" s="265">
        <v>0</v>
      </c>
      <c r="N1396" s="265">
        <f t="shared" si="21"/>
        <v>0.2</v>
      </c>
    </row>
    <row r="1397" spans="1:15" hidden="1" x14ac:dyDescent="0.2">
      <c r="A1397" s="265" t="s">
        <v>1481</v>
      </c>
      <c r="B1397" s="265" t="s">
        <v>1481</v>
      </c>
      <c r="C1397" s="265">
        <v>0.5</v>
      </c>
      <c r="D1397" s="265" t="s">
        <v>403</v>
      </c>
      <c r="E1397" s="265" t="s">
        <v>519</v>
      </c>
      <c r="F1397" s="265" t="s">
        <v>519</v>
      </c>
      <c r="G1397" s="265">
        <v>0</v>
      </c>
      <c r="I1397" s="265">
        <v>34</v>
      </c>
      <c r="J1397" s="265">
        <v>5</v>
      </c>
      <c r="K1397" s="266">
        <v>43101</v>
      </c>
      <c r="L1397" s="265">
        <v>0.2</v>
      </c>
      <c r="M1397" s="265">
        <v>0</v>
      </c>
      <c r="N1397" s="265">
        <f t="shared" si="21"/>
        <v>0.2</v>
      </c>
      <c r="O1397" s="265" t="s">
        <v>1481</v>
      </c>
    </row>
    <row r="1398" spans="1:15" hidden="1" x14ac:dyDescent="0.2">
      <c r="A1398" s="265" t="s">
        <v>1482</v>
      </c>
      <c r="B1398" s="265" t="s">
        <v>1481</v>
      </c>
      <c r="C1398" s="265">
        <v>0.5</v>
      </c>
      <c r="D1398" s="265" t="s">
        <v>403</v>
      </c>
      <c r="E1398" s="265" t="s">
        <v>519</v>
      </c>
      <c r="F1398" s="265" t="s">
        <v>519</v>
      </c>
      <c r="G1398" s="265">
        <v>0</v>
      </c>
      <c r="I1398" s="265">
        <v>34</v>
      </c>
      <c r="J1398" s="265">
        <v>5</v>
      </c>
      <c r="K1398" s="266">
        <v>43101</v>
      </c>
      <c r="L1398" s="265">
        <v>0.2</v>
      </c>
      <c r="M1398" s="265">
        <v>0</v>
      </c>
      <c r="N1398" s="265">
        <f t="shared" si="21"/>
        <v>0.2</v>
      </c>
    </row>
    <row r="1399" spans="1:15" hidden="1" x14ac:dyDescent="0.2">
      <c r="A1399" s="265" t="s">
        <v>1479</v>
      </c>
      <c r="B1399" s="265" t="s">
        <v>1479</v>
      </c>
      <c r="C1399" s="265">
        <v>0.5</v>
      </c>
      <c r="D1399" s="265" t="s">
        <v>403</v>
      </c>
      <c r="E1399" s="265" t="s">
        <v>519</v>
      </c>
      <c r="F1399" s="265" t="s">
        <v>519</v>
      </c>
      <c r="G1399" s="265">
        <v>0</v>
      </c>
      <c r="I1399" s="265">
        <v>34</v>
      </c>
      <c r="J1399" s="265">
        <v>5</v>
      </c>
      <c r="K1399" s="266">
        <v>43101</v>
      </c>
      <c r="L1399" s="265">
        <v>0.2</v>
      </c>
      <c r="M1399" s="265">
        <v>0</v>
      </c>
      <c r="N1399" s="265">
        <f t="shared" si="21"/>
        <v>0.2</v>
      </c>
    </row>
    <row r="1400" spans="1:15" hidden="1" x14ac:dyDescent="0.2">
      <c r="A1400" s="265" t="s">
        <v>1480</v>
      </c>
      <c r="B1400" s="265" t="s">
        <v>1479</v>
      </c>
      <c r="C1400" s="265">
        <v>0.5</v>
      </c>
      <c r="D1400" s="265" t="s">
        <v>403</v>
      </c>
      <c r="E1400" s="265" t="s">
        <v>519</v>
      </c>
      <c r="F1400" s="265" t="s">
        <v>519</v>
      </c>
      <c r="G1400" s="265">
        <v>0</v>
      </c>
      <c r="I1400" s="265">
        <v>34</v>
      </c>
      <c r="J1400" s="265">
        <v>5</v>
      </c>
      <c r="K1400" s="266">
        <v>43101</v>
      </c>
      <c r="L1400" s="265">
        <v>0.2</v>
      </c>
      <c r="M1400" s="265">
        <v>0</v>
      </c>
      <c r="N1400" s="265">
        <f t="shared" si="21"/>
        <v>0.2</v>
      </c>
    </row>
    <row r="1401" spans="1:15" hidden="1" x14ac:dyDescent="0.2">
      <c r="A1401" s="265" t="s">
        <v>1477</v>
      </c>
      <c r="B1401" s="265" t="s">
        <v>1477</v>
      </c>
      <c r="C1401" s="265">
        <v>0.5</v>
      </c>
      <c r="D1401" s="265" t="s">
        <v>403</v>
      </c>
      <c r="E1401" s="265" t="s">
        <v>519</v>
      </c>
      <c r="F1401" s="265" t="s">
        <v>519</v>
      </c>
      <c r="G1401" s="265">
        <v>0</v>
      </c>
      <c r="I1401" s="265">
        <v>34</v>
      </c>
      <c r="J1401" s="265">
        <v>5</v>
      </c>
      <c r="K1401" s="266">
        <v>43101</v>
      </c>
      <c r="L1401" s="265">
        <v>0.2</v>
      </c>
      <c r="M1401" s="265">
        <v>0</v>
      </c>
      <c r="N1401" s="265">
        <f t="shared" si="21"/>
        <v>0.2</v>
      </c>
    </row>
    <row r="1402" spans="1:15" hidden="1" x14ac:dyDescent="0.2">
      <c r="A1402" s="265" t="s">
        <v>1478</v>
      </c>
      <c r="B1402" s="265" t="s">
        <v>1477</v>
      </c>
      <c r="C1402" s="265">
        <v>0.5</v>
      </c>
      <c r="D1402" s="265" t="s">
        <v>403</v>
      </c>
      <c r="E1402" s="265" t="s">
        <v>519</v>
      </c>
      <c r="F1402" s="265" t="s">
        <v>519</v>
      </c>
      <c r="G1402" s="265">
        <v>0</v>
      </c>
      <c r="I1402" s="265">
        <v>34</v>
      </c>
      <c r="J1402" s="265">
        <v>5</v>
      </c>
      <c r="K1402" s="266">
        <v>43101</v>
      </c>
      <c r="L1402" s="265">
        <v>0.2</v>
      </c>
      <c r="M1402" s="265">
        <v>0</v>
      </c>
      <c r="N1402" s="265">
        <f t="shared" si="21"/>
        <v>0.2</v>
      </c>
    </row>
    <row r="1403" spans="1:15" hidden="1" x14ac:dyDescent="0.2">
      <c r="A1403" s="265" t="s">
        <v>1475</v>
      </c>
      <c r="B1403" s="265" t="s">
        <v>1475</v>
      </c>
      <c r="C1403" s="265">
        <v>0.5</v>
      </c>
      <c r="D1403" s="265" t="s">
        <v>403</v>
      </c>
      <c r="E1403" s="265" t="s">
        <v>519</v>
      </c>
      <c r="F1403" s="265" t="s">
        <v>519</v>
      </c>
      <c r="G1403" s="265">
        <v>0</v>
      </c>
      <c r="I1403" s="265">
        <v>34</v>
      </c>
      <c r="J1403" s="265">
        <v>5</v>
      </c>
      <c r="K1403" s="266">
        <v>43101</v>
      </c>
      <c r="L1403" s="265">
        <v>0.2</v>
      </c>
      <c r="M1403" s="265">
        <v>0</v>
      </c>
      <c r="N1403" s="265">
        <f t="shared" si="21"/>
        <v>0.2</v>
      </c>
      <c r="O1403" s="265" t="s">
        <v>1475</v>
      </c>
    </row>
    <row r="1404" spans="1:15" hidden="1" x14ac:dyDescent="0.2">
      <c r="A1404" s="265" t="s">
        <v>1476</v>
      </c>
      <c r="B1404" s="265" t="s">
        <v>1475</v>
      </c>
      <c r="C1404" s="265">
        <v>0.5</v>
      </c>
      <c r="D1404" s="265" t="s">
        <v>403</v>
      </c>
      <c r="E1404" s="265" t="s">
        <v>519</v>
      </c>
      <c r="F1404" s="265" t="s">
        <v>519</v>
      </c>
      <c r="G1404" s="265">
        <v>0</v>
      </c>
      <c r="I1404" s="265">
        <v>34</v>
      </c>
      <c r="J1404" s="265">
        <v>5</v>
      </c>
      <c r="K1404" s="266">
        <v>43101</v>
      </c>
      <c r="L1404" s="265">
        <v>0.2</v>
      </c>
      <c r="M1404" s="265">
        <v>0</v>
      </c>
      <c r="N1404" s="265">
        <f t="shared" si="21"/>
        <v>0.2</v>
      </c>
    </row>
    <row r="1405" spans="1:15" hidden="1" x14ac:dyDescent="0.2">
      <c r="A1405" s="265" t="s">
        <v>1473</v>
      </c>
      <c r="B1405" s="265" t="s">
        <v>1473</v>
      </c>
      <c r="C1405" s="265">
        <v>0.5</v>
      </c>
      <c r="D1405" s="265" t="s">
        <v>403</v>
      </c>
      <c r="E1405" s="265" t="s">
        <v>519</v>
      </c>
      <c r="F1405" s="265" t="s">
        <v>519</v>
      </c>
      <c r="G1405" s="265">
        <v>0</v>
      </c>
      <c r="I1405" s="265">
        <v>34</v>
      </c>
      <c r="J1405" s="265">
        <v>5</v>
      </c>
      <c r="K1405" s="266">
        <v>43101</v>
      </c>
      <c r="L1405" s="265">
        <v>0.2</v>
      </c>
      <c r="M1405" s="265">
        <v>0</v>
      </c>
      <c r="N1405" s="265">
        <f t="shared" si="21"/>
        <v>0.2</v>
      </c>
    </row>
    <row r="1406" spans="1:15" hidden="1" x14ac:dyDescent="0.2">
      <c r="A1406" s="265" t="s">
        <v>1474</v>
      </c>
      <c r="B1406" s="265" t="s">
        <v>1473</v>
      </c>
      <c r="C1406" s="265">
        <v>0.5</v>
      </c>
      <c r="D1406" s="265" t="s">
        <v>403</v>
      </c>
      <c r="E1406" s="265" t="s">
        <v>519</v>
      </c>
      <c r="F1406" s="265" t="s">
        <v>519</v>
      </c>
      <c r="G1406" s="265">
        <v>0</v>
      </c>
      <c r="I1406" s="265">
        <v>34</v>
      </c>
      <c r="J1406" s="265">
        <v>5</v>
      </c>
      <c r="K1406" s="266">
        <v>43101</v>
      </c>
      <c r="L1406" s="265">
        <v>0.2</v>
      </c>
      <c r="M1406" s="265">
        <v>0</v>
      </c>
      <c r="N1406" s="265">
        <f t="shared" si="21"/>
        <v>0.2</v>
      </c>
    </row>
    <row r="1407" spans="1:15" hidden="1" x14ac:dyDescent="0.2">
      <c r="A1407" s="265" t="s">
        <v>1471</v>
      </c>
      <c r="B1407" s="265" t="s">
        <v>1471</v>
      </c>
      <c r="C1407" s="265">
        <v>0.5</v>
      </c>
      <c r="D1407" s="265" t="s">
        <v>403</v>
      </c>
      <c r="E1407" s="265" t="s">
        <v>519</v>
      </c>
      <c r="F1407" s="265" t="s">
        <v>519</v>
      </c>
      <c r="G1407" s="265">
        <v>0</v>
      </c>
      <c r="I1407" s="265">
        <v>34</v>
      </c>
      <c r="J1407" s="265">
        <v>5</v>
      </c>
      <c r="K1407" s="266">
        <v>43101</v>
      </c>
      <c r="L1407" s="265">
        <v>0.2</v>
      </c>
      <c r="M1407" s="265">
        <v>0</v>
      </c>
      <c r="N1407" s="265">
        <f t="shared" si="21"/>
        <v>0.2</v>
      </c>
    </row>
    <row r="1408" spans="1:15" hidden="1" x14ac:dyDescent="0.2">
      <c r="A1408" s="265" t="s">
        <v>1472</v>
      </c>
      <c r="B1408" s="265" t="s">
        <v>1471</v>
      </c>
      <c r="C1408" s="265">
        <v>0.5</v>
      </c>
      <c r="D1408" s="265" t="s">
        <v>403</v>
      </c>
      <c r="E1408" s="265" t="s">
        <v>519</v>
      </c>
      <c r="F1408" s="265" t="s">
        <v>519</v>
      </c>
      <c r="G1408" s="265">
        <v>0</v>
      </c>
      <c r="I1408" s="265">
        <v>34</v>
      </c>
      <c r="J1408" s="265">
        <v>5</v>
      </c>
      <c r="K1408" s="266">
        <v>43101</v>
      </c>
      <c r="L1408" s="265">
        <v>0.2</v>
      </c>
      <c r="M1408" s="265">
        <v>0</v>
      </c>
      <c r="N1408" s="265">
        <f t="shared" si="21"/>
        <v>0.2</v>
      </c>
    </row>
    <row r="1409" spans="1:15" hidden="1" x14ac:dyDescent="0.2">
      <c r="A1409" s="265" t="s">
        <v>1469</v>
      </c>
      <c r="B1409" s="265" t="s">
        <v>1469</v>
      </c>
      <c r="C1409" s="265">
        <v>0.5</v>
      </c>
      <c r="D1409" s="265" t="s">
        <v>403</v>
      </c>
      <c r="E1409" s="265" t="s">
        <v>519</v>
      </c>
      <c r="F1409" s="265" t="s">
        <v>519</v>
      </c>
      <c r="G1409" s="265">
        <v>0</v>
      </c>
      <c r="I1409" s="265">
        <v>34</v>
      </c>
      <c r="J1409" s="265">
        <v>5</v>
      </c>
      <c r="K1409" s="266">
        <v>43101</v>
      </c>
      <c r="L1409" s="265">
        <v>0.2</v>
      </c>
      <c r="M1409" s="265">
        <v>0</v>
      </c>
      <c r="N1409" s="265">
        <f t="shared" si="21"/>
        <v>0.2</v>
      </c>
    </row>
    <row r="1410" spans="1:15" hidden="1" x14ac:dyDescent="0.2">
      <c r="A1410" s="265" t="s">
        <v>1470</v>
      </c>
      <c r="B1410" s="265" t="s">
        <v>1469</v>
      </c>
      <c r="C1410" s="265">
        <v>0.5</v>
      </c>
      <c r="D1410" s="265" t="s">
        <v>403</v>
      </c>
      <c r="E1410" s="265" t="s">
        <v>519</v>
      </c>
      <c r="F1410" s="265" t="s">
        <v>519</v>
      </c>
      <c r="G1410" s="265">
        <v>0</v>
      </c>
      <c r="I1410" s="265">
        <v>34</v>
      </c>
      <c r="J1410" s="265">
        <v>5</v>
      </c>
      <c r="K1410" s="266">
        <v>43101</v>
      </c>
      <c r="L1410" s="265">
        <v>0.2</v>
      </c>
      <c r="M1410" s="265">
        <v>0</v>
      </c>
      <c r="N1410" s="265">
        <f t="shared" si="21"/>
        <v>0.2</v>
      </c>
    </row>
    <row r="1411" spans="1:15" hidden="1" x14ac:dyDescent="0.2">
      <c r="A1411" s="265" t="s">
        <v>366</v>
      </c>
      <c r="B1411" s="265" t="s">
        <v>1467</v>
      </c>
      <c r="C1411" s="265">
        <v>0.5</v>
      </c>
      <c r="D1411" s="265" t="s">
        <v>403</v>
      </c>
      <c r="E1411" s="265" t="s">
        <v>519</v>
      </c>
      <c r="F1411" s="265" t="s">
        <v>519</v>
      </c>
      <c r="G1411" s="265">
        <v>0</v>
      </c>
      <c r="I1411" s="265">
        <v>34</v>
      </c>
      <c r="J1411" s="265">
        <v>5</v>
      </c>
      <c r="K1411" s="266">
        <v>43101</v>
      </c>
      <c r="L1411" s="265">
        <v>0.2</v>
      </c>
      <c r="M1411" s="265">
        <v>0</v>
      </c>
      <c r="N1411" s="265">
        <f t="shared" si="21"/>
        <v>0.2</v>
      </c>
      <c r="O1411" s="265" t="s">
        <v>366</v>
      </c>
    </row>
    <row r="1412" spans="1:15" hidden="1" x14ac:dyDescent="0.2">
      <c r="A1412" s="265" t="s">
        <v>1468</v>
      </c>
      <c r="B1412" s="265" t="s">
        <v>1467</v>
      </c>
      <c r="C1412" s="265">
        <v>0.5</v>
      </c>
      <c r="D1412" s="265" t="s">
        <v>403</v>
      </c>
      <c r="E1412" s="265" t="s">
        <v>519</v>
      </c>
      <c r="F1412" s="265" t="s">
        <v>519</v>
      </c>
      <c r="G1412" s="265">
        <v>0</v>
      </c>
      <c r="I1412" s="265">
        <v>34</v>
      </c>
      <c r="J1412" s="265">
        <v>5</v>
      </c>
      <c r="K1412" s="266">
        <v>43101</v>
      </c>
      <c r="L1412" s="265">
        <v>0.2</v>
      </c>
      <c r="M1412" s="265">
        <v>0</v>
      </c>
      <c r="N1412" s="265">
        <f t="shared" ref="N1412:N1475" si="22">L1412+M1412</f>
        <v>0.2</v>
      </c>
    </row>
    <row r="1413" spans="1:15" hidden="1" x14ac:dyDescent="0.2">
      <c r="A1413" s="265" t="s">
        <v>1466</v>
      </c>
      <c r="B1413" s="265" t="s">
        <v>1464</v>
      </c>
      <c r="C1413" s="265">
        <v>0.5</v>
      </c>
      <c r="D1413" s="265" t="s">
        <v>403</v>
      </c>
      <c r="E1413" s="265" t="s">
        <v>519</v>
      </c>
      <c r="F1413" s="265" t="s">
        <v>519</v>
      </c>
      <c r="G1413" s="265">
        <v>0</v>
      </c>
      <c r="I1413" s="265">
        <v>34</v>
      </c>
      <c r="J1413" s="265">
        <v>5</v>
      </c>
      <c r="K1413" s="266">
        <v>43101</v>
      </c>
      <c r="L1413" s="265">
        <v>0.2</v>
      </c>
      <c r="M1413" s="265">
        <v>0</v>
      </c>
      <c r="N1413" s="265">
        <f t="shared" si="22"/>
        <v>0.2</v>
      </c>
    </row>
    <row r="1414" spans="1:15" hidden="1" x14ac:dyDescent="0.2">
      <c r="A1414" s="265" t="s">
        <v>1465</v>
      </c>
      <c r="B1414" s="265" t="s">
        <v>1464</v>
      </c>
      <c r="C1414" s="265">
        <v>0.5</v>
      </c>
      <c r="D1414" s="265" t="s">
        <v>403</v>
      </c>
      <c r="E1414" s="265" t="s">
        <v>519</v>
      </c>
      <c r="F1414" s="265" t="s">
        <v>519</v>
      </c>
      <c r="G1414" s="265">
        <v>0</v>
      </c>
      <c r="I1414" s="265">
        <v>34</v>
      </c>
      <c r="J1414" s="265">
        <v>5</v>
      </c>
      <c r="K1414" s="266">
        <v>43101</v>
      </c>
      <c r="L1414" s="265">
        <v>0.2</v>
      </c>
      <c r="M1414" s="265">
        <v>0</v>
      </c>
      <c r="N1414" s="265">
        <f t="shared" si="22"/>
        <v>0.2</v>
      </c>
    </row>
    <row r="1415" spans="1:15" hidden="1" x14ac:dyDescent="0.2">
      <c r="A1415" s="265" t="s">
        <v>210</v>
      </c>
      <c r="B1415" s="265" t="s">
        <v>1462</v>
      </c>
      <c r="C1415" s="265">
        <v>0.5</v>
      </c>
      <c r="D1415" s="265" t="s">
        <v>403</v>
      </c>
      <c r="E1415" s="265" t="s">
        <v>519</v>
      </c>
      <c r="F1415" s="265" t="s">
        <v>519</v>
      </c>
      <c r="G1415" s="265">
        <v>0</v>
      </c>
      <c r="I1415" s="265">
        <v>34</v>
      </c>
      <c r="J1415" s="265">
        <v>5</v>
      </c>
      <c r="K1415" s="266">
        <v>43101</v>
      </c>
      <c r="L1415" s="265">
        <v>0.2</v>
      </c>
      <c r="M1415" s="265">
        <v>0</v>
      </c>
      <c r="N1415" s="265">
        <f t="shared" si="22"/>
        <v>0.2</v>
      </c>
      <c r="O1415" s="265" t="s">
        <v>210</v>
      </c>
    </row>
    <row r="1416" spans="1:15" hidden="1" x14ac:dyDescent="0.2">
      <c r="A1416" s="265" t="s">
        <v>1463</v>
      </c>
      <c r="B1416" s="265" t="s">
        <v>1462</v>
      </c>
      <c r="C1416" s="265">
        <v>0.5</v>
      </c>
      <c r="D1416" s="265" t="s">
        <v>403</v>
      </c>
      <c r="E1416" s="265" t="s">
        <v>519</v>
      </c>
      <c r="F1416" s="265" t="s">
        <v>519</v>
      </c>
      <c r="G1416" s="265">
        <v>0</v>
      </c>
      <c r="I1416" s="265">
        <v>34</v>
      </c>
      <c r="J1416" s="265">
        <v>5</v>
      </c>
      <c r="K1416" s="266">
        <v>43101</v>
      </c>
      <c r="L1416" s="265">
        <v>0.2</v>
      </c>
      <c r="M1416" s="265">
        <v>0</v>
      </c>
      <c r="N1416" s="265">
        <f t="shared" si="22"/>
        <v>0.2</v>
      </c>
    </row>
    <row r="1417" spans="1:15" hidden="1" x14ac:dyDescent="0.2">
      <c r="A1417" s="265" t="s">
        <v>1461</v>
      </c>
      <c r="B1417" s="265" t="s">
        <v>1460</v>
      </c>
      <c r="C1417" s="265">
        <v>0.5</v>
      </c>
      <c r="D1417" s="265" t="s">
        <v>1043</v>
      </c>
      <c r="E1417" s="265" t="s">
        <v>519</v>
      </c>
      <c r="F1417" s="265" t="s">
        <v>519</v>
      </c>
      <c r="G1417" s="265">
        <v>0</v>
      </c>
      <c r="H1417" s="265">
        <v>201310</v>
      </c>
      <c r="K1417" s="266">
        <v>40330</v>
      </c>
      <c r="L1417" s="265">
        <v>0</v>
      </c>
      <c r="M1417" s="265">
        <v>0</v>
      </c>
      <c r="N1417" s="265">
        <f t="shared" si="22"/>
        <v>0</v>
      </c>
    </row>
    <row r="1418" spans="1:15" hidden="1" x14ac:dyDescent="0.2">
      <c r="A1418" s="265" t="s">
        <v>1459</v>
      </c>
      <c r="B1418" s="265" t="s">
        <v>1459</v>
      </c>
      <c r="C1418" s="265">
        <v>0.5</v>
      </c>
      <c r="D1418" s="265" t="s">
        <v>403</v>
      </c>
      <c r="E1418" s="265" t="s">
        <v>519</v>
      </c>
      <c r="F1418" s="265" t="s">
        <v>519</v>
      </c>
      <c r="G1418" s="265">
        <v>0</v>
      </c>
      <c r="I1418" s="265">
        <v>34</v>
      </c>
      <c r="J1418" s="265">
        <v>5</v>
      </c>
      <c r="K1418" s="266">
        <v>43101</v>
      </c>
      <c r="L1418" s="265">
        <v>0.2</v>
      </c>
      <c r="M1418" s="265">
        <v>0</v>
      </c>
      <c r="N1418" s="265">
        <f t="shared" si="22"/>
        <v>0.2</v>
      </c>
    </row>
    <row r="1419" spans="1:15" hidden="1" x14ac:dyDescent="0.2">
      <c r="A1419" s="265" t="s">
        <v>1458</v>
      </c>
      <c r="B1419" s="265" t="s">
        <v>1458</v>
      </c>
      <c r="C1419" s="265">
        <v>0.5</v>
      </c>
      <c r="D1419" s="265" t="s">
        <v>403</v>
      </c>
      <c r="E1419" s="265" t="s">
        <v>519</v>
      </c>
      <c r="F1419" s="265" t="s">
        <v>519</v>
      </c>
      <c r="G1419" s="265">
        <v>0</v>
      </c>
      <c r="I1419" s="265">
        <v>34</v>
      </c>
      <c r="J1419" s="265">
        <v>5</v>
      </c>
      <c r="K1419" s="266">
        <v>43101</v>
      </c>
      <c r="L1419" s="265">
        <v>0.2</v>
      </c>
      <c r="M1419" s="265">
        <v>0</v>
      </c>
      <c r="N1419" s="265">
        <f t="shared" si="22"/>
        <v>0.2</v>
      </c>
    </row>
    <row r="1420" spans="1:15" hidden="1" x14ac:dyDescent="0.2">
      <c r="A1420" s="265" t="s">
        <v>1455</v>
      </c>
      <c r="B1420" s="265" t="s">
        <v>1455</v>
      </c>
      <c r="C1420" s="265">
        <v>0.5</v>
      </c>
      <c r="D1420" s="265" t="s">
        <v>403</v>
      </c>
      <c r="E1420" s="265" t="s">
        <v>519</v>
      </c>
      <c r="F1420" s="265" t="s">
        <v>519</v>
      </c>
      <c r="G1420" s="265">
        <v>0</v>
      </c>
      <c r="I1420" s="265">
        <v>34</v>
      </c>
      <c r="J1420" s="265">
        <v>5</v>
      </c>
      <c r="K1420" s="266">
        <v>43101</v>
      </c>
      <c r="L1420" s="265">
        <v>0.2</v>
      </c>
      <c r="M1420" s="265">
        <v>0</v>
      </c>
      <c r="N1420" s="265">
        <f t="shared" si="22"/>
        <v>0.2</v>
      </c>
    </row>
    <row r="1421" spans="1:15" hidden="1" x14ac:dyDescent="0.2">
      <c r="A1421" s="265" t="s">
        <v>1457</v>
      </c>
      <c r="B1421" s="265" t="s">
        <v>1457</v>
      </c>
      <c r="C1421" s="265">
        <v>0.5</v>
      </c>
      <c r="D1421" s="265" t="s">
        <v>1043</v>
      </c>
      <c r="E1421" s="265" t="s">
        <v>519</v>
      </c>
      <c r="F1421" s="265" t="s">
        <v>519</v>
      </c>
      <c r="G1421" s="265">
        <v>0</v>
      </c>
      <c r="H1421" s="265">
        <v>201310</v>
      </c>
      <c r="K1421" s="266">
        <v>40330</v>
      </c>
      <c r="L1421" s="265">
        <v>0</v>
      </c>
      <c r="M1421" s="265">
        <v>0</v>
      </c>
      <c r="N1421" s="265">
        <f t="shared" si="22"/>
        <v>0</v>
      </c>
    </row>
    <row r="1422" spans="1:15" hidden="1" x14ac:dyDescent="0.2">
      <c r="A1422" s="265" t="s">
        <v>1456</v>
      </c>
      <c r="B1422" s="265" t="s">
        <v>1455</v>
      </c>
      <c r="C1422" s="265">
        <v>0.5</v>
      </c>
      <c r="D1422" s="265" t="s">
        <v>403</v>
      </c>
      <c r="E1422" s="265" t="s">
        <v>519</v>
      </c>
      <c r="F1422" s="265" t="s">
        <v>519</v>
      </c>
      <c r="G1422" s="265">
        <v>0</v>
      </c>
      <c r="I1422" s="265">
        <v>34</v>
      </c>
      <c r="J1422" s="265">
        <v>5</v>
      </c>
      <c r="K1422" s="266">
        <v>43101</v>
      </c>
      <c r="L1422" s="265">
        <v>0.2</v>
      </c>
      <c r="M1422" s="265">
        <v>0</v>
      </c>
      <c r="N1422" s="265">
        <f t="shared" si="22"/>
        <v>0.2</v>
      </c>
    </row>
    <row r="1423" spans="1:15" hidden="1" x14ac:dyDescent="0.2">
      <c r="A1423" s="265" t="s">
        <v>1453</v>
      </c>
      <c r="B1423" s="265" t="s">
        <v>1453</v>
      </c>
      <c r="C1423" s="265">
        <v>0.5</v>
      </c>
      <c r="D1423" s="265" t="s">
        <v>403</v>
      </c>
      <c r="E1423" s="265" t="s">
        <v>519</v>
      </c>
      <c r="F1423" s="265" t="s">
        <v>519</v>
      </c>
      <c r="G1423" s="265">
        <v>0</v>
      </c>
      <c r="I1423" s="265">
        <v>34</v>
      </c>
      <c r="J1423" s="265">
        <v>5</v>
      </c>
      <c r="K1423" s="266">
        <v>43101</v>
      </c>
      <c r="L1423" s="265">
        <v>0.2</v>
      </c>
      <c r="M1423" s="265">
        <v>0</v>
      </c>
      <c r="N1423" s="265">
        <f t="shared" si="22"/>
        <v>0.2</v>
      </c>
    </row>
    <row r="1424" spans="1:15" hidden="1" x14ac:dyDescent="0.2">
      <c r="A1424" s="265" t="s">
        <v>1454</v>
      </c>
      <c r="B1424" s="265" t="s">
        <v>1453</v>
      </c>
      <c r="C1424" s="265">
        <v>0.5</v>
      </c>
      <c r="D1424" s="265" t="s">
        <v>403</v>
      </c>
      <c r="E1424" s="265" t="s">
        <v>519</v>
      </c>
      <c r="F1424" s="265" t="s">
        <v>519</v>
      </c>
      <c r="G1424" s="265">
        <v>0</v>
      </c>
      <c r="I1424" s="265">
        <v>34</v>
      </c>
      <c r="J1424" s="265">
        <v>5</v>
      </c>
      <c r="K1424" s="266">
        <v>43101</v>
      </c>
      <c r="L1424" s="265">
        <v>0.2</v>
      </c>
      <c r="M1424" s="265">
        <v>0</v>
      </c>
      <c r="N1424" s="265">
        <f t="shared" si="22"/>
        <v>0.2</v>
      </c>
    </row>
    <row r="1425" spans="1:15" hidden="1" x14ac:dyDescent="0.2">
      <c r="A1425" s="265" t="s">
        <v>1452</v>
      </c>
      <c r="B1425" s="265" t="s">
        <v>1447</v>
      </c>
      <c r="C1425" s="265">
        <v>0.5</v>
      </c>
      <c r="D1425" s="265" t="s">
        <v>403</v>
      </c>
      <c r="E1425" s="265" t="s">
        <v>519</v>
      </c>
      <c r="F1425" s="265" t="s">
        <v>519</v>
      </c>
      <c r="G1425" s="265">
        <v>0</v>
      </c>
      <c r="I1425" s="265">
        <v>34</v>
      </c>
      <c r="J1425" s="265">
        <v>5</v>
      </c>
      <c r="K1425" s="266">
        <v>43101</v>
      </c>
      <c r="L1425" s="265">
        <v>0.2</v>
      </c>
      <c r="M1425" s="265">
        <v>0</v>
      </c>
      <c r="N1425" s="265">
        <f t="shared" si="22"/>
        <v>0.2</v>
      </c>
      <c r="O1425" s="265" t="s">
        <v>1452</v>
      </c>
    </row>
    <row r="1426" spans="1:15" hidden="1" x14ac:dyDescent="0.2">
      <c r="A1426" s="265" t="s">
        <v>1451</v>
      </c>
      <c r="B1426" s="265" t="s">
        <v>1449</v>
      </c>
      <c r="C1426" s="265">
        <v>0.5</v>
      </c>
      <c r="D1426" s="265" t="s">
        <v>403</v>
      </c>
      <c r="E1426" s="265" t="s">
        <v>519</v>
      </c>
      <c r="F1426" s="265" t="s">
        <v>519</v>
      </c>
      <c r="G1426" s="265">
        <v>0</v>
      </c>
      <c r="I1426" s="265">
        <v>34</v>
      </c>
      <c r="J1426" s="265">
        <v>5</v>
      </c>
      <c r="K1426" s="266">
        <v>43101</v>
      </c>
      <c r="L1426" s="265">
        <v>0.2</v>
      </c>
      <c r="M1426" s="265">
        <v>0</v>
      </c>
      <c r="N1426" s="265">
        <f t="shared" si="22"/>
        <v>0.2</v>
      </c>
    </row>
    <row r="1427" spans="1:15" hidden="1" x14ac:dyDescent="0.2">
      <c r="A1427" s="265" t="s">
        <v>1450</v>
      </c>
      <c r="B1427" s="265" t="s">
        <v>1449</v>
      </c>
      <c r="C1427" s="265">
        <v>0.5</v>
      </c>
      <c r="D1427" s="265" t="s">
        <v>403</v>
      </c>
      <c r="E1427" s="265" t="s">
        <v>519</v>
      </c>
      <c r="F1427" s="265" t="s">
        <v>519</v>
      </c>
      <c r="G1427" s="265">
        <v>0</v>
      </c>
      <c r="I1427" s="265">
        <v>34</v>
      </c>
      <c r="J1427" s="265">
        <v>5</v>
      </c>
      <c r="K1427" s="266">
        <v>43101</v>
      </c>
      <c r="L1427" s="265">
        <v>0.2</v>
      </c>
      <c r="M1427" s="265">
        <v>0</v>
      </c>
      <c r="N1427" s="265">
        <f t="shared" si="22"/>
        <v>0.2</v>
      </c>
    </row>
    <row r="1428" spans="1:15" hidden="1" x14ac:dyDescent="0.2">
      <c r="A1428" s="265" t="s">
        <v>1448</v>
      </c>
      <c r="B1428" s="265" t="s">
        <v>1447</v>
      </c>
      <c r="C1428" s="265">
        <v>0.5</v>
      </c>
      <c r="D1428" s="265" t="s">
        <v>403</v>
      </c>
      <c r="E1428" s="265" t="s">
        <v>519</v>
      </c>
      <c r="F1428" s="265" t="s">
        <v>519</v>
      </c>
      <c r="G1428" s="265">
        <v>0</v>
      </c>
      <c r="I1428" s="265">
        <v>34</v>
      </c>
      <c r="J1428" s="265">
        <v>5</v>
      </c>
      <c r="K1428" s="266">
        <v>43101</v>
      </c>
      <c r="L1428" s="265">
        <v>0.2</v>
      </c>
      <c r="M1428" s="265">
        <v>0</v>
      </c>
      <c r="N1428" s="265">
        <f t="shared" si="22"/>
        <v>0.2</v>
      </c>
    </row>
    <row r="1429" spans="1:15" hidden="1" x14ac:dyDescent="0.2">
      <c r="A1429" s="265" t="s">
        <v>1446</v>
      </c>
      <c r="B1429" s="265" t="s">
        <v>1444</v>
      </c>
      <c r="C1429" s="265">
        <v>0.5</v>
      </c>
      <c r="D1429" s="265" t="s">
        <v>403</v>
      </c>
      <c r="E1429" s="265" t="s">
        <v>519</v>
      </c>
      <c r="F1429" s="265" t="s">
        <v>519</v>
      </c>
      <c r="G1429" s="265">
        <v>0</v>
      </c>
      <c r="I1429" s="265">
        <v>34</v>
      </c>
      <c r="J1429" s="265">
        <v>5</v>
      </c>
      <c r="K1429" s="266">
        <v>43101</v>
      </c>
      <c r="L1429" s="265">
        <v>0.2</v>
      </c>
      <c r="M1429" s="265">
        <v>0</v>
      </c>
      <c r="N1429" s="265">
        <f t="shared" si="22"/>
        <v>0.2</v>
      </c>
    </row>
    <row r="1430" spans="1:15" hidden="1" x14ac:dyDescent="0.2">
      <c r="A1430" s="265" t="s">
        <v>1445</v>
      </c>
      <c r="B1430" s="265" t="s">
        <v>1444</v>
      </c>
      <c r="C1430" s="265">
        <v>0.5</v>
      </c>
      <c r="D1430" s="265" t="s">
        <v>403</v>
      </c>
      <c r="E1430" s="265" t="s">
        <v>519</v>
      </c>
      <c r="F1430" s="265" t="s">
        <v>519</v>
      </c>
      <c r="G1430" s="265">
        <v>0</v>
      </c>
      <c r="I1430" s="265">
        <v>34</v>
      </c>
      <c r="J1430" s="265">
        <v>5</v>
      </c>
      <c r="K1430" s="266">
        <v>43101</v>
      </c>
      <c r="L1430" s="265">
        <v>0.2</v>
      </c>
      <c r="M1430" s="265">
        <v>0</v>
      </c>
      <c r="N1430" s="265">
        <f t="shared" si="22"/>
        <v>0.2</v>
      </c>
    </row>
    <row r="1431" spans="1:15" hidden="1" x14ac:dyDescent="0.2">
      <c r="A1431" s="265" t="s">
        <v>1442</v>
      </c>
      <c r="B1431" s="265" t="s">
        <v>1442</v>
      </c>
      <c r="C1431" s="265">
        <v>0.5</v>
      </c>
      <c r="D1431" s="265" t="s">
        <v>403</v>
      </c>
      <c r="E1431" s="265" t="s">
        <v>519</v>
      </c>
      <c r="F1431" s="265" t="s">
        <v>519</v>
      </c>
      <c r="G1431" s="265">
        <v>0</v>
      </c>
      <c r="I1431" s="265">
        <v>34</v>
      </c>
      <c r="J1431" s="265">
        <v>20</v>
      </c>
      <c r="K1431" s="266">
        <v>43101</v>
      </c>
      <c r="L1431" s="265">
        <v>0.05</v>
      </c>
      <c r="M1431" s="265">
        <v>0</v>
      </c>
      <c r="N1431" s="265">
        <f t="shared" si="22"/>
        <v>0.05</v>
      </c>
    </row>
    <row r="1432" spans="1:15" hidden="1" x14ac:dyDescent="0.2">
      <c r="A1432" s="265" t="s">
        <v>1443</v>
      </c>
      <c r="B1432" s="265" t="s">
        <v>1442</v>
      </c>
      <c r="C1432" s="265">
        <v>0.5</v>
      </c>
      <c r="D1432" s="265" t="s">
        <v>403</v>
      </c>
      <c r="E1432" s="265" t="s">
        <v>519</v>
      </c>
      <c r="F1432" s="265" t="s">
        <v>519</v>
      </c>
      <c r="G1432" s="265">
        <v>0</v>
      </c>
      <c r="I1432" s="265">
        <v>34</v>
      </c>
      <c r="J1432" s="265">
        <v>20</v>
      </c>
      <c r="K1432" s="266">
        <v>43101</v>
      </c>
      <c r="L1432" s="265">
        <v>0.05</v>
      </c>
      <c r="M1432" s="265">
        <v>0</v>
      </c>
      <c r="N1432" s="265">
        <f t="shared" si="22"/>
        <v>0.05</v>
      </c>
    </row>
    <row r="1433" spans="1:15" hidden="1" x14ac:dyDescent="0.2">
      <c r="A1433" s="265" t="s">
        <v>1441</v>
      </c>
      <c r="B1433" s="265" t="s">
        <v>1440</v>
      </c>
      <c r="C1433" s="265">
        <v>0.5</v>
      </c>
      <c r="D1433" s="265" t="s">
        <v>403</v>
      </c>
      <c r="E1433" s="265" t="s">
        <v>519</v>
      </c>
      <c r="F1433" s="265" t="s">
        <v>519</v>
      </c>
      <c r="G1433" s="265">
        <v>0</v>
      </c>
      <c r="I1433" s="265">
        <v>19</v>
      </c>
      <c r="J1433" s="265">
        <v>10</v>
      </c>
      <c r="K1433" s="266">
        <v>40664</v>
      </c>
      <c r="L1433" s="265">
        <v>0</v>
      </c>
      <c r="M1433" s="265">
        <v>0</v>
      </c>
      <c r="N1433" s="265">
        <f t="shared" si="22"/>
        <v>0</v>
      </c>
    </row>
    <row r="1434" spans="1:15" hidden="1" x14ac:dyDescent="0.2">
      <c r="A1434" s="265" t="s">
        <v>1438</v>
      </c>
      <c r="B1434" s="265" t="s">
        <v>1438</v>
      </c>
      <c r="C1434" s="265">
        <v>0.5</v>
      </c>
      <c r="D1434" s="265" t="s">
        <v>403</v>
      </c>
      <c r="E1434" s="265" t="s">
        <v>519</v>
      </c>
      <c r="F1434" s="265" t="s">
        <v>519</v>
      </c>
      <c r="G1434" s="265">
        <v>0.1</v>
      </c>
      <c r="I1434" s="265">
        <v>6</v>
      </c>
      <c r="J1434" s="265">
        <v>12</v>
      </c>
      <c r="K1434" s="266">
        <v>43101</v>
      </c>
      <c r="L1434" s="265">
        <v>5.2499999999999998E-2</v>
      </c>
      <c r="M1434" s="265">
        <v>0</v>
      </c>
      <c r="N1434" s="265">
        <f t="shared" si="22"/>
        <v>5.2499999999999998E-2</v>
      </c>
    </row>
    <row r="1435" spans="1:15" hidden="1" x14ac:dyDescent="0.2">
      <c r="A1435" s="265" t="s">
        <v>1436</v>
      </c>
      <c r="B1435" s="265" t="s">
        <v>1436</v>
      </c>
      <c r="C1435" s="265">
        <v>0.5</v>
      </c>
      <c r="D1435" s="265" t="s">
        <v>403</v>
      </c>
      <c r="E1435" s="265" t="s">
        <v>519</v>
      </c>
      <c r="F1435" s="265" t="s">
        <v>519</v>
      </c>
      <c r="G1435" s="265">
        <v>0.1</v>
      </c>
      <c r="I1435" s="265">
        <v>6</v>
      </c>
      <c r="J1435" s="265">
        <v>12</v>
      </c>
      <c r="K1435" s="266">
        <v>43101</v>
      </c>
      <c r="L1435" s="265">
        <v>5.2499999999999998E-2</v>
      </c>
      <c r="M1435" s="265">
        <v>0</v>
      </c>
      <c r="N1435" s="265">
        <f t="shared" si="22"/>
        <v>5.2499999999999998E-2</v>
      </c>
    </row>
    <row r="1436" spans="1:15" hidden="1" x14ac:dyDescent="0.2">
      <c r="A1436" s="265" t="s">
        <v>133</v>
      </c>
      <c r="B1436" s="265" t="s">
        <v>133</v>
      </c>
      <c r="C1436" s="265">
        <v>0.5</v>
      </c>
      <c r="D1436" s="265" t="s">
        <v>403</v>
      </c>
      <c r="E1436" s="265" t="s">
        <v>519</v>
      </c>
      <c r="F1436" s="265" t="s">
        <v>519</v>
      </c>
      <c r="G1436" s="265">
        <v>0.1</v>
      </c>
      <c r="I1436" s="265">
        <v>6</v>
      </c>
      <c r="J1436" s="265">
        <v>12</v>
      </c>
      <c r="K1436" s="266">
        <v>43101</v>
      </c>
      <c r="L1436" s="265">
        <v>5.2499999999999998E-2</v>
      </c>
      <c r="M1436" s="265">
        <v>0</v>
      </c>
      <c r="N1436" s="265">
        <f t="shared" si="22"/>
        <v>5.2499999999999998E-2</v>
      </c>
      <c r="O1436" s="265" t="s">
        <v>133</v>
      </c>
    </row>
    <row r="1437" spans="1:15" hidden="1" x14ac:dyDescent="0.2">
      <c r="A1437" s="265" t="s">
        <v>129</v>
      </c>
      <c r="B1437" s="265" t="s">
        <v>129</v>
      </c>
      <c r="C1437" s="265">
        <v>0.5</v>
      </c>
      <c r="D1437" s="265" t="s">
        <v>403</v>
      </c>
      <c r="E1437" s="265" t="s">
        <v>519</v>
      </c>
      <c r="F1437" s="265" t="s">
        <v>519</v>
      </c>
      <c r="G1437" s="265">
        <v>0.1</v>
      </c>
      <c r="I1437" s="265">
        <v>6</v>
      </c>
      <c r="J1437" s="265">
        <v>12</v>
      </c>
      <c r="K1437" s="266">
        <v>43101</v>
      </c>
      <c r="L1437" s="265">
        <v>5.2499999999999998E-2</v>
      </c>
      <c r="M1437" s="265">
        <v>0</v>
      </c>
      <c r="N1437" s="265">
        <f t="shared" si="22"/>
        <v>5.2499999999999998E-2</v>
      </c>
      <c r="O1437" s="265" t="s">
        <v>129</v>
      </c>
    </row>
    <row r="1438" spans="1:15" hidden="1" x14ac:dyDescent="0.2">
      <c r="A1438" s="265" t="s">
        <v>1439</v>
      </c>
      <c r="B1438" s="265" t="s">
        <v>1438</v>
      </c>
      <c r="C1438" s="265">
        <v>0.5</v>
      </c>
      <c r="D1438" s="265" t="s">
        <v>403</v>
      </c>
      <c r="E1438" s="265" t="s">
        <v>519</v>
      </c>
      <c r="F1438" s="265" t="s">
        <v>519</v>
      </c>
      <c r="G1438" s="265">
        <v>0.1</v>
      </c>
      <c r="I1438" s="265">
        <v>6</v>
      </c>
      <c r="J1438" s="265">
        <v>12</v>
      </c>
      <c r="K1438" s="266">
        <v>43101</v>
      </c>
      <c r="L1438" s="265">
        <v>5.2499999999999998E-2</v>
      </c>
      <c r="M1438" s="265">
        <v>0</v>
      </c>
      <c r="N1438" s="265">
        <f t="shared" si="22"/>
        <v>5.2499999999999998E-2</v>
      </c>
    </row>
    <row r="1439" spans="1:15" hidden="1" x14ac:dyDescent="0.2">
      <c r="A1439" s="265" t="s">
        <v>1437</v>
      </c>
      <c r="B1439" s="265" t="s">
        <v>1436</v>
      </c>
      <c r="C1439" s="265">
        <v>0.5</v>
      </c>
      <c r="D1439" s="265" t="s">
        <v>403</v>
      </c>
      <c r="E1439" s="265" t="s">
        <v>519</v>
      </c>
      <c r="F1439" s="265" t="s">
        <v>519</v>
      </c>
      <c r="G1439" s="265">
        <v>0.1</v>
      </c>
      <c r="I1439" s="265">
        <v>6</v>
      </c>
      <c r="J1439" s="265">
        <v>12</v>
      </c>
      <c r="K1439" s="266">
        <v>43101</v>
      </c>
      <c r="L1439" s="265">
        <v>5.2499999999999998E-2</v>
      </c>
      <c r="M1439" s="265">
        <v>0</v>
      </c>
      <c r="N1439" s="265">
        <f t="shared" si="22"/>
        <v>5.2499999999999998E-2</v>
      </c>
    </row>
    <row r="1440" spans="1:15" hidden="1" x14ac:dyDescent="0.2">
      <c r="A1440" s="265" t="s">
        <v>1435</v>
      </c>
      <c r="B1440" s="265" t="s">
        <v>133</v>
      </c>
      <c r="C1440" s="265">
        <v>0.5</v>
      </c>
      <c r="D1440" s="265" t="s">
        <v>403</v>
      </c>
      <c r="E1440" s="265" t="s">
        <v>519</v>
      </c>
      <c r="F1440" s="265" t="s">
        <v>519</v>
      </c>
      <c r="G1440" s="265">
        <v>0.1</v>
      </c>
      <c r="I1440" s="265">
        <v>6</v>
      </c>
      <c r="J1440" s="265">
        <v>12</v>
      </c>
      <c r="K1440" s="266">
        <v>43101</v>
      </c>
      <c r="L1440" s="265">
        <v>5.2499999999999998E-2</v>
      </c>
      <c r="M1440" s="265">
        <v>0</v>
      </c>
      <c r="N1440" s="265">
        <f t="shared" si="22"/>
        <v>5.2499999999999998E-2</v>
      </c>
    </row>
    <row r="1441" spans="1:15" hidden="1" x14ac:dyDescent="0.2">
      <c r="A1441" s="265" t="s">
        <v>1434</v>
      </c>
      <c r="B1441" s="265" t="s">
        <v>129</v>
      </c>
      <c r="C1441" s="265">
        <v>0.5</v>
      </c>
      <c r="D1441" s="265" t="s">
        <v>403</v>
      </c>
      <c r="E1441" s="265" t="s">
        <v>519</v>
      </c>
      <c r="F1441" s="265" t="s">
        <v>519</v>
      </c>
      <c r="G1441" s="265">
        <v>0.1</v>
      </c>
      <c r="I1441" s="265">
        <v>6</v>
      </c>
      <c r="J1441" s="265">
        <v>12</v>
      </c>
      <c r="K1441" s="266">
        <v>43101</v>
      </c>
      <c r="L1441" s="265">
        <v>5.2499999999999998E-2</v>
      </c>
      <c r="M1441" s="265">
        <v>0</v>
      </c>
      <c r="N1441" s="265">
        <f t="shared" si="22"/>
        <v>5.2499999999999998E-2</v>
      </c>
    </row>
    <row r="1442" spans="1:15" hidden="1" x14ac:dyDescent="0.2">
      <c r="A1442" s="265" t="s">
        <v>182</v>
      </c>
      <c r="B1442" s="265" t="s">
        <v>1432</v>
      </c>
      <c r="C1442" s="265">
        <v>0.5</v>
      </c>
      <c r="D1442" s="265" t="s">
        <v>403</v>
      </c>
      <c r="E1442" s="265" t="s">
        <v>519</v>
      </c>
      <c r="F1442" s="265" t="s">
        <v>519</v>
      </c>
      <c r="G1442" s="265">
        <v>0.1</v>
      </c>
      <c r="I1442" s="265">
        <v>6</v>
      </c>
      <c r="J1442" s="265">
        <v>12</v>
      </c>
      <c r="K1442" s="266">
        <v>43405</v>
      </c>
      <c r="L1442" s="265">
        <v>5.2499999999999998E-2</v>
      </c>
      <c r="M1442" s="265">
        <v>0</v>
      </c>
      <c r="N1442" s="265">
        <f t="shared" si="22"/>
        <v>5.2499999999999998E-2</v>
      </c>
      <c r="O1442" s="265" t="s">
        <v>182</v>
      </c>
    </row>
    <row r="1443" spans="1:15" hidden="1" x14ac:dyDescent="0.2">
      <c r="A1443" s="265" t="s">
        <v>1433</v>
      </c>
      <c r="B1443" s="265" t="s">
        <v>1432</v>
      </c>
      <c r="C1443" s="265">
        <v>0.5</v>
      </c>
      <c r="D1443" s="265" t="s">
        <v>403</v>
      </c>
      <c r="E1443" s="265" t="s">
        <v>519</v>
      </c>
      <c r="F1443" s="265" t="s">
        <v>519</v>
      </c>
      <c r="G1443" s="265">
        <v>0.1</v>
      </c>
      <c r="I1443" s="265">
        <v>6</v>
      </c>
      <c r="J1443" s="265">
        <v>12</v>
      </c>
      <c r="K1443" s="266">
        <v>43405</v>
      </c>
      <c r="L1443" s="265">
        <v>5.2499999999999998E-2</v>
      </c>
      <c r="M1443" s="265">
        <v>0</v>
      </c>
      <c r="N1443" s="265">
        <f t="shared" si="22"/>
        <v>5.2499999999999998E-2</v>
      </c>
    </row>
    <row r="1444" spans="1:15" hidden="1" x14ac:dyDescent="0.2">
      <c r="A1444" s="265" t="s">
        <v>1431</v>
      </c>
      <c r="B1444" s="265" t="s">
        <v>1429</v>
      </c>
      <c r="C1444" s="265">
        <v>0.5</v>
      </c>
      <c r="D1444" s="265" t="s">
        <v>1043</v>
      </c>
      <c r="E1444" s="265" t="s">
        <v>519</v>
      </c>
      <c r="F1444" s="265" t="s">
        <v>519</v>
      </c>
      <c r="G1444" s="265">
        <v>0</v>
      </c>
      <c r="H1444" s="265">
        <v>202212</v>
      </c>
      <c r="K1444" s="266">
        <v>43132</v>
      </c>
      <c r="L1444" s="265">
        <v>0</v>
      </c>
      <c r="M1444" s="265">
        <v>0</v>
      </c>
      <c r="N1444" s="265">
        <f t="shared" si="22"/>
        <v>0</v>
      </c>
    </row>
    <row r="1445" spans="1:15" hidden="1" x14ac:dyDescent="0.2">
      <c r="A1445" s="265" t="s">
        <v>1430</v>
      </c>
      <c r="B1445" s="265" t="s">
        <v>1429</v>
      </c>
      <c r="C1445" s="265">
        <v>0.5</v>
      </c>
      <c r="D1445" s="265" t="s">
        <v>1043</v>
      </c>
      <c r="E1445" s="265" t="s">
        <v>519</v>
      </c>
      <c r="F1445" s="265" t="s">
        <v>519</v>
      </c>
      <c r="G1445" s="265">
        <v>0</v>
      </c>
      <c r="H1445" s="265">
        <v>202212</v>
      </c>
      <c r="K1445" s="266">
        <v>43132</v>
      </c>
      <c r="L1445" s="265">
        <v>0</v>
      </c>
      <c r="M1445" s="265">
        <v>0</v>
      </c>
      <c r="N1445" s="265">
        <f t="shared" si="22"/>
        <v>0</v>
      </c>
    </row>
    <row r="1446" spans="1:15" hidden="1" x14ac:dyDescent="0.2">
      <c r="A1446" s="265" t="s">
        <v>1427</v>
      </c>
      <c r="B1446" s="265" t="s">
        <v>1427</v>
      </c>
      <c r="C1446" s="265">
        <v>0.5</v>
      </c>
      <c r="D1446" s="265" t="s">
        <v>403</v>
      </c>
      <c r="E1446" s="265" t="s">
        <v>519</v>
      </c>
      <c r="F1446" s="265" t="s">
        <v>519</v>
      </c>
      <c r="G1446" s="265">
        <v>0.1</v>
      </c>
      <c r="I1446" s="265">
        <v>6</v>
      </c>
      <c r="J1446" s="265">
        <v>12</v>
      </c>
      <c r="K1446" s="266">
        <v>43101</v>
      </c>
      <c r="L1446" s="265">
        <v>5.2499999999999998E-2</v>
      </c>
      <c r="M1446" s="265">
        <v>0</v>
      </c>
      <c r="N1446" s="265">
        <f t="shared" si="22"/>
        <v>5.2499999999999998E-2</v>
      </c>
      <c r="O1446" s="265" t="s">
        <v>1427</v>
      </c>
    </row>
    <row r="1447" spans="1:15" hidden="1" x14ac:dyDescent="0.2">
      <c r="A1447" s="265" t="s">
        <v>1428</v>
      </c>
      <c r="B1447" s="265" t="s">
        <v>1427</v>
      </c>
      <c r="C1447" s="265">
        <v>0.5</v>
      </c>
      <c r="D1447" s="265" t="s">
        <v>403</v>
      </c>
      <c r="E1447" s="265" t="s">
        <v>519</v>
      </c>
      <c r="F1447" s="265" t="s">
        <v>519</v>
      </c>
      <c r="G1447" s="265">
        <v>0.1</v>
      </c>
      <c r="I1447" s="265">
        <v>6</v>
      </c>
      <c r="J1447" s="265">
        <v>12</v>
      </c>
      <c r="K1447" s="266">
        <v>43101</v>
      </c>
      <c r="L1447" s="265">
        <v>5.2499999999999998E-2</v>
      </c>
      <c r="M1447" s="265">
        <v>0</v>
      </c>
      <c r="N1447" s="265">
        <f t="shared" si="22"/>
        <v>5.2499999999999998E-2</v>
      </c>
    </row>
    <row r="1448" spans="1:15" hidden="1" x14ac:dyDescent="0.2">
      <c r="A1448" s="265" t="s">
        <v>1426</v>
      </c>
      <c r="B1448" s="265" t="s">
        <v>1424</v>
      </c>
      <c r="C1448" s="265">
        <v>0.5</v>
      </c>
      <c r="D1448" s="265" t="s">
        <v>1043</v>
      </c>
      <c r="E1448" s="265" t="s">
        <v>519</v>
      </c>
      <c r="F1448" s="265" t="s">
        <v>519</v>
      </c>
      <c r="G1448" s="265">
        <v>0</v>
      </c>
      <c r="H1448" s="265">
        <v>202212</v>
      </c>
      <c r="J1448" s="265">
        <v>0</v>
      </c>
      <c r="K1448" s="266">
        <v>43132</v>
      </c>
      <c r="L1448" s="265">
        <v>0</v>
      </c>
      <c r="M1448" s="265">
        <v>0</v>
      </c>
      <c r="N1448" s="265">
        <f t="shared" si="22"/>
        <v>0</v>
      </c>
      <c r="O1448" s="265" t="s">
        <v>1426</v>
      </c>
    </row>
    <row r="1449" spans="1:15" hidden="1" x14ac:dyDescent="0.2">
      <c r="A1449" s="265" t="s">
        <v>1425</v>
      </c>
      <c r="B1449" s="265" t="s">
        <v>1424</v>
      </c>
      <c r="C1449" s="265">
        <v>0.5</v>
      </c>
      <c r="D1449" s="265" t="s">
        <v>1043</v>
      </c>
      <c r="E1449" s="265" t="s">
        <v>519</v>
      </c>
      <c r="F1449" s="265" t="s">
        <v>519</v>
      </c>
      <c r="G1449" s="265">
        <v>0</v>
      </c>
      <c r="H1449" s="265">
        <v>202212</v>
      </c>
      <c r="J1449" s="265">
        <v>0</v>
      </c>
      <c r="K1449" s="266">
        <v>43132</v>
      </c>
      <c r="L1449" s="265">
        <v>0</v>
      </c>
      <c r="M1449" s="265">
        <v>0</v>
      </c>
      <c r="N1449" s="265">
        <f t="shared" si="22"/>
        <v>0</v>
      </c>
    </row>
    <row r="1450" spans="1:15" hidden="1" x14ac:dyDescent="0.2">
      <c r="A1450" s="265" t="s">
        <v>367</v>
      </c>
      <c r="B1450" s="265" t="s">
        <v>1422</v>
      </c>
      <c r="C1450" s="265">
        <v>0.5</v>
      </c>
      <c r="D1450" s="265" t="s">
        <v>403</v>
      </c>
      <c r="E1450" s="265" t="s">
        <v>519</v>
      </c>
      <c r="F1450" s="265" t="s">
        <v>519</v>
      </c>
      <c r="G1450" s="265">
        <v>0</v>
      </c>
      <c r="I1450" s="265">
        <v>34</v>
      </c>
      <c r="J1450" s="265">
        <v>20</v>
      </c>
      <c r="K1450" s="266">
        <v>43101</v>
      </c>
      <c r="L1450" s="265">
        <v>0.05</v>
      </c>
      <c r="M1450" s="265">
        <v>0</v>
      </c>
      <c r="N1450" s="265">
        <f t="shared" si="22"/>
        <v>0.05</v>
      </c>
      <c r="O1450" s="265" t="s">
        <v>367</v>
      </c>
    </row>
    <row r="1451" spans="1:15" hidden="1" x14ac:dyDescent="0.2">
      <c r="A1451" s="265" t="s">
        <v>1423</v>
      </c>
      <c r="B1451" s="265" t="s">
        <v>1422</v>
      </c>
      <c r="C1451" s="265">
        <v>0.5</v>
      </c>
      <c r="D1451" s="265" t="s">
        <v>403</v>
      </c>
      <c r="E1451" s="265" t="s">
        <v>519</v>
      </c>
      <c r="F1451" s="265" t="s">
        <v>519</v>
      </c>
      <c r="G1451" s="265">
        <v>0</v>
      </c>
      <c r="I1451" s="265">
        <v>34</v>
      </c>
      <c r="J1451" s="265">
        <v>20</v>
      </c>
      <c r="K1451" s="266">
        <v>43101</v>
      </c>
      <c r="L1451" s="265">
        <v>0.05</v>
      </c>
      <c r="M1451" s="265">
        <v>0</v>
      </c>
      <c r="N1451" s="265">
        <f t="shared" si="22"/>
        <v>0.05</v>
      </c>
    </row>
    <row r="1452" spans="1:15" hidden="1" x14ac:dyDescent="0.2">
      <c r="A1452" s="265" t="s">
        <v>1421</v>
      </c>
      <c r="B1452" s="265" t="s">
        <v>1419</v>
      </c>
      <c r="C1452" s="265">
        <v>0.5</v>
      </c>
      <c r="D1452" s="265" t="s">
        <v>1043</v>
      </c>
      <c r="E1452" s="265" t="s">
        <v>519</v>
      </c>
      <c r="F1452" s="265" t="s">
        <v>519</v>
      </c>
      <c r="G1452" s="265">
        <v>0</v>
      </c>
      <c r="H1452" s="265">
        <v>202212</v>
      </c>
      <c r="K1452" s="266">
        <v>43132</v>
      </c>
      <c r="L1452" s="265">
        <v>0</v>
      </c>
      <c r="M1452" s="265">
        <v>0</v>
      </c>
      <c r="N1452" s="265">
        <f t="shared" si="22"/>
        <v>0</v>
      </c>
      <c r="O1452" s="265" t="s">
        <v>1421</v>
      </c>
    </row>
    <row r="1453" spans="1:15" hidden="1" x14ac:dyDescent="0.2">
      <c r="A1453" s="265" t="s">
        <v>1420</v>
      </c>
      <c r="B1453" s="265" t="s">
        <v>1419</v>
      </c>
      <c r="C1453" s="265">
        <v>0.5</v>
      </c>
      <c r="D1453" s="265" t="s">
        <v>1043</v>
      </c>
      <c r="E1453" s="265" t="s">
        <v>519</v>
      </c>
      <c r="F1453" s="265" t="s">
        <v>519</v>
      </c>
      <c r="G1453" s="265">
        <v>0</v>
      </c>
      <c r="H1453" s="265">
        <v>202212</v>
      </c>
      <c r="K1453" s="266">
        <v>43132</v>
      </c>
      <c r="L1453" s="265">
        <v>0</v>
      </c>
      <c r="M1453" s="265">
        <v>0</v>
      </c>
      <c r="N1453" s="265">
        <f t="shared" si="22"/>
        <v>0</v>
      </c>
    </row>
    <row r="1454" spans="1:15" hidden="1" x14ac:dyDescent="0.2">
      <c r="A1454" s="265" t="s">
        <v>1418</v>
      </c>
      <c r="B1454" s="265" t="s">
        <v>1417</v>
      </c>
      <c r="C1454" s="265">
        <v>0.5</v>
      </c>
      <c r="D1454" s="265" t="s">
        <v>403</v>
      </c>
      <c r="E1454" s="265" t="s">
        <v>519</v>
      </c>
      <c r="F1454" s="265" t="s">
        <v>519</v>
      </c>
      <c r="G1454" s="265">
        <v>0</v>
      </c>
      <c r="I1454" s="265">
        <v>5</v>
      </c>
      <c r="J1454" s="265">
        <v>20</v>
      </c>
      <c r="K1454" s="266">
        <v>40664</v>
      </c>
      <c r="L1454" s="265">
        <v>0</v>
      </c>
      <c r="M1454" s="265">
        <v>0</v>
      </c>
      <c r="N1454" s="265">
        <f t="shared" si="22"/>
        <v>0</v>
      </c>
    </row>
    <row r="1455" spans="1:15" hidden="1" x14ac:dyDescent="0.2">
      <c r="A1455" s="265" t="s">
        <v>1416</v>
      </c>
      <c r="B1455" s="265" t="s">
        <v>1414</v>
      </c>
      <c r="C1455" s="265">
        <v>0.5</v>
      </c>
      <c r="D1455" s="265" t="s">
        <v>403</v>
      </c>
      <c r="E1455" s="265" t="s">
        <v>519</v>
      </c>
      <c r="F1455" s="265" t="s">
        <v>519</v>
      </c>
      <c r="G1455" s="265">
        <v>0</v>
      </c>
      <c r="I1455" s="265">
        <v>34</v>
      </c>
      <c r="J1455" s="265">
        <v>20</v>
      </c>
      <c r="K1455" s="266">
        <v>43101</v>
      </c>
      <c r="L1455" s="265">
        <v>0.05</v>
      </c>
      <c r="M1455" s="265">
        <v>0</v>
      </c>
      <c r="N1455" s="265">
        <f t="shared" si="22"/>
        <v>0.05</v>
      </c>
    </row>
    <row r="1456" spans="1:15" hidden="1" x14ac:dyDescent="0.2">
      <c r="A1456" s="265" t="s">
        <v>1415</v>
      </c>
      <c r="B1456" s="265" t="s">
        <v>1414</v>
      </c>
      <c r="C1456" s="265">
        <v>0.5</v>
      </c>
      <c r="D1456" s="265" t="s">
        <v>403</v>
      </c>
      <c r="E1456" s="265" t="s">
        <v>519</v>
      </c>
      <c r="F1456" s="265" t="s">
        <v>519</v>
      </c>
      <c r="G1456" s="265">
        <v>0</v>
      </c>
      <c r="I1456" s="265">
        <v>34</v>
      </c>
      <c r="J1456" s="265">
        <v>20</v>
      </c>
      <c r="K1456" s="266">
        <v>43101</v>
      </c>
      <c r="L1456" s="265">
        <v>0.05</v>
      </c>
      <c r="M1456" s="265">
        <v>0</v>
      </c>
      <c r="N1456" s="265">
        <f t="shared" si="22"/>
        <v>0.05</v>
      </c>
      <c r="O1456" s="265" t="s">
        <v>1415</v>
      </c>
    </row>
    <row r="1457" spans="1:15" hidden="1" x14ac:dyDescent="0.2">
      <c r="A1457" s="265" t="s">
        <v>368</v>
      </c>
      <c r="B1457" s="265" t="s">
        <v>1412</v>
      </c>
      <c r="C1457" s="265">
        <v>0.5</v>
      </c>
      <c r="D1457" s="265" t="s">
        <v>403</v>
      </c>
      <c r="E1457" s="265" t="s">
        <v>519</v>
      </c>
      <c r="F1457" s="265" t="s">
        <v>519</v>
      </c>
      <c r="G1457" s="265">
        <v>0</v>
      </c>
      <c r="I1457" s="265">
        <v>34</v>
      </c>
      <c r="J1457" s="265">
        <v>20</v>
      </c>
      <c r="K1457" s="266">
        <v>43101</v>
      </c>
      <c r="L1457" s="265">
        <v>0.05</v>
      </c>
      <c r="M1457" s="265">
        <v>0</v>
      </c>
      <c r="N1457" s="265">
        <f t="shared" si="22"/>
        <v>0.05</v>
      </c>
      <c r="O1457" s="265" t="s">
        <v>368</v>
      </c>
    </row>
    <row r="1458" spans="1:15" hidden="1" x14ac:dyDescent="0.2">
      <c r="A1458" s="265" t="s">
        <v>1413</v>
      </c>
      <c r="B1458" s="265" t="s">
        <v>1412</v>
      </c>
      <c r="C1458" s="265">
        <v>0.5</v>
      </c>
      <c r="D1458" s="265" t="s">
        <v>403</v>
      </c>
      <c r="E1458" s="265" t="s">
        <v>519</v>
      </c>
      <c r="F1458" s="265" t="s">
        <v>519</v>
      </c>
      <c r="G1458" s="265">
        <v>0</v>
      </c>
      <c r="I1458" s="265">
        <v>34</v>
      </c>
      <c r="J1458" s="265">
        <v>20</v>
      </c>
      <c r="K1458" s="266">
        <v>43101</v>
      </c>
      <c r="L1458" s="265">
        <v>0.05</v>
      </c>
      <c r="M1458" s="265">
        <v>0</v>
      </c>
      <c r="N1458" s="265">
        <f t="shared" si="22"/>
        <v>0.05</v>
      </c>
    </row>
    <row r="1459" spans="1:15" hidden="1" x14ac:dyDescent="0.2">
      <c r="A1459" s="265" t="s">
        <v>1410</v>
      </c>
      <c r="B1459" s="265" t="s">
        <v>1410</v>
      </c>
      <c r="C1459" s="265">
        <v>0.5</v>
      </c>
      <c r="D1459" s="265" t="s">
        <v>403</v>
      </c>
      <c r="E1459" s="265" t="s">
        <v>519</v>
      </c>
      <c r="F1459" s="265" t="s">
        <v>519</v>
      </c>
      <c r="G1459" s="265">
        <v>0</v>
      </c>
      <c r="I1459" s="265">
        <v>34</v>
      </c>
      <c r="J1459" s="265">
        <v>20</v>
      </c>
      <c r="K1459" s="266">
        <v>43101</v>
      </c>
      <c r="L1459" s="265">
        <v>0.05</v>
      </c>
      <c r="M1459" s="265">
        <v>0</v>
      </c>
      <c r="N1459" s="265">
        <f t="shared" si="22"/>
        <v>0.05</v>
      </c>
    </row>
    <row r="1460" spans="1:15" hidden="1" x14ac:dyDescent="0.2">
      <c r="A1460" s="265" t="s">
        <v>1411</v>
      </c>
      <c r="B1460" s="265" t="s">
        <v>1410</v>
      </c>
      <c r="C1460" s="265">
        <v>0.5</v>
      </c>
      <c r="D1460" s="265" t="s">
        <v>403</v>
      </c>
      <c r="E1460" s="265" t="s">
        <v>519</v>
      </c>
      <c r="F1460" s="265" t="s">
        <v>519</v>
      </c>
      <c r="G1460" s="265">
        <v>0</v>
      </c>
      <c r="I1460" s="265">
        <v>34</v>
      </c>
      <c r="J1460" s="265">
        <v>20</v>
      </c>
      <c r="K1460" s="266">
        <v>43101</v>
      </c>
      <c r="L1460" s="265">
        <v>0.05</v>
      </c>
      <c r="M1460" s="265">
        <v>0</v>
      </c>
      <c r="N1460" s="265">
        <f t="shared" si="22"/>
        <v>0.05</v>
      </c>
    </row>
    <row r="1461" spans="1:15" hidden="1" x14ac:dyDescent="0.2">
      <c r="A1461" s="265" t="s">
        <v>1408</v>
      </c>
      <c r="B1461" s="265" t="s">
        <v>1408</v>
      </c>
      <c r="C1461" s="265">
        <v>0.5</v>
      </c>
      <c r="D1461" s="265" t="s">
        <v>403</v>
      </c>
      <c r="E1461" s="265" t="s">
        <v>519</v>
      </c>
      <c r="F1461" s="265" t="s">
        <v>519</v>
      </c>
      <c r="G1461" s="265">
        <v>0</v>
      </c>
      <c r="I1461" s="265">
        <v>34</v>
      </c>
      <c r="J1461" s="265">
        <v>20</v>
      </c>
      <c r="K1461" s="266">
        <v>43101</v>
      </c>
      <c r="L1461" s="265">
        <v>0.05</v>
      </c>
      <c r="M1461" s="265">
        <v>0</v>
      </c>
      <c r="N1461" s="265">
        <f t="shared" si="22"/>
        <v>0.05</v>
      </c>
    </row>
    <row r="1462" spans="1:15" hidden="1" x14ac:dyDescent="0.2">
      <c r="A1462" s="265" t="s">
        <v>1409</v>
      </c>
      <c r="B1462" s="265" t="s">
        <v>1408</v>
      </c>
      <c r="C1462" s="265">
        <v>0.5</v>
      </c>
      <c r="D1462" s="265" t="s">
        <v>403</v>
      </c>
      <c r="E1462" s="265" t="s">
        <v>519</v>
      </c>
      <c r="F1462" s="265" t="s">
        <v>519</v>
      </c>
      <c r="G1462" s="265">
        <v>0</v>
      </c>
      <c r="I1462" s="265">
        <v>34</v>
      </c>
      <c r="J1462" s="265">
        <v>20</v>
      </c>
      <c r="K1462" s="266">
        <v>43101</v>
      </c>
      <c r="L1462" s="265">
        <v>0.05</v>
      </c>
      <c r="M1462" s="265">
        <v>0</v>
      </c>
      <c r="N1462" s="265">
        <f t="shared" si="22"/>
        <v>0.05</v>
      </c>
    </row>
    <row r="1463" spans="1:15" hidden="1" x14ac:dyDescent="0.2">
      <c r="A1463" s="265" t="s">
        <v>134</v>
      </c>
      <c r="B1463" s="265" t="s">
        <v>134</v>
      </c>
      <c r="C1463" s="265">
        <v>0.5</v>
      </c>
      <c r="D1463" s="265" t="s">
        <v>403</v>
      </c>
      <c r="E1463" s="265" t="s">
        <v>519</v>
      </c>
      <c r="F1463" s="265" t="s">
        <v>519</v>
      </c>
      <c r="G1463" s="265">
        <v>0</v>
      </c>
      <c r="I1463" s="265">
        <v>34</v>
      </c>
      <c r="J1463" s="265">
        <v>20</v>
      </c>
      <c r="K1463" s="266">
        <v>43101</v>
      </c>
      <c r="L1463" s="265">
        <v>0.05</v>
      </c>
      <c r="M1463" s="265">
        <v>0</v>
      </c>
      <c r="N1463" s="265">
        <f t="shared" si="22"/>
        <v>0.05</v>
      </c>
      <c r="O1463" s="265" t="s">
        <v>134</v>
      </c>
    </row>
    <row r="1464" spans="1:15" hidden="1" x14ac:dyDescent="0.2">
      <c r="A1464" s="265" t="s">
        <v>1407</v>
      </c>
      <c r="B1464" s="265" t="s">
        <v>134</v>
      </c>
      <c r="C1464" s="265">
        <v>0.5</v>
      </c>
      <c r="D1464" s="265" t="s">
        <v>403</v>
      </c>
      <c r="E1464" s="265" t="s">
        <v>519</v>
      </c>
      <c r="F1464" s="265" t="s">
        <v>519</v>
      </c>
      <c r="G1464" s="265">
        <v>0</v>
      </c>
      <c r="I1464" s="265">
        <v>34</v>
      </c>
      <c r="J1464" s="265">
        <v>20</v>
      </c>
      <c r="K1464" s="266">
        <v>43101</v>
      </c>
      <c r="L1464" s="265">
        <v>0.05</v>
      </c>
      <c r="M1464" s="265">
        <v>0</v>
      </c>
      <c r="N1464" s="265">
        <f t="shared" si="22"/>
        <v>0.05</v>
      </c>
    </row>
    <row r="1465" spans="1:15" hidden="1" x14ac:dyDescent="0.2">
      <c r="A1465" s="265" t="s">
        <v>130</v>
      </c>
      <c r="B1465" s="265" t="s">
        <v>130</v>
      </c>
      <c r="C1465" s="265">
        <v>0.5</v>
      </c>
      <c r="D1465" s="265" t="s">
        <v>403</v>
      </c>
      <c r="E1465" s="265" t="s">
        <v>519</v>
      </c>
      <c r="F1465" s="265" t="s">
        <v>519</v>
      </c>
      <c r="G1465" s="265">
        <v>0</v>
      </c>
      <c r="I1465" s="265">
        <v>34</v>
      </c>
      <c r="J1465" s="265">
        <v>20</v>
      </c>
      <c r="K1465" s="266">
        <v>43101</v>
      </c>
      <c r="L1465" s="265">
        <v>0.05</v>
      </c>
      <c r="M1465" s="265">
        <v>0</v>
      </c>
      <c r="N1465" s="265">
        <f t="shared" si="22"/>
        <v>0.05</v>
      </c>
      <c r="O1465" s="265" t="s">
        <v>130</v>
      </c>
    </row>
    <row r="1466" spans="1:15" hidden="1" x14ac:dyDescent="0.2">
      <c r="A1466" s="265" t="s">
        <v>1406</v>
      </c>
      <c r="B1466" s="265" t="s">
        <v>130</v>
      </c>
      <c r="C1466" s="265">
        <v>0.5</v>
      </c>
      <c r="D1466" s="265" t="s">
        <v>403</v>
      </c>
      <c r="E1466" s="265" t="s">
        <v>519</v>
      </c>
      <c r="F1466" s="265" t="s">
        <v>519</v>
      </c>
      <c r="G1466" s="265">
        <v>0</v>
      </c>
      <c r="I1466" s="265">
        <v>34</v>
      </c>
      <c r="J1466" s="265">
        <v>20</v>
      </c>
      <c r="K1466" s="266">
        <v>43101</v>
      </c>
      <c r="L1466" s="265">
        <v>0.05</v>
      </c>
      <c r="M1466" s="265">
        <v>0</v>
      </c>
      <c r="N1466" s="265">
        <f t="shared" si="22"/>
        <v>0.05</v>
      </c>
    </row>
    <row r="1467" spans="1:15" hidden="1" x14ac:dyDescent="0.2">
      <c r="A1467" s="265" t="s">
        <v>1405</v>
      </c>
      <c r="B1467" s="265" t="s">
        <v>1403</v>
      </c>
      <c r="C1467" s="265">
        <v>0.5</v>
      </c>
      <c r="D1467" s="265" t="s">
        <v>403</v>
      </c>
      <c r="E1467" s="265" t="s">
        <v>519</v>
      </c>
      <c r="F1467" s="265" t="s">
        <v>519</v>
      </c>
      <c r="G1467" s="265">
        <v>0</v>
      </c>
      <c r="I1467" s="265">
        <v>34</v>
      </c>
      <c r="J1467" s="265">
        <v>20</v>
      </c>
      <c r="K1467" s="266">
        <v>43101</v>
      </c>
      <c r="L1467" s="265">
        <v>0.05</v>
      </c>
      <c r="M1467" s="265">
        <v>0</v>
      </c>
      <c r="N1467" s="265">
        <f t="shared" si="22"/>
        <v>0.05</v>
      </c>
      <c r="O1467" s="265" t="s">
        <v>1405</v>
      </c>
    </row>
    <row r="1468" spans="1:15" hidden="1" x14ac:dyDescent="0.2">
      <c r="A1468" s="265" t="s">
        <v>1404</v>
      </c>
      <c r="B1468" s="265" t="s">
        <v>1403</v>
      </c>
      <c r="C1468" s="265">
        <v>0.5</v>
      </c>
      <c r="D1468" s="265" t="s">
        <v>403</v>
      </c>
      <c r="E1468" s="265" t="s">
        <v>519</v>
      </c>
      <c r="F1468" s="265" t="s">
        <v>519</v>
      </c>
      <c r="G1468" s="265">
        <v>0</v>
      </c>
      <c r="I1468" s="265">
        <v>34</v>
      </c>
      <c r="J1468" s="265">
        <v>20</v>
      </c>
      <c r="K1468" s="266">
        <v>43101</v>
      </c>
      <c r="L1468" s="265">
        <v>0.05</v>
      </c>
      <c r="M1468" s="265">
        <v>0</v>
      </c>
      <c r="N1468" s="265">
        <f t="shared" si="22"/>
        <v>0.05</v>
      </c>
    </row>
    <row r="1469" spans="1:15" hidden="1" x14ac:dyDescent="0.2">
      <c r="A1469" s="265" t="s">
        <v>1402</v>
      </c>
      <c r="B1469" s="265" t="s">
        <v>1400</v>
      </c>
      <c r="C1469" s="265">
        <v>0.5</v>
      </c>
      <c r="D1469" s="265" t="s">
        <v>403</v>
      </c>
      <c r="E1469" s="265" t="s">
        <v>519</v>
      </c>
      <c r="F1469" s="265" t="s">
        <v>519</v>
      </c>
      <c r="G1469" s="265">
        <v>0</v>
      </c>
      <c r="I1469" s="265">
        <v>34</v>
      </c>
      <c r="J1469" s="265">
        <v>20</v>
      </c>
      <c r="K1469" s="266">
        <v>43101</v>
      </c>
      <c r="L1469" s="265">
        <v>0.05</v>
      </c>
      <c r="M1469" s="265">
        <v>0</v>
      </c>
      <c r="N1469" s="265">
        <f t="shared" si="22"/>
        <v>0.05</v>
      </c>
    </row>
    <row r="1470" spans="1:15" hidden="1" x14ac:dyDescent="0.2">
      <c r="A1470" s="265" t="s">
        <v>1401</v>
      </c>
      <c r="B1470" s="265" t="s">
        <v>1400</v>
      </c>
      <c r="C1470" s="265">
        <v>0.5</v>
      </c>
      <c r="D1470" s="265" t="s">
        <v>403</v>
      </c>
      <c r="E1470" s="265" t="s">
        <v>519</v>
      </c>
      <c r="F1470" s="265" t="s">
        <v>519</v>
      </c>
      <c r="G1470" s="265">
        <v>0</v>
      </c>
      <c r="I1470" s="265">
        <v>34</v>
      </c>
      <c r="J1470" s="265">
        <v>20</v>
      </c>
      <c r="K1470" s="266">
        <v>43101</v>
      </c>
      <c r="L1470" s="265">
        <v>0.05</v>
      </c>
      <c r="M1470" s="265">
        <v>0</v>
      </c>
      <c r="N1470" s="265">
        <f t="shared" si="22"/>
        <v>0.05</v>
      </c>
    </row>
    <row r="1471" spans="1:15" hidden="1" x14ac:dyDescent="0.2">
      <c r="A1471" s="265" t="s">
        <v>1399</v>
      </c>
      <c r="B1471" s="265" t="s">
        <v>1398</v>
      </c>
      <c r="C1471" s="265">
        <v>0.5</v>
      </c>
      <c r="D1471" s="265" t="s">
        <v>403</v>
      </c>
      <c r="E1471" s="265" t="s">
        <v>519</v>
      </c>
      <c r="F1471" s="265" t="s">
        <v>519</v>
      </c>
      <c r="G1471" s="265">
        <v>0</v>
      </c>
      <c r="I1471" s="265">
        <v>34</v>
      </c>
      <c r="J1471" s="265">
        <v>20</v>
      </c>
      <c r="K1471" s="266">
        <v>43101</v>
      </c>
      <c r="L1471" s="265">
        <v>0.05</v>
      </c>
      <c r="M1471" s="265">
        <v>0</v>
      </c>
      <c r="N1471" s="265">
        <f t="shared" si="22"/>
        <v>0.05</v>
      </c>
    </row>
    <row r="1472" spans="1:15" hidden="1" x14ac:dyDescent="0.2">
      <c r="A1472" s="265" t="s">
        <v>183</v>
      </c>
      <c r="B1472" s="265" t="s">
        <v>1398</v>
      </c>
      <c r="C1472" s="265">
        <v>0.5</v>
      </c>
      <c r="D1472" s="265" t="s">
        <v>403</v>
      </c>
      <c r="E1472" s="265" t="s">
        <v>519</v>
      </c>
      <c r="F1472" s="265" t="s">
        <v>519</v>
      </c>
      <c r="G1472" s="265">
        <v>0</v>
      </c>
      <c r="I1472" s="265">
        <v>34</v>
      </c>
      <c r="J1472" s="265">
        <v>20</v>
      </c>
      <c r="K1472" s="266">
        <v>43101</v>
      </c>
      <c r="L1472" s="265">
        <v>0.05</v>
      </c>
      <c r="M1472" s="265">
        <v>0</v>
      </c>
      <c r="N1472" s="265">
        <f t="shared" si="22"/>
        <v>0.05</v>
      </c>
      <c r="O1472" s="265" t="s">
        <v>183</v>
      </c>
    </row>
    <row r="1473" spans="1:15" hidden="1" x14ac:dyDescent="0.2">
      <c r="A1473" s="265" t="s">
        <v>1397</v>
      </c>
      <c r="B1473" s="265" t="s">
        <v>1395</v>
      </c>
      <c r="C1473" s="265">
        <v>0.5</v>
      </c>
      <c r="D1473" s="265" t="s">
        <v>1043</v>
      </c>
      <c r="E1473" s="265" t="s">
        <v>519</v>
      </c>
      <c r="F1473" s="265" t="s">
        <v>519</v>
      </c>
      <c r="G1473" s="265">
        <v>0</v>
      </c>
      <c r="H1473" s="265">
        <v>202212</v>
      </c>
      <c r="K1473" s="266">
        <v>43132</v>
      </c>
      <c r="L1473" s="265">
        <v>0</v>
      </c>
      <c r="M1473" s="265">
        <v>0</v>
      </c>
      <c r="N1473" s="265">
        <f t="shared" si="22"/>
        <v>0</v>
      </c>
    </row>
    <row r="1474" spans="1:15" hidden="1" x14ac:dyDescent="0.2">
      <c r="A1474" s="265" t="s">
        <v>1396</v>
      </c>
      <c r="B1474" s="265" t="s">
        <v>1395</v>
      </c>
      <c r="C1474" s="265">
        <v>0.5</v>
      </c>
      <c r="D1474" s="265" t="s">
        <v>1043</v>
      </c>
      <c r="E1474" s="265" t="s">
        <v>519</v>
      </c>
      <c r="F1474" s="265" t="s">
        <v>519</v>
      </c>
      <c r="G1474" s="265">
        <v>0</v>
      </c>
      <c r="H1474" s="265">
        <v>202212</v>
      </c>
      <c r="K1474" s="266">
        <v>43132</v>
      </c>
      <c r="L1474" s="265">
        <v>0</v>
      </c>
      <c r="M1474" s="265">
        <v>0</v>
      </c>
      <c r="N1474" s="265">
        <f t="shared" si="22"/>
        <v>0</v>
      </c>
    </row>
    <row r="1475" spans="1:15" hidden="1" x14ac:dyDescent="0.2">
      <c r="A1475" s="265" t="s">
        <v>1394</v>
      </c>
      <c r="B1475" s="265" t="s">
        <v>1393</v>
      </c>
      <c r="C1475" s="265">
        <v>0.5</v>
      </c>
      <c r="D1475" s="265" t="s">
        <v>403</v>
      </c>
      <c r="E1475" s="265" t="s">
        <v>519</v>
      </c>
      <c r="F1475" s="265" t="s">
        <v>519</v>
      </c>
      <c r="G1475" s="265">
        <v>0</v>
      </c>
      <c r="I1475" s="265">
        <v>7</v>
      </c>
      <c r="J1475" s="265">
        <v>25</v>
      </c>
      <c r="K1475" s="266">
        <v>40664</v>
      </c>
      <c r="L1475" s="265">
        <v>0</v>
      </c>
      <c r="M1475" s="265">
        <v>0</v>
      </c>
      <c r="N1475" s="265">
        <f t="shared" si="22"/>
        <v>0</v>
      </c>
    </row>
    <row r="1476" spans="1:15" hidden="1" x14ac:dyDescent="0.2">
      <c r="A1476" s="265" t="s">
        <v>1392</v>
      </c>
      <c r="B1476" s="265" t="s">
        <v>1391</v>
      </c>
      <c r="C1476" s="265">
        <v>0.5</v>
      </c>
      <c r="D1476" s="265" t="s">
        <v>403</v>
      </c>
      <c r="E1476" s="265" t="s">
        <v>519</v>
      </c>
      <c r="F1476" s="265" t="s">
        <v>519</v>
      </c>
      <c r="G1476" s="265">
        <v>0</v>
      </c>
      <c r="K1476" s="266">
        <v>40664</v>
      </c>
      <c r="L1476" s="265">
        <v>0</v>
      </c>
      <c r="M1476" s="265">
        <v>0</v>
      </c>
      <c r="N1476" s="265">
        <f t="shared" ref="N1476:N1539" si="23">L1476+M1476</f>
        <v>0</v>
      </c>
    </row>
    <row r="1477" spans="1:15" hidden="1" x14ac:dyDescent="0.2">
      <c r="A1477" s="265" t="s">
        <v>369</v>
      </c>
      <c r="B1477" s="265" t="s">
        <v>1389</v>
      </c>
      <c r="C1477" s="265">
        <v>0.5</v>
      </c>
      <c r="D1477" s="265" t="s">
        <v>403</v>
      </c>
      <c r="E1477" s="265" t="s">
        <v>519</v>
      </c>
      <c r="F1477" s="265" t="s">
        <v>519</v>
      </c>
      <c r="G1477" s="265">
        <v>0</v>
      </c>
      <c r="I1477" s="265">
        <v>34</v>
      </c>
      <c r="J1477" s="265">
        <v>20</v>
      </c>
      <c r="K1477" s="266">
        <v>43101</v>
      </c>
      <c r="L1477" s="265">
        <v>0.05</v>
      </c>
      <c r="M1477" s="265">
        <v>0</v>
      </c>
      <c r="N1477" s="265">
        <f t="shared" si="23"/>
        <v>0.05</v>
      </c>
      <c r="O1477" s="265" t="s">
        <v>369</v>
      </c>
    </row>
    <row r="1478" spans="1:15" hidden="1" x14ac:dyDescent="0.2">
      <c r="A1478" s="265" t="s">
        <v>1390</v>
      </c>
      <c r="B1478" s="265" t="s">
        <v>1389</v>
      </c>
      <c r="C1478" s="265">
        <v>0.5</v>
      </c>
      <c r="D1478" s="265" t="s">
        <v>403</v>
      </c>
      <c r="E1478" s="265" t="s">
        <v>519</v>
      </c>
      <c r="F1478" s="265" t="s">
        <v>519</v>
      </c>
      <c r="G1478" s="265">
        <v>0</v>
      </c>
      <c r="I1478" s="265">
        <v>34</v>
      </c>
      <c r="J1478" s="265">
        <v>20</v>
      </c>
      <c r="K1478" s="266">
        <v>43101</v>
      </c>
      <c r="L1478" s="265">
        <v>0.05</v>
      </c>
      <c r="M1478" s="265">
        <v>0</v>
      </c>
      <c r="N1478" s="265">
        <f t="shared" si="23"/>
        <v>0.05</v>
      </c>
    </row>
    <row r="1479" spans="1:15" hidden="1" x14ac:dyDescent="0.2">
      <c r="A1479" s="265" t="s">
        <v>1388</v>
      </c>
      <c r="B1479" s="265" t="s">
        <v>1386</v>
      </c>
      <c r="C1479" s="265">
        <v>0.5</v>
      </c>
      <c r="D1479" s="265" t="s">
        <v>1043</v>
      </c>
      <c r="E1479" s="265" t="s">
        <v>519</v>
      </c>
      <c r="F1479" s="265" t="s">
        <v>519</v>
      </c>
      <c r="G1479" s="265">
        <v>0</v>
      </c>
      <c r="H1479" s="265">
        <v>202212</v>
      </c>
      <c r="K1479" s="266">
        <v>43132</v>
      </c>
      <c r="L1479" s="265">
        <v>0</v>
      </c>
      <c r="M1479" s="265">
        <v>0</v>
      </c>
      <c r="N1479" s="265">
        <f t="shared" si="23"/>
        <v>0</v>
      </c>
    </row>
    <row r="1480" spans="1:15" hidden="1" x14ac:dyDescent="0.2">
      <c r="A1480" s="265" t="s">
        <v>1387</v>
      </c>
      <c r="B1480" s="265" t="s">
        <v>1386</v>
      </c>
      <c r="C1480" s="265">
        <v>0.5</v>
      </c>
      <c r="D1480" s="265" t="s">
        <v>1043</v>
      </c>
      <c r="E1480" s="265" t="s">
        <v>519</v>
      </c>
      <c r="F1480" s="265" t="s">
        <v>519</v>
      </c>
      <c r="G1480" s="265">
        <v>0</v>
      </c>
      <c r="H1480" s="265">
        <v>202212</v>
      </c>
      <c r="K1480" s="266">
        <v>43132</v>
      </c>
      <c r="L1480" s="265">
        <v>0</v>
      </c>
      <c r="M1480" s="265">
        <v>0</v>
      </c>
      <c r="N1480" s="265">
        <f t="shared" si="23"/>
        <v>0</v>
      </c>
    </row>
    <row r="1481" spans="1:15" hidden="1" x14ac:dyDescent="0.2">
      <c r="A1481" s="265" t="s">
        <v>1385</v>
      </c>
      <c r="B1481" s="265" t="s">
        <v>1384</v>
      </c>
      <c r="C1481" s="265">
        <v>0.5</v>
      </c>
      <c r="D1481" s="265" t="s">
        <v>403</v>
      </c>
      <c r="E1481" s="265" t="s">
        <v>519</v>
      </c>
      <c r="F1481" s="265" t="s">
        <v>519</v>
      </c>
      <c r="G1481" s="265">
        <v>0</v>
      </c>
      <c r="I1481" s="265">
        <v>1</v>
      </c>
      <c r="J1481" s="265">
        <v>10</v>
      </c>
      <c r="K1481" s="266">
        <v>40664</v>
      </c>
      <c r="L1481" s="265">
        <v>0</v>
      </c>
      <c r="M1481" s="265">
        <v>0</v>
      </c>
      <c r="N1481" s="265">
        <f t="shared" si="23"/>
        <v>0</v>
      </c>
    </row>
    <row r="1482" spans="1:15" hidden="1" x14ac:dyDescent="0.2">
      <c r="A1482" s="265" t="s">
        <v>1378</v>
      </c>
      <c r="B1482" s="265" t="s">
        <v>1378</v>
      </c>
      <c r="C1482" s="265">
        <v>0.5</v>
      </c>
      <c r="D1482" s="265" t="s">
        <v>403</v>
      </c>
      <c r="E1482" s="265" t="s">
        <v>519</v>
      </c>
      <c r="F1482" s="265" t="s">
        <v>519</v>
      </c>
      <c r="G1482" s="265">
        <v>0.1</v>
      </c>
      <c r="I1482" s="265">
        <v>6</v>
      </c>
      <c r="J1482" s="265">
        <v>14</v>
      </c>
      <c r="K1482" s="266">
        <v>43101</v>
      </c>
      <c r="L1482" s="265">
        <v>6.5799999999999997E-2</v>
      </c>
      <c r="M1482" s="265">
        <v>0</v>
      </c>
      <c r="N1482" s="265">
        <f t="shared" si="23"/>
        <v>6.5799999999999997E-2</v>
      </c>
    </row>
    <row r="1483" spans="1:15" hidden="1" x14ac:dyDescent="0.2">
      <c r="A1483" s="265" t="s">
        <v>1376</v>
      </c>
      <c r="B1483" s="265" t="s">
        <v>1376</v>
      </c>
      <c r="C1483" s="265">
        <v>0.5</v>
      </c>
      <c r="D1483" s="265" t="s">
        <v>403</v>
      </c>
      <c r="E1483" s="265" t="s">
        <v>519</v>
      </c>
      <c r="F1483" s="265" t="s">
        <v>519</v>
      </c>
      <c r="G1483" s="265">
        <v>0.1</v>
      </c>
      <c r="I1483" s="265">
        <v>6</v>
      </c>
      <c r="J1483" s="265">
        <v>14</v>
      </c>
      <c r="K1483" s="266">
        <v>43101</v>
      </c>
      <c r="L1483" s="265">
        <v>6.5799999999999997E-2</v>
      </c>
      <c r="M1483" s="265">
        <v>0</v>
      </c>
      <c r="N1483" s="265">
        <f t="shared" si="23"/>
        <v>6.5799999999999997E-2</v>
      </c>
    </row>
    <row r="1484" spans="1:15" hidden="1" x14ac:dyDescent="0.2">
      <c r="A1484" s="265" t="s">
        <v>135</v>
      </c>
      <c r="B1484" s="265" t="s">
        <v>135</v>
      </c>
      <c r="C1484" s="265">
        <v>0.5</v>
      </c>
      <c r="D1484" s="265" t="s">
        <v>403</v>
      </c>
      <c r="E1484" s="265" t="s">
        <v>519</v>
      </c>
      <c r="F1484" s="265" t="s">
        <v>519</v>
      </c>
      <c r="G1484" s="265">
        <v>0.1</v>
      </c>
      <c r="I1484" s="265">
        <v>6</v>
      </c>
      <c r="J1484" s="265">
        <v>14</v>
      </c>
      <c r="K1484" s="266">
        <v>43101</v>
      </c>
      <c r="L1484" s="265">
        <v>6.5799999999999997E-2</v>
      </c>
      <c r="M1484" s="265">
        <v>0</v>
      </c>
      <c r="N1484" s="265">
        <f t="shared" si="23"/>
        <v>6.5799999999999997E-2</v>
      </c>
      <c r="O1484" s="265" t="s">
        <v>135</v>
      </c>
    </row>
    <row r="1485" spans="1:15" hidden="1" x14ac:dyDescent="0.2">
      <c r="A1485" s="265" t="s">
        <v>131</v>
      </c>
      <c r="B1485" s="265" t="s">
        <v>131</v>
      </c>
      <c r="C1485" s="265">
        <v>0.5</v>
      </c>
      <c r="D1485" s="265" t="s">
        <v>403</v>
      </c>
      <c r="E1485" s="265" t="s">
        <v>519</v>
      </c>
      <c r="F1485" s="265" t="s">
        <v>519</v>
      </c>
      <c r="G1485" s="265">
        <v>0.1</v>
      </c>
      <c r="I1485" s="265">
        <v>6</v>
      </c>
      <c r="J1485" s="265">
        <v>14</v>
      </c>
      <c r="K1485" s="266">
        <v>43101</v>
      </c>
      <c r="L1485" s="265">
        <v>6.5799999999999997E-2</v>
      </c>
      <c r="M1485" s="265">
        <v>0</v>
      </c>
      <c r="N1485" s="265">
        <f t="shared" si="23"/>
        <v>6.5799999999999997E-2</v>
      </c>
      <c r="O1485" s="265" t="s">
        <v>131</v>
      </c>
    </row>
    <row r="1486" spans="1:15" hidden="1" x14ac:dyDescent="0.2">
      <c r="A1486" s="265" t="s">
        <v>184</v>
      </c>
      <c r="B1486" s="265" t="s">
        <v>1382</v>
      </c>
      <c r="C1486" s="265">
        <v>0.5</v>
      </c>
      <c r="D1486" s="265" t="s">
        <v>403</v>
      </c>
      <c r="E1486" s="265" t="s">
        <v>519</v>
      </c>
      <c r="F1486" s="265" t="s">
        <v>519</v>
      </c>
      <c r="G1486" s="265">
        <v>0.1</v>
      </c>
      <c r="I1486" s="265">
        <v>6</v>
      </c>
      <c r="J1486" s="265">
        <v>14</v>
      </c>
      <c r="K1486" s="266">
        <v>43101</v>
      </c>
      <c r="L1486" s="265">
        <v>6.5799999999999997E-2</v>
      </c>
      <c r="M1486" s="265">
        <v>0</v>
      </c>
      <c r="N1486" s="265">
        <f t="shared" si="23"/>
        <v>6.5799999999999997E-2</v>
      </c>
      <c r="O1486" s="265" t="s">
        <v>184</v>
      </c>
    </row>
    <row r="1487" spans="1:15" hidden="1" x14ac:dyDescent="0.2">
      <c r="A1487" s="265" t="s">
        <v>1383</v>
      </c>
      <c r="B1487" s="265" t="s">
        <v>1382</v>
      </c>
      <c r="C1487" s="265">
        <v>0.5</v>
      </c>
      <c r="D1487" s="265" t="s">
        <v>403</v>
      </c>
      <c r="E1487" s="265" t="s">
        <v>519</v>
      </c>
      <c r="F1487" s="265" t="s">
        <v>519</v>
      </c>
      <c r="G1487" s="265">
        <v>0.1</v>
      </c>
      <c r="I1487" s="265">
        <v>6</v>
      </c>
      <c r="J1487" s="265">
        <v>14</v>
      </c>
      <c r="K1487" s="266">
        <v>43101</v>
      </c>
      <c r="L1487" s="265">
        <v>6.5799999999999997E-2</v>
      </c>
      <c r="M1487" s="265">
        <v>0</v>
      </c>
      <c r="N1487" s="265">
        <f t="shared" si="23"/>
        <v>6.5799999999999997E-2</v>
      </c>
    </row>
    <row r="1488" spans="1:15" hidden="1" x14ac:dyDescent="0.2">
      <c r="A1488" s="265" t="s">
        <v>1381</v>
      </c>
      <c r="B1488" s="265" t="s">
        <v>1380</v>
      </c>
      <c r="C1488" s="265">
        <v>0.5</v>
      </c>
      <c r="D1488" s="265" t="s">
        <v>1043</v>
      </c>
      <c r="E1488" s="265" t="s">
        <v>519</v>
      </c>
      <c r="F1488" s="265" t="s">
        <v>519</v>
      </c>
      <c r="G1488" s="265">
        <v>0</v>
      </c>
      <c r="H1488" s="265">
        <v>202212</v>
      </c>
      <c r="K1488" s="266">
        <v>43132</v>
      </c>
      <c r="L1488" s="265">
        <v>0</v>
      </c>
      <c r="M1488" s="265">
        <v>0</v>
      </c>
      <c r="N1488" s="265">
        <f t="shared" si="23"/>
        <v>0</v>
      </c>
    </row>
    <row r="1489" spans="1:14" hidden="1" x14ac:dyDescent="0.2">
      <c r="A1489" s="265" t="s">
        <v>1379</v>
      </c>
      <c r="B1489" s="265" t="s">
        <v>1378</v>
      </c>
      <c r="C1489" s="265">
        <v>0.5</v>
      </c>
      <c r="D1489" s="265" t="s">
        <v>403</v>
      </c>
      <c r="E1489" s="265" t="s">
        <v>519</v>
      </c>
      <c r="F1489" s="265" t="s">
        <v>519</v>
      </c>
      <c r="G1489" s="265">
        <v>0.1</v>
      </c>
      <c r="I1489" s="265">
        <v>6</v>
      </c>
      <c r="J1489" s="265">
        <v>14</v>
      </c>
      <c r="K1489" s="266">
        <v>43101</v>
      </c>
      <c r="L1489" s="265">
        <v>6.5799999999999997E-2</v>
      </c>
      <c r="M1489" s="265">
        <v>0</v>
      </c>
      <c r="N1489" s="265">
        <f t="shared" si="23"/>
        <v>6.5799999999999997E-2</v>
      </c>
    </row>
    <row r="1490" spans="1:14" hidden="1" x14ac:dyDescent="0.2">
      <c r="A1490" s="265" t="s">
        <v>1377</v>
      </c>
      <c r="B1490" s="265" t="s">
        <v>1376</v>
      </c>
      <c r="C1490" s="265">
        <v>0.5</v>
      </c>
      <c r="D1490" s="265" t="s">
        <v>403</v>
      </c>
      <c r="E1490" s="265" t="s">
        <v>519</v>
      </c>
      <c r="F1490" s="265" t="s">
        <v>519</v>
      </c>
      <c r="G1490" s="265">
        <v>0.1</v>
      </c>
      <c r="I1490" s="265">
        <v>6</v>
      </c>
      <c r="J1490" s="265">
        <v>14</v>
      </c>
      <c r="K1490" s="266">
        <v>43101</v>
      </c>
      <c r="L1490" s="265">
        <v>6.5799999999999997E-2</v>
      </c>
      <c r="M1490" s="265">
        <v>0</v>
      </c>
      <c r="N1490" s="265">
        <f t="shared" si="23"/>
        <v>6.5799999999999997E-2</v>
      </c>
    </row>
    <row r="1491" spans="1:14" hidden="1" x14ac:dyDescent="0.2">
      <c r="A1491" s="265" t="s">
        <v>1375</v>
      </c>
      <c r="B1491" s="265" t="s">
        <v>135</v>
      </c>
      <c r="C1491" s="265">
        <v>0.5</v>
      </c>
      <c r="D1491" s="265" t="s">
        <v>403</v>
      </c>
      <c r="E1491" s="265" t="s">
        <v>519</v>
      </c>
      <c r="F1491" s="265" t="s">
        <v>519</v>
      </c>
      <c r="G1491" s="265">
        <v>0.1</v>
      </c>
      <c r="I1491" s="265">
        <v>6</v>
      </c>
      <c r="J1491" s="265">
        <v>14</v>
      </c>
      <c r="K1491" s="266">
        <v>43101</v>
      </c>
      <c r="L1491" s="265">
        <v>6.5799999999999997E-2</v>
      </c>
      <c r="M1491" s="265">
        <v>0</v>
      </c>
      <c r="N1491" s="265">
        <f t="shared" si="23"/>
        <v>6.5799999999999997E-2</v>
      </c>
    </row>
    <row r="1492" spans="1:14" hidden="1" x14ac:dyDescent="0.2">
      <c r="A1492" s="265" t="s">
        <v>1374</v>
      </c>
      <c r="B1492" s="265" t="s">
        <v>131</v>
      </c>
      <c r="C1492" s="265">
        <v>0.5</v>
      </c>
      <c r="D1492" s="265" t="s">
        <v>403</v>
      </c>
      <c r="E1492" s="265" t="s">
        <v>519</v>
      </c>
      <c r="F1492" s="265" t="s">
        <v>519</v>
      </c>
      <c r="G1492" s="265">
        <v>0.1</v>
      </c>
      <c r="I1492" s="265">
        <v>6</v>
      </c>
      <c r="J1492" s="265">
        <v>14</v>
      </c>
      <c r="K1492" s="266">
        <v>43101</v>
      </c>
      <c r="L1492" s="265">
        <v>6.5799999999999997E-2</v>
      </c>
      <c r="M1492" s="265">
        <v>0</v>
      </c>
      <c r="N1492" s="265">
        <f t="shared" si="23"/>
        <v>6.5799999999999997E-2</v>
      </c>
    </row>
    <row r="1493" spans="1:14" hidden="1" x14ac:dyDescent="0.2">
      <c r="A1493" s="265" t="s">
        <v>1373</v>
      </c>
      <c r="B1493" s="265" t="s">
        <v>1337</v>
      </c>
      <c r="C1493" s="265">
        <v>0.5</v>
      </c>
      <c r="D1493" s="265" t="s">
        <v>403</v>
      </c>
      <c r="E1493" s="265" t="s">
        <v>519</v>
      </c>
      <c r="F1493" s="265" t="s">
        <v>519</v>
      </c>
      <c r="G1493" s="265">
        <v>0</v>
      </c>
      <c r="I1493" s="265">
        <v>34</v>
      </c>
      <c r="J1493" s="265">
        <v>15</v>
      </c>
      <c r="K1493" s="266">
        <v>43101</v>
      </c>
      <c r="L1493" s="265">
        <v>6.6699999999999995E-2</v>
      </c>
      <c r="M1493" s="265">
        <v>0</v>
      </c>
      <c r="N1493" s="265">
        <f t="shared" si="23"/>
        <v>6.6699999999999995E-2</v>
      </c>
    </row>
    <row r="1494" spans="1:14" hidden="1" x14ac:dyDescent="0.2">
      <c r="A1494" s="265" t="s">
        <v>1372</v>
      </c>
      <c r="B1494" s="265" t="s">
        <v>1337</v>
      </c>
      <c r="C1494" s="265">
        <v>0.5</v>
      </c>
      <c r="D1494" s="265" t="s">
        <v>403</v>
      </c>
      <c r="E1494" s="265" t="s">
        <v>519</v>
      </c>
      <c r="F1494" s="265" t="s">
        <v>519</v>
      </c>
      <c r="G1494" s="265">
        <v>0</v>
      </c>
      <c r="I1494" s="265">
        <v>34</v>
      </c>
      <c r="J1494" s="265">
        <v>15</v>
      </c>
      <c r="K1494" s="266">
        <v>43101</v>
      </c>
      <c r="L1494" s="265">
        <v>6.6699999999999995E-2</v>
      </c>
      <c r="M1494" s="265">
        <v>0</v>
      </c>
      <c r="N1494" s="265">
        <f t="shared" si="23"/>
        <v>6.6699999999999995E-2</v>
      </c>
    </row>
    <row r="1495" spans="1:14" hidden="1" x14ac:dyDescent="0.2">
      <c r="A1495" s="265" t="s">
        <v>1371</v>
      </c>
      <c r="B1495" s="265" t="s">
        <v>1337</v>
      </c>
      <c r="C1495" s="265">
        <v>0.5</v>
      </c>
      <c r="D1495" s="265" t="s">
        <v>403</v>
      </c>
      <c r="E1495" s="265" t="s">
        <v>519</v>
      </c>
      <c r="F1495" s="265" t="s">
        <v>519</v>
      </c>
      <c r="G1495" s="265">
        <v>0</v>
      </c>
      <c r="I1495" s="265">
        <v>34</v>
      </c>
      <c r="J1495" s="265">
        <v>15</v>
      </c>
      <c r="K1495" s="266">
        <v>43101</v>
      </c>
      <c r="L1495" s="265">
        <v>6.6699999999999995E-2</v>
      </c>
      <c r="M1495" s="265">
        <v>0</v>
      </c>
      <c r="N1495" s="265">
        <f t="shared" si="23"/>
        <v>6.6699999999999995E-2</v>
      </c>
    </row>
    <row r="1496" spans="1:14" hidden="1" x14ac:dyDescent="0.2">
      <c r="A1496" s="265" t="s">
        <v>1370</v>
      </c>
      <c r="B1496" s="265" t="s">
        <v>1337</v>
      </c>
      <c r="C1496" s="265">
        <v>0.5</v>
      </c>
      <c r="D1496" s="265" t="s">
        <v>403</v>
      </c>
      <c r="E1496" s="265" t="s">
        <v>519</v>
      </c>
      <c r="F1496" s="265" t="s">
        <v>519</v>
      </c>
      <c r="G1496" s="265">
        <v>0</v>
      </c>
      <c r="I1496" s="265">
        <v>34</v>
      </c>
      <c r="J1496" s="265">
        <v>15</v>
      </c>
      <c r="K1496" s="266">
        <v>43101</v>
      </c>
      <c r="L1496" s="265">
        <v>6.6699999999999995E-2</v>
      </c>
      <c r="M1496" s="265">
        <v>0</v>
      </c>
      <c r="N1496" s="265">
        <f t="shared" si="23"/>
        <v>6.6699999999999995E-2</v>
      </c>
    </row>
    <row r="1497" spans="1:14" hidden="1" x14ac:dyDescent="0.2">
      <c r="A1497" s="265" t="s">
        <v>1369</v>
      </c>
      <c r="B1497" s="265" t="s">
        <v>1337</v>
      </c>
      <c r="C1497" s="265">
        <v>0.5</v>
      </c>
      <c r="D1497" s="265" t="s">
        <v>403</v>
      </c>
      <c r="E1497" s="265" t="s">
        <v>519</v>
      </c>
      <c r="F1497" s="265" t="s">
        <v>519</v>
      </c>
      <c r="G1497" s="265">
        <v>0</v>
      </c>
      <c r="I1497" s="265">
        <v>34</v>
      </c>
      <c r="J1497" s="265">
        <v>15</v>
      </c>
      <c r="K1497" s="266">
        <v>43101</v>
      </c>
      <c r="L1497" s="265">
        <v>6.6699999999999995E-2</v>
      </c>
      <c r="M1497" s="265">
        <v>0</v>
      </c>
      <c r="N1497" s="265">
        <f t="shared" si="23"/>
        <v>6.6699999999999995E-2</v>
      </c>
    </row>
    <row r="1498" spans="1:14" hidden="1" x14ac:dyDescent="0.2">
      <c r="A1498" s="265" t="s">
        <v>1368</v>
      </c>
      <c r="B1498" s="265" t="s">
        <v>1337</v>
      </c>
      <c r="C1498" s="265">
        <v>0.5</v>
      </c>
      <c r="D1498" s="265" t="s">
        <v>403</v>
      </c>
      <c r="E1498" s="265" t="s">
        <v>519</v>
      </c>
      <c r="F1498" s="265" t="s">
        <v>519</v>
      </c>
      <c r="G1498" s="265">
        <v>0</v>
      </c>
      <c r="I1498" s="265">
        <v>34</v>
      </c>
      <c r="J1498" s="265">
        <v>15</v>
      </c>
      <c r="K1498" s="266">
        <v>43101</v>
      </c>
      <c r="L1498" s="265">
        <v>6.6699999999999995E-2</v>
      </c>
      <c r="M1498" s="265">
        <v>0</v>
      </c>
      <c r="N1498" s="265">
        <f t="shared" si="23"/>
        <v>6.6699999999999995E-2</v>
      </c>
    </row>
    <row r="1499" spans="1:14" hidden="1" x14ac:dyDescent="0.2">
      <c r="A1499" s="265" t="s">
        <v>1367</v>
      </c>
      <c r="B1499" s="265" t="s">
        <v>1337</v>
      </c>
      <c r="C1499" s="265">
        <v>0.5</v>
      </c>
      <c r="D1499" s="265" t="s">
        <v>403</v>
      </c>
      <c r="E1499" s="265" t="s">
        <v>519</v>
      </c>
      <c r="F1499" s="265" t="s">
        <v>519</v>
      </c>
      <c r="G1499" s="265">
        <v>0</v>
      </c>
      <c r="I1499" s="265">
        <v>34</v>
      </c>
      <c r="J1499" s="265">
        <v>15</v>
      </c>
      <c r="K1499" s="266">
        <v>43101</v>
      </c>
      <c r="L1499" s="265">
        <v>6.6699999999999995E-2</v>
      </c>
      <c r="M1499" s="265">
        <v>0</v>
      </c>
      <c r="N1499" s="265">
        <f t="shared" si="23"/>
        <v>6.6699999999999995E-2</v>
      </c>
    </row>
    <row r="1500" spans="1:14" hidden="1" x14ac:dyDescent="0.2">
      <c r="A1500" s="265" t="s">
        <v>1366</v>
      </c>
      <c r="B1500" s="265" t="s">
        <v>1337</v>
      </c>
      <c r="C1500" s="265">
        <v>0.5</v>
      </c>
      <c r="D1500" s="265" t="s">
        <v>403</v>
      </c>
      <c r="E1500" s="265" t="s">
        <v>519</v>
      </c>
      <c r="F1500" s="265" t="s">
        <v>519</v>
      </c>
      <c r="G1500" s="265">
        <v>0</v>
      </c>
      <c r="I1500" s="265">
        <v>34</v>
      </c>
      <c r="J1500" s="265">
        <v>15</v>
      </c>
      <c r="K1500" s="266">
        <v>43101</v>
      </c>
      <c r="L1500" s="265">
        <v>6.6699999999999995E-2</v>
      </c>
      <c r="M1500" s="265">
        <v>0</v>
      </c>
      <c r="N1500" s="265">
        <f t="shared" si="23"/>
        <v>6.6699999999999995E-2</v>
      </c>
    </row>
    <row r="1501" spans="1:14" hidden="1" x14ac:dyDescent="0.2">
      <c r="A1501" s="265" t="s">
        <v>1365</v>
      </c>
      <c r="B1501" s="265" t="s">
        <v>1337</v>
      </c>
      <c r="C1501" s="265">
        <v>0.5</v>
      </c>
      <c r="D1501" s="265" t="s">
        <v>403</v>
      </c>
      <c r="E1501" s="265" t="s">
        <v>519</v>
      </c>
      <c r="F1501" s="265" t="s">
        <v>519</v>
      </c>
      <c r="G1501" s="265">
        <v>0</v>
      </c>
      <c r="I1501" s="265">
        <v>34</v>
      </c>
      <c r="J1501" s="265">
        <v>15</v>
      </c>
      <c r="K1501" s="266">
        <v>43101</v>
      </c>
      <c r="L1501" s="265">
        <v>6.6699999999999995E-2</v>
      </c>
      <c r="M1501" s="265">
        <v>0</v>
      </c>
      <c r="N1501" s="265">
        <f t="shared" si="23"/>
        <v>6.6699999999999995E-2</v>
      </c>
    </row>
    <row r="1502" spans="1:14" hidden="1" x14ac:dyDescent="0.2">
      <c r="A1502" s="265" t="s">
        <v>1364</v>
      </c>
      <c r="B1502" s="265" t="s">
        <v>1337</v>
      </c>
      <c r="C1502" s="265">
        <v>0.5</v>
      </c>
      <c r="D1502" s="265" t="s">
        <v>403</v>
      </c>
      <c r="E1502" s="265" t="s">
        <v>519</v>
      </c>
      <c r="F1502" s="265" t="s">
        <v>519</v>
      </c>
      <c r="G1502" s="265">
        <v>0</v>
      </c>
      <c r="I1502" s="265">
        <v>34</v>
      </c>
      <c r="J1502" s="265">
        <v>15</v>
      </c>
      <c r="K1502" s="266">
        <v>43101</v>
      </c>
      <c r="L1502" s="265">
        <v>6.6699999999999995E-2</v>
      </c>
      <c r="M1502" s="265">
        <v>0</v>
      </c>
      <c r="N1502" s="265">
        <f t="shared" si="23"/>
        <v>6.6699999999999995E-2</v>
      </c>
    </row>
    <row r="1503" spans="1:14" hidden="1" x14ac:dyDescent="0.2">
      <c r="A1503" s="265" t="s">
        <v>1363</v>
      </c>
      <c r="B1503" s="265" t="s">
        <v>1337</v>
      </c>
      <c r="C1503" s="265">
        <v>0.5</v>
      </c>
      <c r="D1503" s="265" t="s">
        <v>403</v>
      </c>
      <c r="E1503" s="265" t="s">
        <v>519</v>
      </c>
      <c r="F1503" s="265" t="s">
        <v>519</v>
      </c>
      <c r="G1503" s="265">
        <v>0</v>
      </c>
      <c r="I1503" s="265">
        <v>34</v>
      </c>
      <c r="J1503" s="265">
        <v>15</v>
      </c>
      <c r="K1503" s="266">
        <v>43101</v>
      </c>
      <c r="L1503" s="265">
        <v>6.6699999999999995E-2</v>
      </c>
      <c r="M1503" s="265">
        <v>0</v>
      </c>
      <c r="N1503" s="265">
        <f t="shared" si="23"/>
        <v>6.6699999999999995E-2</v>
      </c>
    </row>
    <row r="1504" spans="1:14" hidden="1" x14ac:dyDescent="0.2">
      <c r="A1504" s="265" t="s">
        <v>1362</v>
      </c>
      <c r="B1504" s="265" t="s">
        <v>1337</v>
      </c>
      <c r="C1504" s="265">
        <v>0.5</v>
      </c>
      <c r="D1504" s="265" t="s">
        <v>403</v>
      </c>
      <c r="E1504" s="265" t="s">
        <v>519</v>
      </c>
      <c r="F1504" s="265" t="s">
        <v>519</v>
      </c>
      <c r="G1504" s="265">
        <v>0</v>
      </c>
      <c r="I1504" s="265">
        <v>34</v>
      </c>
      <c r="J1504" s="265">
        <v>15</v>
      </c>
      <c r="K1504" s="266">
        <v>43101</v>
      </c>
      <c r="L1504" s="265">
        <v>6.6699999999999995E-2</v>
      </c>
      <c r="M1504" s="265">
        <v>0</v>
      </c>
      <c r="N1504" s="265">
        <f t="shared" si="23"/>
        <v>6.6699999999999995E-2</v>
      </c>
    </row>
    <row r="1505" spans="1:15" hidden="1" x14ac:dyDescent="0.2">
      <c r="A1505" s="265" t="s">
        <v>1361</v>
      </c>
      <c r="B1505" s="265" t="s">
        <v>1337</v>
      </c>
      <c r="C1505" s="265">
        <v>0.5</v>
      </c>
      <c r="D1505" s="265" t="s">
        <v>403</v>
      </c>
      <c r="E1505" s="265" t="s">
        <v>519</v>
      </c>
      <c r="F1505" s="265" t="s">
        <v>519</v>
      </c>
      <c r="G1505" s="265">
        <v>0</v>
      </c>
      <c r="I1505" s="265">
        <v>34</v>
      </c>
      <c r="J1505" s="265">
        <v>15</v>
      </c>
      <c r="K1505" s="266">
        <v>43101</v>
      </c>
      <c r="L1505" s="265">
        <v>6.6699999999999995E-2</v>
      </c>
      <c r="M1505" s="265">
        <v>0</v>
      </c>
      <c r="N1505" s="265">
        <f t="shared" si="23"/>
        <v>6.6699999999999995E-2</v>
      </c>
    </row>
    <row r="1506" spans="1:15" hidden="1" x14ac:dyDescent="0.2">
      <c r="A1506" s="265" t="s">
        <v>1360</v>
      </c>
      <c r="B1506" s="265" t="s">
        <v>1337</v>
      </c>
      <c r="C1506" s="265">
        <v>0.5</v>
      </c>
      <c r="D1506" s="265" t="s">
        <v>403</v>
      </c>
      <c r="E1506" s="265" t="s">
        <v>519</v>
      </c>
      <c r="F1506" s="265" t="s">
        <v>519</v>
      </c>
      <c r="G1506" s="265">
        <v>0</v>
      </c>
      <c r="I1506" s="265">
        <v>34</v>
      </c>
      <c r="J1506" s="265">
        <v>15</v>
      </c>
      <c r="K1506" s="266">
        <v>43101</v>
      </c>
      <c r="L1506" s="265">
        <v>6.6699999999999995E-2</v>
      </c>
      <c r="M1506" s="265">
        <v>0</v>
      </c>
      <c r="N1506" s="265">
        <f t="shared" si="23"/>
        <v>6.6699999999999995E-2</v>
      </c>
    </row>
    <row r="1507" spans="1:15" hidden="1" x14ac:dyDescent="0.2">
      <c r="A1507" s="265" t="s">
        <v>1359</v>
      </c>
      <c r="B1507" s="265" t="s">
        <v>1337</v>
      </c>
      <c r="C1507" s="265">
        <v>0.5</v>
      </c>
      <c r="D1507" s="265" t="s">
        <v>403</v>
      </c>
      <c r="E1507" s="265" t="s">
        <v>519</v>
      </c>
      <c r="F1507" s="265" t="s">
        <v>519</v>
      </c>
      <c r="G1507" s="265">
        <v>0</v>
      </c>
      <c r="I1507" s="265">
        <v>34</v>
      </c>
      <c r="J1507" s="265">
        <v>15</v>
      </c>
      <c r="K1507" s="266">
        <v>43101</v>
      </c>
      <c r="L1507" s="265">
        <v>6.6699999999999995E-2</v>
      </c>
      <c r="M1507" s="265">
        <v>0</v>
      </c>
      <c r="N1507" s="265">
        <f t="shared" si="23"/>
        <v>6.6699999999999995E-2</v>
      </c>
    </row>
    <row r="1508" spans="1:15" hidden="1" x14ac:dyDescent="0.2">
      <c r="A1508" s="265" t="s">
        <v>177</v>
      </c>
      <c r="B1508" s="265" t="s">
        <v>1337</v>
      </c>
      <c r="C1508" s="265">
        <v>0.5</v>
      </c>
      <c r="D1508" s="265" t="s">
        <v>403</v>
      </c>
      <c r="E1508" s="265" t="s">
        <v>519</v>
      </c>
      <c r="F1508" s="265" t="s">
        <v>519</v>
      </c>
      <c r="G1508" s="265">
        <v>0</v>
      </c>
      <c r="I1508" s="265">
        <v>34</v>
      </c>
      <c r="J1508" s="265">
        <v>15</v>
      </c>
      <c r="K1508" s="266">
        <v>43101</v>
      </c>
      <c r="L1508" s="265">
        <v>6.6699999999999995E-2</v>
      </c>
      <c r="M1508" s="265">
        <v>0</v>
      </c>
      <c r="N1508" s="265">
        <f t="shared" si="23"/>
        <v>6.6699999999999995E-2</v>
      </c>
      <c r="O1508" s="265" t="s">
        <v>177</v>
      </c>
    </row>
    <row r="1509" spans="1:15" hidden="1" x14ac:dyDescent="0.2">
      <c r="A1509" s="265" t="s">
        <v>1358</v>
      </c>
      <c r="B1509" s="265" t="s">
        <v>1337</v>
      </c>
      <c r="C1509" s="265">
        <v>0.5</v>
      </c>
      <c r="D1509" s="265" t="s">
        <v>403</v>
      </c>
      <c r="E1509" s="265" t="s">
        <v>519</v>
      </c>
      <c r="F1509" s="265" t="s">
        <v>519</v>
      </c>
      <c r="G1509" s="265">
        <v>0</v>
      </c>
      <c r="I1509" s="265">
        <v>34</v>
      </c>
      <c r="J1509" s="265">
        <v>15</v>
      </c>
      <c r="K1509" s="266">
        <v>43101</v>
      </c>
      <c r="L1509" s="265">
        <v>6.6699999999999995E-2</v>
      </c>
      <c r="M1509" s="265">
        <v>0</v>
      </c>
      <c r="N1509" s="265">
        <f t="shared" si="23"/>
        <v>6.6699999999999995E-2</v>
      </c>
    </row>
    <row r="1510" spans="1:15" hidden="1" x14ac:dyDescent="0.2">
      <c r="A1510" s="265" t="s">
        <v>1356</v>
      </c>
      <c r="B1510" s="265" t="s">
        <v>1356</v>
      </c>
      <c r="C1510" s="265">
        <v>0.5</v>
      </c>
      <c r="D1510" s="265" t="s">
        <v>1043</v>
      </c>
      <c r="E1510" s="265" t="s">
        <v>519</v>
      </c>
      <c r="F1510" s="265" t="s">
        <v>519</v>
      </c>
      <c r="G1510" s="265">
        <v>0</v>
      </c>
      <c r="H1510" s="265">
        <v>202212</v>
      </c>
      <c r="K1510" s="266">
        <v>43132</v>
      </c>
      <c r="L1510" s="265">
        <v>0</v>
      </c>
      <c r="M1510" s="265">
        <v>0</v>
      </c>
      <c r="N1510" s="265">
        <f t="shared" si="23"/>
        <v>0</v>
      </c>
    </row>
    <row r="1511" spans="1:15" hidden="1" x14ac:dyDescent="0.2">
      <c r="A1511" s="265" t="s">
        <v>1357</v>
      </c>
      <c r="B1511" s="265" t="s">
        <v>1356</v>
      </c>
      <c r="C1511" s="265">
        <v>0.5</v>
      </c>
      <c r="D1511" s="265" t="s">
        <v>1043</v>
      </c>
      <c r="E1511" s="265" t="s">
        <v>519</v>
      </c>
      <c r="F1511" s="265" t="s">
        <v>519</v>
      </c>
      <c r="G1511" s="265">
        <v>0</v>
      </c>
      <c r="H1511" s="265">
        <v>202212</v>
      </c>
      <c r="K1511" s="266">
        <v>43132</v>
      </c>
      <c r="L1511" s="265">
        <v>0</v>
      </c>
      <c r="M1511" s="265">
        <v>0</v>
      </c>
      <c r="N1511" s="265">
        <f t="shared" si="23"/>
        <v>0</v>
      </c>
    </row>
    <row r="1512" spans="1:15" hidden="1" x14ac:dyDescent="0.2">
      <c r="A1512" s="265" t="s">
        <v>1355</v>
      </c>
      <c r="B1512" s="265" t="s">
        <v>1353</v>
      </c>
      <c r="C1512" s="265">
        <v>0.5</v>
      </c>
      <c r="D1512" s="265" t="s">
        <v>403</v>
      </c>
      <c r="E1512" s="265" t="s">
        <v>519</v>
      </c>
      <c r="F1512" s="265" t="s">
        <v>519</v>
      </c>
      <c r="G1512" s="265">
        <v>0</v>
      </c>
      <c r="I1512" s="265">
        <v>34</v>
      </c>
      <c r="J1512" s="265">
        <v>15</v>
      </c>
      <c r="K1512" s="266">
        <v>43101</v>
      </c>
      <c r="L1512" s="265">
        <v>6.6699999999999995E-2</v>
      </c>
      <c r="M1512" s="265">
        <v>0</v>
      </c>
      <c r="N1512" s="265">
        <f t="shared" si="23"/>
        <v>6.6699999999999995E-2</v>
      </c>
    </row>
    <row r="1513" spans="1:15" hidden="1" x14ac:dyDescent="0.2">
      <c r="A1513" s="265" t="s">
        <v>1354</v>
      </c>
      <c r="B1513" s="265" t="s">
        <v>1353</v>
      </c>
      <c r="C1513" s="265">
        <v>0.5</v>
      </c>
      <c r="D1513" s="265" t="s">
        <v>403</v>
      </c>
      <c r="E1513" s="265" t="s">
        <v>519</v>
      </c>
      <c r="F1513" s="265" t="s">
        <v>519</v>
      </c>
      <c r="G1513" s="265">
        <v>0</v>
      </c>
      <c r="I1513" s="265">
        <v>34</v>
      </c>
      <c r="J1513" s="265">
        <v>15</v>
      </c>
      <c r="K1513" s="266">
        <v>43101</v>
      </c>
      <c r="L1513" s="265">
        <v>6.6699999999999995E-2</v>
      </c>
      <c r="M1513" s="265">
        <v>0</v>
      </c>
      <c r="N1513" s="265">
        <f t="shared" si="23"/>
        <v>6.6699999999999995E-2</v>
      </c>
      <c r="O1513" s="265" t="s">
        <v>1354</v>
      </c>
    </row>
    <row r="1514" spans="1:15" hidden="1" x14ac:dyDescent="0.2">
      <c r="A1514" s="265" t="s">
        <v>370</v>
      </c>
      <c r="B1514" s="265" t="s">
        <v>370</v>
      </c>
      <c r="C1514" s="265">
        <v>0.5</v>
      </c>
      <c r="D1514" s="265" t="s">
        <v>403</v>
      </c>
      <c r="E1514" s="265" t="s">
        <v>519</v>
      </c>
      <c r="F1514" s="265" t="s">
        <v>519</v>
      </c>
      <c r="G1514" s="265">
        <v>0</v>
      </c>
      <c r="I1514" s="265">
        <v>34</v>
      </c>
      <c r="J1514" s="265">
        <v>15</v>
      </c>
      <c r="K1514" s="266">
        <v>43101</v>
      </c>
      <c r="L1514" s="265">
        <v>6.6699999999999995E-2</v>
      </c>
      <c r="M1514" s="265">
        <v>0</v>
      </c>
      <c r="N1514" s="265">
        <f t="shared" si="23"/>
        <v>6.6699999999999995E-2</v>
      </c>
      <c r="O1514" s="265" t="s">
        <v>370</v>
      </c>
    </row>
    <row r="1515" spans="1:15" hidden="1" x14ac:dyDescent="0.2">
      <c r="A1515" s="265" t="s">
        <v>1352</v>
      </c>
      <c r="B1515" s="265" t="s">
        <v>370</v>
      </c>
      <c r="C1515" s="265">
        <v>0.5</v>
      </c>
      <c r="D1515" s="265" t="s">
        <v>403</v>
      </c>
      <c r="E1515" s="265" t="s">
        <v>519</v>
      </c>
      <c r="F1515" s="265" t="s">
        <v>519</v>
      </c>
      <c r="G1515" s="265">
        <v>0</v>
      </c>
      <c r="I1515" s="265">
        <v>34</v>
      </c>
      <c r="J1515" s="265">
        <v>15</v>
      </c>
      <c r="K1515" s="266">
        <v>43101</v>
      </c>
      <c r="L1515" s="265">
        <v>6.6699999999999995E-2</v>
      </c>
      <c r="M1515" s="265">
        <v>0</v>
      </c>
      <c r="N1515" s="265">
        <f t="shared" si="23"/>
        <v>6.6699999999999995E-2</v>
      </c>
    </row>
    <row r="1516" spans="1:15" hidden="1" x14ac:dyDescent="0.2">
      <c r="A1516" s="265" t="s">
        <v>1350</v>
      </c>
      <c r="B1516" s="265" t="s">
        <v>1350</v>
      </c>
      <c r="C1516" s="265">
        <v>0.5</v>
      </c>
      <c r="D1516" s="265" t="s">
        <v>1043</v>
      </c>
      <c r="E1516" s="265" t="s">
        <v>519</v>
      </c>
      <c r="F1516" s="265" t="s">
        <v>519</v>
      </c>
      <c r="G1516" s="265">
        <v>0</v>
      </c>
      <c r="H1516" s="265">
        <v>202212</v>
      </c>
      <c r="K1516" s="266">
        <v>43132</v>
      </c>
      <c r="L1516" s="265">
        <v>0</v>
      </c>
      <c r="M1516" s="265">
        <v>0</v>
      </c>
      <c r="N1516" s="265">
        <f t="shared" si="23"/>
        <v>0</v>
      </c>
      <c r="O1516" s="265" t="s">
        <v>1350</v>
      </c>
    </row>
    <row r="1517" spans="1:15" hidden="1" x14ac:dyDescent="0.2">
      <c r="A1517" s="265" t="s">
        <v>1351</v>
      </c>
      <c r="B1517" s="265" t="s">
        <v>1350</v>
      </c>
      <c r="C1517" s="265">
        <v>0.5</v>
      </c>
      <c r="D1517" s="265" t="s">
        <v>1043</v>
      </c>
      <c r="E1517" s="265" t="s">
        <v>519</v>
      </c>
      <c r="F1517" s="265" t="s">
        <v>519</v>
      </c>
      <c r="G1517" s="265">
        <v>0</v>
      </c>
      <c r="H1517" s="265">
        <v>202212</v>
      </c>
      <c r="K1517" s="266">
        <v>43132</v>
      </c>
      <c r="L1517" s="265">
        <v>0</v>
      </c>
      <c r="M1517" s="265">
        <v>0</v>
      </c>
      <c r="N1517" s="265">
        <f t="shared" si="23"/>
        <v>0</v>
      </c>
    </row>
    <row r="1518" spans="1:15" hidden="1" x14ac:dyDescent="0.2">
      <c r="A1518" s="265" t="s">
        <v>1348</v>
      </c>
      <c r="B1518" s="265" t="s">
        <v>1348</v>
      </c>
      <c r="C1518" s="265">
        <v>0.5</v>
      </c>
      <c r="D1518" s="265" t="s">
        <v>403</v>
      </c>
      <c r="E1518" s="265" t="s">
        <v>519</v>
      </c>
      <c r="F1518" s="265" t="s">
        <v>519</v>
      </c>
      <c r="G1518" s="265">
        <v>0</v>
      </c>
      <c r="I1518" s="265">
        <v>34</v>
      </c>
      <c r="J1518" s="265">
        <v>15</v>
      </c>
      <c r="K1518" s="266">
        <v>43101</v>
      </c>
      <c r="L1518" s="265">
        <v>6.6699999999999995E-2</v>
      </c>
      <c r="M1518" s="265">
        <v>0</v>
      </c>
      <c r="N1518" s="265">
        <f t="shared" si="23"/>
        <v>6.6699999999999995E-2</v>
      </c>
    </row>
    <row r="1519" spans="1:15" hidden="1" x14ac:dyDescent="0.2">
      <c r="A1519" s="265" t="s">
        <v>1346</v>
      </c>
      <c r="B1519" s="265" t="s">
        <v>1346</v>
      </c>
      <c r="C1519" s="265">
        <v>0.5</v>
      </c>
      <c r="D1519" s="265" t="s">
        <v>1043</v>
      </c>
      <c r="E1519" s="265" t="s">
        <v>519</v>
      </c>
      <c r="F1519" s="265" t="s">
        <v>519</v>
      </c>
      <c r="G1519" s="265">
        <v>0</v>
      </c>
      <c r="H1519" s="265">
        <v>202212</v>
      </c>
      <c r="K1519" s="266">
        <v>43132</v>
      </c>
      <c r="L1519" s="265">
        <v>0</v>
      </c>
      <c r="M1519" s="265">
        <v>0</v>
      </c>
      <c r="N1519" s="265">
        <f t="shared" si="23"/>
        <v>0</v>
      </c>
      <c r="O1519" s="265" t="s">
        <v>1346</v>
      </c>
    </row>
    <row r="1520" spans="1:15" hidden="1" x14ac:dyDescent="0.2">
      <c r="A1520" s="265" t="s">
        <v>371</v>
      </c>
      <c r="B1520" s="265" t="s">
        <v>371</v>
      </c>
      <c r="C1520" s="265">
        <v>0.5</v>
      </c>
      <c r="D1520" s="265" t="s">
        <v>403</v>
      </c>
      <c r="E1520" s="265" t="s">
        <v>519</v>
      </c>
      <c r="F1520" s="265" t="s">
        <v>519</v>
      </c>
      <c r="G1520" s="265">
        <v>0</v>
      </c>
      <c r="I1520" s="265">
        <v>34</v>
      </c>
      <c r="J1520" s="265">
        <v>15</v>
      </c>
      <c r="K1520" s="266">
        <v>43101</v>
      </c>
      <c r="L1520" s="265">
        <v>6.6699999999999995E-2</v>
      </c>
      <c r="M1520" s="265">
        <v>0</v>
      </c>
      <c r="N1520" s="265">
        <f t="shared" si="23"/>
        <v>6.6699999999999995E-2</v>
      </c>
      <c r="O1520" s="265" t="s">
        <v>371</v>
      </c>
    </row>
    <row r="1521" spans="1:15" hidden="1" x14ac:dyDescent="0.2">
      <c r="A1521" s="265" t="s">
        <v>1343</v>
      </c>
      <c r="B1521" s="265" t="s">
        <v>1343</v>
      </c>
      <c r="C1521" s="265">
        <v>0.5</v>
      </c>
      <c r="D1521" s="265" t="s">
        <v>1043</v>
      </c>
      <c r="E1521" s="265" t="s">
        <v>519</v>
      </c>
      <c r="F1521" s="265" t="s">
        <v>519</v>
      </c>
      <c r="G1521" s="265">
        <v>0</v>
      </c>
      <c r="H1521" s="265">
        <v>202212</v>
      </c>
      <c r="K1521" s="266">
        <v>43132</v>
      </c>
      <c r="L1521" s="265">
        <v>0</v>
      </c>
      <c r="M1521" s="265">
        <v>0</v>
      </c>
      <c r="N1521" s="265">
        <f t="shared" si="23"/>
        <v>0</v>
      </c>
    </row>
    <row r="1522" spans="1:15" hidden="1" x14ac:dyDescent="0.2">
      <c r="A1522" s="265" t="s">
        <v>1341</v>
      </c>
      <c r="B1522" s="265" t="s">
        <v>1341</v>
      </c>
      <c r="C1522" s="265">
        <v>0.5</v>
      </c>
      <c r="D1522" s="265" t="s">
        <v>403</v>
      </c>
      <c r="E1522" s="265" t="s">
        <v>519</v>
      </c>
      <c r="F1522" s="265" t="s">
        <v>519</v>
      </c>
      <c r="G1522" s="265">
        <v>0</v>
      </c>
      <c r="I1522" s="265">
        <v>34</v>
      </c>
      <c r="J1522" s="265">
        <v>15</v>
      </c>
      <c r="K1522" s="266">
        <v>43101</v>
      </c>
      <c r="L1522" s="265">
        <v>6.6699999999999995E-2</v>
      </c>
      <c r="M1522" s="265">
        <v>0</v>
      </c>
      <c r="N1522" s="265">
        <f t="shared" si="23"/>
        <v>6.6699999999999995E-2</v>
      </c>
    </row>
    <row r="1523" spans="1:15" hidden="1" x14ac:dyDescent="0.2">
      <c r="A1523" s="265" t="s">
        <v>1349</v>
      </c>
      <c r="B1523" s="265" t="s">
        <v>1348</v>
      </c>
      <c r="C1523" s="265">
        <v>0.5</v>
      </c>
      <c r="D1523" s="265" t="s">
        <v>403</v>
      </c>
      <c r="E1523" s="265" t="s">
        <v>519</v>
      </c>
      <c r="F1523" s="265" t="s">
        <v>519</v>
      </c>
      <c r="G1523" s="265">
        <v>0</v>
      </c>
      <c r="I1523" s="265">
        <v>34</v>
      </c>
      <c r="J1523" s="265">
        <v>15</v>
      </c>
      <c r="K1523" s="266">
        <v>43101</v>
      </c>
      <c r="L1523" s="265">
        <v>6.6699999999999995E-2</v>
      </c>
      <c r="M1523" s="265">
        <v>0</v>
      </c>
      <c r="N1523" s="265">
        <f t="shared" si="23"/>
        <v>6.6699999999999995E-2</v>
      </c>
    </row>
    <row r="1524" spans="1:15" hidden="1" x14ac:dyDescent="0.2">
      <c r="A1524" s="265" t="s">
        <v>1347</v>
      </c>
      <c r="B1524" s="265" t="s">
        <v>1346</v>
      </c>
      <c r="C1524" s="265">
        <v>0.5</v>
      </c>
      <c r="D1524" s="265" t="s">
        <v>1043</v>
      </c>
      <c r="E1524" s="265" t="s">
        <v>519</v>
      </c>
      <c r="F1524" s="265" t="s">
        <v>519</v>
      </c>
      <c r="G1524" s="265">
        <v>0</v>
      </c>
      <c r="H1524" s="265">
        <v>202212</v>
      </c>
      <c r="K1524" s="266">
        <v>43132</v>
      </c>
      <c r="L1524" s="265">
        <v>0</v>
      </c>
      <c r="M1524" s="265">
        <v>0</v>
      </c>
      <c r="N1524" s="265">
        <f t="shared" si="23"/>
        <v>0</v>
      </c>
    </row>
    <row r="1525" spans="1:15" hidden="1" x14ac:dyDescent="0.2">
      <c r="A1525" s="265" t="s">
        <v>1345</v>
      </c>
      <c r="B1525" s="265" t="s">
        <v>371</v>
      </c>
      <c r="C1525" s="265">
        <v>0.5</v>
      </c>
      <c r="D1525" s="265" t="s">
        <v>403</v>
      </c>
      <c r="E1525" s="265" t="s">
        <v>519</v>
      </c>
      <c r="F1525" s="265" t="s">
        <v>519</v>
      </c>
      <c r="G1525" s="265">
        <v>0</v>
      </c>
      <c r="I1525" s="265">
        <v>34</v>
      </c>
      <c r="J1525" s="265">
        <v>15</v>
      </c>
      <c r="K1525" s="266">
        <v>43101</v>
      </c>
      <c r="L1525" s="265">
        <v>6.6699999999999995E-2</v>
      </c>
      <c r="M1525" s="265">
        <v>0</v>
      </c>
      <c r="N1525" s="265">
        <f t="shared" si="23"/>
        <v>6.6699999999999995E-2</v>
      </c>
    </row>
    <row r="1526" spans="1:15" hidden="1" x14ac:dyDescent="0.2">
      <c r="A1526" s="265" t="s">
        <v>1344</v>
      </c>
      <c r="B1526" s="265" t="s">
        <v>1343</v>
      </c>
      <c r="C1526" s="265">
        <v>0.5</v>
      </c>
      <c r="D1526" s="265" t="s">
        <v>1043</v>
      </c>
      <c r="E1526" s="265" t="s">
        <v>519</v>
      </c>
      <c r="F1526" s="265" t="s">
        <v>519</v>
      </c>
      <c r="G1526" s="265">
        <v>0</v>
      </c>
      <c r="H1526" s="265">
        <v>202212</v>
      </c>
      <c r="K1526" s="266">
        <v>43132</v>
      </c>
      <c r="L1526" s="265">
        <v>0</v>
      </c>
      <c r="M1526" s="265">
        <v>0</v>
      </c>
      <c r="N1526" s="265">
        <f t="shared" si="23"/>
        <v>0</v>
      </c>
    </row>
    <row r="1527" spans="1:15" hidden="1" x14ac:dyDescent="0.2">
      <c r="A1527" s="265" t="s">
        <v>1342</v>
      </c>
      <c r="B1527" s="265" t="s">
        <v>1341</v>
      </c>
      <c r="C1527" s="265">
        <v>0.5</v>
      </c>
      <c r="D1527" s="265" t="s">
        <v>403</v>
      </c>
      <c r="E1527" s="265" t="s">
        <v>519</v>
      </c>
      <c r="F1527" s="265" t="s">
        <v>519</v>
      </c>
      <c r="G1527" s="265">
        <v>0</v>
      </c>
      <c r="I1527" s="265">
        <v>34</v>
      </c>
      <c r="J1527" s="265">
        <v>15</v>
      </c>
      <c r="K1527" s="266">
        <v>43101</v>
      </c>
      <c r="L1527" s="265">
        <v>6.6699999999999995E-2</v>
      </c>
      <c r="M1527" s="265">
        <v>0</v>
      </c>
      <c r="N1527" s="265">
        <f t="shared" si="23"/>
        <v>6.6699999999999995E-2</v>
      </c>
    </row>
    <row r="1528" spans="1:15" hidden="1" x14ac:dyDescent="0.2">
      <c r="A1528" s="265" t="s">
        <v>1340</v>
      </c>
      <c r="B1528" s="265" t="s">
        <v>1339</v>
      </c>
      <c r="C1528" s="265">
        <v>0.5</v>
      </c>
      <c r="D1528" s="265" t="s">
        <v>403</v>
      </c>
      <c r="E1528" s="265" t="s">
        <v>519</v>
      </c>
      <c r="F1528" s="265" t="s">
        <v>519</v>
      </c>
      <c r="G1528" s="265">
        <v>0</v>
      </c>
      <c r="I1528" s="265">
        <v>34</v>
      </c>
      <c r="J1528" s="265">
        <v>15</v>
      </c>
      <c r="K1528" s="266">
        <v>43101</v>
      </c>
      <c r="L1528" s="265">
        <v>6.6699999999999995E-2</v>
      </c>
      <c r="M1528" s="265">
        <v>0</v>
      </c>
      <c r="N1528" s="265">
        <f t="shared" si="23"/>
        <v>6.6699999999999995E-2</v>
      </c>
    </row>
    <row r="1529" spans="1:15" hidden="1" x14ac:dyDescent="0.2">
      <c r="A1529" s="265" t="s">
        <v>1339</v>
      </c>
      <c r="B1529" s="265" t="s">
        <v>1337</v>
      </c>
      <c r="C1529" s="265">
        <v>0.5</v>
      </c>
      <c r="D1529" s="265" t="s">
        <v>403</v>
      </c>
      <c r="E1529" s="265" t="s">
        <v>519</v>
      </c>
      <c r="F1529" s="265" t="s">
        <v>519</v>
      </c>
      <c r="G1529" s="265">
        <v>0</v>
      </c>
      <c r="I1529" s="265">
        <v>34</v>
      </c>
      <c r="J1529" s="265">
        <v>15</v>
      </c>
      <c r="K1529" s="266">
        <v>43101</v>
      </c>
      <c r="L1529" s="265">
        <v>6.6699999999999995E-2</v>
      </c>
      <c r="M1529" s="265">
        <v>0</v>
      </c>
      <c r="N1529" s="265">
        <f t="shared" si="23"/>
        <v>6.6699999999999995E-2</v>
      </c>
      <c r="O1529" s="265" t="s">
        <v>1339</v>
      </c>
    </row>
    <row r="1530" spans="1:15" hidden="1" x14ac:dyDescent="0.2">
      <c r="A1530" s="265" t="s">
        <v>1338</v>
      </c>
      <c r="B1530" s="265" t="s">
        <v>1337</v>
      </c>
      <c r="C1530" s="265">
        <v>0.5</v>
      </c>
      <c r="D1530" s="265" t="s">
        <v>403</v>
      </c>
      <c r="E1530" s="265" t="s">
        <v>519</v>
      </c>
      <c r="F1530" s="265" t="s">
        <v>519</v>
      </c>
      <c r="G1530" s="265">
        <v>0</v>
      </c>
      <c r="I1530" s="265">
        <v>34</v>
      </c>
      <c r="J1530" s="265">
        <v>15</v>
      </c>
      <c r="K1530" s="266">
        <v>43101</v>
      </c>
      <c r="L1530" s="265">
        <v>6.6699999999999995E-2</v>
      </c>
      <c r="M1530" s="265">
        <v>0</v>
      </c>
      <c r="N1530" s="265">
        <f t="shared" si="23"/>
        <v>6.6699999999999995E-2</v>
      </c>
    </row>
    <row r="1531" spans="1:15" hidden="1" x14ac:dyDescent="0.2">
      <c r="A1531" s="265" t="s">
        <v>1336</v>
      </c>
      <c r="B1531" s="265" t="s">
        <v>1335</v>
      </c>
      <c r="C1531" s="265">
        <v>0.5</v>
      </c>
      <c r="D1531" s="265" t="s">
        <v>403</v>
      </c>
      <c r="E1531" s="265" t="s">
        <v>519</v>
      </c>
      <c r="F1531" s="265" t="s">
        <v>519</v>
      </c>
      <c r="G1531" s="265">
        <v>0</v>
      </c>
      <c r="I1531" s="265">
        <v>34</v>
      </c>
      <c r="J1531" s="265">
        <v>15</v>
      </c>
      <c r="K1531" s="266">
        <v>43101</v>
      </c>
      <c r="L1531" s="265">
        <v>6.6699999999999995E-2</v>
      </c>
      <c r="M1531" s="265">
        <v>0</v>
      </c>
      <c r="N1531" s="265">
        <f t="shared" si="23"/>
        <v>6.6699999999999995E-2</v>
      </c>
    </row>
    <row r="1532" spans="1:15" hidden="1" x14ac:dyDescent="0.2">
      <c r="A1532" s="265" t="s">
        <v>1335</v>
      </c>
      <c r="B1532" s="265" t="s">
        <v>1335</v>
      </c>
      <c r="C1532" s="265">
        <v>0.5</v>
      </c>
      <c r="D1532" s="265" t="s">
        <v>403</v>
      </c>
      <c r="E1532" s="265" t="s">
        <v>519</v>
      </c>
      <c r="F1532" s="265" t="s">
        <v>519</v>
      </c>
      <c r="G1532" s="265">
        <v>0</v>
      </c>
      <c r="I1532" s="265">
        <v>34</v>
      </c>
      <c r="J1532" s="265">
        <v>15</v>
      </c>
      <c r="K1532" s="266">
        <v>43101</v>
      </c>
      <c r="L1532" s="265">
        <v>6.6699999999999995E-2</v>
      </c>
      <c r="M1532" s="265">
        <v>0</v>
      </c>
      <c r="N1532" s="265">
        <f t="shared" si="23"/>
        <v>6.6699999999999995E-2</v>
      </c>
      <c r="O1532" s="265" t="s">
        <v>1335</v>
      </c>
    </row>
    <row r="1533" spans="1:15" hidden="1" x14ac:dyDescent="0.2">
      <c r="A1533" s="265" t="s">
        <v>1333</v>
      </c>
      <c r="B1533" s="265" t="s">
        <v>1333</v>
      </c>
      <c r="C1533" s="265">
        <v>0.5</v>
      </c>
      <c r="D1533" s="265" t="s">
        <v>1043</v>
      </c>
      <c r="E1533" s="265" t="s">
        <v>519</v>
      </c>
      <c r="F1533" s="265" t="s">
        <v>519</v>
      </c>
      <c r="G1533" s="265">
        <v>0</v>
      </c>
      <c r="H1533" s="265">
        <v>202212</v>
      </c>
      <c r="K1533" s="266">
        <v>43132</v>
      </c>
      <c r="L1533" s="265">
        <v>0</v>
      </c>
      <c r="M1533" s="265">
        <v>0</v>
      </c>
      <c r="N1533" s="265">
        <f t="shared" si="23"/>
        <v>0</v>
      </c>
    </row>
    <row r="1534" spans="1:15" hidden="1" x14ac:dyDescent="0.2">
      <c r="A1534" s="265" t="s">
        <v>1334</v>
      </c>
      <c r="B1534" s="265" t="s">
        <v>1333</v>
      </c>
      <c r="C1534" s="265">
        <v>0.5</v>
      </c>
      <c r="D1534" s="265" t="s">
        <v>1043</v>
      </c>
      <c r="E1534" s="265" t="s">
        <v>519</v>
      </c>
      <c r="F1534" s="265" t="s">
        <v>519</v>
      </c>
      <c r="G1534" s="265">
        <v>0</v>
      </c>
      <c r="H1534" s="265">
        <v>202212</v>
      </c>
      <c r="K1534" s="266">
        <v>43132</v>
      </c>
      <c r="L1534" s="265">
        <v>0</v>
      </c>
      <c r="M1534" s="265">
        <v>0</v>
      </c>
      <c r="N1534" s="265">
        <f t="shared" si="23"/>
        <v>0</v>
      </c>
    </row>
    <row r="1535" spans="1:15" hidden="1" x14ac:dyDescent="0.2">
      <c r="A1535" s="265" t="s">
        <v>1331</v>
      </c>
      <c r="B1535" s="265" t="s">
        <v>1331</v>
      </c>
      <c r="C1535" s="265">
        <v>0.5</v>
      </c>
      <c r="D1535" s="265" t="s">
        <v>403</v>
      </c>
      <c r="E1535" s="265" t="s">
        <v>519</v>
      </c>
      <c r="F1535" s="265" t="s">
        <v>519</v>
      </c>
      <c r="G1535" s="265">
        <v>0</v>
      </c>
      <c r="I1535" s="265">
        <v>34</v>
      </c>
      <c r="J1535" s="265">
        <v>15</v>
      </c>
      <c r="K1535" s="266">
        <v>43101</v>
      </c>
      <c r="L1535" s="265">
        <v>6.6699999999999995E-2</v>
      </c>
      <c r="M1535" s="265">
        <v>0</v>
      </c>
      <c r="N1535" s="265">
        <f t="shared" si="23"/>
        <v>6.6699999999999995E-2</v>
      </c>
      <c r="O1535" s="265" t="s">
        <v>1331</v>
      </c>
    </row>
    <row r="1536" spans="1:15" hidden="1" x14ac:dyDescent="0.2">
      <c r="A1536" s="265" t="s">
        <v>1332</v>
      </c>
      <c r="B1536" s="265" t="s">
        <v>1331</v>
      </c>
      <c r="C1536" s="265">
        <v>0.5</v>
      </c>
      <c r="D1536" s="265" t="s">
        <v>403</v>
      </c>
      <c r="E1536" s="265" t="s">
        <v>519</v>
      </c>
      <c r="F1536" s="265" t="s">
        <v>519</v>
      </c>
      <c r="G1536" s="265">
        <v>0</v>
      </c>
      <c r="I1536" s="265">
        <v>34</v>
      </c>
      <c r="J1536" s="265">
        <v>15</v>
      </c>
      <c r="K1536" s="266">
        <v>43101</v>
      </c>
      <c r="L1536" s="265">
        <v>6.6699999999999995E-2</v>
      </c>
      <c r="M1536" s="265">
        <v>0</v>
      </c>
      <c r="N1536" s="265">
        <f t="shared" si="23"/>
        <v>6.6699999999999995E-2</v>
      </c>
    </row>
    <row r="1537" spans="1:15" hidden="1" x14ac:dyDescent="0.2">
      <c r="A1537" s="265" t="s">
        <v>1330</v>
      </c>
      <c r="B1537" s="265" t="s">
        <v>1328</v>
      </c>
      <c r="C1537" s="265">
        <v>0.5</v>
      </c>
      <c r="D1537" s="265" t="s">
        <v>1043</v>
      </c>
      <c r="E1537" s="265" t="s">
        <v>519</v>
      </c>
      <c r="F1537" s="265" t="s">
        <v>519</v>
      </c>
      <c r="G1537" s="265">
        <v>0</v>
      </c>
      <c r="H1537" s="265">
        <v>202212</v>
      </c>
      <c r="K1537" s="266">
        <v>43132</v>
      </c>
      <c r="L1537" s="265">
        <v>0</v>
      </c>
      <c r="M1537" s="265">
        <v>0</v>
      </c>
      <c r="N1537" s="265">
        <f t="shared" si="23"/>
        <v>0</v>
      </c>
    </row>
    <row r="1538" spans="1:15" hidden="1" x14ac:dyDescent="0.2">
      <c r="A1538" s="265" t="s">
        <v>1329</v>
      </c>
      <c r="B1538" s="265" t="s">
        <v>1328</v>
      </c>
      <c r="C1538" s="265">
        <v>0.5</v>
      </c>
      <c r="D1538" s="265" t="s">
        <v>1043</v>
      </c>
      <c r="E1538" s="265" t="s">
        <v>519</v>
      </c>
      <c r="F1538" s="265" t="s">
        <v>519</v>
      </c>
      <c r="G1538" s="265">
        <v>0</v>
      </c>
      <c r="H1538" s="265">
        <v>202212</v>
      </c>
      <c r="K1538" s="266">
        <v>43132</v>
      </c>
      <c r="L1538" s="265">
        <v>0</v>
      </c>
      <c r="M1538" s="265">
        <v>0</v>
      </c>
      <c r="N1538" s="265">
        <f t="shared" si="23"/>
        <v>0</v>
      </c>
    </row>
    <row r="1539" spans="1:15" hidden="1" x14ac:dyDescent="0.2">
      <c r="A1539" s="265" t="s">
        <v>1327</v>
      </c>
      <c r="B1539" s="265" t="s">
        <v>1326</v>
      </c>
      <c r="C1539" s="265">
        <v>0.5</v>
      </c>
      <c r="D1539" s="265" t="s">
        <v>403</v>
      </c>
      <c r="E1539" s="265" t="s">
        <v>519</v>
      </c>
      <c r="F1539" s="265" t="s">
        <v>519</v>
      </c>
      <c r="G1539" s="265">
        <v>0</v>
      </c>
      <c r="I1539" s="265">
        <v>34</v>
      </c>
      <c r="J1539" s="265">
        <v>15</v>
      </c>
      <c r="K1539" s="266">
        <v>43101</v>
      </c>
      <c r="L1539" s="265">
        <v>6.6699999999999995E-2</v>
      </c>
      <c r="M1539" s="265">
        <v>0</v>
      </c>
      <c r="N1539" s="265">
        <f t="shared" si="23"/>
        <v>6.6699999999999995E-2</v>
      </c>
    </row>
    <row r="1540" spans="1:15" hidden="1" x14ac:dyDescent="0.2">
      <c r="A1540" s="265" t="s">
        <v>1326</v>
      </c>
      <c r="B1540" s="265" t="s">
        <v>1326</v>
      </c>
      <c r="C1540" s="265">
        <v>0.5</v>
      </c>
      <c r="D1540" s="265" t="s">
        <v>403</v>
      </c>
      <c r="E1540" s="265" t="s">
        <v>519</v>
      </c>
      <c r="F1540" s="265" t="s">
        <v>519</v>
      </c>
      <c r="G1540" s="265">
        <v>0</v>
      </c>
      <c r="I1540" s="265">
        <v>34</v>
      </c>
      <c r="J1540" s="265">
        <v>15</v>
      </c>
      <c r="K1540" s="266">
        <v>43101</v>
      </c>
      <c r="L1540" s="265">
        <v>6.6699999999999995E-2</v>
      </c>
      <c r="M1540" s="265">
        <v>0</v>
      </c>
      <c r="N1540" s="265">
        <f t="shared" ref="N1540:N1603" si="24">L1540+M1540</f>
        <v>6.6699999999999995E-2</v>
      </c>
      <c r="O1540" s="265" t="s">
        <v>1326</v>
      </c>
    </row>
    <row r="1541" spans="1:15" hidden="1" x14ac:dyDescent="0.2">
      <c r="A1541" s="265" t="s">
        <v>1325</v>
      </c>
      <c r="B1541" s="265" t="s">
        <v>1321</v>
      </c>
      <c r="C1541" s="265">
        <v>0.5</v>
      </c>
      <c r="D1541" s="265" t="s">
        <v>403</v>
      </c>
      <c r="E1541" s="265" t="s">
        <v>519</v>
      </c>
      <c r="F1541" s="265" t="s">
        <v>519</v>
      </c>
      <c r="G1541" s="265">
        <v>0</v>
      </c>
      <c r="I1541" s="265">
        <v>34</v>
      </c>
      <c r="J1541" s="265">
        <v>15</v>
      </c>
      <c r="K1541" s="266">
        <v>43101</v>
      </c>
      <c r="L1541" s="265">
        <v>6.6699999999999995E-2</v>
      </c>
      <c r="M1541" s="265">
        <v>0</v>
      </c>
      <c r="N1541" s="265">
        <f t="shared" si="24"/>
        <v>6.6699999999999995E-2</v>
      </c>
    </row>
    <row r="1542" spans="1:15" hidden="1" x14ac:dyDescent="0.2">
      <c r="A1542" s="265" t="s">
        <v>1324</v>
      </c>
      <c r="B1542" s="265" t="s">
        <v>1320</v>
      </c>
      <c r="C1542" s="265">
        <v>0.5</v>
      </c>
      <c r="D1542" s="265" t="s">
        <v>1043</v>
      </c>
      <c r="E1542" s="265" t="s">
        <v>519</v>
      </c>
      <c r="F1542" s="265" t="s">
        <v>519</v>
      </c>
      <c r="G1542" s="265">
        <v>0</v>
      </c>
      <c r="H1542" s="265">
        <v>202212</v>
      </c>
      <c r="K1542" s="266">
        <v>43132</v>
      </c>
      <c r="L1542" s="265">
        <v>0</v>
      </c>
      <c r="M1542" s="265">
        <v>0</v>
      </c>
      <c r="N1542" s="265">
        <f t="shared" si="24"/>
        <v>0</v>
      </c>
    </row>
    <row r="1543" spans="1:15" hidden="1" x14ac:dyDescent="0.2">
      <c r="A1543" s="265" t="s">
        <v>1322</v>
      </c>
      <c r="B1543" s="265" t="s">
        <v>1322</v>
      </c>
      <c r="C1543" s="265">
        <v>0.5</v>
      </c>
      <c r="D1543" s="265" t="s">
        <v>403</v>
      </c>
      <c r="E1543" s="265" t="s">
        <v>519</v>
      </c>
      <c r="F1543" s="265" t="s">
        <v>519</v>
      </c>
      <c r="G1543" s="265">
        <v>0</v>
      </c>
      <c r="I1543" s="265">
        <v>34</v>
      </c>
      <c r="J1543" s="265">
        <v>15</v>
      </c>
      <c r="K1543" s="266">
        <v>43101</v>
      </c>
      <c r="L1543" s="265">
        <v>6.6699999999999995E-2</v>
      </c>
      <c r="M1543" s="265">
        <v>0</v>
      </c>
      <c r="N1543" s="265">
        <f t="shared" si="24"/>
        <v>6.6699999999999995E-2</v>
      </c>
      <c r="O1543" s="265" t="s">
        <v>1322</v>
      </c>
    </row>
    <row r="1544" spans="1:15" hidden="1" x14ac:dyDescent="0.2">
      <c r="A1544" s="265" t="s">
        <v>1323</v>
      </c>
      <c r="B1544" s="265" t="s">
        <v>1322</v>
      </c>
      <c r="C1544" s="265">
        <v>0.5</v>
      </c>
      <c r="D1544" s="265" t="s">
        <v>403</v>
      </c>
      <c r="E1544" s="265" t="s">
        <v>519</v>
      </c>
      <c r="F1544" s="265" t="s">
        <v>519</v>
      </c>
      <c r="G1544" s="265">
        <v>0</v>
      </c>
      <c r="I1544" s="265">
        <v>34</v>
      </c>
      <c r="J1544" s="265">
        <v>15</v>
      </c>
      <c r="K1544" s="266">
        <v>43101</v>
      </c>
      <c r="L1544" s="265">
        <v>6.6699999999999995E-2</v>
      </c>
      <c r="M1544" s="265">
        <v>0</v>
      </c>
      <c r="N1544" s="265">
        <f t="shared" si="24"/>
        <v>6.6699999999999995E-2</v>
      </c>
    </row>
    <row r="1545" spans="1:15" hidden="1" x14ac:dyDescent="0.2">
      <c r="A1545" s="265" t="s">
        <v>1321</v>
      </c>
      <c r="B1545" s="265" t="s">
        <v>1321</v>
      </c>
      <c r="C1545" s="265">
        <v>0.5</v>
      </c>
      <c r="D1545" s="265" t="s">
        <v>403</v>
      </c>
      <c r="E1545" s="265" t="s">
        <v>519</v>
      </c>
      <c r="F1545" s="265" t="s">
        <v>519</v>
      </c>
      <c r="G1545" s="265">
        <v>0</v>
      </c>
      <c r="I1545" s="265">
        <v>34</v>
      </c>
      <c r="J1545" s="265">
        <v>15</v>
      </c>
      <c r="K1545" s="266">
        <v>43101</v>
      </c>
      <c r="L1545" s="265">
        <v>6.6699999999999995E-2</v>
      </c>
      <c r="M1545" s="265">
        <v>0</v>
      </c>
      <c r="N1545" s="265">
        <f t="shared" si="24"/>
        <v>6.6699999999999995E-2</v>
      </c>
      <c r="O1545" s="265" t="s">
        <v>1321</v>
      </c>
    </row>
    <row r="1546" spans="1:15" hidden="1" x14ac:dyDescent="0.2">
      <c r="A1546" s="265" t="s">
        <v>1320</v>
      </c>
      <c r="B1546" s="265" t="s">
        <v>1320</v>
      </c>
      <c r="C1546" s="265">
        <v>0.5</v>
      </c>
      <c r="D1546" s="265" t="s">
        <v>1043</v>
      </c>
      <c r="E1546" s="265" t="s">
        <v>519</v>
      </c>
      <c r="F1546" s="265" t="s">
        <v>519</v>
      </c>
      <c r="G1546" s="265">
        <v>0</v>
      </c>
      <c r="H1546" s="265">
        <v>202212</v>
      </c>
      <c r="K1546" s="266">
        <v>43132</v>
      </c>
      <c r="L1546" s="265">
        <v>0</v>
      </c>
      <c r="M1546" s="265">
        <v>0</v>
      </c>
      <c r="N1546" s="265">
        <f t="shared" si="24"/>
        <v>0</v>
      </c>
    </row>
    <row r="1547" spans="1:15" hidden="1" x14ac:dyDescent="0.2">
      <c r="A1547" s="265" t="s">
        <v>1318</v>
      </c>
      <c r="B1547" s="265" t="s">
        <v>1318</v>
      </c>
      <c r="C1547" s="265">
        <v>0.5</v>
      </c>
      <c r="D1547" s="265" t="s">
        <v>403</v>
      </c>
      <c r="E1547" s="265" t="s">
        <v>519</v>
      </c>
      <c r="F1547" s="265" t="s">
        <v>519</v>
      </c>
      <c r="G1547" s="265">
        <v>0</v>
      </c>
      <c r="I1547" s="265">
        <v>34</v>
      </c>
      <c r="J1547" s="265">
        <v>15</v>
      </c>
      <c r="K1547" s="266">
        <v>43101</v>
      </c>
      <c r="L1547" s="265">
        <v>6.6699999999999995E-2</v>
      </c>
      <c r="M1547" s="265">
        <v>0</v>
      </c>
      <c r="N1547" s="265">
        <f t="shared" si="24"/>
        <v>6.6699999999999995E-2</v>
      </c>
      <c r="O1547" s="265" t="s">
        <v>1318</v>
      </c>
    </row>
    <row r="1548" spans="1:15" hidden="1" x14ac:dyDescent="0.2">
      <c r="A1548" s="265" t="s">
        <v>1319</v>
      </c>
      <c r="B1548" s="265" t="s">
        <v>1318</v>
      </c>
      <c r="C1548" s="265">
        <v>0.5</v>
      </c>
      <c r="D1548" s="265" t="s">
        <v>403</v>
      </c>
      <c r="E1548" s="265" t="s">
        <v>519</v>
      </c>
      <c r="F1548" s="265" t="s">
        <v>519</v>
      </c>
      <c r="G1548" s="265">
        <v>0</v>
      </c>
      <c r="I1548" s="265">
        <v>34</v>
      </c>
      <c r="J1548" s="265">
        <v>15</v>
      </c>
      <c r="K1548" s="266">
        <v>43101</v>
      </c>
      <c r="L1548" s="265">
        <v>6.6699999999999995E-2</v>
      </c>
      <c r="M1548" s="265">
        <v>0</v>
      </c>
      <c r="N1548" s="265">
        <f t="shared" si="24"/>
        <v>6.6699999999999995E-2</v>
      </c>
    </row>
    <row r="1549" spans="1:15" hidden="1" x14ac:dyDescent="0.2">
      <c r="A1549" s="265" t="s">
        <v>1316</v>
      </c>
      <c r="B1549" s="265" t="s">
        <v>1316</v>
      </c>
      <c r="C1549" s="265">
        <v>0.5</v>
      </c>
      <c r="D1549" s="265" t="s">
        <v>403</v>
      </c>
      <c r="E1549" s="265" t="s">
        <v>519</v>
      </c>
      <c r="F1549" s="265" t="s">
        <v>519</v>
      </c>
      <c r="G1549" s="265">
        <v>0</v>
      </c>
      <c r="I1549" s="265">
        <v>34</v>
      </c>
      <c r="J1549" s="265">
        <v>15</v>
      </c>
      <c r="K1549" s="266">
        <v>43101</v>
      </c>
      <c r="L1549" s="265">
        <v>6.6699999999999995E-2</v>
      </c>
      <c r="M1549" s="265">
        <v>0</v>
      </c>
      <c r="N1549" s="265">
        <f t="shared" si="24"/>
        <v>6.6699999999999995E-2</v>
      </c>
      <c r="O1549" s="265" t="s">
        <v>1316</v>
      </c>
    </row>
    <row r="1550" spans="1:15" hidden="1" x14ac:dyDescent="0.2">
      <c r="A1550" s="265" t="s">
        <v>1317</v>
      </c>
      <c r="B1550" s="265" t="s">
        <v>1316</v>
      </c>
      <c r="C1550" s="265">
        <v>0.5</v>
      </c>
      <c r="D1550" s="265" t="s">
        <v>403</v>
      </c>
      <c r="E1550" s="265" t="s">
        <v>519</v>
      </c>
      <c r="F1550" s="265" t="s">
        <v>519</v>
      </c>
      <c r="G1550" s="265">
        <v>0</v>
      </c>
      <c r="I1550" s="265">
        <v>34</v>
      </c>
      <c r="J1550" s="265">
        <v>15</v>
      </c>
      <c r="K1550" s="266">
        <v>43101</v>
      </c>
      <c r="L1550" s="265">
        <v>6.6699999999999995E-2</v>
      </c>
      <c r="M1550" s="265">
        <v>0</v>
      </c>
      <c r="N1550" s="265">
        <f t="shared" si="24"/>
        <v>6.6699999999999995E-2</v>
      </c>
    </row>
    <row r="1551" spans="1:15" hidden="1" x14ac:dyDescent="0.2">
      <c r="A1551" s="265" t="s">
        <v>372</v>
      </c>
      <c r="B1551" s="265" t="s">
        <v>1314</v>
      </c>
      <c r="C1551" s="265">
        <v>0.5</v>
      </c>
      <c r="D1551" s="265" t="s">
        <v>403</v>
      </c>
      <c r="E1551" s="265" t="s">
        <v>519</v>
      </c>
      <c r="F1551" s="265" t="s">
        <v>519</v>
      </c>
      <c r="G1551" s="265">
        <v>0</v>
      </c>
      <c r="I1551" s="265">
        <v>34</v>
      </c>
      <c r="J1551" s="265">
        <v>15</v>
      </c>
      <c r="K1551" s="266">
        <v>43101</v>
      </c>
      <c r="L1551" s="265">
        <v>6.6699999999999995E-2</v>
      </c>
      <c r="M1551" s="265">
        <v>0</v>
      </c>
      <c r="N1551" s="265">
        <f t="shared" si="24"/>
        <v>6.6699999999999995E-2</v>
      </c>
      <c r="O1551" s="265" t="s">
        <v>372</v>
      </c>
    </row>
    <row r="1552" spans="1:15" hidden="1" x14ac:dyDescent="0.2">
      <c r="A1552" s="265" t="s">
        <v>1315</v>
      </c>
      <c r="B1552" s="265" t="s">
        <v>1314</v>
      </c>
      <c r="C1552" s="265">
        <v>0.5</v>
      </c>
      <c r="D1552" s="265" t="s">
        <v>403</v>
      </c>
      <c r="E1552" s="265" t="s">
        <v>519</v>
      </c>
      <c r="F1552" s="265" t="s">
        <v>519</v>
      </c>
      <c r="G1552" s="265">
        <v>0</v>
      </c>
      <c r="I1552" s="265">
        <v>34</v>
      </c>
      <c r="J1552" s="265">
        <v>15</v>
      </c>
      <c r="K1552" s="266">
        <v>43101</v>
      </c>
      <c r="L1552" s="265">
        <v>6.6699999999999995E-2</v>
      </c>
      <c r="M1552" s="265">
        <v>0</v>
      </c>
      <c r="N1552" s="265">
        <f t="shared" si="24"/>
        <v>6.6699999999999995E-2</v>
      </c>
    </row>
    <row r="1553" spans="1:15" hidden="1" x14ac:dyDescent="0.2">
      <c r="A1553" s="265" t="s">
        <v>1313</v>
      </c>
      <c r="B1553" s="265" t="s">
        <v>1311</v>
      </c>
      <c r="C1553" s="265">
        <v>0.5</v>
      </c>
      <c r="D1553" s="265" t="s">
        <v>403</v>
      </c>
      <c r="E1553" s="265" t="s">
        <v>519</v>
      </c>
      <c r="F1553" s="265" t="s">
        <v>519</v>
      </c>
      <c r="G1553" s="265">
        <v>0</v>
      </c>
      <c r="I1553" s="265">
        <v>34</v>
      </c>
      <c r="J1553" s="265">
        <v>15</v>
      </c>
      <c r="K1553" s="266">
        <v>43101</v>
      </c>
      <c r="L1553" s="265">
        <v>6.6699999999999995E-2</v>
      </c>
      <c r="M1553" s="265">
        <v>0</v>
      </c>
      <c r="N1553" s="265">
        <f t="shared" si="24"/>
        <v>6.6699999999999995E-2</v>
      </c>
      <c r="O1553" s="265" t="s">
        <v>1313</v>
      </c>
    </row>
    <row r="1554" spans="1:15" hidden="1" x14ac:dyDescent="0.2">
      <c r="A1554" s="265" t="s">
        <v>1312</v>
      </c>
      <c r="B1554" s="265" t="s">
        <v>1311</v>
      </c>
      <c r="C1554" s="265">
        <v>0.5</v>
      </c>
      <c r="D1554" s="265" t="s">
        <v>403</v>
      </c>
      <c r="E1554" s="265" t="s">
        <v>519</v>
      </c>
      <c r="F1554" s="265" t="s">
        <v>519</v>
      </c>
      <c r="G1554" s="265">
        <v>0</v>
      </c>
      <c r="I1554" s="265">
        <v>34</v>
      </c>
      <c r="J1554" s="265">
        <v>15</v>
      </c>
      <c r="K1554" s="266">
        <v>43101</v>
      </c>
      <c r="L1554" s="265">
        <v>6.6699999999999995E-2</v>
      </c>
      <c r="M1554" s="265">
        <v>0</v>
      </c>
      <c r="N1554" s="265">
        <f t="shared" si="24"/>
        <v>6.6699999999999995E-2</v>
      </c>
    </row>
    <row r="1555" spans="1:15" hidden="1" x14ac:dyDescent="0.2">
      <c r="A1555" s="265" t="s">
        <v>1310</v>
      </c>
      <c r="B1555" s="265" t="s">
        <v>1308</v>
      </c>
      <c r="C1555" s="265">
        <v>0.5</v>
      </c>
      <c r="D1555" s="265" t="s">
        <v>403</v>
      </c>
      <c r="E1555" s="265" t="s">
        <v>519</v>
      </c>
      <c r="F1555" s="265" t="s">
        <v>519</v>
      </c>
      <c r="G1555" s="265">
        <v>0</v>
      </c>
      <c r="I1555" s="265">
        <v>34</v>
      </c>
      <c r="J1555" s="265">
        <v>15</v>
      </c>
      <c r="K1555" s="266">
        <v>43101</v>
      </c>
      <c r="L1555" s="265">
        <v>6.6699999999999995E-2</v>
      </c>
      <c r="M1555" s="265">
        <v>0</v>
      </c>
      <c r="N1555" s="265">
        <f t="shared" si="24"/>
        <v>6.6699999999999995E-2</v>
      </c>
      <c r="O1555" s="265" t="s">
        <v>1310</v>
      </c>
    </row>
    <row r="1556" spans="1:15" hidden="1" x14ac:dyDescent="0.2">
      <c r="A1556" s="265" t="s">
        <v>1309</v>
      </c>
      <c r="B1556" s="265" t="s">
        <v>1308</v>
      </c>
      <c r="C1556" s="265">
        <v>0.5</v>
      </c>
      <c r="D1556" s="265" t="s">
        <v>403</v>
      </c>
      <c r="E1556" s="265" t="s">
        <v>519</v>
      </c>
      <c r="F1556" s="265" t="s">
        <v>519</v>
      </c>
      <c r="G1556" s="265">
        <v>0</v>
      </c>
      <c r="I1556" s="265">
        <v>34</v>
      </c>
      <c r="J1556" s="265">
        <v>15</v>
      </c>
      <c r="K1556" s="266">
        <v>43101</v>
      </c>
      <c r="L1556" s="265">
        <v>6.6699999999999995E-2</v>
      </c>
      <c r="M1556" s="265">
        <v>0</v>
      </c>
      <c r="N1556" s="265">
        <f t="shared" si="24"/>
        <v>6.6699999999999995E-2</v>
      </c>
    </row>
    <row r="1557" spans="1:15" hidden="1" x14ac:dyDescent="0.2">
      <c r="A1557" s="265" t="s">
        <v>1307</v>
      </c>
      <c r="B1557" s="265" t="s">
        <v>1305</v>
      </c>
      <c r="C1557" s="265">
        <v>0.5</v>
      </c>
      <c r="D1557" s="265" t="s">
        <v>403</v>
      </c>
      <c r="E1557" s="265" t="s">
        <v>519</v>
      </c>
      <c r="F1557" s="265" t="s">
        <v>519</v>
      </c>
      <c r="G1557" s="265">
        <v>0</v>
      </c>
      <c r="I1557" s="265">
        <v>34</v>
      </c>
      <c r="J1557" s="265">
        <v>15</v>
      </c>
      <c r="K1557" s="266">
        <v>43101</v>
      </c>
      <c r="L1557" s="265">
        <v>6.6699999999999995E-2</v>
      </c>
      <c r="M1557" s="265">
        <v>0</v>
      </c>
      <c r="N1557" s="265">
        <f t="shared" si="24"/>
        <v>6.6699999999999995E-2</v>
      </c>
    </row>
    <row r="1558" spans="1:15" hidden="1" x14ac:dyDescent="0.2">
      <c r="A1558" s="265" t="s">
        <v>1306</v>
      </c>
      <c r="B1558" s="265" t="s">
        <v>1305</v>
      </c>
      <c r="C1558" s="265">
        <v>0.5</v>
      </c>
      <c r="D1558" s="265" t="s">
        <v>403</v>
      </c>
      <c r="E1558" s="265" t="s">
        <v>519</v>
      </c>
      <c r="F1558" s="265" t="s">
        <v>519</v>
      </c>
      <c r="G1558" s="265">
        <v>0</v>
      </c>
      <c r="I1558" s="265">
        <v>34</v>
      </c>
      <c r="J1558" s="265">
        <v>15</v>
      </c>
      <c r="K1558" s="266">
        <v>43101</v>
      </c>
      <c r="L1558" s="265">
        <v>6.6699999999999995E-2</v>
      </c>
      <c r="M1558" s="265">
        <v>0</v>
      </c>
      <c r="N1558" s="265">
        <f t="shared" si="24"/>
        <v>6.6699999999999995E-2</v>
      </c>
    </row>
    <row r="1559" spans="1:15" hidden="1" x14ac:dyDescent="0.2">
      <c r="A1559" s="265" t="s">
        <v>1304</v>
      </c>
      <c r="B1559" s="265" t="s">
        <v>1302</v>
      </c>
      <c r="C1559" s="265">
        <v>0.5</v>
      </c>
      <c r="D1559" s="265" t="s">
        <v>403</v>
      </c>
      <c r="E1559" s="265" t="s">
        <v>519</v>
      </c>
      <c r="F1559" s="265" t="s">
        <v>519</v>
      </c>
      <c r="G1559" s="265">
        <v>0</v>
      </c>
      <c r="I1559" s="265">
        <v>34</v>
      </c>
      <c r="J1559" s="265">
        <v>15</v>
      </c>
      <c r="K1559" s="266">
        <v>43101</v>
      </c>
      <c r="L1559" s="265">
        <v>6.6699999999999995E-2</v>
      </c>
      <c r="M1559" s="265">
        <v>0</v>
      </c>
      <c r="N1559" s="265">
        <f t="shared" si="24"/>
        <v>6.6699999999999995E-2</v>
      </c>
    </row>
    <row r="1560" spans="1:15" hidden="1" x14ac:dyDescent="0.2">
      <c r="A1560" s="265" t="s">
        <v>1303</v>
      </c>
      <c r="B1560" s="265" t="s">
        <v>1302</v>
      </c>
      <c r="C1560" s="265">
        <v>0.5</v>
      </c>
      <c r="D1560" s="265" t="s">
        <v>403</v>
      </c>
      <c r="E1560" s="265" t="s">
        <v>519</v>
      </c>
      <c r="F1560" s="265" t="s">
        <v>519</v>
      </c>
      <c r="G1560" s="265">
        <v>0</v>
      </c>
      <c r="I1560" s="265">
        <v>34</v>
      </c>
      <c r="J1560" s="265">
        <v>15</v>
      </c>
      <c r="K1560" s="266">
        <v>43101</v>
      </c>
      <c r="L1560" s="265">
        <v>6.6699999999999995E-2</v>
      </c>
      <c r="M1560" s="265">
        <v>0</v>
      </c>
      <c r="N1560" s="265">
        <f t="shared" si="24"/>
        <v>6.6699999999999995E-2</v>
      </c>
    </row>
    <row r="1561" spans="1:15" hidden="1" x14ac:dyDescent="0.2">
      <c r="A1561" s="265" t="s">
        <v>1300</v>
      </c>
      <c r="B1561" s="265" t="s">
        <v>1300</v>
      </c>
      <c r="C1561" s="265">
        <v>0.5</v>
      </c>
      <c r="D1561" s="265" t="s">
        <v>403</v>
      </c>
      <c r="E1561" s="265" t="s">
        <v>519</v>
      </c>
      <c r="F1561" s="265" t="s">
        <v>519</v>
      </c>
      <c r="G1561" s="265">
        <v>0</v>
      </c>
      <c r="I1561" s="265">
        <v>34</v>
      </c>
      <c r="J1561" s="265">
        <v>15</v>
      </c>
      <c r="K1561" s="266">
        <v>43101</v>
      </c>
      <c r="L1561" s="265">
        <v>6.6699999999999995E-2</v>
      </c>
      <c r="M1561" s="265">
        <v>0</v>
      </c>
      <c r="N1561" s="265">
        <f t="shared" si="24"/>
        <v>6.6699999999999995E-2</v>
      </c>
      <c r="O1561" s="265" t="s">
        <v>1300</v>
      </c>
    </row>
    <row r="1562" spans="1:15" hidden="1" x14ac:dyDescent="0.2">
      <c r="A1562" s="265" t="s">
        <v>1301</v>
      </c>
      <c r="B1562" s="265" t="s">
        <v>1300</v>
      </c>
      <c r="C1562" s="265">
        <v>0.5</v>
      </c>
      <c r="D1562" s="265" t="s">
        <v>403</v>
      </c>
      <c r="E1562" s="265" t="s">
        <v>519</v>
      </c>
      <c r="F1562" s="265" t="s">
        <v>519</v>
      </c>
      <c r="G1562" s="265">
        <v>0</v>
      </c>
      <c r="I1562" s="265">
        <v>34</v>
      </c>
      <c r="J1562" s="265">
        <v>15</v>
      </c>
      <c r="K1562" s="266">
        <v>43101</v>
      </c>
      <c r="L1562" s="265">
        <v>6.6699999999999995E-2</v>
      </c>
      <c r="M1562" s="265">
        <v>0</v>
      </c>
      <c r="N1562" s="265">
        <f t="shared" si="24"/>
        <v>6.6699999999999995E-2</v>
      </c>
    </row>
    <row r="1563" spans="1:15" hidden="1" x14ac:dyDescent="0.2">
      <c r="A1563" s="265" t="s">
        <v>1299</v>
      </c>
      <c r="B1563" s="265" t="s">
        <v>1298</v>
      </c>
      <c r="C1563" s="265">
        <v>0.5</v>
      </c>
      <c r="D1563" s="265" t="s">
        <v>1043</v>
      </c>
      <c r="E1563" s="265" t="s">
        <v>519</v>
      </c>
      <c r="F1563" s="265" t="s">
        <v>519</v>
      </c>
      <c r="G1563" s="265">
        <v>0</v>
      </c>
      <c r="H1563" s="265">
        <v>202212</v>
      </c>
      <c r="J1563" s="265">
        <v>15</v>
      </c>
      <c r="K1563" s="266">
        <v>43132</v>
      </c>
      <c r="L1563" s="265">
        <v>0</v>
      </c>
      <c r="M1563" s="265">
        <v>0</v>
      </c>
      <c r="N1563" s="265">
        <f t="shared" si="24"/>
        <v>0</v>
      </c>
    </row>
    <row r="1564" spans="1:15" hidden="1" x14ac:dyDescent="0.2">
      <c r="A1564" s="265" t="s">
        <v>1296</v>
      </c>
      <c r="B1564" s="265" t="s">
        <v>1296</v>
      </c>
      <c r="C1564" s="265">
        <v>0.5</v>
      </c>
      <c r="D1564" s="265" t="s">
        <v>403</v>
      </c>
      <c r="E1564" s="265" t="s">
        <v>519</v>
      </c>
      <c r="F1564" s="265" t="s">
        <v>519</v>
      </c>
      <c r="G1564" s="265">
        <v>0</v>
      </c>
      <c r="I1564" s="265">
        <v>34</v>
      </c>
      <c r="J1564" s="265">
        <v>15</v>
      </c>
      <c r="K1564" s="266">
        <v>43101</v>
      </c>
      <c r="L1564" s="265">
        <v>6.6699999999999995E-2</v>
      </c>
      <c r="M1564" s="265">
        <v>0</v>
      </c>
      <c r="N1564" s="265">
        <f t="shared" si="24"/>
        <v>6.6699999999999995E-2</v>
      </c>
      <c r="O1564" s="265" t="s">
        <v>1296</v>
      </c>
    </row>
    <row r="1565" spans="1:15" hidden="1" x14ac:dyDescent="0.2">
      <c r="A1565" s="265" t="s">
        <v>1297</v>
      </c>
      <c r="B1565" s="265" t="s">
        <v>1296</v>
      </c>
      <c r="C1565" s="265">
        <v>0.5</v>
      </c>
      <c r="D1565" s="265" t="s">
        <v>403</v>
      </c>
      <c r="E1565" s="265" t="s">
        <v>519</v>
      </c>
      <c r="F1565" s="265" t="s">
        <v>519</v>
      </c>
      <c r="G1565" s="265">
        <v>0</v>
      </c>
      <c r="I1565" s="265">
        <v>34</v>
      </c>
      <c r="J1565" s="265">
        <v>15</v>
      </c>
      <c r="K1565" s="266">
        <v>43101</v>
      </c>
      <c r="L1565" s="265">
        <v>6.6699999999999995E-2</v>
      </c>
      <c r="M1565" s="265">
        <v>0</v>
      </c>
      <c r="N1565" s="265">
        <f t="shared" si="24"/>
        <v>6.6699999999999995E-2</v>
      </c>
    </row>
    <row r="1566" spans="1:15" hidden="1" x14ac:dyDescent="0.2">
      <c r="A1566" s="265" t="s">
        <v>1294</v>
      </c>
      <c r="B1566" s="265" t="s">
        <v>1294</v>
      </c>
      <c r="C1566" s="265">
        <v>0.5</v>
      </c>
      <c r="D1566" s="265" t="s">
        <v>403</v>
      </c>
      <c r="E1566" s="265" t="s">
        <v>519</v>
      </c>
      <c r="F1566" s="265" t="s">
        <v>519</v>
      </c>
      <c r="G1566" s="265">
        <v>0</v>
      </c>
      <c r="I1566" s="265">
        <v>34</v>
      </c>
      <c r="J1566" s="265">
        <v>15</v>
      </c>
      <c r="K1566" s="266">
        <v>43101</v>
      </c>
      <c r="L1566" s="265">
        <v>6.6699999999999995E-2</v>
      </c>
      <c r="M1566" s="265">
        <v>0</v>
      </c>
      <c r="N1566" s="265">
        <f t="shared" si="24"/>
        <v>6.6699999999999995E-2</v>
      </c>
      <c r="O1566" s="265" t="s">
        <v>1294</v>
      </c>
    </row>
    <row r="1567" spans="1:15" hidden="1" x14ac:dyDescent="0.2">
      <c r="A1567" s="265" t="s">
        <v>1292</v>
      </c>
      <c r="B1567" s="265" t="s">
        <v>1292</v>
      </c>
      <c r="C1567" s="265">
        <v>0.5</v>
      </c>
      <c r="D1567" s="265" t="s">
        <v>1043</v>
      </c>
      <c r="E1567" s="265" t="s">
        <v>519</v>
      </c>
      <c r="F1567" s="265" t="s">
        <v>519</v>
      </c>
      <c r="G1567" s="265">
        <v>0</v>
      </c>
      <c r="H1567" s="265">
        <v>202212</v>
      </c>
      <c r="J1567" s="265">
        <v>0</v>
      </c>
      <c r="K1567" s="266">
        <v>43132</v>
      </c>
      <c r="L1567" s="265">
        <v>0</v>
      </c>
      <c r="M1567" s="265">
        <v>0</v>
      </c>
      <c r="N1567" s="265">
        <f t="shared" si="24"/>
        <v>0</v>
      </c>
    </row>
    <row r="1568" spans="1:15" hidden="1" x14ac:dyDescent="0.2">
      <c r="A1568" s="265" t="s">
        <v>1295</v>
      </c>
      <c r="B1568" s="265" t="s">
        <v>1294</v>
      </c>
      <c r="C1568" s="265">
        <v>0.5</v>
      </c>
      <c r="D1568" s="265" t="s">
        <v>403</v>
      </c>
      <c r="E1568" s="265" t="s">
        <v>519</v>
      </c>
      <c r="F1568" s="265" t="s">
        <v>519</v>
      </c>
      <c r="G1568" s="265">
        <v>0</v>
      </c>
      <c r="I1568" s="265">
        <v>34</v>
      </c>
      <c r="J1568" s="265">
        <v>15</v>
      </c>
      <c r="K1568" s="266">
        <v>43101</v>
      </c>
      <c r="L1568" s="265">
        <v>6.6699999999999995E-2</v>
      </c>
      <c r="M1568" s="265">
        <v>0</v>
      </c>
      <c r="N1568" s="265">
        <f t="shared" si="24"/>
        <v>6.6699999999999995E-2</v>
      </c>
    </row>
    <row r="1569" spans="1:15" hidden="1" x14ac:dyDescent="0.2">
      <c r="A1569" s="265" t="s">
        <v>1293</v>
      </c>
      <c r="B1569" s="265" t="s">
        <v>1292</v>
      </c>
      <c r="C1569" s="265">
        <v>0.5</v>
      </c>
      <c r="D1569" s="265" t="s">
        <v>1043</v>
      </c>
      <c r="E1569" s="265" t="s">
        <v>519</v>
      </c>
      <c r="F1569" s="265" t="s">
        <v>519</v>
      </c>
      <c r="G1569" s="265">
        <v>0</v>
      </c>
      <c r="H1569" s="265">
        <v>202212</v>
      </c>
      <c r="J1569" s="265">
        <v>0</v>
      </c>
      <c r="K1569" s="266">
        <v>43132</v>
      </c>
      <c r="L1569" s="265">
        <v>0</v>
      </c>
      <c r="M1569" s="265">
        <v>0</v>
      </c>
      <c r="N1569" s="265">
        <f t="shared" si="24"/>
        <v>0</v>
      </c>
    </row>
    <row r="1570" spans="1:15" hidden="1" x14ac:dyDescent="0.2">
      <c r="A1570" s="265" t="s">
        <v>1291</v>
      </c>
      <c r="B1570" s="265" t="s">
        <v>1290</v>
      </c>
      <c r="C1570" s="265">
        <v>0.5</v>
      </c>
      <c r="D1570" s="265" t="s">
        <v>403</v>
      </c>
      <c r="E1570" s="265" t="s">
        <v>519</v>
      </c>
      <c r="F1570" s="265" t="s">
        <v>519</v>
      </c>
      <c r="G1570" s="265">
        <v>0</v>
      </c>
      <c r="K1570" s="266">
        <v>40664</v>
      </c>
      <c r="L1570" s="265">
        <v>0</v>
      </c>
      <c r="M1570" s="265">
        <v>0</v>
      </c>
      <c r="N1570" s="265">
        <f t="shared" si="24"/>
        <v>0</v>
      </c>
    </row>
    <row r="1571" spans="1:15" hidden="1" x14ac:dyDescent="0.2">
      <c r="A1571" s="265" t="s">
        <v>1289</v>
      </c>
      <c r="B1571" s="265" t="s">
        <v>1288</v>
      </c>
      <c r="C1571" s="265">
        <v>0.5</v>
      </c>
      <c r="D1571" s="265" t="s">
        <v>403</v>
      </c>
      <c r="E1571" s="265" t="s">
        <v>519</v>
      </c>
      <c r="F1571" s="265" t="s">
        <v>519</v>
      </c>
      <c r="G1571" s="265">
        <v>0</v>
      </c>
      <c r="K1571" s="266">
        <v>40664</v>
      </c>
      <c r="L1571" s="265">
        <v>0</v>
      </c>
      <c r="M1571" s="265">
        <v>0</v>
      </c>
      <c r="N1571" s="265">
        <f t="shared" si="24"/>
        <v>0</v>
      </c>
    </row>
    <row r="1572" spans="1:15" hidden="1" x14ac:dyDescent="0.2">
      <c r="A1572" s="265" t="s">
        <v>373</v>
      </c>
      <c r="B1572" s="265" t="s">
        <v>373</v>
      </c>
      <c r="C1572" s="265">
        <v>0.5</v>
      </c>
      <c r="D1572" s="265" t="s">
        <v>403</v>
      </c>
      <c r="E1572" s="265" t="s">
        <v>519</v>
      </c>
      <c r="F1572" s="265" t="s">
        <v>519</v>
      </c>
      <c r="G1572" s="265">
        <v>0</v>
      </c>
      <c r="I1572" s="265">
        <v>34</v>
      </c>
      <c r="J1572" s="265">
        <v>15</v>
      </c>
      <c r="K1572" s="266">
        <v>43101</v>
      </c>
      <c r="L1572" s="265">
        <v>6.6699999999999995E-2</v>
      </c>
      <c r="M1572" s="265">
        <v>0</v>
      </c>
      <c r="N1572" s="265">
        <f t="shared" si="24"/>
        <v>6.6699999999999995E-2</v>
      </c>
      <c r="O1572" s="265" t="s">
        <v>373</v>
      </c>
    </row>
    <row r="1573" spans="1:15" hidden="1" x14ac:dyDescent="0.2">
      <c r="A1573" s="265" t="s">
        <v>1287</v>
      </c>
      <c r="B1573" s="265" t="s">
        <v>373</v>
      </c>
      <c r="C1573" s="265">
        <v>0.5</v>
      </c>
      <c r="D1573" s="265" t="s">
        <v>403</v>
      </c>
      <c r="E1573" s="265" t="s">
        <v>519</v>
      </c>
      <c r="F1573" s="265" t="s">
        <v>519</v>
      </c>
      <c r="G1573" s="265">
        <v>0</v>
      </c>
      <c r="I1573" s="265">
        <v>34</v>
      </c>
      <c r="J1573" s="265">
        <v>15</v>
      </c>
      <c r="K1573" s="266">
        <v>43101</v>
      </c>
      <c r="L1573" s="265">
        <v>6.6699999999999995E-2</v>
      </c>
      <c r="M1573" s="265">
        <v>0</v>
      </c>
      <c r="N1573" s="265">
        <f t="shared" si="24"/>
        <v>6.6699999999999995E-2</v>
      </c>
    </row>
    <row r="1574" spans="1:15" hidden="1" x14ac:dyDescent="0.2">
      <c r="A1574" s="265" t="s">
        <v>1286</v>
      </c>
      <c r="B1574" s="265" t="s">
        <v>1284</v>
      </c>
      <c r="C1574" s="265">
        <v>0.5</v>
      </c>
      <c r="D1574" s="265" t="s">
        <v>403</v>
      </c>
      <c r="E1574" s="265" t="s">
        <v>519</v>
      </c>
      <c r="F1574" s="265" t="s">
        <v>519</v>
      </c>
      <c r="G1574" s="265">
        <v>0</v>
      </c>
      <c r="I1574" s="265">
        <v>34</v>
      </c>
      <c r="J1574" s="265">
        <v>15</v>
      </c>
      <c r="K1574" s="266">
        <v>43101</v>
      </c>
      <c r="L1574" s="265">
        <v>6.6699999999999995E-2</v>
      </c>
      <c r="M1574" s="265">
        <v>0</v>
      </c>
      <c r="N1574" s="265">
        <f t="shared" si="24"/>
        <v>6.6699999999999995E-2</v>
      </c>
      <c r="O1574" s="265" t="s">
        <v>1286</v>
      </c>
    </row>
    <row r="1575" spans="1:15" hidden="1" x14ac:dyDescent="0.2">
      <c r="A1575" s="265" t="s">
        <v>1285</v>
      </c>
      <c r="B1575" s="265" t="s">
        <v>1284</v>
      </c>
      <c r="C1575" s="265">
        <v>0.5</v>
      </c>
      <c r="D1575" s="265" t="s">
        <v>403</v>
      </c>
      <c r="E1575" s="265" t="s">
        <v>519</v>
      </c>
      <c r="F1575" s="265" t="s">
        <v>519</v>
      </c>
      <c r="G1575" s="265">
        <v>0</v>
      </c>
      <c r="I1575" s="265">
        <v>34</v>
      </c>
      <c r="J1575" s="265">
        <v>15</v>
      </c>
      <c r="K1575" s="266">
        <v>43101</v>
      </c>
      <c r="L1575" s="265">
        <v>6.6699999999999995E-2</v>
      </c>
      <c r="M1575" s="265">
        <v>0</v>
      </c>
      <c r="N1575" s="265">
        <f t="shared" si="24"/>
        <v>6.6699999999999995E-2</v>
      </c>
    </row>
    <row r="1576" spans="1:15" hidden="1" x14ac:dyDescent="0.2">
      <c r="A1576" s="265" t="s">
        <v>374</v>
      </c>
      <c r="B1576" s="265" t="s">
        <v>1282</v>
      </c>
      <c r="C1576" s="265">
        <v>0.5</v>
      </c>
      <c r="D1576" s="265" t="s">
        <v>403</v>
      </c>
      <c r="E1576" s="265" t="s">
        <v>519</v>
      </c>
      <c r="F1576" s="265" t="s">
        <v>519</v>
      </c>
      <c r="G1576" s="265">
        <v>0</v>
      </c>
      <c r="I1576" s="265">
        <v>34</v>
      </c>
      <c r="J1576" s="265">
        <v>15</v>
      </c>
      <c r="K1576" s="266">
        <v>43101</v>
      </c>
      <c r="L1576" s="265">
        <v>6.6699999999999995E-2</v>
      </c>
      <c r="M1576" s="265">
        <v>0</v>
      </c>
      <c r="N1576" s="265">
        <f t="shared" si="24"/>
        <v>6.6699999999999995E-2</v>
      </c>
      <c r="O1576" s="265" t="s">
        <v>374</v>
      </c>
    </row>
    <row r="1577" spans="1:15" hidden="1" x14ac:dyDescent="0.2">
      <c r="A1577" s="265" t="s">
        <v>1283</v>
      </c>
      <c r="B1577" s="265" t="s">
        <v>1282</v>
      </c>
      <c r="C1577" s="265">
        <v>0.5</v>
      </c>
      <c r="D1577" s="265" t="s">
        <v>403</v>
      </c>
      <c r="E1577" s="265" t="s">
        <v>519</v>
      </c>
      <c r="F1577" s="265" t="s">
        <v>519</v>
      </c>
      <c r="G1577" s="265">
        <v>0</v>
      </c>
      <c r="I1577" s="265">
        <v>34</v>
      </c>
      <c r="J1577" s="265">
        <v>15</v>
      </c>
      <c r="K1577" s="266">
        <v>43101</v>
      </c>
      <c r="L1577" s="265">
        <v>6.6699999999999995E-2</v>
      </c>
      <c r="M1577" s="265">
        <v>0</v>
      </c>
      <c r="N1577" s="265">
        <f t="shared" si="24"/>
        <v>6.6699999999999995E-2</v>
      </c>
    </row>
    <row r="1578" spans="1:15" hidden="1" x14ac:dyDescent="0.2">
      <c r="A1578" s="265" t="s">
        <v>1281</v>
      </c>
      <c r="B1578" s="265" t="s">
        <v>1279</v>
      </c>
      <c r="C1578" s="265">
        <v>0.5</v>
      </c>
      <c r="D1578" s="265" t="s">
        <v>1043</v>
      </c>
      <c r="E1578" s="265" t="s">
        <v>519</v>
      </c>
      <c r="F1578" s="265" t="s">
        <v>519</v>
      </c>
      <c r="G1578" s="265">
        <v>0</v>
      </c>
      <c r="H1578" s="265">
        <v>202212</v>
      </c>
      <c r="K1578" s="266">
        <v>43132</v>
      </c>
      <c r="L1578" s="265">
        <v>0</v>
      </c>
      <c r="M1578" s="265">
        <v>0</v>
      </c>
      <c r="N1578" s="265">
        <f t="shared" si="24"/>
        <v>0</v>
      </c>
    </row>
    <row r="1579" spans="1:15" hidden="1" x14ac:dyDescent="0.2">
      <c r="A1579" s="265" t="s">
        <v>1280</v>
      </c>
      <c r="B1579" s="265" t="s">
        <v>1279</v>
      </c>
      <c r="C1579" s="265">
        <v>0.5</v>
      </c>
      <c r="D1579" s="265" t="s">
        <v>1043</v>
      </c>
      <c r="E1579" s="265" t="s">
        <v>519</v>
      </c>
      <c r="F1579" s="265" t="s">
        <v>519</v>
      </c>
      <c r="G1579" s="265">
        <v>0</v>
      </c>
      <c r="H1579" s="265">
        <v>202212</v>
      </c>
      <c r="K1579" s="266">
        <v>43132</v>
      </c>
      <c r="L1579" s="265">
        <v>0</v>
      </c>
      <c r="M1579" s="265">
        <v>0</v>
      </c>
      <c r="N1579" s="265">
        <f t="shared" si="24"/>
        <v>0</v>
      </c>
    </row>
    <row r="1580" spans="1:15" hidden="1" x14ac:dyDescent="0.2">
      <c r="A1580" s="265" t="s">
        <v>1278</v>
      </c>
      <c r="B1580" s="265" t="s">
        <v>1276</v>
      </c>
      <c r="C1580" s="265">
        <v>0.5</v>
      </c>
      <c r="D1580" s="265" t="s">
        <v>403</v>
      </c>
      <c r="E1580" s="265" t="s">
        <v>519</v>
      </c>
      <c r="F1580" s="265" t="s">
        <v>519</v>
      </c>
      <c r="G1580" s="265">
        <v>0</v>
      </c>
      <c r="I1580" s="265">
        <v>34</v>
      </c>
      <c r="J1580" s="265">
        <v>15</v>
      </c>
      <c r="K1580" s="266">
        <v>43101</v>
      </c>
      <c r="L1580" s="265">
        <v>6.6699999999999995E-2</v>
      </c>
      <c r="M1580" s="265">
        <v>0</v>
      </c>
      <c r="N1580" s="265">
        <f t="shared" si="24"/>
        <v>6.6699999999999995E-2</v>
      </c>
      <c r="O1580" s="265" t="s">
        <v>1278</v>
      </c>
    </row>
    <row r="1581" spans="1:15" hidden="1" x14ac:dyDescent="0.2">
      <c r="A1581" s="265" t="s">
        <v>1277</v>
      </c>
      <c r="B1581" s="265" t="s">
        <v>1276</v>
      </c>
      <c r="C1581" s="265">
        <v>0.5</v>
      </c>
      <c r="D1581" s="265" t="s">
        <v>403</v>
      </c>
      <c r="E1581" s="265" t="s">
        <v>519</v>
      </c>
      <c r="F1581" s="265" t="s">
        <v>519</v>
      </c>
      <c r="G1581" s="265">
        <v>0</v>
      </c>
      <c r="I1581" s="265">
        <v>34</v>
      </c>
      <c r="J1581" s="265">
        <v>15</v>
      </c>
      <c r="K1581" s="266">
        <v>43101</v>
      </c>
      <c r="L1581" s="265">
        <v>6.6699999999999995E-2</v>
      </c>
      <c r="M1581" s="265">
        <v>0</v>
      </c>
      <c r="N1581" s="265">
        <f t="shared" si="24"/>
        <v>6.6699999999999995E-2</v>
      </c>
    </row>
    <row r="1582" spans="1:15" hidden="1" x14ac:dyDescent="0.2">
      <c r="A1582" s="265" t="s">
        <v>1275</v>
      </c>
      <c r="B1582" s="265" t="s">
        <v>1273</v>
      </c>
      <c r="C1582" s="265">
        <v>0.5</v>
      </c>
      <c r="D1582" s="265" t="s">
        <v>403</v>
      </c>
      <c r="E1582" s="265" t="s">
        <v>519</v>
      </c>
      <c r="F1582" s="265" t="s">
        <v>519</v>
      </c>
      <c r="G1582" s="265">
        <v>0</v>
      </c>
      <c r="I1582" s="265">
        <v>34</v>
      </c>
      <c r="J1582" s="265">
        <v>15</v>
      </c>
      <c r="K1582" s="266">
        <v>43101</v>
      </c>
      <c r="L1582" s="265">
        <v>6.6699999999999995E-2</v>
      </c>
      <c r="M1582" s="265">
        <v>0</v>
      </c>
      <c r="N1582" s="265">
        <f t="shared" si="24"/>
        <v>6.6699999999999995E-2</v>
      </c>
      <c r="O1582" s="265" t="s">
        <v>1275</v>
      </c>
    </row>
    <row r="1583" spans="1:15" hidden="1" x14ac:dyDescent="0.2">
      <c r="A1583" s="265" t="s">
        <v>1274</v>
      </c>
      <c r="B1583" s="265" t="s">
        <v>1273</v>
      </c>
      <c r="C1583" s="265">
        <v>0.5</v>
      </c>
      <c r="D1583" s="265" t="s">
        <v>403</v>
      </c>
      <c r="E1583" s="265" t="s">
        <v>519</v>
      </c>
      <c r="F1583" s="265" t="s">
        <v>519</v>
      </c>
      <c r="G1583" s="265">
        <v>0</v>
      </c>
      <c r="I1583" s="265">
        <v>34</v>
      </c>
      <c r="J1583" s="265">
        <v>15</v>
      </c>
      <c r="K1583" s="266">
        <v>43101</v>
      </c>
      <c r="L1583" s="265">
        <v>6.6699999999999995E-2</v>
      </c>
      <c r="M1583" s="265">
        <v>0</v>
      </c>
      <c r="N1583" s="265">
        <f t="shared" si="24"/>
        <v>6.6699999999999995E-2</v>
      </c>
    </row>
    <row r="1584" spans="1:15" hidden="1" x14ac:dyDescent="0.2">
      <c r="A1584" s="265" t="s">
        <v>1272</v>
      </c>
      <c r="B1584" s="265" t="s">
        <v>1271</v>
      </c>
      <c r="C1584" s="265">
        <v>0.5</v>
      </c>
      <c r="D1584" s="265" t="s">
        <v>403</v>
      </c>
      <c r="E1584" s="265" t="s">
        <v>519</v>
      </c>
      <c r="F1584" s="265" t="s">
        <v>519</v>
      </c>
      <c r="G1584" s="265">
        <v>0</v>
      </c>
      <c r="K1584" s="266">
        <v>40330</v>
      </c>
      <c r="L1584" s="265">
        <v>0</v>
      </c>
      <c r="M1584" s="265">
        <v>0</v>
      </c>
      <c r="N1584" s="265">
        <f t="shared" si="24"/>
        <v>0</v>
      </c>
    </row>
    <row r="1585" spans="1:15" hidden="1" x14ac:dyDescent="0.2">
      <c r="A1585" s="265" t="s">
        <v>1270</v>
      </c>
      <c r="B1585" s="265" t="s">
        <v>1112</v>
      </c>
      <c r="C1585" s="265">
        <v>0.5</v>
      </c>
      <c r="D1585" s="265" t="s">
        <v>783</v>
      </c>
      <c r="E1585" s="265" t="s">
        <v>519</v>
      </c>
      <c r="F1585" s="265" t="s">
        <v>519</v>
      </c>
      <c r="G1585" s="265">
        <v>0</v>
      </c>
      <c r="K1585" s="266">
        <v>42979</v>
      </c>
      <c r="L1585" s="265">
        <v>0</v>
      </c>
      <c r="M1585" s="265">
        <v>0</v>
      </c>
      <c r="N1585" s="265">
        <f t="shared" si="24"/>
        <v>0</v>
      </c>
    </row>
    <row r="1586" spans="1:15" hidden="1" x14ac:dyDescent="0.2">
      <c r="A1586" s="265" t="s">
        <v>1269</v>
      </c>
      <c r="B1586" s="265" t="s">
        <v>520</v>
      </c>
      <c r="C1586" s="265">
        <v>0.5</v>
      </c>
      <c r="D1586" s="265" t="s">
        <v>403</v>
      </c>
      <c r="E1586" s="265" t="s">
        <v>519</v>
      </c>
      <c r="F1586" s="265" t="s">
        <v>519</v>
      </c>
      <c r="G1586" s="265">
        <v>0</v>
      </c>
      <c r="K1586" s="266">
        <v>41730</v>
      </c>
      <c r="L1586" s="265">
        <v>0</v>
      </c>
      <c r="M1586" s="265">
        <v>0</v>
      </c>
      <c r="N1586" s="265">
        <f t="shared" si="24"/>
        <v>0</v>
      </c>
      <c r="O1586" s="265" t="s">
        <v>1269</v>
      </c>
    </row>
    <row r="1587" spans="1:15" hidden="1" x14ac:dyDescent="0.2">
      <c r="A1587" s="265" t="s">
        <v>1268</v>
      </c>
      <c r="B1587" s="265" t="s">
        <v>520</v>
      </c>
      <c r="C1587" s="265">
        <v>0.5</v>
      </c>
      <c r="D1587" s="265" t="s">
        <v>403</v>
      </c>
      <c r="E1587" s="265" t="s">
        <v>519</v>
      </c>
      <c r="F1587" s="265" t="s">
        <v>519</v>
      </c>
      <c r="G1587" s="265">
        <v>0</v>
      </c>
      <c r="K1587" s="266">
        <v>41730</v>
      </c>
      <c r="L1587" s="265">
        <v>0</v>
      </c>
      <c r="M1587" s="265">
        <v>0</v>
      </c>
      <c r="N1587" s="265">
        <f t="shared" si="24"/>
        <v>0</v>
      </c>
    </row>
    <row r="1588" spans="1:15" hidden="1" x14ac:dyDescent="0.2">
      <c r="A1588" s="265" t="s">
        <v>1267</v>
      </c>
      <c r="B1588" s="265" t="s">
        <v>1264</v>
      </c>
      <c r="C1588" s="265">
        <v>0.5</v>
      </c>
      <c r="D1588" s="265" t="s">
        <v>783</v>
      </c>
      <c r="E1588" s="265" t="s">
        <v>519</v>
      </c>
      <c r="F1588" s="265" t="s">
        <v>519</v>
      </c>
      <c r="G1588" s="265">
        <v>0</v>
      </c>
      <c r="K1588" s="266">
        <v>40330</v>
      </c>
      <c r="L1588" s="265">
        <v>0</v>
      </c>
      <c r="M1588" s="265">
        <v>0</v>
      </c>
      <c r="N1588" s="265">
        <f t="shared" si="24"/>
        <v>0</v>
      </c>
      <c r="O1588" s="265" t="s">
        <v>1267</v>
      </c>
    </row>
    <row r="1589" spans="1:15" hidden="1" x14ac:dyDescent="0.2">
      <c r="A1589" s="265" t="s">
        <v>1266</v>
      </c>
      <c r="B1589" s="265" t="s">
        <v>1264</v>
      </c>
      <c r="C1589" s="265">
        <v>0.5</v>
      </c>
      <c r="D1589" s="265" t="s">
        <v>783</v>
      </c>
      <c r="E1589" s="265" t="s">
        <v>519</v>
      </c>
      <c r="F1589" s="265" t="s">
        <v>519</v>
      </c>
      <c r="G1589" s="265">
        <v>0</v>
      </c>
      <c r="K1589" s="266">
        <v>40330</v>
      </c>
      <c r="L1589" s="265">
        <v>0</v>
      </c>
      <c r="M1589" s="265">
        <v>0</v>
      </c>
      <c r="N1589" s="265">
        <f t="shared" si="24"/>
        <v>0</v>
      </c>
      <c r="O1589" s="265" t="s">
        <v>1266</v>
      </c>
    </row>
    <row r="1590" spans="1:15" hidden="1" x14ac:dyDescent="0.2">
      <c r="A1590" s="265" t="s">
        <v>1265</v>
      </c>
      <c r="B1590" s="265" t="s">
        <v>1264</v>
      </c>
      <c r="C1590" s="265">
        <v>0.5</v>
      </c>
      <c r="D1590" s="265" t="s">
        <v>783</v>
      </c>
      <c r="E1590" s="265" t="s">
        <v>519</v>
      </c>
      <c r="F1590" s="265" t="s">
        <v>519</v>
      </c>
      <c r="G1590" s="265">
        <v>0</v>
      </c>
      <c r="K1590" s="266">
        <v>40330</v>
      </c>
      <c r="L1590" s="265">
        <v>0</v>
      </c>
      <c r="M1590" s="265">
        <v>0</v>
      </c>
      <c r="N1590" s="265">
        <f t="shared" si="24"/>
        <v>0</v>
      </c>
    </row>
    <row r="1591" spans="1:15" hidden="1" x14ac:dyDescent="0.2">
      <c r="A1591" s="265" t="s">
        <v>1263</v>
      </c>
      <c r="B1591" s="265" t="s">
        <v>538</v>
      </c>
      <c r="C1591" s="265">
        <v>0.5</v>
      </c>
      <c r="D1591" s="265" t="s">
        <v>403</v>
      </c>
      <c r="E1591" s="265" t="s">
        <v>519</v>
      </c>
      <c r="F1591" s="265" t="s">
        <v>519</v>
      </c>
      <c r="G1591" s="265">
        <v>0</v>
      </c>
      <c r="K1591" s="266">
        <v>40391</v>
      </c>
      <c r="L1591" s="265">
        <v>0</v>
      </c>
      <c r="M1591" s="265">
        <v>0</v>
      </c>
      <c r="N1591" s="265">
        <f t="shared" si="24"/>
        <v>0</v>
      </c>
      <c r="O1591" s="265" t="s">
        <v>1263</v>
      </c>
    </row>
    <row r="1592" spans="1:15" hidden="1" x14ac:dyDescent="0.2">
      <c r="A1592" s="265" t="s">
        <v>1262</v>
      </c>
      <c r="B1592" s="265" t="s">
        <v>520</v>
      </c>
      <c r="C1592" s="265">
        <v>0.5</v>
      </c>
      <c r="D1592" s="265" t="s">
        <v>403</v>
      </c>
      <c r="E1592" s="265" t="s">
        <v>519</v>
      </c>
      <c r="F1592" s="265" t="s">
        <v>519</v>
      </c>
      <c r="G1592" s="265">
        <v>0</v>
      </c>
      <c r="K1592" s="266">
        <v>41730</v>
      </c>
      <c r="L1592" s="265">
        <v>0</v>
      </c>
      <c r="M1592" s="265">
        <v>0</v>
      </c>
      <c r="N1592" s="265">
        <f t="shared" si="24"/>
        <v>0</v>
      </c>
      <c r="O1592" s="265" t="s">
        <v>1262</v>
      </c>
    </row>
    <row r="1593" spans="1:15" hidden="1" x14ac:dyDescent="0.2">
      <c r="A1593" s="265" t="s">
        <v>1261</v>
      </c>
      <c r="B1593" s="265" t="s">
        <v>520</v>
      </c>
      <c r="C1593" s="265">
        <v>0.5</v>
      </c>
      <c r="D1593" s="265" t="s">
        <v>403</v>
      </c>
      <c r="E1593" s="265" t="s">
        <v>519</v>
      </c>
      <c r="F1593" s="265" t="s">
        <v>519</v>
      </c>
      <c r="G1593" s="265">
        <v>0</v>
      </c>
      <c r="K1593" s="266">
        <v>41730</v>
      </c>
      <c r="L1593" s="265">
        <v>0</v>
      </c>
      <c r="M1593" s="265">
        <v>0</v>
      </c>
      <c r="N1593" s="265">
        <f t="shared" si="24"/>
        <v>0</v>
      </c>
      <c r="O1593" s="265" t="s">
        <v>1261</v>
      </c>
    </row>
    <row r="1594" spans="1:15" hidden="1" x14ac:dyDescent="0.2">
      <c r="A1594" s="265" t="s">
        <v>1259</v>
      </c>
      <c r="B1594" s="265" t="s">
        <v>1259</v>
      </c>
      <c r="C1594" s="265">
        <v>0.5</v>
      </c>
      <c r="D1594" s="265" t="s">
        <v>403</v>
      </c>
      <c r="E1594" s="265" t="s">
        <v>519</v>
      </c>
      <c r="F1594" s="265" t="s">
        <v>519</v>
      </c>
      <c r="G1594" s="265">
        <v>0</v>
      </c>
      <c r="I1594" s="265">
        <v>18</v>
      </c>
      <c r="J1594" s="265">
        <v>60</v>
      </c>
      <c r="K1594" s="266">
        <v>43101</v>
      </c>
      <c r="L1594" s="265">
        <v>1.38E-2</v>
      </c>
      <c r="M1594" s="265">
        <v>0</v>
      </c>
      <c r="N1594" s="265">
        <f t="shared" si="24"/>
        <v>1.38E-2</v>
      </c>
    </row>
    <row r="1595" spans="1:15" hidden="1" x14ac:dyDescent="0.2">
      <c r="A1595" s="265" t="s">
        <v>1260</v>
      </c>
      <c r="B1595" s="265" t="s">
        <v>1259</v>
      </c>
      <c r="C1595" s="265">
        <v>0.5</v>
      </c>
      <c r="D1595" s="265" t="s">
        <v>403</v>
      </c>
      <c r="E1595" s="265" t="s">
        <v>519</v>
      </c>
      <c r="F1595" s="265" t="s">
        <v>519</v>
      </c>
      <c r="G1595" s="265">
        <v>0</v>
      </c>
      <c r="I1595" s="265">
        <v>18</v>
      </c>
      <c r="J1595" s="265">
        <v>60</v>
      </c>
      <c r="K1595" s="266">
        <v>43101</v>
      </c>
      <c r="L1595" s="265">
        <v>1.38E-2</v>
      </c>
      <c r="M1595" s="265">
        <v>0</v>
      </c>
      <c r="N1595" s="265">
        <f t="shared" si="24"/>
        <v>1.38E-2</v>
      </c>
    </row>
    <row r="1596" spans="1:15" hidden="1" x14ac:dyDescent="0.2">
      <c r="A1596" s="265" t="s">
        <v>1257</v>
      </c>
      <c r="B1596" s="265" t="s">
        <v>1257</v>
      </c>
      <c r="C1596" s="265">
        <v>0.5</v>
      </c>
      <c r="D1596" s="265" t="s">
        <v>403</v>
      </c>
      <c r="E1596" s="265" t="s">
        <v>519</v>
      </c>
      <c r="F1596" s="265" t="s">
        <v>519</v>
      </c>
      <c r="G1596" s="265">
        <v>0</v>
      </c>
      <c r="I1596" s="265">
        <v>18</v>
      </c>
      <c r="J1596" s="265">
        <v>60</v>
      </c>
      <c r="K1596" s="266">
        <v>43101</v>
      </c>
      <c r="L1596" s="265">
        <v>1.8E-3</v>
      </c>
      <c r="M1596" s="265">
        <v>0</v>
      </c>
      <c r="N1596" s="265">
        <f t="shared" si="24"/>
        <v>1.8E-3</v>
      </c>
    </row>
    <row r="1597" spans="1:15" hidden="1" x14ac:dyDescent="0.2">
      <c r="A1597" s="265" t="s">
        <v>1258</v>
      </c>
      <c r="B1597" s="265" t="s">
        <v>1257</v>
      </c>
      <c r="C1597" s="265">
        <v>0.5</v>
      </c>
      <c r="D1597" s="265" t="s">
        <v>403</v>
      </c>
      <c r="E1597" s="265" t="s">
        <v>519</v>
      </c>
      <c r="F1597" s="265" t="s">
        <v>519</v>
      </c>
      <c r="G1597" s="265">
        <v>0</v>
      </c>
      <c r="I1597" s="265">
        <v>18</v>
      </c>
      <c r="J1597" s="265">
        <v>60</v>
      </c>
      <c r="K1597" s="266">
        <v>43101</v>
      </c>
      <c r="L1597" s="265">
        <v>1.8E-3</v>
      </c>
      <c r="M1597" s="265">
        <v>0</v>
      </c>
      <c r="N1597" s="265">
        <f t="shared" si="24"/>
        <v>1.8E-3</v>
      </c>
    </row>
    <row r="1598" spans="1:15" hidden="1" x14ac:dyDescent="0.2">
      <c r="A1598" s="265" t="s">
        <v>1256</v>
      </c>
      <c r="B1598" s="265" t="s">
        <v>1255</v>
      </c>
      <c r="C1598" s="265">
        <v>0.5</v>
      </c>
      <c r="D1598" s="265" t="s">
        <v>403</v>
      </c>
      <c r="E1598" s="265" t="s">
        <v>519</v>
      </c>
      <c r="F1598" s="265" t="s">
        <v>519</v>
      </c>
      <c r="G1598" s="265">
        <v>0</v>
      </c>
      <c r="I1598" s="265">
        <v>18</v>
      </c>
      <c r="J1598" s="265">
        <v>50</v>
      </c>
      <c r="K1598" s="266">
        <v>43101</v>
      </c>
      <c r="L1598" s="265">
        <v>0</v>
      </c>
      <c r="M1598" s="265">
        <v>0</v>
      </c>
      <c r="N1598" s="265">
        <f t="shared" si="24"/>
        <v>0</v>
      </c>
    </row>
    <row r="1599" spans="1:15" hidden="1" x14ac:dyDescent="0.2">
      <c r="A1599" s="265" t="s">
        <v>1254</v>
      </c>
      <c r="B1599" s="265" t="s">
        <v>520</v>
      </c>
      <c r="C1599" s="265">
        <v>0.5</v>
      </c>
      <c r="D1599" s="265" t="s">
        <v>403</v>
      </c>
      <c r="E1599" s="265" t="s">
        <v>519</v>
      </c>
      <c r="F1599" s="265" t="s">
        <v>519</v>
      </c>
      <c r="G1599" s="265">
        <v>0</v>
      </c>
      <c r="K1599" s="266">
        <v>41730</v>
      </c>
      <c r="L1599" s="265">
        <v>0</v>
      </c>
      <c r="M1599" s="265">
        <v>0</v>
      </c>
      <c r="N1599" s="265">
        <f t="shared" si="24"/>
        <v>0</v>
      </c>
      <c r="O1599" s="265" t="s">
        <v>1254</v>
      </c>
    </row>
    <row r="1600" spans="1:15" hidden="1" x14ac:dyDescent="0.2">
      <c r="A1600" s="265" t="s">
        <v>1253</v>
      </c>
      <c r="B1600" s="265" t="s">
        <v>520</v>
      </c>
      <c r="C1600" s="265">
        <v>0.5</v>
      </c>
      <c r="D1600" s="265" t="s">
        <v>403</v>
      </c>
      <c r="E1600" s="265" t="s">
        <v>519</v>
      </c>
      <c r="F1600" s="265" t="s">
        <v>519</v>
      </c>
      <c r="G1600" s="265">
        <v>0</v>
      </c>
      <c r="K1600" s="266">
        <v>41730</v>
      </c>
      <c r="L1600" s="265">
        <v>0</v>
      </c>
      <c r="M1600" s="265">
        <v>0</v>
      </c>
      <c r="N1600" s="265">
        <f t="shared" si="24"/>
        <v>0</v>
      </c>
      <c r="O1600" s="265" t="s">
        <v>1253</v>
      </c>
    </row>
    <row r="1601" spans="1:15" hidden="1" x14ac:dyDescent="0.2">
      <c r="A1601" s="265" t="s">
        <v>1251</v>
      </c>
      <c r="B1601" s="265" t="s">
        <v>1251</v>
      </c>
      <c r="C1601" s="265">
        <v>0.5</v>
      </c>
      <c r="D1601" s="265" t="s">
        <v>403</v>
      </c>
      <c r="E1601" s="265" t="s">
        <v>519</v>
      </c>
      <c r="F1601" s="265" t="s">
        <v>519</v>
      </c>
      <c r="G1601" s="265">
        <v>-0.05</v>
      </c>
      <c r="I1601" s="265">
        <v>18</v>
      </c>
      <c r="J1601" s="265">
        <v>60</v>
      </c>
      <c r="K1601" s="266">
        <v>43101</v>
      </c>
      <c r="L1601" s="265">
        <v>7.6E-3</v>
      </c>
      <c r="M1601" s="265">
        <v>4.0000000000000002E-4</v>
      </c>
      <c r="N1601" s="265">
        <f t="shared" si="24"/>
        <v>8.0000000000000002E-3</v>
      </c>
    </row>
    <row r="1602" spans="1:15" hidden="1" x14ac:dyDescent="0.2">
      <c r="A1602" s="265" t="s">
        <v>1252</v>
      </c>
      <c r="B1602" s="265" t="s">
        <v>1251</v>
      </c>
      <c r="C1602" s="265">
        <v>0.5</v>
      </c>
      <c r="D1602" s="265" t="s">
        <v>403</v>
      </c>
      <c r="E1602" s="265" t="s">
        <v>519</v>
      </c>
      <c r="F1602" s="265" t="s">
        <v>519</v>
      </c>
      <c r="G1602" s="265">
        <v>-0.05</v>
      </c>
      <c r="I1602" s="265">
        <v>18</v>
      </c>
      <c r="J1602" s="265">
        <v>60</v>
      </c>
      <c r="K1602" s="266">
        <v>43101</v>
      </c>
      <c r="L1602" s="265">
        <v>7.6E-3</v>
      </c>
      <c r="M1602" s="265">
        <v>4.0000000000000002E-4</v>
      </c>
      <c r="N1602" s="265">
        <f t="shared" si="24"/>
        <v>8.0000000000000002E-3</v>
      </c>
    </row>
    <row r="1603" spans="1:15" hidden="1" x14ac:dyDescent="0.2">
      <c r="A1603" s="265" t="s">
        <v>1249</v>
      </c>
      <c r="B1603" s="265" t="s">
        <v>1249</v>
      </c>
      <c r="C1603" s="265">
        <v>0.5</v>
      </c>
      <c r="D1603" s="265" t="s">
        <v>403</v>
      </c>
      <c r="E1603" s="265" t="s">
        <v>519</v>
      </c>
      <c r="F1603" s="265" t="s">
        <v>519</v>
      </c>
      <c r="G1603" s="265">
        <v>-0.05</v>
      </c>
      <c r="I1603" s="265">
        <v>18</v>
      </c>
      <c r="J1603" s="265">
        <v>60</v>
      </c>
      <c r="K1603" s="266">
        <v>43101</v>
      </c>
      <c r="L1603" s="265">
        <v>5.1999999999999998E-3</v>
      </c>
      <c r="M1603" s="265">
        <v>2.9999999999999997E-4</v>
      </c>
      <c r="N1603" s="265">
        <f t="shared" si="24"/>
        <v>5.4999999999999997E-3</v>
      </c>
    </row>
    <row r="1604" spans="1:15" hidden="1" x14ac:dyDescent="0.2">
      <c r="A1604" s="265" t="s">
        <v>1250</v>
      </c>
      <c r="B1604" s="265" t="s">
        <v>1249</v>
      </c>
      <c r="C1604" s="265">
        <v>0.5</v>
      </c>
      <c r="D1604" s="265" t="s">
        <v>403</v>
      </c>
      <c r="E1604" s="265" t="s">
        <v>519</v>
      </c>
      <c r="F1604" s="265" t="s">
        <v>519</v>
      </c>
      <c r="G1604" s="265">
        <v>-0.05</v>
      </c>
      <c r="I1604" s="265">
        <v>18</v>
      </c>
      <c r="J1604" s="265">
        <v>60</v>
      </c>
      <c r="K1604" s="266">
        <v>43101</v>
      </c>
      <c r="L1604" s="265">
        <v>5.1999999999999998E-3</v>
      </c>
      <c r="M1604" s="265">
        <v>2.9999999999999997E-4</v>
      </c>
      <c r="N1604" s="265">
        <f t="shared" ref="N1604:N1667" si="25">L1604+M1604</f>
        <v>5.4999999999999997E-3</v>
      </c>
    </row>
    <row r="1605" spans="1:15" hidden="1" x14ac:dyDescent="0.2">
      <c r="A1605" s="265" t="s">
        <v>1248</v>
      </c>
      <c r="B1605" s="265" t="s">
        <v>1247</v>
      </c>
      <c r="C1605" s="265">
        <v>0.5</v>
      </c>
      <c r="D1605" s="265" t="s">
        <v>403</v>
      </c>
      <c r="E1605" s="265" t="s">
        <v>519</v>
      </c>
      <c r="F1605" s="265" t="s">
        <v>519</v>
      </c>
      <c r="G1605" s="265">
        <v>0</v>
      </c>
      <c r="I1605" s="265">
        <v>18</v>
      </c>
      <c r="J1605" s="265">
        <v>50</v>
      </c>
      <c r="K1605" s="266">
        <v>43101</v>
      </c>
      <c r="L1605" s="265">
        <v>0</v>
      </c>
      <c r="M1605" s="265">
        <v>0</v>
      </c>
      <c r="N1605" s="265">
        <f t="shared" si="25"/>
        <v>0</v>
      </c>
    </row>
    <row r="1606" spans="1:15" hidden="1" x14ac:dyDescent="0.2">
      <c r="A1606" s="265" t="s">
        <v>1246</v>
      </c>
      <c r="B1606" s="265" t="s">
        <v>520</v>
      </c>
      <c r="C1606" s="265">
        <v>0.5</v>
      </c>
      <c r="D1606" s="265" t="s">
        <v>403</v>
      </c>
      <c r="E1606" s="265" t="s">
        <v>519</v>
      </c>
      <c r="F1606" s="265" t="s">
        <v>519</v>
      </c>
      <c r="G1606" s="265">
        <v>0</v>
      </c>
      <c r="K1606" s="266">
        <v>41730</v>
      </c>
      <c r="L1606" s="265">
        <v>0</v>
      </c>
      <c r="M1606" s="265">
        <v>0</v>
      </c>
      <c r="N1606" s="265">
        <f t="shared" si="25"/>
        <v>0</v>
      </c>
      <c r="O1606" s="265" t="s">
        <v>1246</v>
      </c>
    </row>
    <row r="1607" spans="1:15" hidden="1" x14ac:dyDescent="0.2">
      <c r="A1607" s="265" t="s">
        <v>1244</v>
      </c>
      <c r="B1607" s="265" t="s">
        <v>1244</v>
      </c>
      <c r="C1607" s="265">
        <v>0.5</v>
      </c>
      <c r="D1607" s="265" t="s">
        <v>403</v>
      </c>
      <c r="E1607" s="265" t="s">
        <v>519</v>
      </c>
      <c r="F1607" s="265" t="s">
        <v>519</v>
      </c>
      <c r="G1607" s="265">
        <v>0</v>
      </c>
      <c r="I1607" s="265">
        <v>27</v>
      </c>
      <c r="J1607" s="265">
        <v>35</v>
      </c>
      <c r="K1607" s="266">
        <v>43101</v>
      </c>
      <c r="L1607" s="265">
        <v>4.9700000000000001E-2</v>
      </c>
      <c r="M1607" s="265">
        <v>0</v>
      </c>
      <c r="N1607" s="265">
        <f t="shared" si="25"/>
        <v>4.9700000000000001E-2</v>
      </c>
    </row>
    <row r="1608" spans="1:15" hidden="1" x14ac:dyDescent="0.2">
      <c r="A1608" s="265" t="s">
        <v>1245</v>
      </c>
      <c r="B1608" s="265" t="s">
        <v>1244</v>
      </c>
      <c r="C1608" s="265">
        <v>0.5</v>
      </c>
      <c r="D1608" s="265" t="s">
        <v>403</v>
      </c>
      <c r="E1608" s="265" t="s">
        <v>519</v>
      </c>
      <c r="F1608" s="265" t="s">
        <v>519</v>
      </c>
      <c r="G1608" s="265">
        <v>0</v>
      </c>
      <c r="I1608" s="265">
        <v>27</v>
      </c>
      <c r="J1608" s="265">
        <v>35</v>
      </c>
      <c r="K1608" s="266">
        <v>43101</v>
      </c>
      <c r="L1608" s="265">
        <v>4.9700000000000001E-2</v>
      </c>
      <c r="M1608" s="265">
        <v>0</v>
      </c>
      <c r="N1608" s="265">
        <f t="shared" si="25"/>
        <v>4.9700000000000001E-2</v>
      </c>
    </row>
    <row r="1609" spans="1:15" hidden="1" x14ac:dyDescent="0.2">
      <c r="A1609" s="265" t="s">
        <v>1243</v>
      </c>
      <c r="B1609" s="265" t="s">
        <v>538</v>
      </c>
      <c r="C1609" s="265">
        <v>0.5</v>
      </c>
      <c r="D1609" s="265" t="s">
        <v>403</v>
      </c>
      <c r="E1609" s="265" t="s">
        <v>519</v>
      </c>
      <c r="F1609" s="265" t="s">
        <v>519</v>
      </c>
      <c r="G1609" s="265">
        <v>0</v>
      </c>
      <c r="K1609" s="266">
        <v>40391</v>
      </c>
      <c r="L1609" s="265">
        <v>0</v>
      </c>
      <c r="M1609" s="265">
        <v>0</v>
      </c>
      <c r="N1609" s="265">
        <f t="shared" si="25"/>
        <v>0</v>
      </c>
      <c r="O1609" s="265" t="s">
        <v>1243</v>
      </c>
    </row>
    <row r="1610" spans="1:15" hidden="1" x14ac:dyDescent="0.2">
      <c r="A1610" s="265" t="s">
        <v>1241</v>
      </c>
      <c r="B1610" s="265" t="s">
        <v>1241</v>
      </c>
      <c r="C1610" s="265">
        <v>0.5</v>
      </c>
      <c r="D1610" s="265" t="s">
        <v>403</v>
      </c>
      <c r="E1610" s="265" t="s">
        <v>519</v>
      </c>
      <c r="F1610" s="265" t="s">
        <v>519</v>
      </c>
      <c r="G1610" s="265">
        <v>0</v>
      </c>
      <c r="I1610" s="265">
        <v>34</v>
      </c>
      <c r="K1610" s="266">
        <v>43101</v>
      </c>
      <c r="L1610" s="265">
        <v>3.2800000000000003E-2</v>
      </c>
      <c r="M1610" s="265">
        <v>0</v>
      </c>
      <c r="N1610" s="265">
        <f t="shared" si="25"/>
        <v>3.2800000000000003E-2</v>
      </c>
      <c r="O1610" s="265" t="s">
        <v>1241</v>
      </c>
    </row>
    <row r="1611" spans="1:15" hidden="1" x14ac:dyDescent="0.2">
      <c r="A1611" s="265" t="s">
        <v>1242</v>
      </c>
      <c r="B1611" s="265" t="s">
        <v>1241</v>
      </c>
      <c r="C1611" s="265">
        <v>0.5</v>
      </c>
      <c r="D1611" s="265" t="s">
        <v>403</v>
      </c>
      <c r="E1611" s="265" t="s">
        <v>519</v>
      </c>
      <c r="F1611" s="265" t="s">
        <v>519</v>
      </c>
      <c r="G1611" s="265">
        <v>0</v>
      </c>
      <c r="I1611" s="265">
        <v>34</v>
      </c>
      <c r="K1611" s="266">
        <v>43101</v>
      </c>
      <c r="L1611" s="265">
        <v>3.2800000000000003E-2</v>
      </c>
      <c r="M1611" s="265">
        <v>0</v>
      </c>
      <c r="N1611" s="265">
        <f t="shared" si="25"/>
        <v>3.2800000000000003E-2</v>
      </c>
    </row>
    <row r="1612" spans="1:15" hidden="1" x14ac:dyDescent="0.2">
      <c r="A1612" s="265" t="s">
        <v>1240</v>
      </c>
      <c r="B1612" s="265" t="s">
        <v>1240</v>
      </c>
      <c r="C1612" s="265">
        <v>0.5</v>
      </c>
      <c r="D1612" s="265" t="s">
        <v>403</v>
      </c>
      <c r="E1612" s="265" t="s">
        <v>519</v>
      </c>
      <c r="F1612" s="265" t="s">
        <v>519</v>
      </c>
      <c r="G1612" s="265">
        <v>0</v>
      </c>
      <c r="I1612" s="265">
        <v>34</v>
      </c>
      <c r="K1612" s="266">
        <v>43101</v>
      </c>
      <c r="L1612" s="265">
        <v>3.2800000000000003E-2</v>
      </c>
      <c r="M1612" s="265">
        <v>0</v>
      </c>
      <c r="N1612" s="265">
        <f t="shared" si="25"/>
        <v>3.2800000000000003E-2</v>
      </c>
      <c r="O1612" s="265" t="s">
        <v>1240</v>
      </c>
    </row>
    <row r="1613" spans="1:15" hidden="1" x14ac:dyDescent="0.2">
      <c r="A1613" s="265" t="s">
        <v>378</v>
      </c>
      <c r="B1613" s="265" t="s">
        <v>378</v>
      </c>
      <c r="C1613" s="265">
        <v>0.5</v>
      </c>
      <c r="D1613" s="265" t="s">
        <v>403</v>
      </c>
      <c r="E1613" s="265" t="s">
        <v>519</v>
      </c>
      <c r="F1613" s="265" t="s">
        <v>519</v>
      </c>
      <c r="G1613" s="265">
        <v>-0.05</v>
      </c>
      <c r="I1613" s="265">
        <v>18</v>
      </c>
      <c r="J1613" s="265">
        <v>55</v>
      </c>
      <c r="K1613" s="266">
        <v>43101</v>
      </c>
      <c r="L1613" s="265">
        <v>1.55E-2</v>
      </c>
      <c r="M1613" s="265">
        <v>8.0000000000000004E-4</v>
      </c>
      <c r="N1613" s="265">
        <f t="shared" si="25"/>
        <v>1.6299999999999999E-2</v>
      </c>
      <c r="O1613" s="265" t="s">
        <v>378</v>
      </c>
    </row>
    <row r="1614" spans="1:15" hidden="1" x14ac:dyDescent="0.2">
      <c r="A1614" s="265" t="s">
        <v>1239</v>
      </c>
      <c r="B1614" s="265" t="s">
        <v>378</v>
      </c>
      <c r="C1614" s="265">
        <v>0.5</v>
      </c>
      <c r="D1614" s="265" t="s">
        <v>403</v>
      </c>
      <c r="E1614" s="265" t="s">
        <v>519</v>
      </c>
      <c r="F1614" s="265" t="s">
        <v>519</v>
      </c>
      <c r="G1614" s="265">
        <v>-0.05</v>
      </c>
      <c r="I1614" s="265">
        <v>18</v>
      </c>
      <c r="J1614" s="265">
        <v>55</v>
      </c>
      <c r="K1614" s="266">
        <v>43101</v>
      </c>
      <c r="L1614" s="265">
        <v>1.55E-2</v>
      </c>
      <c r="M1614" s="265">
        <v>8.0000000000000004E-4</v>
      </c>
      <c r="N1614" s="265">
        <f t="shared" si="25"/>
        <v>1.6299999999999999E-2</v>
      </c>
    </row>
    <row r="1615" spans="1:15" hidden="1" x14ac:dyDescent="0.2">
      <c r="A1615" s="265" t="s">
        <v>1238</v>
      </c>
      <c r="B1615" s="265" t="s">
        <v>379</v>
      </c>
      <c r="C1615" s="265">
        <v>0.5</v>
      </c>
      <c r="D1615" s="265" t="s">
        <v>403</v>
      </c>
      <c r="E1615" s="265" t="s">
        <v>519</v>
      </c>
      <c r="F1615" s="265" t="s">
        <v>519</v>
      </c>
      <c r="G1615" s="265">
        <v>-0.05</v>
      </c>
      <c r="I1615" s="265">
        <v>18</v>
      </c>
      <c r="J1615" s="265">
        <v>55</v>
      </c>
      <c r="K1615" s="266">
        <v>43101</v>
      </c>
      <c r="L1615" s="265">
        <v>2.3900000000000001E-2</v>
      </c>
      <c r="M1615" s="265">
        <v>1.1999999999999999E-3</v>
      </c>
      <c r="N1615" s="265">
        <f t="shared" si="25"/>
        <v>2.5100000000000001E-2</v>
      </c>
    </row>
    <row r="1616" spans="1:15" hidden="1" x14ac:dyDescent="0.2">
      <c r="A1616" s="265" t="s">
        <v>379</v>
      </c>
      <c r="B1616" s="265" t="s">
        <v>379</v>
      </c>
      <c r="C1616" s="265">
        <v>0.5</v>
      </c>
      <c r="D1616" s="265" t="s">
        <v>403</v>
      </c>
      <c r="E1616" s="265" t="s">
        <v>519</v>
      </c>
      <c r="F1616" s="265" t="s">
        <v>519</v>
      </c>
      <c r="G1616" s="265">
        <v>-0.05</v>
      </c>
      <c r="I1616" s="265">
        <v>18</v>
      </c>
      <c r="J1616" s="265">
        <v>55</v>
      </c>
      <c r="K1616" s="266">
        <v>43101</v>
      </c>
      <c r="L1616" s="265">
        <v>2.3900000000000001E-2</v>
      </c>
      <c r="M1616" s="265">
        <v>1.1999999999999999E-3</v>
      </c>
      <c r="N1616" s="265">
        <f t="shared" si="25"/>
        <v>2.5100000000000001E-2</v>
      </c>
      <c r="O1616" s="265" t="s">
        <v>379</v>
      </c>
    </row>
    <row r="1617" spans="1:15" hidden="1" x14ac:dyDescent="0.2">
      <c r="A1617" s="265" t="s">
        <v>1237</v>
      </c>
      <c r="B1617" s="265" t="s">
        <v>1236</v>
      </c>
      <c r="C1617" s="265">
        <v>0.5</v>
      </c>
      <c r="D1617" s="265" t="s">
        <v>403</v>
      </c>
      <c r="E1617" s="265" t="s">
        <v>519</v>
      </c>
      <c r="F1617" s="265" t="s">
        <v>519</v>
      </c>
      <c r="G1617" s="265">
        <v>-0.05</v>
      </c>
      <c r="I1617" s="265">
        <v>18</v>
      </c>
      <c r="J1617" s="265">
        <v>55</v>
      </c>
      <c r="K1617" s="266">
        <v>43101</v>
      </c>
      <c r="L1617" s="265">
        <v>1.7399999999999999E-2</v>
      </c>
      <c r="M1617" s="265">
        <v>8.9999999999999998E-4</v>
      </c>
      <c r="N1617" s="265">
        <f t="shared" si="25"/>
        <v>1.83E-2</v>
      </c>
    </row>
    <row r="1618" spans="1:15" hidden="1" x14ac:dyDescent="0.2">
      <c r="A1618" s="265" t="s">
        <v>1236</v>
      </c>
      <c r="B1618" s="265" t="s">
        <v>1236</v>
      </c>
      <c r="C1618" s="265">
        <v>0.5</v>
      </c>
      <c r="D1618" s="265" t="s">
        <v>403</v>
      </c>
      <c r="E1618" s="265" t="s">
        <v>519</v>
      </c>
      <c r="F1618" s="265" t="s">
        <v>519</v>
      </c>
      <c r="G1618" s="265">
        <v>-0.05</v>
      </c>
      <c r="I1618" s="265">
        <v>18</v>
      </c>
      <c r="J1618" s="265">
        <v>55</v>
      </c>
      <c r="K1618" s="266">
        <v>43101</v>
      </c>
      <c r="L1618" s="265">
        <v>1.7399999999999999E-2</v>
      </c>
      <c r="M1618" s="265">
        <v>8.9999999999999998E-4</v>
      </c>
      <c r="N1618" s="265">
        <f t="shared" si="25"/>
        <v>1.83E-2</v>
      </c>
      <c r="O1618" s="265" t="s">
        <v>1236</v>
      </c>
    </row>
    <row r="1619" spans="1:15" hidden="1" x14ac:dyDescent="0.2">
      <c r="A1619" s="265" t="s">
        <v>380</v>
      </c>
      <c r="B1619" s="265" t="s">
        <v>380</v>
      </c>
      <c r="C1619" s="265">
        <v>0.5</v>
      </c>
      <c r="D1619" s="265" t="s">
        <v>403</v>
      </c>
      <c r="E1619" s="265" t="s">
        <v>519</v>
      </c>
      <c r="F1619" s="265" t="s">
        <v>519</v>
      </c>
      <c r="G1619" s="265">
        <v>-0.05</v>
      </c>
      <c r="I1619" s="265">
        <v>24</v>
      </c>
      <c r="J1619" s="265">
        <v>50</v>
      </c>
      <c r="K1619" s="266">
        <v>43101</v>
      </c>
      <c r="L1619" s="265">
        <v>2.6700000000000002E-2</v>
      </c>
      <c r="M1619" s="265">
        <v>1.2999999999999999E-3</v>
      </c>
      <c r="N1619" s="265">
        <f t="shared" si="25"/>
        <v>2.8000000000000001E-2</v>
      </c>
      <c r="O1619" s="265" t="s">
        <v>380</v>
      </c>
    </row>
    <row r="1620" spans="1:15" hidden="1" x14ac:dyDescent="0.2">
      <c r="A1620" s="265" t="s">
        <v>1235</v>
      </c>
      <c r="B1620" s="265" t="s">
        <v>380</v>
      </c>
      <c r="C1620" s="265">
        <v>0.5</v>
      </c>
      <c r="D1620" s="265" t="s">
        <v>403</v>
      </c>
      <c r="E1620" s="265" t="s">
        <v>519</v>
      </c>
      <c r="F1620" s="265" t="s">
        <v>519</v>
      </c>
      <c r="G1620" s="265">
        <v>-0.05</v>
      </c>
      <c r="I1620" s="265">
        <v>24</v>
      </c>
      <c r="J1620" s="265">
        <v>50</v>
      </c>
      <c r="K1620" s="266">
        <v>43101</v>
      </c>
      <c r="L1620" s="265">
        <v>2.6700000000000002E-2</v>
      </c>
      <c r="M1620" s="265">
        <v>1.2999999999999999E-3</v>
      </c>
      <c r="N1620" s="265">
        <f t="shared" si="25"/>
        <v>2.8000000000000001E-2</v>
      </c>
    </row>
    <row r="1621" spans="1:15" hidden="1" x14ac:dyDescent="0.2">
      <c r="A1621" s="265" t="s">
        <v>381</v>
      </c>
      <c r="B1621" s="265" t="s">
        <v>381</v>
      </c>
      <c r="C1621" s="265">
        <v>0.5</v>
      </c>
      <c r="D1621" s="265" t="s">
        <v>403</v>
      </c>
      <c r="E1621" s="265" t="s">
        <v>519</v>
      </c>
      <c r="F1621" s="265" t="s">
        <v>519</v>
      </c>
      <c r="G1621" s="265">
        <v>-0.05</v>
      </c>
      <c r="I1621" s="265">
        <v>18</v>
      </c>
      <c r="J1621" s="265">
        <v>60</v>
      </c>
      <c r="K1621" s="266">
        <v>43101</v>
      </c>
      <c r="L1621" s="265">
        <v>1.7100000000000001E-2</v>
      </c>
      <c r="M1621" s="265">
        <v>8.9999999999999998E-4</v>
      </c>
      <c r="N1621" s="265">
        <f t="shared" si="25"/>
        <v>1.8000000000000002E-2</v>
      </c>
      <c r="O1621" s="265" t="s">
        <v>381</v>
      </c>
    </row>
    <row r="1622" spans="1:15" hidden="1" x14ac:dyDescent="0.2">
      <c r="A1622" s="265" t="s">
        <v>1234</v>
      </c>
      <c r="B1622" s="265" t="s">
        <v>381</v>
      </c>
      <c r="C1622" s="265">
        <v>0.5</v>
      </c>
      <c r="D1622" s="265" t="s">
        <v>403</v>
      </c>
      <c r="E1622" s="265" t="s">
        <v>519</v>
      </c>
      <c r="F1622" s="265" t="s">
        <v>519</v>
      </c>
      <c r="G1622" s="265">
        <v>-0.05</v>
      </c>
      <c r="I1622" s="265">
        <v>18</v>
      </c>
      <c r="J1622" s="265">
        <v>60</v>
      </c>
      <c r="K1622" s="266">
        <v>43101</v>
      </c>
      <c r="L1622" s="265">
        <v>1.7100000000000001E-2</v>
      </c>
      <c r="M1622" s="265">
        <v>8.9999999999999998E-4</v>
      </c>
      <c r="N1622" s="265">
        <f t="shared" si="25"/>
        <v>1.8000000000000002E-2</v>
      </c>
    </row>
    <row r="1623" spans="1:15" hidden="1" x14ac:dyDescent="0.2">
      <c r="A1623" s="265" t="s">
        <v>1232</v>
      </c>
      <c r="B1623" s="265" t="s">
        <v>1232</v>
      </c>
      <c r="C1623" s="265">
        <v>0.5</v>
      </c>
      <c r="D1623" s="265" t="s">
        <v>403</v>
      </c>
      <c r="E1623" s="265" t="s">
        <v>519</v>
      </c>
      <c r="F1623" s="265" t="s">
        <v>519</v>
      </c>
      <c r="G1623" s="265">
        <v>-0.05</v>
      </c>
      <c r="I1623" s="265">
        <v>18</v>
      </c>
      <c r="J1623" s="265">
        <v>60</v>
      </c>
      <c r="K1623" s="266">
        <v>43101</v>
      </c>
      <c r="L1623" s="265">
        <v>1.4200000000000001E-2</v>
      </c>
      <c r="M1623" s="265">
        <v>6.9999999999999999E-4</v>
      </c>
      <c r="N1623" s="265">
        <f t="shared" si="25"/>
        <v>1.49E-2</v>
      </c>
      <c r="O1623" s="265" t="s">
        <v>1232</v>
      </c>
    </row>
    <row r="1624" spans="1:15" hidden="1" x14ac:dyDescent="0.2">
      <c r="A1624" s="265" t="s">
        <v>1233</v>
      </c>
      <c r="B1624" s="265" t="s">
        <v>1232</v>
      </c>
      <c r="C1624" s="265">
        <v>0.5</v>
      </c>
      <c r="D1624" s="265" t="s">
        <v>403</v>
      </c>
      <c r="E1624" s="265" t="s">
        <v>519</v>
      </c>
      <c r="F1624" s="265" t="s">
        <v>519</v>
      </c>
      <c r="G1624" s="265">
        <v>-0.05</v>
      </c>
      <c r="I1624" s="265">
        <v>18</v>
      </c>
      <c r="J1624" s="265">
        <v>60</v>
      </c>
      <c r="K1624" s="266">
        <v>43101</v>
      </c>
      <c r="L1624" s="265">
        <v>1.4200000000000001E-2</v>
      </c>
      <c r="M1624" s="265">
        <v>6.9999999999999999E-4</v>
      </c>
      <c r="N1624" s="265">
        <f t="shared" si="25"/>
        <v>1.49E-2</v>
      </c>
    </row>
    <row r="1625" spans="1:15" hidden="1" x14ac:dyDescent="0.2">
      <c r="A1625" s="265" t="s">
        <v>1230</v>
      </c>
      <c r="B1625" s="265" t="s">
        <v>1230</v>
      </c>
      <c r="C1625" s="265">
        <v>0.5</v>
      </c>
      <c r="D1625" s="265" t="s">
        <v>403</v>
      </c>
      <c r="E1625" s="265" t="s">
        <v>519</v>
      </c>
      <c r="F1625" s="265" t="s">
        <v>519</v>
      </c>
      <c r="G1625" s="265">
        <v>0</v>
      </c>
      <c r="I1625" s="265">
        <v>34</v>
      </c>
      <c r="K1625" s="266">
        <v>43101</v>
      </c>
      <c r="L1625" s="265">
        <v>1.8800000000000001E-2</v>
      </c>
      <c r="M1625" s="265">
        <v>0</v>
      </c>
      <c r="N1625" s="265">
        <f t="shared" si="25"/>
        <v>1.8800000000000001E-2</v>
      </c>
      <c r="O1625" s="265" t="s">
        <v>1230</v>
      </c>
    </row>
    <row r="1626" spans="1:15" hidden="1" x14ac:dyDescent="0.2">
      <c r="A1626" s="265" t="s">
        <v>1231</v>
      </c>
      <c r="B1626" s="265" t="s">
        <v>1230</v>
      </c>
      <c r="C1626" s="265">
        <v>0.5</v>
      </c>
      <c r="D1626" s="265" t="s">
        <v>403</v>
      </c>
      <c r="E1626" s="265" t="s">
        <v>519</v>
      </c>
      <c r="F1626" s="265" t="s">
        <v>519</v>
      </c>
      <c r="G1626" s="265">
        <v>0</v>
      </c>
      <c r="I1626" s="265">
        <v>34</v>
      </c>
      <c r="K1626" s="266">
        <v>43101</v>
      </c>
      <c r="L1626" s="265">
        <v>1.8800000000000001E-2</v>
      </c>
      <c r="M1626" s="265">
        <v>0</v>
      </c>
      <c r="N1626" s="265">
        <f t="shared" si="25"/>
        <v>1.8800000000000001E-2</v>
      </c>
    </row>
    <row r="1627" spans="1:15" hidden="1" x14ac:dyDescent="0.2">
      <c r="A1627" s="265" t="s">
        <v>382</v>
      </c>
      <c r="B1627" s="265" t="s">
        <v>382</v>
      </c>
      <c r="C1627" s="265">
        <v>0.5</v>
      </c>
      <c r="D1627" s="265" t="s">
        <v>403</v>
      </c>
      <c r="E1627" s="265" t="s">
        <v>519</v>
      </c>
      <c r="F1627" s="265" t="s">
        <v>519</v>
      </c>
      <c r="G1627" s="265">
        <v>-0.2</v>
      </c>
      <c r="I1627" s="265">
        <v>18</v>
      </c>
      <c r="J1627" s="265">
        <v>55</v>
      </c>
      <c r="K1627" s="266">
        <v>43101</v>
      </c>
      <c r="L1627" s="265">
        <v>1.8800000000000001E-2</v>
      </c>
      <c r="M1627" s="265">
        <v>3.7000000000000002E-3</v>
      </c>
      <c r="N1627" s="265">
        <f t="shared" si="25"/>
        <v>2.2499999999999999E-2</v>
      </c>
      <c r="O1627" s="265" t="s">
        <v>382</v>
      </c>
    </row>
    <row r="1628" spans="1:15" hidden="1" x14ac:dyDescent="0.2">
      <c r="A1628" s="265" t="s">
        <v>1229</v>
      </c>
      <c r="B1628" s="265" t="s">
        <v>382</v>
      </c>
      <c r="C1628" s="265">
        <v>0.5</v>
      </c>
      <c r="D1628" s="265" t="s">
        <v>403</v>
      </c>
      <c r="E1628" s="265" t="s">
        <v>519</v>
      </c>
      <c r="F1628" s="265" t="s">
        <v>519</v>
      </c>
      <c r="G1628" s="265">
        <v>-0.2</v>
      </c>
      <c r="I1628" s="265">
        <v>18</v>
      </c>
      <c r="J1628" s="265">
        <v>55</v>
      </c>
      <c r="K1628" s="266">
        <v>43101</v>
      </c>
      <c r="L1628" s="265">
        <v>1.8800000000000001E-2</v>
      </c>
      <c r="M1628" s="265">
        <v>3.7000000000000002E-3</v>
      </c>
      <c r="N1628" s="265">
        <f t="shared" si="25"/>
        <v>2.2499999999999999E-2</v>
      </c>
    </row>
    <row r="1629" spans="1:15" hidden="1" x14ac:dyDescent="0.2">
      <c r="A1629" s="265" t="s">
        <v>383</v>
      </c>
      <c r="B1629" s="265" t="s">
        <v>383</v>
      </c>
      <c r="C1629" s="265">
        <v>0.5</v>
      </c>
      <c r="D1629" s="265" t="s">
        <v>403</v>
      </c>
      <c r="E1629" s="265" t="s">
        <v>519</v>
      </c>
      <c r="F1629" s="265" t="s">
        <v>519</v>
      </c>
      <c r="G1629" s="265">
        <v>-0.1</v>
      </c>
      <c r="I1629" s="265">
        <v>17</v>
      </c>
      <c r="J1629" s="265">
        <v>45</v>
      </c>
      <c r="K1629" s="266">
        <v>43101</v>
      </c>
      <c r="L1629" s="265">
        <v>2.7799999999999998E-2</v>
      </c>
      <c r="M1629" s="265">
        <v>2.8E-3</v>
      </c>
      <c r="N1629" s="265">
        <f t="shared" si="25"/>
        <v>3.0599999999999999E-2</v>
      </c>
      <c r="O1629" s="265" t="s">
        <v>383</v>
      </c>
    </row>
    <row r="1630" spans="1:15" hidden="1" x14ac:dyDescent="0.2">
      <c r="A1630" s="265" t="s">
        <v>1228</v>
      </c>
      <c r="B1630" s="265" t="s">
        <v>383</v>
      </c>
      <c r="C1630" s="265">
        <v>0.5</v>
      </c>
      <c r="D1630" s="265" t="s">
        <v>403</v>
      </c>
      <c r="E1630" s="265" t="s">
        <v>519</v>
      </c>
      <c r="F1630" s="265" t="s">
        <v>519</v>
      </c>
      <c r="G1630" s="265">
        <v>-0.1</v>
      </c>
      <c r="I1630" s="265">
        <v>17</v>
      </c>
      <c r="J1630" s="265">
        <v>45</v>
      </c>
      <c r="K1630" s="266">
        <v>43101</v>
      </c>
      <c r="L1630" s="265">
        <v>2.7799999999999998E-2</v>
      </c>
      <c r="M1630" s="265">
        <v>2.8E-3</v>
      </c>
      <c r="N1630" s="265">
        <f t="shared" si="25"/>
        <v>3.0599999999999999E-2</v>
      </c>
    </row>
    <row r="1631" spans="1:15" hidden="1" x14ac:dyDescent="0.2">
      <c r="A1631" s="265" t="s">
        <v>384</v>
      </c>
      <c r="B1631" s="265" t="s">
        <v>384</v>
      </c>
      <c r="C1631" s="265">
        <v>0.5</v>
      </c>
      <c r="D1631" s="265" t="s">
        <v>403</v>
      </c>
      <c r="E1631" s="265" t="s">
        <v>519</v>
      </c>
      <c r="F1631" s="265" t="s">
        <v>519</v>
      </c>
      <c r="G1631" s="265">
        <v>-0.05</v>
      </c>
      <c r="I1631" s="265">
        <v>5</v>
      </c>
      <c r="J1631" s="265">
        <v>25</v>
      </c>
      <c r="K1631" s="266">
        <v>43101</v>
      </c>
      <c r="L1631" s="265">
        <v>4.0099999999999997E-2</v>
      </c>
      <c r="M1631" s="265">
        <v>2E-3</v>
      </c>
      <c r="N1631" s="265">
        <f t="shared" si="25"/>
        <v>4.2099999999999999E-2</v>
      </c>
      <c r="O1631" s="265" t="s">
        <v>384</v>
      </c>
    </row>
    <row r="1632" spans="1:15" hidden="1" x14ac:dyDescent="0.2">
      <c r="A1632" s="265" t="s">
        <v>1227</v>
      </c>
      <c r="B1632" s="265" t="s">
        <v>384</v>
      </c>
      <c r="C1632" s="265">
        <v>0.5</v>
      </c>
      <c r="D1632" s="265" t="s">
        <v>403</v>
      </c>
      <c r="E1632" s="265" t="s">
        <v>519</v>
      </c>
      <c r="F1632" s="265" t="s">
        <v>519</v>
      </c>
      <c r="G1632" s="265">
        <v>-0.05</v>
      </c>
      <c r="I1632" s="265">
        <v>5</v>
      </c>
      <c r="J1632" s="265">
        <v>25</v>
      </c>
      <c r="K1632" s="266">
        <v>43101</v>
      </c>
      <c r="L1632" s="265">
        <v>4.0099999999999997E-2</v>
      </c>
      <c r="M1632" s="265">
        <v>2E-3</v>
      </c>
      <c r="N1632" s="265">
        <f t="shared" si="25"/>
        <v>4.2099999999999999E-2</v>
      </c>
    </row>
    <row r="1633" spans="1:15" hidden="1" x14ac:dyDescent="0.2">
      <c r="A1633" s="265" t="s">
        <v>385</v>
      </c>
      <c r="B1633" s="265" t="s">
        <v>385</v>
      </c>
      <c r="C1633" s="265">
        <v>0.5</v>
      </c>
      <c r="D1633" s="265" t="s">
        <v>403</v>
      </c>
      <c r="E1633" s="265" t="s">
        <v>519</v>
      </c>
      <c r="F1633" s="265" t="s">
        <v>519</v>
      </c>
      <c r="G1633" s="265">
        <v>-0.05</v>
      </c>
      <c r="I1633" s="265">
        <v>17</v>
      </c>
      <c r="J1633" s="265">
        <v>45</v>
      </c>
      <c r="K1633" s="266">
        <v>43101</v>
      </c>
      <c r="L1633" s="265">
        <v>2.5999999999999999E-2</v>
      </c>
      <c r="M1633" s="265">
        <v>1.2999999999999999E-3</v>
      </c>
      <c r="N1633" s="265">
        <f t="shared" si="25"/>
        <v>2.7299999999999998E-2</v>
      </c>
      <c r="O1633" s="265" t="s">
        <v>385</v>
      </c>
    </row>
    <row r="1634" spans="1:15" hidden="1" x14ac:dyDescent="0.2">
      <c r="A1634" s="265" t="s">
        <v>1226</v>
      </c>
      <c r="B1634" s="265" t="s">
        <v>385</v>
      </c>
      <c r="C1634" s="265">
        <v>0.5</v>
      </c>
      <c r="D1634" s="265" t="s">
        <v>403</v>
      </c>
      <c r="E1634" s="265" t="s">
        <v>519</v>
      </c>
      <c r="F1634" s="265" t="s">
        <v>519</v>
      </c>
      <c r="G1634" s="265">
        <v>-0.05</v>
      </c>
      <c r="I1634" s="265">
        <v>17</v>
      </c>
      <c r="J1634" s="265">
        <v>45</v>
      </c>
      <c r="K1634" s="266">
        <v>43101</v>
      </c>
      <c r="L1634" s="265">
        <v>2.5999999999999999E-2</v>
      </c>
      <c r="M1634" s="265">
        <v>1.2999999999999999E-3</v>
      </c>
      <c r="N1634" s="265">
        <f t="shared" si="25"/>
        <v>2.7299999999999998E-2</v>
      </c>
    </row>
    <row r="1635" spans="1:15" hidden="1" x14ac:dyDescent="0.2">
      <c r="A1635" s="265" t="s">
        <v>386</v>
      </c>
      <c r="B1635" s="265" t="s">
        <v>386</v>
      </c>
      <c r="C1635" s="265">
        <v>0.5</v>
      </c>
      <c r="D1635" s="265" t="s">
        <v>403</v>
      </c>
      <c r="E1635" s="265" t="s">
        <v>519</v>
      </c>
      <c r="F1635" s="265" t="s">
        <v>519</v>
      </c>
      <c r="G1635" s="265">
        <v>0</v>
      </c>
      <c r="I1635" s="265">
        <v>21</v>
      </c>
      <c r="J1635" s="265">
        <v>30</v>
      </c>
      <c r="K1635" s="266">
        <v>43101</v>
      </c>
      <c r="L1635" s="265">
        <v>5.2400000000000002E-2</v>
      </c>
      <c r="M1635" s="265">
        <v>0</v>
      </c>
      <c r="N1635" s="265">
        <f t="shared" si="25"/>
        <v>5.2400000000000002E-2</v>
      </c>
      <c r="O1635" s="265" t="s">
        <v>386</v>
      </c>
    </row>
    <row r="1636" spans="1:15" hidden="1" x14ac:dyDescent="0.2">
      <c r="A1636" s="265" t="s">
        <v>1225</v>
      </c>
      <c r="B1636" s="265" t="s">
        <v>386</v>
      </c>
      <c r="C1636" s="265">
        <v>0.5</v>
      </c>
      <c r="D1636" s="265" t="s">
        <v>403</v>
      </c>
      <c r="E1636" s="265" t="s">
        <v>519</v>
      </c>
      <c r="F1636" s="265" t="s">
        <v>519</v>
      </c>
      <c r="G1636" s="265">
        <v>0</v>
      </c>
      <c r="I1636" s="265">
        <v>21</v>
      </c>
      <c r="J1636" s="265">
        <v>30</v>
      </c>
      <c r="K1636" s="266">
        <v>43101</v>
      </c>
      <c r="L1636" s="265">
        <v>5.2400000000000002E-2</v>
      </c>
      <c r="M1636" s="265">
        <v>0</v>
      </c>
      <c r="N1636" s="265">
        <f t="shared" si="25"/>
        <v>5.2400000000000002E-2</v>
      </c>
    </row>
    <row r="1637" spans="1:15" hidden="1" x14ac:dyDescent="0.2">
      <c r="A1637" s="265" t="s">
        <v>1224</v>
      </c>
      <c r="B1637" s="265" t="s">
        <v>538</v>
      </c>
      <c r="C1637" s="265">
        <v>0.5</v>
      </c>
      <c r="D1637" s="265" t="s">
        <v>403</v>
      </c>
      <c r="E1637" s="265" t="s">
        <v>519</v>
      </c>
      <c r="F1637" s="265" t="s">
        <v>519</v>
      </c>
      <c r="G1637" s="265">
        <v>0</v>
      </c>
      <c r="K1637" s="266">
        <v>40391</v>
      </c>
      <c r="L1637" s="265">
        <v>0</v>
      </c>
      <c r="M1637" s="265">
        <v>0</v>
      </c>
      <c r="N1637" s="265">
        <f t="shared" si="25"/>
        <v>0</v>
      </c>
      <c r="O1637" s="265" t="s">
        <v>1224</v>
      </c>
    </row>
    <row r="1638" spans="1:15" hidden="1" x14ac:dyDescent="0.2">
      <c r="A1638" s="265" t="s">
        <v>1223</v>
      </c>
      <c r="B1638" s="265" t="s">
        <v>1221</v>
      </c>
      <c r="C1638" s="265">
        <v>0.5</v>
      </c>
      <c r="D1638" s="265" t="s">
        <v>403</v>
      </c>
      <c r="E1638" s="265" t="s">
        <v>519</v>
      </c>
      <c r="F1638" s="265" t="s">
        <v>519</v>
      </c>
      <c r="G1638" s="265">
        <v>0</v>
      </c>
      <c r="I1638" s="265">
        <v>17</v>
      </c>
      <c r="J1638" s="265">
        <v>50</v>
      </c>
      <c r="K1638" s="266">
        <v>43101</v>
      </c>
      <c r="L1638" s="265">
        <v>2.5000000000000001E-2</v>
      </c>
      <c r="M1638" s="265">
        <v>0</v>
      </c>
      <c r="N1638" s="265">
        <f t="shared" si="25"/>
        <v>2.5000000000000001E-2</v>
      </c>
    </row>
    <row r="1639" spans="1:15" hidden="1" x14ac:dyDescent="0.2">
      <c r="A1639" s="265" t="s">
        <v>1222</v>
      </c>
      <c r="B1639" s="265" t="s">
        <v>1221</v>
      </c>
      <c r="C1639" s="265">
        <v>0.5</v>
      </c>
      <c r="D1639" s="265" t="s">
        <v>403</v>
      </c>
      <c r="E1639" s="265" t="s">
        <v>519</v>
      </c>
      <c r="F1639" s="265" t="s">
        <v>519</v>
      </c>
      <c r="G1639" s="265">
        <v>0</v>
      </c>
      <c r="I1639" s="265">
        <v>17</v>
      </c>
      <c r="J1639" s="265">
        <v>50</v>
      </c>
      <c r="K1639" s="266">
        <v>43101</v>
      </c>
      <c r="L1639" s="265">
        <v>2.5000000000000001E-2</v>
      </c>
      <c r="M1639" s="265">
        <v>0</v>
      </c>
      <c r="N1639" s="265">
        <f t="shared" si="25"/>
        <v>2.5000000000000001E-2</v>
      </c>
      <c r="O1639" s="265" t="s">
        <v>1222</v>
      </c>
    </row>
    <row r="1640" spans="1:15" hidden="1" x14ac:dyDescent="0.2">
      <c r="A1640" s="265" t="s">
        <v>244</v>
      </c>
      <c r="B1640" s="265" t="s">
        <v>244</v>
      </c>
      <c r="C1640" s="265">
        <v>0.5</v>
      </c>
      <c r="D1640" s="265" t="s">
        <v>403</v>
      </c>
      <c r="E1640" s="265" t="s">
        <v>519</v>
      </c>
      <c r="F1640" s="265" t="s">
        <v>519</v>
      </c>
      <c r="G1640" s="265">
        <v>-0.2</v>
      </c>
      <c r="I1640" s="265">
        <v>26</v>
      </c>
      <c r="J1640" s="265">
        <v>40</v>
      </c>
      <c r="K1640" s="266">
        <v>43101</v>
      </c>
      <c r="L1640" s="265">
        <v>2.9000000000000001E-2</v>
      </c>
      <c r="M1640" s="265">
        <v>5.7999999999999996E-3</v>
      </c>
      <c r="N1640" s="265">
        <f t="shared" si="25"/>
        <v>3.4799999999999998E-2</v>
      </c>
      <c r="O1640" s="265" t="s">
        <v>244</v>
      </c>
    </row>
    <row r="1641" spans="1:15" hidden="1" x14ac:dyDescent="0.2">
      <c r="A1641" s="265" t="s">
        <v>1220</v>
      </c>
      <c r="B1641" s="265" t="s">
        <v>244</v>
      </c>
      <c r="C1641" s="265">
        <v>0.5</v>
      </c>
      <c r="D1641" s="265" t="s">
        <v>403</v>
      </c>
      <c r="E1641" s="265" t="s">
        <v>519</v>
      </c>
      <c r="F1641" s="265" t="s">
        <v>519</v>
      </c>
      <c r="G1641" s="265">
        <v>-0.2</v>
      </c>
      <c r="I1641" s="265">
        <v>26</v>
      </c>
      <c r="J1641" s="265">
        <v>40</v>
      </c>
      <c r="K1641" s="266">
        <v>43101</v>
      </c>
      <c r="L1641" s="265">
        <v>2.9000000000000001E-2</v>
      </c>
      <c r="M1641" s="265">
        <v>5.7999999999999996E-3</v>
      </c>
      <c r="N1641" s="265">
        <f t="shared" si="25"/>
        <v>3.4799999999999998E-2</v>
      </c>
    </row>
    <row r="1642" spans="1:15" hidden="1" x14ac:dyDescent="0.2">
      <c r="A1642" s="265" t="s">
        <v>1218</v>
      </c>
      <c r="B1642" s="265" t="s">
        <v>1218</v>
      </c>
      <c r="C1642" s="265">
        <v>0.5</v>
      </c>
      <c r="D1642" s="265" t="s">
        <v>403</v>
      </c>
      <c r="E1642" s="265" t="s">
        <v>519</v>
      </c>
      <c r="F1642" s="265" t="s">
        <v>519</v>
      </c>
      <c r="G1642" s="265">
        <v>-0.05</v>
      </c>
      <c r="I1642" s="265">
        <v>16</v>
      </c>
      <c r="J1642" s="265">
        <v>40</v>
      </c>
      <c r="K1642" s="266">
        <v>43101</v>
      </c>
      <c r="L1642" s="265">
        <v>2.5000000000000001E-2</v>
      </c>
      <c r="M1642" s="265">
        <v>1.2999999999999999E-3</v>
      </c>
      <c r="N1642" s="265">
        <f t="shared" si="25"/>
        <v>2.63E-2</v>
      </c>
      <c r="O1642" s="265" t="s">
        <v>1218</v>
      </c>
    </row>
    <row r="1643" spans="1:15" hidden="1" x14ac:dyDescent="0.2">
      <c r="A1643" s="265" t="s">
        <v>1219</v>
      </c>
      <c r="B1643" s="265" t="s">
        <v>1218</v>
      </c>
      <c r="C1643" s="265">
        <v>0.5</v>
      </c>
      <c r="D1643" s="265" t="s">
        <v>403</v>
      </c>
      <c r="E1643" s="265" t="s">
        <v>519</v>
      </c>
      <c r="F1643" s="265" t="s">
        <v>519</v>
      </c>
      <c r="G1643" s="265">
        <v>-0.05</v>
      </c>
      <c r="I1643" s="265">
        <v>16</v>
      </c>
      <c r="J1643" s="265">
        <v>40</v>
      </c>
      <c r="K1643" s="266">
        <v>43101</v>
      </c>
      <c r="L1643" s="265">
        <v>2.5000000000000001E-2</v>
      </c>
      <c r="M1643" s="265">
        <v>1.2999999999999999E-3</v>
      </c>
      <c r="N1643" s="265">
        <f t="shared" si="25"/>
        <v>2.63E-2</v>
      </c>
    </row>
    <row r="1644" spans="1:15" hidden="1" x14ac:dyDescent="0.2">
      <c r="A1644" s="265" t="s">
        <v>1217</v>
      </c>
      <c r="B1644" s="265" t="s">
        <v>520</v>
      </c>
      <c r="C1644" s="265">
        <v>0.5</v>
      </c>
      <c r="D1644" s="265" t="s">
        <v>403</v>
      </c>
      <c r="E1644" s="265" t="s">
        <v>519</v>
      </c>
      <c r="F1644" s="265" t="s">
        <v>519</v>
      </c>
      <c r="G1644" s="265">
        <v>0</v>
      </c>
      <c r="K1644" s="266">
        <v>41730</v>
      </c>
      <c r="L1644" s="265">
        <v>0</v>
      </c>
      <c r="M1644" s="265">
        <v>0</v>
      </c>
      <c r="N1644" s="265">
        <f t="shared" si="25"/>
        <v>0</v>
      </c>
    </row>
    <row r="1645" spans="1:15" hidden="1" x14ac:dyDescent="0.2">
      <c r="A1645" s="265" t="s">
        <v>1216</v>
      </c>
      <c r="B1645" s="265" t="s">
        <v>1214</v>
      </c>
      <c r="C1645" s="265">
        <v>0.5</v>
      </c>
      <c r="D1645" s="265" t="s">
        <v>403</v>
      </c>
      <c r="E1645" s="265" t="s">
        <v>519</v>
      </c>
      <c r="F1645" s="265" t="s">
        <v>519</v>
      </c>
      <c r="G1645" s="265">
        <v>0.1</v>
      </c>
      <c r="I1645" s="265">
        <v>6</v>
      </c>
      <c r="J1645" s="265">
        <v>25</v>
      </c>
      <c r="K1645" s="266">
        <v>43101</v>
      </c>
      <c r="L1645" s="265">
        <v>2.3199999999999998E-2</v>
      </c>
      <c r="M1645" s="265">
        <v>0</v>
      </c>
      <c r="N1645" s="265">
        <f t="shared" si="25"/>
        <v>2.3199999999999998E-2</v>
      </c>
      <c r="O1645" s="265" t="s">
        <v>1216</v>
      </c>
    </row>
    <row r="1646" spans="1:15" hidden="1" x14ac:dyDescent="0.2">
      <c r="A1646" s="265" t="s">
        <v>1215</v>
      </c>
      <c r="B1646" s="265" t="s">
        <v>1214</v>
      </c>
      <c r="C1646" s="265">
        <v>0.5</v>
      </c>
      <c r="D1646" s="265" t="s">
        <v>403</v>
      </c>
      <c r="E1646" s="265" t="s">
        <v>519</v>
      </c>
      <c r="F1646" s="265" t="s">
        <v>519</v>
      </c>
      <c r="G1646" s="265">
        <v>0.1</v>
      </c>
      <c r="I1646" s="265">
        <v>6</v>
      </c>
      <c r="J1646" s="265">
        <v>25</v>
      </c>
      <c r="K1646" s="266">
        <v>43101</v>
      </c>
      <c r="L1646" s="265">
        <v>2.3199999999999998E-2</v>
      </c>
      <c r="M1646" s="265">
        <v>0</v>
      </c>
      <c r="N1646" s="265">
        <f t="shared" si="25"/>
        <v>2.3199999999999998E-2</v>
      </c>
    </row>
    <row r="1647" spans="1:15" hidden="1" x14ac:dyDescent="0.2">
      <c r="A1647" s="265" t="s">
        <v>1213</v>
      </c>
      <c r="B1647" s="265" t="s">
        <v>1112</v>
      </c>
      <c r="C1647" s="265">
        <v>0.5</v>
      </c>
      <c r="D1647" s="265" t="s">
        <v>1212</v>
      </c>
      <c r="E1647" s="265" t="s">
        <v>519</v>
      </c>
      <c r="F1647" s="265" t="s">
        <v>519</v>
      </c>
      <c r="G1647" s="265">
        <v>0</v>
      </c>
      <c r="K1647" s="266">
        <v>42979</v>
      </c>
      <c r="L1647" s="265">
        <v>0</v>
      </c>
      <c r="M1647" s="265">
        <v>0</v>
      </c>
      <c r="N1647" s="265">
        <f t="shared" si="25"/>
        <v>0</v>
      </c>
      <c r="O1647" s="265" t="s">
        <v>1213</v>
      </c>
    </row>
    <row r="1648" spans="1:15" hidden="1" x14ac:dyDescent="0.2">
      <c r="A1648" s="265" t="s">
        <v>1211</v>
      </c>
      <c r="B1648" s="265" t="s">
        <v>538</v>
      </c>
      <c r="C1648" s="265">
        <v>0.5</v>
      </c>
      <c r="D1648" s="265" t="s">
        <v>403</v>
      </c>
      <c r="E1648" s="265" t="s">
        <v>519</v>
      </c>
      <c r="F1648" s="265" t="s">
        <v>519</v>
      </c>
      <c r="G1648" s="265">
        <v>0</v>
      </c>
      <c r="K1648" s="266">
        <v>40391</v>
      </c>
      <c r="L1648" s="265">
        <v>0</v>
      </c>
      <c r="M1648" s="265">
        <v>0</v>
      </c>
      <c r="N1648" s="265">
        <f t="shared" si="25"/>
        <v>0</v>
      </c>
    </row>
    <row r="1649" spans="1:15" hidden="1" x14ac:dyDescent="0.2">
      <c r="A1649" s="265" t="s">
        <v>1210</v>
      </c>
      <c r="B1649" s="265" t="s">
        <v>538</v>
      </c>
      <c r="C1649" s="265">
        <v>0.5</v>
      </c>
      <c r="D1649" s="265" t="s">
        <v>403</v>
      </c>
      <c r="E1649" s="265" t="s">
        <v>519</v>
      </c>
      <c r="F1649" s="265" t="s">
        <v>519</v>
      </c>
      <c r="G1649" s="265">
        <v>0</v>
      </c>
      <c r="K1649" s="266">
        <v>40391</v>
      </c>
      <c r="L1649" s="265">
        <v>0</v>
      </c>
      <c r="M1649" s="265">
        <v>0</v>
      </c>
      <c r="N1649" s="265">
        <f t="shared" si="25"/>
        <v>0</v>
      </c>
    </row>
    <row r="1650" spans="1:15" hidden="1" x14ac:dyDescent="0.2">
      <c r="A1650" s="265" t="s">
        <v>1209</v>
      </c>
      <c r="B1650" s="265" t="s">
        <v>1208</v>
      </c>
      <c r="C1650" s="265">
        <v>0.5</v>
      </c>
      <c r="D1650" s="265" t="s">
        <v>403</v>
      </c>
      <c r="E1650" s="265" t="s">
        <v>519</v>
      </c>
      <c r="F1650" s="265" t="s">
        <v>519</v>
      </c>
      <c r="G1650" s="265">
        <v>0</v>
      </c>
      <c r="K1650" s="266">
        <v>40330</v>
      </c>
      <c r="L1650" s="265">
        <v>0</v>
      </c>
      <c r="M1650" s="265">
        <v>0</v>
      </c>
      <c r="N1650" s="265">
        <f t="shared" si="25"/>
        <v>0</v>
      </c>
    </row>
    <row r="1651" spans="1:15" hidden="1" x14ac:dyDescent="0.2">
      <c r="A1651" s="265" t="s">
        <v>1207</v>
      </c>
      <c r="B1651" s="265" t="s">
        <v>1206</v>
      </c>
      <c r="C1651" s="265">
        <v>0.5</v>
      </c>
      <c r="D1651" s="265" t="s">
        <v>403</v>
      </c>
      <c r="E1651" s="265" t="s">
        <v>519</v>
      </c>
      <c r="F1651" s="265" t="s">
        <v>519</v>
      </c>
      <c r="G1651" s="265">
        <v>0</v>
      </c>
      <c r="I1651" s="265">
        <v>19</v>
      </c>
      <c r="J1651" s="265">
        <v>45</v>
      </c>
      <c r="K1651" s="266">
        <v>40664</v>
      </c>
      <c r="L1651" s="265">
        <v>0</v>
      </c>
      <c r="M1651" s="265">
        <v>0</v>
      </c>
      <c r="N1651" s="265">
        <f t="shared" si="25"/>
        <v>0</v>
      </c>
    </row>
    <row r="1652" spans="1:15" hidden="1" x14ac:dyDescent="0.2">
      <c r="A1652" s="265" t="s">
        <v>1205</v>
      </c>
      <c r="B1652" s="265" t="s">
        <v>1204</v>
      </c>
      <c r="C1652" s="265">
        <v>0.5</v>
      </c>
      <c r="D1652" s="265" t="s">
        <v>403</v>
      </c>
      <c r="E1652" s="265" t="s">
        <v>519</v>
      </c>
      <c r="F1652" s="265" t="s">
        <v>519</v>
      </c>
      <c r="G1652" s="265">
        <v>0</v>
      </c>
      <c r="I1652" s="265">
        <v>18</v>
      </c>
      <c r="J1652" s="265">
        <v>65</v>
      </c>
      <c r="K1652" s="266">
        <v>40664</v>
      </c>
      <c r="L1652" s="265">
        <v>0</v>
      </c>
      <c r="M1652" s="265">
        <v>0</v>
      </c>
      <c r="N1652" s="265">
        <f t="shared" si="25"/>
        <v>0</v>
      </c>
    </row>
    <row r="1653" spans="1:15" hidden="1" x14ac:dyDescent="0.2">
      <c r="A1653" s="265" t="s">
        <v>1203</v>
      </c>
      <c r="B1653" s="265" t="s">
        <v>1202</v>
      </c>
      <c r="C1653" s="265">
        <v>0.5</v>
      </c>
      <c r="D1653" s="265" t="s">
        <v>403</v>
      </c>
      <c r="E1653" s="265" t="s">
        <v>519</v>
      </c>
      <c r="F1653" s="265" t="s">
        <v>519</v>
      </c>
      <c r="G1653" s="265">
        <v>0</v>
      </c>
      <c r="K1653" s="266">
        <v>41791</v>
      </c>
      <c r="L1653" s="265">
        <v>0</v>
      </c>
      <c r="M1653" s="265">
        <v>0</v>
      </c>
      <c r="N1653" s="265">
        <f t="shared" si="25"/>
        <v>0</v>
      </c>
    </row>
    <row r="1654" spans="1:15" hidden="1" x14ac:dyDescent="0.2">
      <c r="A1654" s="265" t="s">
        <v>1201</v>
      </c>
      <c r="B1654" s="265" t="s">
        <v>538</v>
      </c>
      <c r="C1654" s="265">
        <v>0.5</v>
      </c>
      <c r="D1654" s="265" t="s">
        <v>403</v>
      </c>
      <c r="E1654" s="265" t="s">
        <v>519</v>
      </c>
      <c r="F1654" s="265" t="s">
        <v>519</v>
      </c>
      <c r="G1654" s="265">
        <v>0</v>
      </c>
      <c r="K1654" s="266">
        <v>40391</v>
      </c>
      <c r="L1654" s="265">
        <v>0</v>
      </c>
      <c r="M1654" s="265">
        <v>0</v>
      </c>
      <c r="N1654" s="265">
        <f t="shared" si="25"/>
        <v>0</v>
      </c>
      <c r="O1654" s="265" t="s">
        <v>1201</v>
      </c>
    </row>
    <row r="1655" spans="1:15" hidden="1" x14ac:dyDescent="0.2">
      <c r="A1655" s="265" t="s">
        <v>1200</v>
      </c>
      <c r="B1655" s="265" t="s">
        <v>538</v>
      </c>
      <c r="C1655" s="265">
        <v>0.5</v>
      </c>
      <c r="D1655" s="265" t="s">
        <v>403</v>
      </c>
      <c r="E1655" s="265" t="s">
        <v>519</v>
      </c>
      <c r="F1655" s="265" t="s">
        <v>519</v>
      </c>
      <c r="G1655" s="265">
        <v>0</v>
      </c>
      <c r="K1655" s="266">
        <v>40391</v>
      </c>
      <c r="L1655" s="265">
        <v>0</v>
      </c>
      <c r="M1655" s="265">
        <v>0</v>
      </c>
      <c r="N1655" s="265">
        <f t="shared" si="25"/>
        <v>0</v>
      </c>
      <c r="O1655" s="265" t="s">
        <v>1200</v>
      </c>
    </row>
    <row r="1656" spans="1:15" hidden="1" x14ac:dyDescent="0.2">
      <c r="A1656" s="265" t="s">
        <v>1199</v>
      </c>
      <c r="B1656" s="265" t="s">
        <v>538</v>
      </c>
      <c r="C1656" s="265">
        <v>0.5</v>
      </c>
      <c r="D1656" s="265" t="s">
        <v>403</v>
      </c>
      <c r="E1656" s="265" t="s">
        <v>519</v>
      </c>
      <c r="F1656" s="265" t="s">
        <v>519</v>
      </c>
      <c r="G1656" s="265">
        <v>0</v>
      </c>
      <c r="K1656" s="266">
        <v>40391</v>
      </c>
      <c r="L1656" s="265">
        <v>0</v>
      </c>
      <c r="M1656" s="265">
        <v>0</v>
      </c>
      <c r="N1656" s="265">
        <f t="shared" si="25"/>
        <v>0</v>
      </c>
      <c r="O1656" s="265" t="s">
        <v>1199</v>
      </c>
    </row>
    <row r="1657" spans="1:15" hidden="1" x14ac:dyDescent="0.2">
      <c r="A1657" s="265" t="s">
        <v>1198</v>
      </c>
      <c r="B1657" s="265" t="s">
        <v>538</v>
      </c>
      <c r="C1657" s="265">
        <v>0.5</v>
      </c>
      <c r="D1657" s="265" t="s">
        <v>403</v>
      </c>
      <c r="E1657" s="265" t="s">
        <v>519</v>
      </c>
      <c r="F1657" s="265" t="s">
        <v>519</v>
      </c>
      <c r="G1657" s="265">
        <v>0</v>
      </c>
      <c r="K1657" s="266">
        <v>40391</v>
      </c>
      <c r="L1657" s="265">
        <v>0</v>
      </c>
      <c r="M1657" s="265">
        <v>0</v>
      </c>
      <c r="N1657" s="265">
        <f t="shared" si="25"/>
        <v>0</v>
      </c>
      <c r="O1657" s="265" t="s">
        <v>1198</v>
      </c>
    </row>
    <row r="1658" spans="1:15" hidden="1" x14ac:dyDescent="0.2">
      <c r="A1658" s="265" t="s">
        <v>1197</v>
      </c>
      <c r="B1658" s="265" t="s">
        <v>1197</v>
      </c>
      <c r="C1658" s="265">
        <v>0.5</v>
      </c>
      <c r="D1658" s="265" t="s">
        <v>403</v>
      </c>
      <c r="E1658" s="265" t="s">
        <v>519</v>
      </c>
      <c r="F1658" s="265" t="s">
        <v>519</v>
      </c>
      <c r="G1658" s="265">
        <v>0</v>
      </c>
      <c r="K1658" s="266">
        <v>43101</v>
      </c>
      <c r="L1658" s="265">
        <v>0</v>
      </c>
      <c r="M1658" s="265">
        <v>0</v>
      </c>
      <c r="N1658" s="265">
        <f t="shared" si="25"/>
        <v>0</v>
      </c>
    </row>
    <row r="1659" spans="1:15" hidden="1" x14ac:dyDescent="0.2">
      <c r="A1659" s="265" t="s">
        <v>189</v>
      </c>
      <c r="B1659" s="265" t="s">
        <v>189</v>
      </c>
      <c r="C1659" s="265">
        <v>0.5</v>
      </c>
      <c r="D1659" s="265" t="s">
        <v>403</v>
      </c>
      <c r="E1659" s="265" t="s">
        <v>519</v>
      </c>
      <c r="F1659" s="265" t="s">
        <v>519</v>
      </c>
      <c r="G1659" s="265">
        <v>0</v>
      </c>
      <c r="I1659" s="265">
        <v>18</v>
      </c>
      <c r="J1659" s="265">
        <v>65</v>
      </c>
      <c r="K1659" s="266">
        <v>43101</v>
      </c>
      <c r="L1659" s="265">
        <v>1.5800000000000002E-2</v>
      </c>
      <c r="M1659" s="265">
        <v>0</v>
      </c>
      <c r="N1659" s="265">
        <f t="shared" si="25"/>
        <v>1.5800000000000002E-2</v>
      </c>
      <c r="O1659" s="265" t="s">
        <v>189</v>
      </c>
    </row>
    <row r="1660" spans="1:15" hidden="1" x14ac:dyDescent="0.2">
      <c r="A1660" s="265" t="s">
        <v>1196</v>
      </c>
      <c r="B1660" s="265" t="s">
        <v>189</v>
      </c>
      <c r="C1660" s="265">
        <v>0.5</v>
      </c>
      <c r="D1660" s="265" t="s">
        <v>403</v>
      </c>
      <c r="E1660" s="265" t="s">
        <v>519</v>
      </c>
      <c r="F1660" s="265" t="s">
        <v>519</v>
      </c>
      <c r="G1660" s="265">
        <v>0</v>
      </c>
      <c r="I1660" s="265">
        <v>18</v>
      </c>
      <c r="J1660" s="265">
        <v>65</v>
      </c>
      <c r="K1660" s="266">
        <v>43101</v>
      </c>
      <c r="L1660" s="265">
        <v>1.5800000000000002E-2</v>
      </c>
      <c r="M1660" s="265">
        <v>0</v>
      </c>
      <c r="N1660" s="265">
        <f t="shared" si="25"/>
        <v>1.5800000000000002E-2</v>
      </c>
    </row>
    <row r="1661" spans="1:15" hidden="1" x14ac:dyDescent="0.2">
      <c r="A1661" s="265" t="s">
        <v>1194</v>
      </c>
      <c r="B1661" s="265" t="s">
        <v>1194</v>
      </c>
      <c r="C1661" s="265">
        <v>0.5</v>
      </c>
      <c r="D1661" s="265" t="s">
        <v>403</v>
      </c>
      <c r="E1661" s="265" t="s">
        <v>519</v>
      </c>
      <c r="F1661" s="265" t="s">
        <v>519</v>
      </c>
      <c r="G1661" s="265">
        <v>0</v>
      </c>
      <c r="I1661" s="265">
        <v>18</v>
      </c>
      <c r="J1661" s="265">
        <v>65</v>
      </c>
      <c r="K1661" s="266">
        <v>43101</v>
      </c>
      <c r="L1661" s="265">
        <v>1.4500000000000001E-2</v>
      </c>
      <c r="M1661" s="265">
        <v>0</v>
      </c>
      <c r="N1661" s="265">
        <f t="shared" si="25"/>
        <v>1.4500000000000001E-2</v>
      </c>
      <c r="O1661" s="265" t="s">
        <v>1194</v>
      </c>
    </row>
    <row r="1662" spans="1:15" hidden="1" x14ac:dyDescent="0.2">
      <c r="A1662" s="265" t="s">
        <v>1195</v>
      </c>
      <c r="B1662" s="265" t="s">
        <v>1194</v>
      </c>
      <c r="C1662" s="265">
        <v>0.5</v>
      </c>
      <c r="D1662" s="265" t="s">
        <v>403</v>
      </c>
      <c r="E1662" s="265" t="s">
        <v>519</v>
      </c>
      <c r="F1662" s="265" t="s">
        <v>519</v>
      </c>
      <c r="G1662" s="265">
        <v>0</v>
      </c>
      <c r="I1662" s="265">
        <v>18</v>
      </c>
      <c r="J1662" s="265">
        <v>65</v>
      </c>
      <c r="K1662" s="266">
        <v>43101</v>
      </c>
      <c r="L1662" s="265">
        <v>1.4500000000000001E-2</v>
      </c>
      <c r="M1662" s="265">
        <v>0</v>
      </c>
      <c r="N1662" s="265">
        <f t="shared" si="25"/>
        <v>1.4500000000000001E-2</v>
      </c>
      <c r="O1662" s="265" t="s">
        <v>1195</v>
      </c>
    </row>
    <row r="1663" spans="1:15" hidden="1" x14ac:dyDescent="0.2">
      <c r="A1663" s="265" t="s">
        <v>1193</v>
      </c>
      <c r="B1663" s="265" t="s">
        <v>1187</v>
      </c>
      <c r="C1663" s="265">
        <v>0.5</v>
      </c>
      <c r="D1663" s="265" t="s">
        <v>403</v>
      </c>
      <c r="E1663" s="265" t="s">
        <v>519</v>
      </c>
      <c r="F1663" s="265" t="s">
        <v>519</v>
      </c>
      <c r="G1663" s="265">
        <v>-0.05</v>
      </c>
      <c r="I1663" s="265">
        <v>17</v>
      </c>
      <c r="J1663" s="265">
        <v>45</v>
      </c>
      <c r="K1663" s="266">
        <v>43101</v>
      </c>
      <c r="L1663" s="265">
        <v>2.41E-2</v>
      </c>
      <c r="M1663" s="265">
        <v>1.1999999999999999E-3</v>
      </c>
      <c r="N1663" s="265">
        <f t="shared" si="25"/>
        <v>2.53E-2</v>
      </c>
    </row>
    <row r="1664" spans="1:15" hidden="1" x14ac:dyDescent="0.2">
      <c r="A1664" s="265" t="s">
        <v>1192</v>
      </c>
      <c r="B1664" s="265" t="s">
        <v>1187</v>
      </c>
      <c r="C1664" s="265">
        <v>0.5</v>
      </c>
      <c r="D1664" s="265" t="s">
        <v>403</v>
      </c>
      <c r="E1664" s="265" t="s">
        <v>519</v>
      </c>
      <c r="F1664" s="265" t="s">
        <v>519</v>
      </c>
      <c r="G1664" s="265">
        <v>-0.05</v>
      </c>
      <c r="I1664" s="265">
        <v>17</v>
      </c>
      <c r="J1664" s="265">
        <v>45</v>
      </c>
      <c r="K1664" s="266">
        <v>43101</v>
      </c>
      <c r="L1664" s="265">
        <v>2.41E-2</v>
      </c>
      <c r="M1664" s="265">
        <v>1.1999999999999999E-3</v>
      </c>
      <c r="N1664" s="265">
        <f t="shared" si="25"/>
        <v>2.53E-2</v>
      </c>
    </row>
    <row r="1665" spans="1:15" hidden="1" x14ac:dyDescent="0.2">
      <c r="A1665" s="265" t="s">
        <v>1191</v>
      </c>
      <c r="B1665" s="265" t="s">
        <v>1187</v>
      </c>
      <c r="C1665" s="265">
        <v>0.5</v>
      </c>
      <c r="D1665" s="265" t="s">
        <v>403</v>
      </c>
      <c r="E1665" s="265" t="s">
        <v>519</v>
      </c>
      <c r="F1665" s="265" t="s">
        <v>519</v>
      </c>
      <c r="G1665" s="265">
        <v>-0.05</v>
      </c>
      <c r="I1665" s="265">
        <v>17</v>
      </c>
      <c r="J1665" s="265">
        <v>45</v>
      </c>
      <c r="K1665" s="266">
        <v>43101</v>
      </c>
      <c r="L1665" s="265">
        <v>2.41E-2</v>
      </c>
      <c r="M1665" s="265">
        <v>1.1999999999999999E-3</v>
      </c>
      <c r="N1665" s="265">
        <f t="shared" si="25"/>
        <v>2.53E-2</v>
      </c>
    </row>
    <row r="1666" spans="1:15" hidden="1" x14ac:dyDescent="0.2">
      <c r="A1666" s="265" t="s">
        <v>1190</v>
      </c>
      <c r="B1666" s="265" t="s">
        <v>1187</v>
      </c>
      <c r="C1666" s="265">
        <v>0.5</v>
      </c>
      <c r="D1666" s="265" t="s">
        <v>403</v>
      </c>
      <c r="E1666" s="265" t="s">
        <v>519</v>
      </c>
      <c r="F1666" s="265" t="s">
        <v>519</v>
      </c>
      <c r="G1666" s="265">
        <v>-0.05</v>
      </c>
      <c r="I1666" s="265">
        <v>17</v>
      </c>
      <c r="J1666" s="265">
        <v>45</v>
      </c>
      <c r="K1666" s="266">
        <v>43101</v>
      </c>
      <c r="L1666" s="265">
        <v>2.41E-2</v>
      </c>
      <c r="M1666" s="265">
        <v>1.1999999999999999E-3</v>
      </c>
      <c r="N1666" s="265">
        <f t="shared" si="25"/>
        <v>2.53E-2</v>
      </c>
    </row>
    <row r="1667" spans="1:15" hidden="1" x14ac:dyDescent="0.2">
      <c r="A1667" s="265" t="s">
        <v>1189</v>
      </c>
      <c r="B1667" s="265" t="s">
        <v>1187</v>
      </c>
      <c r="C1667" s="265">
        <v>0.5</v>
      </c>
      <c r="D1667" s="265" t="s">
        <v>403</v>
      </c>
      <c r="E1667" s="265" t="s">
        <v>519</v>
      </c>
      <c r="F1667" s="265" t="s">
        <v>519</v>
      </c>
      <c r="G1667" s="265">
        <v>-0.05</v>
      </c>
      <c r="I1667" s="265">
        <v>17</v>
      </c>
      <c r="J1667" s="265">
        <v>45</v>
      </c>
      <c r="K1667" s="266">
        <v>43101</v>
      </c>
      <c r="L1667" s="265">
        <v>2.41E-2</v>
      </c>
      <c r="M1667" s="265">
        <v>1.1999999999999999E-3</v>
      </c>
      <c r="N1667" s="265">
        <f t="shared" si="25"/>
        <v>2.53E-2</v>
      </c>
    </row>
    <row r="1668" spans="1:15" hidden="1" x14ac:dyDescent="0.2">
      <c r="A1668" s="265" t="s">
        <v>154</v>
      </c>
      <c r="B1668" s="265" t="s">
        <v>1187</v>
      </c>
      <c r="C1668" s="265">
        <v>0.5</v>
      </c>
      <c r="D1668" s="265" t="s">
        <v>403</v>
      </c>
      <c r="E1668" s="265" t="s">
        <v>519</v>
      </c>
      <c r="F1668" s="265" t="s">
        <v>519</v>
      </c>
      <c r="G1668" s="265">
        <v>-0.05</v>
      </c>
      <c r="I1668" s="265">
        <v>17</v>
      </c>
      <c r="J1668" s="265">
        <v>45</v>
      </c>
      <c r="K1668" s="266">
        <v>43101</v>
      </c>
      <c r="L1668" s="265">
        <v>2.41E-2</v>
      </c>
      <c r="M1668" s="265">
        <v>1.1999999999999999E-3</v>
      </c>
      <c r="N1668" s="265">
        <f t="shared" ref="N1668:N1731" si="26">L1668+M1668</f>
        <v>2.53E-2</v>
      </c>
      <c r="O1668" s="265" t="s">
        <v>154</v>
      </c>
    </row>
    <row r="1669" spans="1:15" hidden="1" x14ac:dyDescent="0.2">
      <c r="A1669" s="265" t="s">
        <v>1188</v>
      </c>
      <c r="B1669" s="265" t="s">
        <v>1187</v>
      </c>
      <c r="C1669" s="265">
        <v>0.5</v>
      </c>
      <c r="D1669" s="265" t="s">
        <v>403</v>
      </c>
      <c r="E1669" s="265" t="s">
        <v>519</v>
      </c>
      <c r="F1669" s="265" t="s">
        <v>519</v>
      </c>
      <c r="G1669" s="265">
        <v>-0.05</v>
      </c>
      <c r="I1669" s="265">
        <v>17</v>
      </c>
      <c r="J1669" s="265">
        <v>45</v>
      </c>
      <c r="K1669" s="266">
        <v>43101</v>
      </c>
      <c r="L1669" s="265">
        <v>2.41E-2</v>
      </c>
      <c r="M1669" s="265">
        <v>1.1999999999999999E-3</v>
      </c>
      <c r="N1669" s="265">
        <f t="shared" si="26"/>
        <v>2.53E-2</v>
      </c>
    </row>
    <row r="1670" spans="1:15" hidden="1" x14ac:dyDescent="0.2">
      <c r="A1670" s="265" t="s">
        <v>1186</v>
      </c>
      <c r="B1670" s="265" t="s">
        <v>1185</v>
      </c>
      <c r="C1670" s="265">
        <v>0.5</v>
      </c>
      <c r="D1670" s="265" t="s">
        <v>403</v>
      </c>
      <c r="E1670" s="265" t="s">
        <v>519</v>
      </c>
      <c r="F1670" s="265" t="s">
        <v>519</v>
      </c>
      <c r="G1670" s="265">
        <v>-0.05</v>
      </c>
      <c r="I1670" s="265">
        <v>17</v>
      </c>
      <c r="J1670" s="265">
        <v>45</v>
      </c>
      <c r="K1670" s="266">
        <v>43101</v>
      </c>
      <c r="L1670" s="265">
        <v>2.41E-2</v>
      </c>
      <c r="M1670" s="265">
        <v>1.1999999999999999E-3</v>
      </c>
      <c r="N1670" s="265">
        <f t="shared" si="26"/>
        <v>2.53E-2</v>
      </c>
    </row>
    <row r="1671" spans="1:15" hidden="1" x14ac:dyDescent="0.2">
      <c r="A1671" s="265" t="s">
        <v>1185</v>
      </c>
      <c r="B1671" s="265" t="s">
        <v>1185</v>
      </c>
      <c r="C1671" s="265">
        <v>0.5</v>
      </c>
      <c r="D1671" s="265" t="s">
        <v>403</v>
      </c>
      <c r="E1671" s="265" t="s">
        <v>519</v>
      </c>
      <c r="F1671" s="265" t="s">
        <v>519</v>
      </c>
      <c r="G1671" s="265">
        <v>-0.05</v>
      </c>
      <c r="I1671" s="265">
        <v>17</v>
      </c>
      <c r="J1671" s="265">
        <v>45</v>
      </c>
      <c r="K1671" s="266">
        <v>43101</v>
      </c>
      <c r="L1671" s="265">
        <v>2.41E-2</v>
      </c>
      <c r="M1671" s="265">
        <v>1.1999999999999999E-3</v>
      </c>
      <c r="N1671" s="265">
        <f t="shared" si="26"/>
        <v>2.53E-2</v>
      </c>
      <c r="O1671" s="265" t="s">
        <v>1185</v>
      </c>
    </row>
    <row r="1672" spans="1:15" hidden="1" x14ac:dyDescent="0.2">
      <c r="A1672" s="265" t="s">
        <v>1184</v>
      </c>
      <c r="B1672" s="265" t="s">
        <v>1184</v>
      </c>
      <c r="C1672" s="265">
        <v>0.5</v>
      </c>
      <c r="D1672" s="265" t="s">
        <v>403</v>
      </c>
      <c r="E1672" s="265" t="s">
        <v>519</v>
      </c>
      <c r="F1672" s="265" t="s">
        <v>519</v>
      </c>
      <c r="G1672" s="265">
        <v>0</v>
      </c>
      <c r="K1672" s="266">
        <v>40330</v>
      </c>
      <c r="L1672" s="265">
        <v>0</v>
      </c>
      <c r="M1672" s="265">
        <v>0</v>
      </c>
      <c r="N1672" s="265">
        <f t="shared" si="26"/>
        <v>0</v>
      </c>
    </row>
    <row r="1673" spans="1:15" hidden="1" x14ac:dyDescent="0.2">
      <c r="A1673" s="265" t="s">
        <v>1183</v>
      </c>
      <c r="B1673" s="265" t="s">
        <v>1182</v>
      </c>
      <c r="C1673" s="265">
        <v>0.5</v>
      </c>
      <c r="D1673" s="265" t="s">
        <v>403</v>
      </c>
      <c r="E1673" s="265" t="s">
        <v>519</v>
      </c>
      <c r="F1673" s="265" t="s">
        <v>519</v>
      </c>
      <c r="G1673" s="265">
        <v>0</v>
      </c>
      <c r="K1673" s="266">
        <v>40664</v>
      </c>
      <c r="L1673" s="265">
        <v>0</v>
      </c>
      <c r="M1673" s="265">
        <v>0</v>
      </c>
      <c r="N1673" s="265">
        <f t="shared" si="26"/>
        <v>0</v>
      </c>
    </row>
    <row r="1674" spans="1:15" hidden="1" x14ac:dyDescent="0.2">
      <c r="A1674" s="265" t="s">
        <v>165</v>
      </c>
      <c r="B1674" s="265" t="s">
        <v>165</v>
      </c>
      <c r="C1674" s="265">
        <v>0.5</v>
      </c>
      <c r="D1674" s="265" t="s">
        <v>403</v>
      </c>
      <c r="E1674" s="265" t="s">
        <v>519</v>
      </c>
      <c r="F1674" s="265" t="s">
        <v>519</v>
      </c>
      <c r="G1674" s="265">
        <v>-0.5</v>
      </c>
      <c r="I1674" s="265">
        <v>17</v>
      </c>
      <c r="J1674" s="265">
        <v>60</v>
      </c>
      <c r="K1674" s="266">
        <v>43101</v>
      </c>
      <c r="L1674" s="265">
        <v>1.61E-2</v>
      </c>
      <c r="M1674" s="265">
        <v>8.3000000000000001E-3</v>
      </c>
      <c r="N1674" s="265">
        <f t="shared" si="26"/>
        <v>2.4399999999999998E-2</v>
      </c>
      <c r="O1674" s="265" t="s">
        <v>165</v>
      </c>
    </row>
    <row r="1675" spans="1:15" hidden="1" x14ac:dyDescent="0.2">
      <c r="A1675" s="265" t="s">
        <v>1181</v>
      </c>
      <c r="B1675" s="265" t="s">
        <v>165</v>
      </c>
      <c r="C1675" s="265">
        <v>0.5</v>
      </c>
      <c r="D1675" s="265" t="s">
        <v>403</v>
      </c>
      <c r="E1675" s="265" t="s">
        <v>519</v>
      </c>
      <c r="F1675" s="265" t="s">
        <v>519</v>
      </c>
      <c r="G1675" s="265">
        <v>-0.5</v>
      </c>
      <c r="I1675" s="265">
        <v>17</v>
      </c>
      <c r="J1675" s="265">
        <v>60</v>
      </c>
      <c r="K1675" s="266">
        <v>43101</v>
      </c>
      <c r="L1675" s="265">
        <v>1.61E-2</v>
      </c>
      <c r="M1675" s="265">
        <v>8.3000000000000001E-3</v>
      </c>
      <c r="N1675" s="265">
        <f t="shared" si="26"/>
        <v>2.4399999999999998E-2</v>
      </c>
    </row>
    <row r="1676" spans="1:15" hidden="1" x14ac:dyDescent="0.2">
      <c r="A1676" s="265" t="s">
        <v>1180</v>
      </c>
      <c r="B1676" s="265" t="s">
        <v>1179</v>
      </c>
      <c r="C1676" s="265">
        <v>0.5</v>
      </c>
      <c r="D1676" s="265" t="s">
        <v>403</v>
      </c>
      <c r="E1676" s="265" t="s">
        <v>519</v>
      </c>
      <c r="F1676" s="265" t="s">
        <v>519</v>
      </c>
      <c r="G1676" s="265">
        <v>0</v>
      </c>
      <c r="I1676" s="265">
        <v>34</v>
      </c>
      <c r="J1676" s="265">
        <v>6</v>
      </c>
      <c r="K1676" s="266">
        <v>43101</v>
      </c>
      <c r="L1676" s="265">
        <v>0</v>
      </c>
      <c r="M1676" s="265">
        <v>0</v>
      </c>
      <c r="N1676" s="265">
        <f t="shared" si="26"/>
        <v>0</v>
      </c>
    </row>
    <row r="1677" spans="1:15" hidden="1" x14ac:dyDescent="0.2">
      <c r="A1677" s="265" t="s">
        <v>1177</v>
      </c>
      <c r="B1677" s="265" t="s">
        <v>1177</v>
      </c>
      <c r="C1677" s="265">
        <v>0.5</v>
      </c>
      <c r="D1677" s="265" t="s">
        <v>403</v>
      </c>
      <c r="E1677" s="265" t="s">
        <v>519</v>
      </c>
      <c r="F1677" s="265" t="s">
        <v>519</v>
      </c>
      <c r="G1677" s="265">
        <v>-0.5</v>
      </c>
      <c r="I1677" s="265">
        <v>15</v>
      </c>
      <c r="J1677" s="265">
        <v>60</v>
      </c>
      <c r="K1677" s="266">
        <v>43101</v>
      </c>
      <c r="L1677" s="265">
        <v>1.46E-2</v>
      </c>
      <c r="M1677" s="265">
        <v>7.4999999999999997E-3</v>
      </c>
      <c r="N1677" s="265">
        <f t="shared" si="26"/>
        <v>2.2100000000000002E-2</v>
      </c>
      <c r="O1677" s="265" t="s">
        <v>1177</v>
      </c>
    </row>
    <row r="1678" spans="1:15" hidden="1" x14ac:dyDescent="0.2">
      <c r="A1678" s="265" t="s">
        <v>1178</v>
      </c>
      <c r="B1678" s="265" t="s">
        <v>1177</v>
      </c>
      <c r="C1678" s="265">
        <v>0.5</v>
      </c>
      <c r="D1678" s="265" t="s">
        <v>403</v>
      </c>
      <c r="E1678" s="265" t="s">
        <v>519</v>
      </c>
      <c r="F1678" s="265" t="s">
        <v>519</v>
      </c>
      <c r="G1678" s="265">
        <v>-0.5</v>
      </c>
      <c r="I1678" s="265">
        <v>15</v>
      </c>
      <c r="J1678" s="265">
        <v>60</v>
      </c>
      <c r="K1678" s="266">
        <v>43101</v>
      </c>
      <c r="L1678" s="265">
        <v>1.46E-2</v>
      </c>
      <c r="M1678" s="265">
        <v>7.4999999999999997E-3</v>
      </c>
      <c r="N1678" s="265">
        <f t="shared" si="26"/>
        <v>2.2100000000000002E-2</v>
      </c>
    </row>
    <row r="1679" spans="1:15" hidden="1" x14ac:dyDescent="0.2">
      <c r="A1679" s="265" t="s">
        <v>166</v>
      </c>
      <c r="B1679" s="265" t="s">
        <v>166</v>
      </c>
      <c r="C1679" s="265">
        <v>0.5</v>
      </c>
      <c r="D1679" s="265" t="s">
        <v>403</v>
      </c>
      <c r="E1679" s="265" t="s">
        <v>519</v>
      </c>
      <c r="F1679" s="265" t="s">
        <v>519</v>
      </c>
      <c r="G1679" s="265">
        <v>-0.5</v>
      </c>
      <c r="I1679" s="265">
        <v>15</v>
      </c>
      <c r="J1679" s="265">
        <v>60</v>
      </c>
      <c r="K1679" s="266">
        <v>43101</v>
      </c>
      <c r="L1679" s="265">
        <v>1.46E-2</v>
      </c>
      <c r="M1679" s="265">
        <v>7.4999999999999997E-3</v>
      </c>
      <c r="N1679" s="265">
        <f t="shared" si="26"/>
        <v>2.2100000000000002E-2</v>
      </c>
      <c r="O1679" s="265" t="s">
        <v>166</v>
      </c>
    </row>
    <row r="1680" spans="1:15" hidden="1" x14ac:dyDescent="0.2">
      <c r="A1680" s="265" t="s">
        <v>1176</v>
      </c>
      <c r="B1680" s="265" t="s">
        <v>166</v>
      </c>
      <c r="C1680" s="265">
        <v>0.5</v>
      </c>
      <c r="D1680" s="265" t="s">
        <v>403</v>
      </c>
      <c r="E1680" s="265" t="s">
        <v>519</v>
      </c>
      <c r="F1680" s="265" t="s">
        <v>519</v>
      </c>
      <c r="G1680" s="265">
        <v>-0.5</v>
      </c>
      <c r="I1680" s="265">
        <v>15</v>
      </c>
      <c r="J1680" s="265">
        <v>60</v>
      </c>
      <c r="K1680" s="266">
        <v>43101</v>
      </c>
      <c r="L1680" s="265">
        <v>1.46E-2</v>
      </c>
      <c r="M1680" s="265">
        <v>7.4999999999999997E-3</v>
      </c>
      <c r="N1680" s="265">
        <f t="shared" si="26"/>
        <v>2.2100000000000002E-2</v>
      </c>
    </row>
    <row r="1681" spans="1:15" hidden="1" x14ac:dyDescent="0.2">
      <c r="A1681" s="265" t="s">
        <v>1175</v>
      </c>
      <c r="B1681" s="265" t="s">
        <v>166</v>
      </c>
      <c r="C1681" s="265">
        <v>0.5</v>
      </c>
      <c r="D1681" s="265" t="s">
        <v>403</v>
      </c>
      <c r="E1681" s="265" t="s">
        <v>519</v>
      </c>
      <c r="F1681" s="265" t="s">
        <v>519</v>
      </c>
      <c r="G1681" s="265">
        <v>-0.5</v>
      </c>
      <c r="I1681" s="265">
        <v>15</v>
      </c>
      <c r="J1681" s="265">
        <v>60</v>
      </c>
      <c r="K1681" s="266">
        <v>43101</v>
      </c>
      <c r="L1681" s="265">
        <v>1.46E-2</v>
      </c>
      <c r="M1681" s="265">
        <v>7.4999999999999997E-3</v>
      </c>
      <c r="N1681" s="265">
        <f t="shared" si="26"/>
        <v>2.2100000000000002E-2</v>
      </c>
    </row>
    <row r="1682" spans="1:15" hidden="1" x14ac:dyDescent="0.2">
      <c r="A1682" s="265" t="s">
        <v>179</v>
      </c>
      <c r="B1682" s="265" t="s">
        <v>179</v>
      </c>
      <c r="C1682" s="265">
        <v>0.5</v>
      </c>
      <c r="D1682" s="265" t="s">
        <v>403</v>
      </c>
      <c r="E1682" s="265" t="s">
        <v>519</v>
      </c>
      <c r="F1682" s="265" t="s">
        <v>519</v>
      </c>
      <c r="G1682" s="265">
        <v>0</v>
      </c>
      <c r="I1682" s="265">
        <v>32</v>
      </c>
      <c r="J1682" s="265">
        <v>30</v>
      </c>
      <c r="K1682" s="266">
        <v>43344</v>
      </c>
      <c r="L1682" s="265">
        <v>3.5799999999999998E-2</v>
      </c>
      <c r="M1682" s="265">
        <v>0</v>
      </c>
      <c r="N1682" s="265">
        <f t="shared" si="26"/>
        <v>3.5799999999999998E-2</v>
      </c>
      <c r="O1682" s="265" t="s">
        <v>179</v>
      </c>
    </row>
    <row r="1683" spans="1:15" hidden="1" x14ac:dyDescent="0.2">
      <c r="A1683" s="265" t="s">
        <v>1174</v>
      </c>
      <c r="B1683" s="265" t="s">
        <v>179</v>
      </c>
      <c r="C1683" s="265">
        <v>0.5</v>
      </c>
      <c r="D1683" s="265" t="s">
        <v>403</v>
      </c>
      <c r="E1683" s="265" t="s">
        <v>519</v>
      </c>
      <c r="F1683" s="265" t="s">
        <v>519</v>
      </c>
      <c r="G1683" s="265">
        <v>0</v>
      </c>
      <c r="I1683" s="265">
        <v>32</v>
      </c>
      <c r="J1683" s="265">
        <v>30</v>
      </c>
      <c r="K1683" s="266">
        <v>43344</v>
      </c>
      <c r="L1683" s="265">
        <v>3.5799999999999998E-2</v>
      </c>
      <c r="M1683" s="265">
        <v>0</v>
      </c>
      <c r="N1683" s="265">
        <f t="shared" si="26"/>
        <v>3.5799999999999998E-2</v>
      </c>
    </row>
    <row r="1684" spans="1:15" hidden="1" x14ac:dyDescent="0.2">
      <c r="A1684" s="265" t="s">
        <v>1173</v>
      </c>
      <c r="B1684" s="265" t="s">
        <v>387</v>
      </c>
      <c r="C1684" s="265">
        <v>0.5</v>
      </c>
      <c r="D1684" s="265" t="s">
        <v>403</v>
      </c>
      <c r="E1684" s="265" t="s">
        <v>519</v>
      </c>
      <c r="F1684" s="265" t="s">
        <v>519</v>
      </c>
      <c r="G1684" s="265">
        <v>-0.5</v>
      </c>
      <c r="I1684" s="265">
        <v>15</v>
      </c>
      <c r="J1684" s="265">
        <v>60</v>
      </c>
      <c r="K1684" s="266">
        <v>43101</v>
      </c>
      <c r="L1684" s="265">
        <v>1.46E-2</v>
      </c>
      <c r="M1684" s="265">
        <v>7.4999999999999997E-3</v>
      </c>
      <c r="N1684" s="265">
        <f t="shared" si="26"/>
        <v>2.2100000000000002E-2</v>
      </c>
    </row>
    <row r="1685" spans="1:15" hidden="1" x14ac:dyDescent="0.2">
      <c r="A1685" s="265" t="s">
        <v>387</v>
      </c>
      <c r="B1685" s="265" t="s">
        <v>387</v>
      </c>
      <c r="C1685" s="265">
        <v>0.5</v>
      </c>
      <c r="D1685" s="265" t="s">
        <v>403</v>
      </c>
      <c r="E1685" s="265" t="s">
        <v>519</v>
      </c>
      <c r="F1685" s="265" t="s">
        <v>519</v>
      </c>
      <c r="G1685" s="265">
        <v>-0.5</v>
      </c>
      <c r="I1685" s="265">
        <v>15</v>
      </c>
      <c r="J1685" s="265">
        <v>60</v>
      </c>
      <c r="K1685" s="266">
        <v>43101</v>
      </c>
      <c r="L1685" s="265">
        <v>1.46E-2</v>
      </c>
      <c r="M1685" s="265">
        <v>7.4999999999999997E-3</v>
      </c>
      <c r="N1685" s="265">
        <f t="shared" si="26"/>
        <v>2.2100000000000002E-2</v>
      </c>
      <c r="O1685" s="265" t="s">
        <v>387</v>
      </c>
    </row>
    <row r="1686" spans="1:15" hidden="1" x14ac:dyDescent="0.2">
      <c r="A1686" s="265" t="s">
        <v>1172</v>
      </c>
      <c r="B1686" s="265" t="s">
        <v>387</v>
      </c>
      <c r="C1686" s="265">
        <v>0.5</v>
      </c>
      <c r="D1686" s="265" t="s">
        <v>403</v>
      </c>
      <c r="E1686" s="265" t="s">
        <v>519</v>
      </c>
      <c r="F1686" s="265" t="s">
        <v>519</v>
      </c>
      <c r="G1686" s="265">
        <v>-0.5</v>
      </c>
      <c r="I1686" s="265">
        <v>15</v>
      </c>
      <c r="J1686" s="265">
        <v>60</v>
      </c>
      <c r="K1686" s="266">
        <v>43101</v>
      </c>
      <c r="L1686" s="265">
        <v>1.46E-2</v>
      </c>
      <c r="M1686" s="265">
        <v>7.4999999999999997E-3</v>
      </c>
      <c r="N1686" s="265">
        <f t="shared" si="26"/>
        <v>2.2100000000000002E-2</v>
      </c>
      <c r="O1686" s="265" t="s">
        <v>1172</v>
      </c>
    </row>
    <row r="1687" spans="1:15" hidden="1" x14ac:dyDescent="0.2">
      <c r="A1687" s="265" t="s">
        <v>1171</v>
      </c>
      <c r="B1687" s="265" t="s">
        <v>387</v>
      </c>
      <c r="C1687" s="265">
        <v>0.5</v>
      </c>
      <c r="D1687" s="265" t="s">
        <v>403</v>
      </c>
      <c r="E1687" s="265" t="s">
        <v>519</v>
      </c>
      <c r="F1687" s="265" t="s">
        <v>519</v>
      </c>
      <c r="G1687" s="265">
        <v>-0.5</v>
      </c>
      <c r="I1687" s="265">
        <v>15</v>
      </c>
      <c r="J1687" s="265">
        <v>60</v>
      </c>
      <c r="K1687" s="266">
        <v>43101</v>
      </c>
      <c r="L1687" s="265">
        <v>1.46E-2</v>
      </c>
      <c r="M1687" s="265">
        <v>7.4999999999999997E-3</v>
      </c>
      <c r="N1687" s="265">
        <f t="shared" si="26"/>
        <v>2.2100000000000002E-2</v>
      </c>
    </row>
    <row r="1688" spans="1:15" hidden="1" x14ac:dyDescent="0.2">
      <c r="A1688" s="265" t="s">
        <v>1170</v>
      </c>
      <c r="B1688" s="265" t="s">
        <v>1169</v>
      </c>
      <c r="C1688" s="265">
        <v>0.5</v>
      </c>
      <c r="D1688" s="265" t="s">
        <v>403</v>
      </c>
      <c r="E1688" s="265" t="s">
        <v>519</v>
      </c>
      <c r="F1688" s="265" t="s">
        <v>519</v>
      </c>
      <c r="G1688" s="265">
        <v>0</v>
      </c>
      <c r="I1688" s="265">
        <v>34</v>
      </c>
      <c r="K1688" s="266">
        <v>43101</v>
      </c>
      <c r="L1688" s="265">
        <v>0</v>
      </c>
      <c r="M1688" s="265">
        <v>0</v>
      </c>
      <c r="N1688" s="265">
        <f t="shared" si="26"/>
        <v>0</v>
      </c>
    </row>
    <row r="1689" spans="1:15" hidden="1" x14ac:dyDescent="0.2">
      <c r="A1689" s="265" t="s">
        <v>1168</v>
      </c>
      <c r="B1689" s="265" t="s">
        <v>167</v>
      </c>
      <c r="C1689" s="265">
        <v>0.5</v>
      </c>
      <c r="D1689" s="265" t="s">
        <v>403</v>
      </c>
      <c r="E1689" s="265" t="s">
        <v>519</v>
      </c>
      <c r="F1689" s="265" t="s">
        <v>519</v>
      </c>
      <c r="G1689" s="265">
        <v>-0.5</v>
      </c>
      <c r="I1689" s="265">
        <v>22</v>
      </c>
      <c r="J1689" s="265">
        <v>39</v>
      </c>
      <c r="K1689" s="266">
        <v>43101</v>
      </c>
      <c r="L1689" s="265">
        <v>2.7300000000000001E-2</v>
      </c>
      <c r="M1689" s="265">
        <v>1.4E-2</v>
      </c>
      <c r="N1689" s="265">
        <f t="shared" si="26"/>
        <v>4.1300000000000003E-2</v>
      </c>
    </row>
    <row r="1690" spans="1:15" hidden="1" x14ac:dyDescent="0.2">
      <c r="A1690" s="265" t="s">
        <v>167</v>
      </c>
      <c r="B1690" s="265" t="s">
        <v>167</v>
      </c>
      <c r="C1690" s="265">
        <v>0.5</v>
      </c>
      <c r="D1690" s="265" t="s">
        <v>403</v>
      </c>
      <c r="E1690" s="265" t="s">
        <v>519</v>
      </c>
      <c r="F1690" s="265" t="s">
        <v>519</v>
      </c>
      <c r="G1690" s="265">
        <v>-0.5</v>
      </c>
      <c r="I1690" s="265">
        <v>22</v>
      </c>
      <c r="J1690" s="265">
        <v>39</v>
      </c>
      <c r="K1690" s="266">
        <v>43101</v>
      </c>
      <c r="L1690" s="265">
        <v>2.7300000000000001E-2</v>
      </c>
      <c r="M1690" s="265">
        <v>1.4E-2</v>
      </c>
      <c r="N1690" s="265">
        <f t="shared" si="26"/>
        <v>4.1300000000000003E-2</v>
      </c>
      <c r="O1690" s="265" t="s">
        <v>167</v>
      </c>
    </row>
    <row r="1691" spans="1:15" hidden="1" x14ac:dyDescent="0.2">
      <c r="A1691" s="265" t="s">
        <v>1167</v>
      </c>
      <c r="B1691" s="265" t="s">
        <v>520</v>
      </c>
      <c r="C1691" s="265">
        <v>0.5</v>
      </c>
      <c r="D1691" s="265" t="s">
        <v>403</v>
      </c>
      <c r="E1691" s="265" t="s">
        <v>519</v>
      </c>
      <c r="F1691" s="265" t="s">
        <v>519</v>
      </c>
      <c r="G1691" s="265">
        <v>0</v>
      </c>
      <c r="K1691" s="266">
        <v>41730</v>
      </c>
      <c r="L1691" s="265">
        <v>0</v>
      </c>
      <c r="M1691" s="265">
        <v>0</v>
      </c>
      <c r="N1691" s="265">
        <f t="shared" si="26"/>
        <v>0</v>
      </c>
      <c r="O1691" s="265" t="s">
        <v>1167</v>
      </c>
    </row>
    <row r="1692" spans="1:15" hidden="1" x14ac:dyDescent="0.2">
      <c r="A1692" s="265" t="s">
        <v>1166</v>
      </c>
      <c r="B1692" s="265" t="s">
        <v>388</v>
      </c>
      <c r="C1692" s="265">
        <v>0.5</v>
      </c>
      <c r="D1692" s="265" t="s">
        <v>403</v>
      </c>
      <c r="E1692" s="265" t="s">
        <v>519</v>
      </c>
      <c r="F1692" s="265" t="s">
        <v>519</v>
      </c>
      <c r="G1692" s="265">
        <v>-0.5</v>
      </c>
      <c r="I1692" s="265">
        <v>22</v>
      </c>
      <c r="J1692" s="265">
        <v>39</v>
      </c>
      <c r="K1692" s="266">
        <v>43101</v>
      </c>
      <c r="L1692" s="265">
        <v>2.7300000000000001E-2</v>
      </c>
      <c r="M1692" s="265">
        <v>1.4E-2</v>
      </c>
      <c r="N1692" s="265">
        <f t="shared" si="26"/>
        <v>4.1300000000000003E-2</v>
      </c>
    </row>
    <row r="1693" spans="1:15" hidden="1" x14ac:dyDescent="0.2">
      <c r="A1693" s="265" t="s">
        <v>388</v>
      </c>
      <c r="B1693" s="265" t="s">
        <v>388</v>
      </c>
      <c r="C1693" s="265">
        <v>0.5</v>
      </c>
      <c r="D1693" s="265" t="s">
        <v>403</v>
      </c>
      <c r="E1693" s="265" t="s">
        <v>519</v>
      </c>
      <c r="F1693" s="265" t="s">
        <v>519</v>
      </c>
      <c r="G1693" s="265">
        <v>-0.5</v>
      </c>
      <c r="I1693" s="265">
        <v>22</v>
      </c>
      <c r="J1693" s="265">
        <v>39</v>
      </c>
      <c r="K1693" s="266">
        <v>43101</v>
      </c>
      <c r="L1693" s="265">
        <v>2.7300000000000001E-2</v>
      </c>
      <c r="M1693" s="265">
        <v>1.4E-2</v>
      </c>
      <c r="N1693" s="265">
        <f t="shared" si="26"/>
        <v>4.1300000000000003E-2</v>
      </c>
      <c r="O1693" s="265" t="s">
        <v>388</v>
      </c>
    </row>
    <row r="1694" spans="1:15" hidden="1" x14ac:dyDescent="0.2">
      <c r="A1694" s="265" t="s">
        <v>1165</v>
      </c>
      <c r="B1694" s="265" t="s">
        <v>1164</v>
      </c>
      <c r="C1694" s="265">
        <v>0.5</v>
      </c>
      <c r="D1694" s="265" t="s">
        <v>403</v>
      </c>
      <c r="E1694" s="265" t="s">
        <v>519</v>
      </c>
      <c r="F1694" s="265" t="s">
        <v>519</v>
      </c>
      <c r="G1694" s="265">
        <v>0</v>
      </c>
      <c r="I1694" s="265">
        <v>16</v>
      </c>
      <c r="J1694" s="265">
        <v>40</v>
      </c>
      <c r="K1694" s="266">
        <v>40664</v>
      </c>
      <c r="L1694" s="265">
        <v>0</v>
      </c>
      <c r="M1694" s="265">
        <v>0</v>
      </c>
      <c r="N1694" s="265">
        <f t="shared" si="26"/>
        <v>0</v>
      </c>
    </row>
    <row r="1695" spans="1:15" hidden="1" x14ac:dyDescent="0.2">
      <c r="A1695" s="265" t="s">
        <v>1163</v>
      </c>
      <c r="B1695" s="265" t="s">
        <v>190</v>
      </c>
      <c r="C1695" s="265">
        <v>0.5</v>
      </c>
      <c r="D1695" s="265" t="s">
        <v>403</v>
      </c>
      <c r="E1695" s="265" t="s">
        <v>519</v>
      </c>
      <c r="F1695" s="265" t="s">
        <v>519</v>
      </c>
      <c r="G1695" s="265">
        <v>0</v>
      </c>
      <c r="I1695" s="265">
        <v>32</v>
      </c>
      <c r="J1695" s="265">
        <v>30</v>
      </c>
      <c r="K1695" s="266">
        <v>43344</v>
      </c>
      <c r="L1695" s="265">
        <v>3.5099999999999999E-2</v>
      </c>
      <c r="M1695" s="265">
        <v>0</v>
      </c>
      <c r="N1695" s="265">
        <f t="shared" si="26"/>
        <v>3.5099999999999999E-2</v>
      </c>
    </row>
    <row r="1696" spans="1:15" hidden="1" x14ac:dyDescent="0.2">
      <c r="A1696" s="265" t="s">
        <v>190</v>
      </c>
      <c r="B1696" s="265" t="s">
        <v>190</v>
      </c>
      <c r="C1696" s="265">
        <v>0.5</v>
      </c>
      <c r="D1696" s="265" t="s">
        <v>403</v>
      </c>
      <c r="E1696" s="265" t="s">
        <v>519</v>
      </c>
      <c r="F1696" s="265" t="s">
        <v>519</v>
      </c>
      <c r="G1696" s="265">
        <v>0</v>
      </c>
      <c r="I1696" s="265">
        <v>32</v>
      </c>
      <c r="J1696" s="265">
        <v>30</v>
      </c>
      <c r="K1696" s="266">
        <v>43344</v>
      </c>
      <c r="L1696" s="265">
        <v>3.5099999999999999E-2</v>
      </c>
      <c r="M1696" s="265">
        <v>0</v>
      </c>
      <c r="N1696" s="265">
        <f t="shared" si="26"/>
        <v>3.5099999999999999E-2</v>
      </c>
      <c r="O1696" s="265" t="s">
        <v>190</v>
      </c>
    </row>
    <row r="1697" spans="1:15" hidden="1" x14ac:dyDescent="0.2">
      <c r="A1697" s="265" t="s">
        <v>168</v>
      </c>
      <c r="B1697" s="265" t="s">
        <v>168</v>
      </c>
      <c r="C1697" s="265">
        <v>0.5</v>
      </c>
      <c r="D1697" s="265" t="s">
        <v>403</v>
      </c>
      <c r="E1697" s="265" t="s">
        <v>519</v>
      </c>
      <c r="F1697" s="265" t="s">
        <v>519</v>
      </c>
      <c r="G1697" s="265">
        <v>-0.75</v>
      </c>
      <c r="I1697" s="265">
        <v>15</v>
      </c>
      <c r="J1697" s="265">
        <v>50</v>
      </c>
      <c r="K1697" s="266">
        <v>43101</v>
      </c>
      <c r="L1697" s="265">
        <v>1.83E-2</v>
      </c>
      <c r="M1697" s="265">
        <v>1.37E-2</v>
      </c>
      <c r="N1697" s="265">
        <f t="shared" si="26"/>
        <v>3.2000000000000001E-2</v>
      </c>
      <c r="O1697" s="265" t="s">
        <v>168</v>
      </c>
    </row>
    <row r="1698" spans="1:15" hidden="1" x14ac:dyDescent="0.2">
      <c r="A1698" s="265" t="s">
        <v>1162</v>
      </c>
      <c r="B1698" s="265" t="s">
        <v>168</v>
      </c>
      <c r="C1698" s="265">
        <v>0.5</v>
      </c>
      <c r="D1698" s="265" t="s">
        <v>403</v>
      </c>
      <c r="E1698" s="265" t="s">
        <v>519</v>
      </c>
      <c r="F1698" s="265" t="s">
        <v>519</v>
      </c>
      <c r="G1698" s="265">
        <v>-0.75</v>
      </c>
      <c r="I1698" s="265">
        <v>15</v>
      </c>
      <c r="J1698" s="265">
        <v>50</v>
      </c>
      <c r="K1698" s="266">
        <v>43101</v>
      </c>
      <c r="L1698" s="265">
        <v>1.83E-2</v>
      </c>
      <c r="M1698" s="265">
        <v>1.37E-2</v>
      </c>
      <c r="N1698" s="265">
        <f t="shared" si="26"/>
        <v>3.2000000000000001E-2</v>
      </c>
    </row>
    <row r="1699" spans="1:15" hidden="1" x14ac:dyDescent="0.2">
      <c r="A1699" s="265" t="s">
        <v>180</v>
      </c>
      <c r="B1699" s="265" t="s">
        <v>180</v>
      </c>
      <c r="C1699" s="265">
        <v>0.5</v>
      </c>
      <c r="D1699" s="265" t="s">
        <v>403</v>
      </c>
      <c r="E1699" s="265" t="s">
        <v>519</v>
      </c>
      <c r="F1699" s="265" t="s">
        <v>519</v>
      </c>
      <c r="G1699" s="265">
        <v>-0.75</v>
      </c>
      <c r="I1699" s="265">
        <v>15</v>
      </c>
      <c r="J1699" s="265">
        <v>50</v>
      </c>
      <c r="K1699" s="266">
        <v>43101</v>
      </c>
      <c r="L1699" s="265">
        <v>2.2499999999999999E-2</v>
      </c>
      <c r="M1699" s="265">
        <v>1.6899999999999998E-2</v>
      </c>
      <c r="N1699" s="265">
        <f t="shared" si="26"/>
        <v>3.9399999999999998E-2</v>
      </c>
      <c r="O1699" s="265" t="s">
        <v>180</v>
      </c>
    </row>
    <row r="1700" spans="1:15" hidden="1" x14ac:dyDescent="0.2">
      <c r="A1700" s="265" t="s">
        <v>1161</v>
      </c>
      <c r="B1700" s="265" t="s">
        <v>180</v>
      </c>
      <c r="C1700" s="265">
        <v>0.5</v>
      </c>
      <c r="D1700" s="265" t="s">
        <v>403</v>
      </c>
      <c r="E1700" s="265" t="s">
        <v>519</v>
      </c>
      <c r="F1700" s="265" t="s">
        <v>519</v>
      </c>
      <c r="G1700" s="265">
        <v>-0.75</v>
      </c>
      <c r="I1700" s="265">
        <v>15</v>
      </c>
      <c r="J1700" s="265">
        <v>50</v>
      </c>
      <c r="K1700" s="266">
        <v>43101</v>
      </c>
      <c r="L1700" s="265">
        <v>2.2499999999999999E-2</v>
      </c>
      <c r="M1700" s="265">
        <v>1.6899999999999998E-2</v>
      </c>
      <c r="N1700" s="265">
        <f t="shared" si="26"/>
        <v>3.9399999999999998E-2</v>
      </c>
    </row>
    <row r="1701" spans="1:15" hidden="1" x14ac:dyDescent="0.2">
      <c r="A1701" s="265" t="s">
        <v>1160</v>
      </c>
      <c r="B1701" s="265" t="s">
        <v>1159</v>
      </c>
      <c r="C1701" s="265">
        <v>0.5</v>
      </c>
      <c r="D1701" s="265" t="s">
        <v>403</v>
      </c>
      <c r="E1701" s="265" t="s">
        <v>519</v>
      </c>
      <c r="F1701" s="265" t="s">
        <v>519</v>
      </c>
      <c r="G1701" s="265">
        <v>0</v>
      </c>
      <c r="I1701" s="265">
        <v>34</v>
      </c>
      <c r="K1701" s="266">
        <v>43101</v>
      </c>
      <c r="L1701" s="265">
        <v>0</v>
      </c>
      <c r="M1701" s="265">
        <v>0</v>
      </c>
      <c r="N1701" s="265">
        <f t="shared" si="26"/>
        <v>0</v>
      </c>
    </row>
    <row r="1702" spans="1:15" hidden="1" x14ac:dyDescent="0.2">
      <c r="A1702" s="265" t="s">
        <v>1158</v>
      </c>
      <c r="B1702" s="265" t="s">
        <v>1157</v>
      </c>
      <c r="C1702" s="265">
        <v>0.5</v>
      </c>
      <c r="D1702" s="265" t="s">
        <v>403</v>
      </c>
      <c r="E1702" s="265" t="s">
        <v>519</v>
      </c>
      <c r="F1702" s="265" t="s">
        <v>519</v>
      </c>
      <c r="G1702" s="265">
        <v>0</v>
      </c>
      <c r="I1702" s="265">
        <v>16</v>
      </c>
      <c r="J1702" s="265">
        <v>40</v>
      </c>
      <c r="K1702" s="266">
        <v>43101</v>
      </c>
      <c r="L1702" s="265">
        <v>0</v>
      </c>
      <c r="M1702" s="265">
        <v>0</v>
      </c>
      <c r="N1702" s="265">
        <f t="shared" si="26"/>
        <v>0</v>
      </c>
    </row>
    <row r="1703" spans="1:15" hidden="1" x14ac:dyDescent="0.2">
      <c r="A1703" s="265" t="s">
        <v>191</v>
      </c>
      <c r="B1703" s="265" t="s">
        <v>1155</v>
      </c>
      <c r="C1703" s="265">
        <v>0.5</v>
      </c>
      <c r="D1703" s="265" t="s">
        <v>403</v>
      </c>
      <c r="E1703" s="265" t="s">
        <v>519</v>
      </c>
      <c r="F1703" s="265" t="s">
        <v>519</v>
      </c>
      <c r="G1703" s="265">
        <v>-0.25</v>
      </c>
      <c r="I1703" s="265">
        <v>16</v>
      </c>
      <c r="J1703" s="265">
        <v>39</v>
      </c>
      <c r="K1703" s="266">
        <v>43101</v>
      </c>
      <c r="L1703" s="265">
        <v>3.2599999999999997E-2</v>
      </c>
      <c r="M1703" s="265">
        <v>8.0999999999999996E-3</v>
      </c>
      <c r="N1703" s="265">
        <f t="shared" si="26"/>
        <v>4.07E-2</v>
      </c>
      <c r="O1703" s="265" t="s">
        <v>191</v>
      </c>
    </row>
    <row r="1704" spans="1:15" hidden="1" x14ac:dyDescent="0.2">
      <c r="A1704" s="265" t="s">
        <v>1156</v>
      </c>
      <c r="B1704" s="265" t="s">
        <v>1155</v>
      </c>
      <c r="C1704" s="265">
        <v>0.5</v>
      </c>
      <c r="D1704" s="265" t="s">
        <v>403</v>
      </c>
      <c r="E1704" s="265" t="s">
        <v>519</v>
      </c>
      <c r="F1704" s="265" t="s">
        <v>519</v>
      </c>
      <c r="G1704" s="265">
        <v>-0.25</v>
      </c>
      <c r="I1704" s="265">
        <v>16</v>
      </c>
      <c r="J1704" s="265">
        <v>39</v>
      </c>
      <c r="K1704" s="266">
        <v>43101</v>
      </c>
      <c r="L1704" s="265">
        <v>3.2599999999999997E-2</v>
      </c>
      <c r="M1704" s="265">
        <v>8.0999999999999996E-3</v>
      </c>
      <c r="N1704" s="265">
        <f t="shared" si="26"/>
        <v>4.07E-2</v>
      </c>
    </row>
    <row r="1705" spans="1:15" hidden="1" x14ac:dyDescent="0.2">
      <c r="A1705" s="265" t="s">
        <v>1154</v>
      </c>
      <c r="B1705" s="265" t="s">
        <v>520</v>
      </c>
      <c r="C1705" s="265">
        <v>0.5</v>
      </c>
      <c r="D1705" s="265" t="s">
        <v>403</v>
      </c>
      <c r="E1705" s="265" t="s">
        <v>519</v>
      </c>
      <c r="F1705" s="265" t="s">
        <v>519</v>
      </c>
      <c r="G1705" s="265">
        <v>0</v>
      </c>
      <c r="K1705" s="266">
        <v>41730</v>
      </c>
      <c r="L1705" s="265">
        <v>0</v>
      </c>
      <c r="M1705" s="265">
        <v>0</v>
      </c>
      <c r="N1705" s="265">
        <f t="shared" si="26"/>
        <v>0</v>
      </c>
    </row>
    <row r="1706" spans="1:15" hidden="1" x14ac:dyDescent="0.2">
      <c r="A1706" s="265" t="s">
        <v>1153</v>
      </c>
      <c r="B1706" s="265" t="s">
        <v>1153</v>
      </c>
      <c r="C1706" s="265">
        <v>0.5</v>
      </c>
      <c r="D1706" s="265" t="s">
        <v>403</v>
      </c>
      <c r="E1706" s="265" t="s">
        <v>519</v>
      </c>
      <c r="F1706" s="265" t="s">
        <v>519</v>
      </c>
      <c r="G1706" s="265">
        <v>-0.25</v>
      </c>
      <c r="I1706" s="265">
        <v>16</v>
      </c>
      <c r="J1706" s="265">
        <v>39</v>
      </c>
      <c r="K1706" s="266">
        <v>43101</v>
      </c>
      <c r="L1706" s="265">
        <v>3.2599999999999997E-2</v>
      </c>
      <c r="M1706" s="265">
        <v>8.0999999999999996E-3</v>
      </c>
      <c r="N1706" s="265">
        <f t="shared" si="26"/>
        <v>4.07E-2</v>
      </c>
    </row>
    <row r="1707" spans="1:15" hidden="1" x14ac:dyDescent="0.2">
      <c r="A1707" s="265" t="s">
        <v>155</v>
      </c>
      <c r="B1707" s="265" t="s">
        <v>155</v>
      </c>
      <c r="C1707" s="265">
        <v>0.5</v>
      </c>
      <c r="D1707" s="265" t="s">
        <v>403</v>
      </c>
      <c r="E1707" s="265" t="s">
        <v>519</v>
      </c>
      <c r="F1707" s="265" t="s">
        <v>519</v>
      </c>
      <c r="G1707" s="265">
        <v>-0.05</v>
      </c>
      <c r="I1707" s="265">
        <v>32</v>
      </c>
      <c r="J1707" s="265">
        <v>20</v>
      </c>
      <c r="K1707" s="266">
        <v>43101</v>
      </c>
      <c r="L1707" s="265">
        <v>0.05</v>
      </c>
      <c r="M1707" s="265">
        <v>2.5000000000000001E-3</v>
      </c>
      <c r="N1707" s="265">
        <f t="shared" si="26"/>
        <v>5.2500000000000005E-2</v>
      </c>
      <c r="O1707" s="265" t="s">
        <v>155</v>
      </c>
    </row>
    <row r="1708" spans="1:15" hidden="1" x14ac:dyDescent="0.2">
      <c r="A1708" s="265" t="s">
        <v>1152</v>
      </c>
      <c r="B1708" s="265" t="s">
        <v>155</v>
      </c>
      <c r="C1708" s="265">
        <v>0.5</v>
      </c>
      <c r="D1708" s="265" t="s">
        <v>403</v>
      </c>
      <c r="E1708" s="265" t="s">
        <v>519</v>
      </c>
      <c r="F1708" s="265" t="s">
        <v>519</v>
      </c>
      <c r="G1708" s="265">
        <v>-0.05</v>
      </c>
      <c r="I1708" s="265">
        <v>32</v>
      </c>
      <c r="J1708" s="265">
        <v>20</v>
      </c>
      <c r="K1708" s="266">
        <v>43101</v>
      </c>
      <c r="L1708" s="265">
        <v>0.05</v>
      </c>
      <c r="M1708" s="265">
        <v>2.5000000000000001E-3</v>
      </c>
      <c r="N1708" s="265">
        <f t="shared" si="26"/>
        <v>5.2500000000000005E-2</v>
      </c>
    </row>
    <row r="1709" spans="1:15" hidden="1" x14ac:dyDescent="0.2">
      <c r="A1709" s="265" t="s">
        <v>1150</v>
      </c>
      <c r="B1709" s="265" t="s">
        <v>1150</v>
      </c>
      <c r="C1709" s="265">
        <v>0.5</v>
      </c>
      <c r="D1709" s="265" t="s">
        <v>403</v>
      </c>
      <c r="E1709" s="265" t="s">
        <v>519</v>
      </c>
      <c r="F1709" s="265" t="s">
        <v>519</v>
      </c>
      <c r="G1709" s="265">
        <v>-0.05</v>
      </c>
      <c r="I1709" s="265">
        <v>32</v>
      </c>
      <c r="J1709" s="265">
        <v>15</v>
      </c>
      <c r="K1709" s="266">
        <v>43101</v>
      </c>
      <c r="L1709" s="265">
        <v>6.6699999999999995E-2</v>
      </c>
      <c r="M1709" s="265">
        <v>3.3E-3</v>
      </c>
      <c r="N1709" s="265">
        <f t="shared" si="26"/>
        <v>6.9999999999999993E-2</v>
      </c>
      <c r="O1709" s="265" t="s">
        <v>1150</v>
      </c>
    </row>
    <row r="1710" spans="1:15" hidden="1" x14ac:dyDescent="0.2">
      <c r="A1710" s="265" t="s">
        <v>1151</v>
      </c>
      <c r="B1710" s="265" t="s">
        <v>1150</v>
      </c>
      <c r="C1710" s="265">
        <v>0.5</v>
      </c>
      <c r="D1710" s="265" t="s">
        <v>403</v>
      </c>
      <c r="E1710" s="265" t="s">
        <v>519</v>
      </c>
      <c r="F1710" s="265" t="s">
        <v>519</v>
      </c>
      <c r="G1710" s="265">
        <v>-0.05</v>
      </c>
      <c r="I1710" s="265">
        <v>32</v>
      </c>
      <c r="J1710" s="265">
        <v>15</v>
      </c>
      <c r="K1710" s="266">
        <v>43101</v>
      </c>
      <c r="L1710" s="265">
        <v>6.6699999999999995E-2</v>
      </c>
      <c r="M1710" s="265">
        <v>3.3E-3</v>
      </c>
      <c r="N1710" s="265">
        <f t="shared" si="26"/>
        <v>6.9999999999999993E-2</v>
      </c>
    </row>
    <row r="1711" spans="1:15" hidden="1" x14ac:dyDescent="0.2">
      <c r="A1711" s="265" t="s">
        <v>156</v>
      </c>
      <c r="B1711" s="265" t="s">
        <v>1148</v>
      </c>
      <c r="C1711" s="265">
        <v>0.5</v>
      </c>
      <c r="D1711" s="265" t="s">
        <v>403</v>
      </c>
      <c r="E1711" s="265" t="s">
        <v>519</v>
      </c>
      <c r="F1711" s="265" t="s">
        <v>519</v>
      </c>
      <c r="G1711" s="265">
        <v>-0.1</v>
      </c>
      <c r="I1711" s="265">
        <v>23</v>
      </c>
      <c r="J1711" s="265">
        <v>47</v>
      </c>
      <c r="K1711" s="266">
        <v>43101</v>
      </c>
      <c r="L1711" s="265">
        <v>2.0500000000000001E-2</v>
      </c>
      <c r="M1711" s="265">
        <v>2E-3</v>
      </c>
      <c r="N1711" s="265">
        <f t="shared" si="26"/>
        <v>2.2499999999999999E-2</v>
      </c>
      <c r="O1711" s="265" t="s">
        <v>156</v>
      </c>
    </row>
    <row r="1712" spans="1:15" hidden="1" x14ac:dyDescent="0.2">
      <c r="A1712" s="265" t="s">
        <v>1149</v>
      </c>
      <c r="B1712" s="265" t="s">
        <v>1148</v>
      </c>
      <c r="C1712" s="265">
        <v>0.5</v>
      </c>
      <c r="D1712" s="265" t="s">
        <v>403</v>
      </c>
      <c r="E1712" s="265" t="s">
        <v>519</v>
      </c>
      <c r="F1712" s="265" t="s">
        <v>519</v>
      </c>
      <c r="G1712" s="265">
        <v>-0.1</v>
      </c>
      <c r="I1712" s="265">
        <v>23</v>
      </c>
      <c r="J1712" s="265">
        <v>47</v>
      </c>
      <c r="K1712" s="266">
        <v>43101</v>
      </c>
      <c r="L1712" s="265">
        <v>2.0500000000000001E-2</v>
      </c>
      <c r="M1712" s="265">
        <v>2E-3</v>
      </c>
      <c r="N1712" s="265">
        <f t="shared" si="26"/>
        <v>2.2499999999999999E-2</v>
      </c>
    </row>
    <row r="1713" spans="1:15" hidden="1" x14ac:dyDescent="0.2">
      <c r="A1713" s="265" t="s">
        <v>1147</v>
      </c>
      <c r="B1713" s="265" t="s">
        <v>1147</v>
      </c>
      <c r="C1713" s="265">
        <v>0.5</v>
      </c>
      <c r="D1713" s="265" t="s">
        <v>403</v>
      </c>
      <c r="E1713" s="265" t="s">
        <v>519</v>
      </c>
      <c r="F1713" s="265" t="s">
        <v>519</v>
      </c>
      <c r="G1713" s="265">
        <v>-0.1</v>
      </c>
      <c r="I1713" s="265">
        <v>23</v>
      </c>
      <c r="J1713" s="265">
        <v>47</v>
      </c>
      <c r="K1713" s="266">
        <v>43101</v>
      </c>
      <c r="L1713" s="265">
        <v>2.0500000000000001E-2</v>
      </c>
      <c r="M1713" s="265">
        <v>2E-3</v>
      </c>
      <c r="N1713" s="265">
        <f t="shared" si="26"/>
        <v>2.2499999999999999E-2</v>
      </c>
    </row>
    <row r="1714" spans="1:15" hidden="1" x14ac:dyDescent="0.2">
      <c r="A1714" s="265" t="s">
        <v>157</v>
      </c>
      <c r="B1714" s="265" t="s">
        <v>157</v>
      </c>
      <c r="C1714" s="265">
        <v>0.5</v>
      </c>
      <c r="D1714" s="265" t="s">
        <v>403</v>
      </c>
      <c r="E1714" s="265" t="s">
        <v>519</v>
      </c>
      <c r="F1714" s="265" t="s">
        <v>519</v>
      </c>
      <c r="G1714" s="265">
        <v>-0.1</v>
      </c>
      <c r="I1714" s="265">
        <v>23</v>
      </c>
      <c r="J1714" s="265">
        <v>47</v>
      </c>
      <c r="K1714" s="266">
        <v>43101</v>
      </c>
      <c r="L1714" s="265">
        <v>2.0500000000000001E-2</v>
      </c>
      <c r="M1714" s="265">
        <v>2E-3</v>
      </c>
      <c r="N1714" s="265">
        <f t="shared" si="26"/>
        <v>2.2499999999999999E-2</v>
      </c>
      <c r="O1714" s="265" t="s">
        <v>157</v>
      </c>
    </row>
    <row r="1715" spans="1:15" hidden="1" x14ac:dyDescent="0.2">
      <c r="A1715" s="265" t="s">
        <v>1146</v>
      </c>
      <c r="B1715" s="265" t="s">
        <v>157</v>
      </c>
      <c r="C1715" s="265">
        <v>0.5</v>
      </c>
      <c r="D1715" s="265" t="s">
        <v>403</v>
      </c>
      <c r="E1715" s="265" t="s">
        <v>519</v>
      </c>
      <c r="F1715" s="265" t="s">
        <v>519</v>
      </c>
      <c r="G1715" s="265">
        <v>-0.1</v>
      </c>
      <c r="I1715" s="265">
        <v>23</v>
      </c>
      <c r="J1715" s="265">
        <v>47</v>
      </c>
      <c r="K1715" s="266">
        <v>43101</v>
      </c>
      <c r="L1715" s="265">
        <v>2.0500000000000001E-2</v>
      </c>
      <c r="M1715" s="265">
        <v>2E-3</v>
      </c>
      <c r="N1715" s="265">
        <f t="shared" si="26"/>
        <v>2.2499999999999999E-2</v>
      </c>
    </row>
    <row r="1716" spans="1:15" hidden="1" x14ac:dyDescent="0.2">
      <c r="A1716" s="265" t="s">
        <v>1144</v>
      </c>
      <c r="B1716" s="265" t="s">
        <v>1144</v>
      </c>
      <c r="C1716" s="265">
        <v>0.5</v>
      </c>
      <c r="D1716" s="265" t="s">
        <v>403</v>
      </c>
      <c r="E1716" s="265" t="s">
        <v>519</v>
      </c>
      <c r="F1716" s="265" t="s">
        <v>519</v>
      </c>
      <c r="G1716" s="265">
        <v>-0.1</v>
      </c>
      <c r="I1716" s="265">
        <v>23</v>
      </c>
      <c r="J1716" s="265">
        <v>47</v>
      </c>
      <c r="K1716" s="266">
        <v>43101</v>
      </c>
      <c r="L1716" s="265">
        <v>2.0500000000000001E-2</v>
      </c>
      <c r="M1716" s="265">
        <v>2E-3</v>
      </c>
      <c r="N1716" s="265">
        <f t="shared" si="26"/>
        <v>2.2499999999999999E-2</v>
      </c>
      <c r="O1716" s="265" t="s">
        <v>1144</v>
      </c>
    </row>
    <row r="1717" spans="1:15" hidden="1" x14ac:dyDescent="0.2">
      <c r="A1717" s="265" t="s">
        <v>1145</v>
      </c>
      <c r="B1717" s="265" t="s">
        <v>1144</v>
      </c>
      <c r="C1717" s="265">
        <v>0.5</v>
      </c>
      <c r="D1717" s="265" t="s">
        <v>403</v>
      </c>
      <c r="E1717" s="265" t="s">
        <v>519</v>
      </c>
      <c r="F1717" s="265" t="s">
        <v>519</v>
      </c>
      <c r="G1717" s="265">
        <v>-0.1</v>
      </c>
      <c r="I1717" s="265">
        <v>23</v>
      </c>
      <c r="J1717" s="265">
        <v>47</v>
      </c>
      <c r="K1717" s="266">
        <v>43101</v>
      </c>
      <c r="L1717" s="265">
        <v>2.0500000000000001E-2</v>
      </c>
      <c r="M1717" s="265">
        <v>2E-3</v>
      </c>
      <c r="N1717" s="265">
        <f t="shared" si="26"/>
        <v>2.2499999999999999E-2</v>
      </c>
    </row>
    <row r="1718" spans="1:15" hidden="1" x14ac:dyDescent="0.2">
      <c r="A1718" s="265" t="s">
        <v>192</v>
      </c>
      <c r="B1718" s="265" t="s">
        <v>192</v>
      </c>
      <c r="C1718" s="265">
        <v>0.5</v>
      </c>
      <c r="D1718" s="265" t="s">
        <v>403</v>
      </c>
      <c r="E1718" s="265" t="s">
        <v>519</v>
      </c>
      <c r="F1718" s="265" t="s">
        <v>519</v>
      </c>
      <c r="G1718" s="265">
        <v>0</v>
      </c>
      <c r="I1718" s="265">
        <v>17</v>
      </c>
      <c r="J1718" s="265">
        <v>50</v>
      </c>
      <c r="K1718" s="266">
        <v>43101</v>
      </c>
      <c r="L1718" s="265">
        <v>1.44E-2</v>
      </c>
      <c r="M1718" s="265">
        <v>0</v>
      </c>
      <c r="N1718" s="265">
        <f t="shared" si="26"/>
        <v>1.44E-2</v>
      </c>
      <c r="O1718" s="265" t="s">
        <v>192</v>
      </c>
    </row>
    <row r="1719" spans="1:15" hidden="1" x14ac:dyDescent="0.2">
      <c r="A1719" s="265" t="s">
        <v>1143</v>
      </c>
      <c r="B1719" s="265" t="s">
        <v>192</v>
      </c>
      <c r="C1719" s="265">
        <v>0.5</v>
      </c>
      <c r="D1719" s="265" t="s">
        <v>403</v>
      </c>
      <c r="E1719" s="265" t="s">
        <v>519</v>
      </c>
      <c r="F1719" s="265" t="s">
        <v>519</v>
      </c>
      <c r="G1719" s="265">
        <v>0</v>
      </c>
      <c r="I1719" s="265">
        <v>17</v>
      </c>
      <c r="J1719" s="265">
        <v>50</v>
      </c>
      <c r="K1719" s="266">
        <v>43101</v>
      </c>
      <c r="L1719" s="265">
        <v>1.44E-2</v>
      </c>
      <c r="M1719" s="265">
        <v>0</v>
      </c>
      <c r="N1719" s="265">
        <f t="shared" si="26"/>
        <v>1.44E-2</v>
      </c>
    </row>
    <row r="1720" spans="1:15" hidden="1" x14ac:dyDescent="0.2">
      <c r="A1720" s="265" t="s">
        <v>193</v>
      </c>
      <c r="B1720" s="265" t="s">
        <v>193</v>
      </c>
      <c r="C1720" s="265">
        <v>0.5</v>
      </c>
      <c r="D1720" s="265" t="s">
        <v>403</v>
      </c>
      <c r="E1720" s="265" t="s">
        <v>519</v>
      </c>
      <c r="F1720" s="265" t="s">
        <v>519</v>
      </c>
      <c r="G1720" s="265">
        <v>0</v>
      </c>
      <c r="I1720" s="265">
        <v>17</v>
      </c>
      <c r="J1720" s="265">
        <v>50</v>
      </c>
      <c r="K1720" s="266">
        <v>43101</v>
      </c>
      <c r="L1720" s="265">
        <v>1.8100000000000002E-2</v>
      </c>
      <c r="M1720" s="265">
        <v>0</v>
      </c>
      <c r="N1720" s="265">
        <f t="shared" si="26"/>
        <v>1.8100000000000002E-2</v>
      </c>
      <c r="O1720" s="265" t="s">
        <v>193</v>
      </c>
    </row>
    <row r="1721" spans="1:15" hidden="1" x14ac:dyDescent="0.2">
      <c r="A1721" s="265" t="s">
        <v>1142</v>
      </c>
      <c r="B1721" s="265" t="s">
        <v>193</v>
      </c>
      <c r="C1721" s="265">
        <v>0.5</v>
      </c>
      <c r="D1721" s="265" t="s">
        <v>403</v>
      </c>
      <c r="E1721" s="265" t="s">
        <v>519</v>
      </c>
      <c r="F1721" s="265" t="s">
        <v>519</v>
      </c>
      <c r="G1721" s="265">
        <v>0</v>
      </c>
      <c r="I1721" s="265">
        <v>17</v>
      </c>
      <c r="J1721" s="265">
        <v>50</v>
      </c>
      <c r="K1721" s="266">
        <v>43101</v>
      </c>
      <c r="L1721" s="265">
        <v>1.8100000000000002E-2</v>
      </c>
      <c r="M1721" s="265">
        <v>0</v>
      </c>
      <c r="N1721" s="265">
        <f t="shared" si="26"/>
        <v>1.8100000000000002E-2</v>
      </c>
    </row>
    <row r="1722" spans="1:15" hidden="1" x14ac:dyDescent="0.2">
      <c r="A1722" s="265" t="s">
        <v>169</v>
      </c>
      <c r="B1722" s="265" t="s">
        <v>169</v>
      </c>
      <c r="C1722" s="265">
        <v>0.5</v>
      </c>
      <c r="D1722" s="265" t="s">
        <v>403</v>
      </c>
      <c r="E1722" s="265" t="s">
        <v>519</v>
      </c>
      <c r="F1722" s="265" t="s">
        <v>519</v>
      </c>
      <c r="G1722" s="265">
        <v>-0.1</v>
      </c>
      <c r="I1722" s="265">
        <v>12</v>
      </c>
      <c r="J1722" s="265">
        <v>25</v>
      </c>
      <c r="K1722" s="266">
        <v>43101</v>
      </c>
      <c r="L1722" s="265">
        <v>6.1600000000000002E-2</v>
      </c>
      <c r="M1722" s="265">
        <v>6.8999999999999999E-3</v>
      </c>
      <c r="N1722" s="265">
        <f t="shared" si="26"/>
        <v>6.8500000000000005E-2</v>
      </c>
      <c r="O1722" s="265" t="s">
        <v>169</v>
      </c>
    </row>
    <row r="1723" spans="1:15" hidden="1" x14ac:dyDescent="0.2">
      <c r="A1723" s="265" t="s">
        <v>1141</v>
      </c>
      <c r="B1723" s="265" t="s">
        <v>169</v>
      </c>
      <c r="C1723" s="265">
        <v>0.5</v>
      </c>
      <c r="D1723" s="265" t="s">
        <v>403</v>
      </c>
      <c r="E1723" s="265" t="s">
        <v>519</v>
      </c>
      <c r="F1723" s="265" t="s">
        <v>519</v>
      </c>
      <c r="G1723" s="265">
        <v>-0.1</v>
      </c>
      <c r="I1723" s="265">
        <v>12</v>
      </c>
      <c r="J1723" s="265">
        <v>25</v>
      </c>
      <c r="K1723" s="266">
        <v>43101</v>
      </c>
      <c r="L1723" s="265">
        <v>6.1600000000000002E-2</v>
      </c>
      <c r="M1723" s="265">
        <v>6.8999999999999999E-3</v>
      </c>
      <c r="N1723" s="265">
        <f t="shared" si="26"/>
        <v>6.8500000000000005E-2</v>
      </c>
    </row>
    <row r="1724" spans="1:15" hidden="1" x14ac:dyDescent="0.2">
      <c r="A1724" s="265" t="s">
        <v>1140</v>
      </c>
      <c r="B1724" s="265" t="s">
        <v>1138</v>
      </c>
      <c r="C1724" s="265">
        <v>0.5</v>
      </c>
      <c r="D1724" s="265" t="s">
        <v>1043</v>
      </c>
      <c r="E1724" s="265" t="s">
        <v>519</v>
      </c>
      <c r="F1724" s="265" t="s">
        <v>519</v>
      </c>
      <c r="G1724" s="265">
        <v>0</v>
      </c>
      <c r="H1724" s="265">
        <v>203109</v>
      </c>
      <c r="J1724" s="265">
        <v>15</v>
      </c>
      <c r="K1724" s="266">
        <v>43101</v>
      </c>
      <c r="L1724" s="265">
        <v>0</v>
      </c>
      <c r="M1724" s="265">
        <v>0</v>
      </c>
      <c r="N1724" s="265">
        <f t="shared" si="26"/>
        <v>0</v>
      </c>
      <c r="O1724" s="265" t="s">
        <v>1140</v>
      </c>
    </row>
    <row r="1725" spans="1:15" hidden="1" x14ac:dyDescent="0.2">
      <c r="A1725" s="265" t="s">
        <v>1139</v>
      </c>
      <c r="B1725" s="265" t="s">
        <v>1138</v>
      </c>
      <c r="C1725" s="265">
        <v>0.5</v>
      </c>
      <c r="D1725" s="265" t="s">
        <v>1043</v>
      </c>
      <c r="E1725" s="265" t="s">
        <v>519</v>
      </c>
      <c r="F1725" s="265" t="s">
        <v>519</v>
      </c>
      <c r="G1725" s="265">
        <v>0</v>
      </c>
      <c r="H1725" s="265">
        <v>203109</v>
      </c>
      <c r="J1725" s="265">
        <v>15</v>
      </c>
      <c r="K1725" s="266">
        <v>43101</v>
      </c>
      <c r="L1725" s="265">
        <v>0</v>
      </c>
      <c r="M1725" s="265">
        <v>0</v>
      </c>
      <c r="N1725" s="265">
        <f t="shared" si="26"/>
        <v>0</v>
      </c>
    </row>
    <row r="1726" spans="1:15" hidden="1" x14ac:dyDescent="0.2">
      <c r="A1726" s="265" t="s">
        <v>1134</v>
      </c>
      <c r="B1726" s="265" t="s">
        <v>1134</v>
      </c>
      <c r="C1726" s="265">
        <v>0.5</v>
      </c>
      <c r="D1726" s="265" t="s">
        <v>403</v>
      </c>
      <c r="E1726" s="265" t="s">
        <v>519</v>
      </c>
      <c r="F1726" s="265" t="s">
        <v>519</v>
      </c>
      <c r="G1726" s="265">
        <v>0</v>
      </c>
      <c r="I1726" s="265">
        <v>34</v>
      </c>
      <c r="J1726" s="265">
        <v>10</v>
      </c>
      <c r="K1726" s="266">
        <v>43374</v>
      </c>
      <c r="L1726" s="265">
        <v>0.1</v>
      </c>
      <c r="M1726" s="265">
        <v>0</v>
      </c>
      <c r="N1726" s="265">
        <f t="shared" si="26"/>
        <v>0.1</v>
      </c>
      <c r="O1726" s="265" t="s">
        <v>1134</v>
      </c>
    </row>
    <row r="1727" spans="1:15" hidden="1" x14ac:dyDescent="0.2">
      <c r="A1727" s="265" t="s">
        <v>1137</v>
      </c>
      <c r="B1727" s="265" t="s">
        <v>1136</v>
      </c>
      <c r="C1727" s="265">
        <v>0.5</v>
      </c>
      <c r="D1727" s="265" t="s">
        <v>403</v>
      </c>
      <c r="E1727" s="265" t="s">
        <v>519</v>
      </c>
      <c r="F1727" s="265" t="s">
        <v>519</v>
      </c>
      <c r="G1727" s="265">
        <v>0</v>
      </c>
      <c r="I1727" s="265">
        <v>34</v>
      </c>
      <c r="J1727" s="265">
        <v>10</v>
      </c>
      <c r="K1727" s="266">
        <v>43101</v>
      </c>
      <c r="L1727" s="265">
        <v>0.1</v>
      </c>
      <c r="M1727" s="265">
        <v>0</v>
      </c>
      <c r="N1727" s="265">
        <f t="shared" si="26"/>
        <v>0.1</v>
      </c>
    </row>
    <row r="1728" spans="1:15" hidden="1" x14ac:dyDescent="0.2">
      <c r="A1728" s="265" t="s">
        <v>1135</v>
      </c>
      <c r="B1728" s="265" t="s">
        <v>1134</v>
      </c>
      <c r="C1728" s="265">
        <v>0.5</v>
      </c>
      <c r="D1728" s="265" t="s">
        <v>403</v>
      </c>
      <c r="E1728" s="265" t="s">
        <v>519</v>
      </c>
      <c r="F1728" s="265" t="s">
        <v>519</v>
      </c>
      <c r="G1728" s="265">
        <v>0</v>
      </c>
      <c r="I1728" s="265">
        <v>34</v>
      </c>
      <c r="J1728" s="265">
        <v>10</v>
      </c>
      <c r="K1728" s="266">
        <v>43374</v>
      </c>
      <c r="L1728" s="265">
        <v>0.1</v>
      </c>
      <c r="M1728" s="265">
        <v>0</v>
      </c>
      <c r="N1728" s="265">
        <f t="shared" si="26"/>
        <v>0.1</v>
      </c>
    </row>
    <row r="1729" spans="1:15" hidden="1" x14ac:dyDescent="0.2">
      <c r="A1729" s="265" t="s">
        <v>1132</v>
      </c>
      <c r="B1729" s="265" t="s">
        <v>1132</v>
      </c>
      <c r="C1729" s="265">
        <v>0.5</v>
      </c>
      <c r="D1729" s="265" t="s">
        <v>403</v>
      </c>
      <c r="E1729" s="265" t="s">
        <v>519</v>
      </c>
      <c r="F1729" s="265" t="s">
        <v>519</v>
      </c>
      <c r="G1729" s="265">
        <v>0</v>
      </c>
      <c r="I1729" s="265">
        <v>34</v>
      </c>
      <c r="J1729" s="265">
        <v>10</v>
      </c>
      <c r="K1729" s="266">
        <v>43374</v>
      </c>
      <c r="L1729" s="265">
        <v>0.1</v>
      </c>
      <c r="M1729" s="265">
        <v>0</v>
      </c>
      <c r="N1729" s="265">
        <f t="shared" si="26"/>
        <v>0.1</v>
      </c>
      <c r="O1729" s="265" t="s">
        <v>1132</v>
      </c>
    </row>
    <row r="1730" spans="1:15" hidden="1" x14ac:dyDescent="0.2">
      <c r="A1730" s="265" t="s">
        <v>1133</v>
      </c>
      <c r="B1730" s="265" t="s">
        <v>1132</v>
      </c>
      <c r="C1730" s="265">
        <v>0.5</v>
      </c>
      <c r="D1730" s="265" t="s">
        <v>403</v>
      </c>
      <c r="E1730" s="265" t="s">
        <v>519</v>
      </c>
      <c r="F1730" s="265" t="s">
        <v>519</v>
      </c>
      <c r="G1730" s="265">
        <v>0</v>
      </c>
      <c r="I1730" s="265">
        <v>34</v>
      </c>
      <c r="J1730" s="265">
        <v>10</v>
      </c>
      <c r="K1730" s="266">
        <v>43374</v>
      </c>
      <c r="L1730" s="265">
        <v>0.1</v>
      </c>
      <c r="M1730" s="265">
        <v>0</v>
      </c>
      <c r="N1730" s="265">
        <f t="shared" si="26"/>
        <v>0.1</v>
      </c>
    </row>
    <row r="1731" spans="1:15" hidden="1" x14ac:dyDescent="0.2">
      <c r="A1731" s="265" t="s">
        <v>1131</v>
      </c>
      <c r="B1731" s="265" t="s">
        <v>1130</v>
      </c>
      <c r="C1731" s="265">
        <v>0.5</v>
      </c>
      <c r="D1731" s="265" t="s">
        <v>403</v>
      </c>
      <c r="E1731" s="265" t="s">
        <v>519</v>
      </c>
      <c r="F1731" s="265" t="s">
        <v>519</v>
      </c>
      <c r="G1731" s="265">
        <v>0</v>
      </c>
      <c r="I1731" s="265">
        <v>34</v>
      </c>
      <c r="J1731" s="265">
        <v>10</v>
      </c>
      <c r="K1731" s="266">
        <v>43101</v>
      </c>
      <c r="L1731" s="265">
        <v>0.1</v>
      </c>
      <c r="M1731" s="265">
        <v>0</v>
      </c>
      <c r="N1731" s="265">
        <f t="shared" si="26"/>
        <v>0.1</v>
      </c>
    </row>
    <row r="1732" spans="1:15" hidden="1" x14ac:dyDescent="0.2">
      <c r="A1732" s="265" t="s">
        <v>1128</v>
      </c>
      <c r="B1732" s="265" t="s">
        <v>1128</v>
      </c>
      <c r="C1732" s="265">
        <v>0.5</v>
      </c>
      <c r="D1732" s="265" t="s">
        <v>403</v>
      </c>
      <c r="E1732" s="265" t="s">
        <v>519</v>
      </c>
      <c r="F1732" s="265" t="s">
        <v>519</v>
      </c>
      <c r="G1732" s="265">
        <v>0</v>
      </c>
      <c r="I1732" s="265">
        <v>34</v>
      </c>
      <c r="J1732" s="265">
        <v>10</v>
      </c>
      <c r="K1732" s="266">
        <v>43374</v>
      </c>
      <c r="L1732" s="265">
        <v>0.1</v>
      </c>
      <c r="M1732" s="265">
        <v>0</v>
      </c>
      <c r="N1732" s="265">
        <f t="shared" ref="N1732:N1795" si="27">L1732+M1732</f>
        <v>0.1</v>
      </c>
      <c r="O1732" s="265" t="s">
        <v>1128</v>
      </c>
    </row>
    <row r="1733" spans="1:15" hidden="1" x14ac:dyDescent="0.2">
      <c r="A1733" s="265" t="s">
        <v>1129</v>
      </c>
      <c r="B1733" s="265" t="s">
        <v>1128</v>
      </c>
      <c r="C1733" s="265">
        <v>0.5</v>
      </c>
      <c r="D1733" s="265" t="s">
        <v>403</v>
      </c>
      <c r="E1733" s="265" t="s">
        <v>519</v>
      </c>
      <c r="F1733" s="265" t="s">
        <v>519</v>
      </c>
      <c r="G1733" s="265">
        <v>0</v>
      </c>
      <c r="I1733" s="265">
        <v>34</v>
      </c>
      <c r="J1733" s="265">
        <v>10</v>
      </c>
      <c r="K1733" s="266">
        <v>43374</v>
      </c>
      <c r="L1733" s="265">
        <v>0.1</v>
      </c>
      <c r="M1733" s="265">
        <v>0</v>
      </c>
      <c r="N1733" s="265">
        <f t="shared" si="27"/>
        <v>0.1</v>
      </c>
    </row>
    <row r="1734" spans="1:15" hidden="1" x14ac:dyDescent="0.2">
      <c r="A1734" s="265" t="s">
        <v>1127</v>
      </c>
      <c r="B1734" s="265" t="s">
        <v>1126</v>
      </c>
      <c r="C1734" s="265">
        <v>0.5</v>
      </c>
      <c r="D1734" s="265" t="s">
        <v>403</v>
      </c>
      <c r="E1734" s="265" t="s">
        <v>519</v>
      </c>
      <c r="F1734" s="265" t="s">
        <v>519</v>
      </c>
      <c r="G1734" s="265">
        <v>0</v>
      </c>
      <c r="K1734" s="266">
        <v>40330</v>
      </c>
      <c r="L1734" s="265">
        <v>0</v>
      </c>
      <c r="M1734" s="265">
        <v>0</v>
      </c>
      <c r="N1734" s="265">
        <f t="shared" si="27"/>
        <v>0</v>
      </c>
    </row>
    <row r="1735" spans="1:15" hidden="1" x14ac:dyDescent="0.2">
      <c r="A1735" s="265" t="s">
        <v>1124</v>
      </c>
      <c r="B1735" s="265" t="s">
        <v>1124</v>
      </c>
      <c r="C1735" s="265">
        <v>0.5</v>
      </c>
      <c r="D1735" s="265" t="s">
        <v>403</v>
      </c>
      <c r="E1735" s="265" t="s">
        <v>519</v>
      </c>
      <c r="F1735" s="265" t="s">
        <v>519</v>
      </c>
      <c r="G1735" s="265">
        <v>0</v>
      </c>
      <c r="I1735" s="265">
        <v>34</v>
      </c>
      <c r="J1735" s="265">
        <v>10</v>
      </c>
      <c r="K1735" s="266">
        <v>44197</v>
      </c>
      <c r="L1735" s="265">
        <v>0.1</v>
      </c>
      <c r="M1735" s="265">
        <v>0</v>
      </c>
      <c r="N1735" s="265">
        <f t="shared" si="27"/>
        <v>0.1</v>
      </c>
      <c r="O1735" s="265" t="s">
        <v>1124</v>
      </c>
    </row>
    <row r="1736" spans="1:15" hidden="1" x14ac:dyDescent="0.2">
      <c r="A1736" s="265" t="s">
        <v>1124</v>
      </c>
      <c r="B1736" s="265" t="s">
        <v>1124</v>
      </c>
      <c r="C1736" s="265">
        <v>0.5</v>
      </c>
      <c r="D1736" s="265" t="s">
        <v>403</v>
      </c>
      <c r="E1736" s="265" t="s">
        <v>519</v>
      </c>
      <c r="F1736" s="265" t="s">
        <v>519</v>
      </c>
      <c r="G1736" s="265">
        <v>0</v>
      </c>
      <c r="I1736" s="265">
        <v>34</v>
      </c>
      <c r="J1736" s="265">
        <v>10</v>
      </c>
      <c r="K1736" s="266">
        <v>43101</v>
      </c>
      <c r="L1736" s="265">
        <v>0.1</v>
      </c>
      <c r="M1736" s="265">
        <v>0</v>
      </c>
      <c r="N1736" s="265">
        <f t="shared" si="27"/>
        <v>0.1</v>
      </c>
      <c r="O1736" s="265" t="s">
        <v>1124</v>
      </c>
    </row>
    <row r="1737" spans="1:15" hidden="1" x14ac:dyDescent="0.2">
      <c r="A1737" s="265" t="s">
        <v>1125</v>
      </c>
      <c r="B1737" s="265" t="s">
        <v>1124</v>
      </c>
      <c r="C1737" s="265">
        <v>0.5</v>
      </c>
      <c r="D1737" s="265" t="s">
        <v>403</v>
      </c>
      <c r="E1737" s="265" t="s">
        <v>519</v>
      </c>
      <c r="F1737" s="265" t="s">
        <v>519</v>
      </c>
      <c r="G1737" s="265">
        <v>0</v>
      </c>
      <c r="I1737" s="265">
        <v>34</v>
      </c>
      <c r="J1737" s="265">
        <v>10</v>
      </c>
      <c r="K1737" s="266">
        <v>44197</v>
      </c>
      <c r="L1737" s="265">
        <v>0.1</v>
      </c>
      <c r="M1737" s="265">
        <v>0</v>
      </c>
      <c r="N1737" s="265">
        <f t="shared" si="27"/>
        <v>0.1</v>
      </c>
    </row>
    <row r="1738" spans="1:15" hidden="1" x14ac:dyDescent="0.2">
      <c r="A1738" s="265" t="s">
        <v>1125</v>
      </c>
      <c r="B1738" s="265" t="s">
        <v>1124</v>
      </c>
      <c r="C1738" s="265">
        <v>0.5</v>
      </c>
      <c r="D1738" s="265" t="s">
        <v>403</v>
      </c>
      <c r="E1738" s="265" t="s">
        <v>519</v>
      </c>
      <c r="F1738" s="265" t="s">
        <v>519</v>
      </c>
      <c r="G1738" s="265">
        <v>0</v>
      </c>
      <c r="I1738" s="265">
        <v>34</v>
      </c>
      <c r="J1738" s="265">
        <v>10</v>
      </c>
      <c r="K1738" s="266">
        <v>43101</v>
      </c>
      <c r="L1738" s="265">
        <v>0.1</v>
      </c>
      <c r="M1738" s="265">
        <v>0</v>
      </c>
      <c r="N1738" s="265">
        <f t="shared" si="27"/>
        <v>0.1</v>
      </c>
    </row>
    <row r="1739" spans="1:15" hidden="1" x14ac:dyDescent="0.2">
      <c r="A1739" s="265" t="s">
        <v>1123</v>
      </c>
      <c r="B1739" s="265" t="s">
        <v>1122</v>
      </c>
      <c r="C1739" s="265">
        <v>0.5</v>
      </c>
      <c r="D1739" s="265" t="s">
        <v>403</v>
      </c>
      <c r="E1739" s="265" t="s">
        <v>519</v>
      </c>
      <c r="F1739" s="265" t="s">
        <v>519</v>
      </c>
      <c r="G1739" s="265">
        <v>0</v>
      </c>
      <c r="K1739" s="266">
        <v>40664</v>
      </c>
      <c r="L1739" s="265">
        <v>0</v>
      </c>
      <c r="M1739" s="265">
        <v>0</v>
      </c>
      <c r="N1739" s="265">
        <f t="shared" si="27"/>
        <v>0</v>
      </c>
    </row>
    <row r="1740" spans="1:15" hidden="1" x14ac:dyDescent="0.2">
      <c r="A1740" s="265" t="s">
        <v>1121</v>
      </c>
      <c r="B1740" s="265" t="s">
        <v>1120</v>
      </c>
      <c r="C1740" s="265">
        <v>0.5</v>
      </c>
      <c r="D1740" s="265" t="s">
        <v>403</v>
      </c>
      <c r="E1740" s="265" t="s">
        <v>519</v>
      </c>
      <c r="F1740" s="265" t="s">
        <v>519</v>
      </c>
      <c r="G1740" s="265">
        <v>0</v>
      </c>
      <c r="K1740" s="266">
        <v>40330</v>
      </c>
      <c r="L1740" s="265">
        <v>0</v>
      </c>
      <c r="M1740" s="265">
        <v>0</v>
      </c>
      <c r="N1740" s="265">
        <f t="shared" si="27"/>
        <v>0</v>
      </c>
    </row>
    <row r="1741" spans="1:15" hidden="1" x14ac:dyDescent="0.2">
      <c r="A1741" s="265" t="s">
        <v>1119</v>
      </c>
      <c r="B1741" s="265" t="s">
        <v>1118</v>
      </c>
      <c r="C1741" s="265">
        <v>0.5</v>
      </c>
      <c r="D1741" s="265" t="s">
        <v>403</v>
      </c>
      <c r="E1741" s="265" t="s">
        <v>519</v>
      </c>
      <c r="F1741" s="265" t="s">
        <v>519</v>
      </c>
      <c r="G1741" s="265">
        <v>0</v>
      </c>
      <c r="K1741" s="266">
        <v>40330</v>
      </c>
      <c r="L1741" s="265">
        <v>0</v>
      </c>
      <c r="M1741" s="265">
        <v>0</v>
      </c>
      <c r="N1741" s="265">
        <f t="shared" si="27"/>
        <v>0</v>
      </c>
    </row>
    <row r="1742" spans="1:15" hidden="1" x14ac:dyDescent="0.2">
      <c r="A1742" s="265" t="s">
        <v>1117</v>
      </c>
      <c r="B1742" s="265" t="s">
        <v>1116</v>
      </c>
      <c r="C1742" s="265">
        <v>0.5</v>
      </c>
      <c r="D1742" s="265" t="s">
        <v>403</v>
      </c>
      <c r="E1742" s="265" t="s">
        <v>519</v>
      </c>
      <c r="F1742" s="265" t="s">
        <v>519</v>
      </c>
      <c r="G1742" s="265">
        <v>0</v>
      </c>
      <c r="K1742" s="266">
        <v>40330</v>
      </c>
      <c r="L1742" s="265">
        <v>0</v>
      </c>
      <c r="M1742" s="265">
        <v>0</v>
      </c>
      <c r="N1742" s="265">
        <f t="shared" si="27"/>
        <v>0</v>
      </c>
    </row>
    <row r="1743" spans="1:15" hidden="1" x14ac:dyDescent="0.2">
      <c r="A1743" s="265" t="s">
        <v>1115</v>
      </c>
      <c r="B1743" s="265" t="s">
        <v>1115</v>
      </c>
      <c r="C1743" s="265">
        <v>0.5</v>
      </c>
      <c r="D1743" s="265" t="s">
        <v>403</v>
      </c>
      <c r="E1743" s="265" t="s">
        <v>519</v>
      </c>
      <c r="F1743" s="265" t="s">
        <v>519</v>
      </c>
      <c r="G1743" s="265">
        <v>0</v>
      </c>
      <c r="I1743" s="265">
        <v>6</v>
      </c>
      <c r="J1743" s="265">
        <v>15</v>
      </c>
      <c r="K1743" s="266">
        <v>40664</v>
      </c>
      <c r="L1743" s="265">
        <v>0</v>
      </c>
      <c r="M1743" s="265">
        <v>0</v>
      </c>
      <c r="N1743" s="265">
        <f t="shared" si="27"/>
        <v>0</v>
      </c>
    </row>
    <row r="1744" spans="1:15" hidden="1" x14ac:dyDescent="0.2">
      <c r="A1744" s="265" t="s">
        <v>215</v>
      </c>
      <c r="B1744" s="265" t="s">
        <v>215</v>
      </c>
      <c r="C1744" s="265">
        <v>0.5</v>
      </c>
      <c r="D1744" s="265" t="s">
        <v>403</v>
      </c>
      <c r="E1744" s="265" t="s">
        <v>519</v>
      </c>
      <c r="F1744" s="265" t="s">
        <v>519</v>
      </c>
      <c r="G1744" s="265">
        <v>0</v>
      </c>
      <c r="I1744" s="265">
        <v>3</v>
      </c>
      <c r="J1744" s="265">
        <v>12</v>
      </c>
      <c r="K1744" s="266">
        <v>43101</v>
      </c>
      <c r="L1744" s="265">
        <v>0.1205</v>
      </c>
      <c r="M1744" s="265">
        <v>0</v>
      </c>
      <c r="N1744" s="265">
        <f t="shared" si="27"/>
        <v>0.1205</v>
      </c>
      <c r="O1744" s="265" t="s">
        <v>215</v>
      </c>
    </row>
    <row r="1745" spans="1:15" hidden="1" x14ac:dyDescent="0.2">
      <c r="A1745" s="265" t="s">
        <v>1114</v>
      </c>
      <c r="B1745" s="265" t="s">
        <v>215</v>
      </c>
      <c r="C1745" s="265">
        <v>0.5</v>
      </c>
      <c r="D1745" s="265" t="s">
        <v>403</v>
      </c>
      <c r="E1745" s="265" t="s">
        <v>519</v>
      </c>
      <c r="F1745" s="265" t="s">
        <v>519</v>
      </c>
      <c r="G1745" s="265">
        <v>0</v>
      </c>
      <c r="I1745" s="265">
        <v>3</v>
      </c>
      <c r="J1745" s="265">
        <v>12</v>
      </c>
      <c r="K1745" s="266">
        <v>43101</v>
      </c>
      <c r="L1745" s="265">
        <v>0.1205</v>
      </c>
      <c r="M1745" s="265">
        <v>0</v>
      </c>
      <c r="N1745" s="265">
        <f t="shared" si="27"/>
        <v>0.1205</v>
      </c>
    </row>
    <row r="1746" spans="1:15" hidden="1" x14ac:dyDescent="0.2">
      <c r="A1746" s="265" t="s">
        <v>1113</v>
      </c>
      <c r="B1746" s="265" t="s">
        <v>1112</v>
      </c>
      <c r="C1746" s="265">
        <v>0.5</v>
      </c>
      <c r="D1746" s="265" t="s">
        <v>783</v>
      </c>
      <c r="E1746" s="265" t="s">
        <v>519</v>
      </c>
      <c r="F1746" s="265" t="s">
        <v>519</v>
      </c>
      <c r="G1746" s="265">
        <v>0</v>
      </c>
      <c r="K1746" s="266">
        <v>42979</v>
      </c>
      <c r="L1746" s="265">
        <v>0</v>
      </c>
      <c r="M1746" s="265">
        <v>0</v>
      </c>
      <c r="N1746" s="265">
        <f t="shared" si="27"/>
        <v>0</v>
      </c>
      <c r="O1746" s="265" t="s">
        <v>1113</v>
      </c>
    </row>
    <row r="1747" spans="1:15" hidden="1" x14ac:dyDescent="0.2">
      <c r="A1747" s="265" t="s">
        <v>1111</v>
      </c>
      <c r="B1747" s="265" t="s">
        <v>538</v>
      </c>
      <c r="C1747" s="265">
        <v>0.5</v>
      </c>
      <c r="D1747" s="265" t="s">
        <v>403</v>
      </c>
      <c r="E1747" s="265" t="s">
        <v>519</v>
      </c>
      <c r="F1747" s="265" t="s">
        <v>519</v>
      </c>
      <c r="G1747" s="265">
        <v>0</v>
      </c>
      <c r="K1747" s="266">
        <v>40391</v>
      </c>
      <c r="L1747" s="265">
        <v>0</v>
      </c>
      <c r="M1747" s="265">
        <v>0</v>
      </c>
      <c r="N1747" s="265">
        <f t="shared" si="27"/>
        <v>0</v>
      </c>
    </row>
    <row r="1748" spans="1:15" hidden="1" x14ac:dyDescent="0.2">
      <c r="A1748" s="265" t="s">
        <v>1110</v>
      </c>
      <c r="B1748" s="265" t="s">
        <v>538</v>
      </c>
      <c r="C1748" s="265">
        <v>0.5</v>
      </c>
      <c r="D1748" s="265" t="s">
        <v>403</v>
      </c>
      <c r="E1748" s="265" t="s">
        <v>519</v>
      </c>
      <c r="F1748" s="265" t="s">
        <v>519</v>
      </c>
      <c r="G1748" s="265">
        <v>0</v>
      </c>
      <c r="K1748" s="266">
        <v>40391</v>
      </c>
      <c r="L1748" s="265">
        <v>0</v>
      </c>
      <c r="M1748" s="265">
        <v>0</v>
      </c>
      <c r="N1748" s="265">
        <f t="shared" si="27"/>
        <v>0</v>
      </c>
      <c r="O1748" s="265" t="s">
        <v>1110</v>
      </c>
    </row>
    <row r="1749" spans="1:15" hidden="1" x14ac:dyDescent="0.2">
      <c r="A1749" s="265" t="s">
        <v>1109</v>
      </c>
      <c r="B1749" s="265" t="s">
        <v>520</v>
      </c>
      <c r="C1749" s="265">
        <v>0.5</v>
      </c>
      <c r="D1749" s="265" t="s">
        <v>403</v>
      </c>
      <c r="E1749" s="265" t="s">
        <v>519</v>
      </c>
      <c r="F1749" s="265" t="s">
        <v>519</v>
      </c>
      <c r="G1749" s="265">
        <v>0</v>
      </c>
      <c r="K1749" s="266">
        <v>41730</v>
      </c>
      <c r="L1749" s="265">
        <v>0</v>
      </c>
      <c r="M1749" s="265">
        <v>0</v>
      </c>
      <c r="N1749" s="265">
        <f t="shared" si="27"/>
        <v>0</v>
      </c>
    </row>
    <row r="1750" spans="1:15" hidden="1" x14ac:dyDescent="0.2">
      <c r="A1750" s="265" t="s">
        <v>1108</v>
      </c>
      <c r="B1750" s="265" t="s">
        <v>1105</v>
      </c>
      <c r="C1750" s="265">
        <v>0.5</v>
      </c>
      <c r="D1750" s="265" t="s">
        <v>403</v>
      </c>
      <c r="E1750" s="265" t="s">
        <v>519</v>
      </c>
      <c r="F1750" s="265" t="s">
        <v>519</v>
      </c>
      <c r="G1750" s="265">
        <v>0</v>
      </c>
      <c r="I1750" s="265">
        <v>14</v>
      </c>
      <c r="J1750" s="265">
        <v>40</v>
      </c>
      <c r="K1750" s="266">
        <v>43101</v>
      </c>
      <c r="L1750" s="265">
        <v>2.7799999999999998E-2</v>
      </c>
      <c r="M1750" s="265">
        <v>0</v>
      </c>
      <c r="N1750" s="265">
        <f t="shared" si="27"/>
        <v>2.7799999999999998E-2</v>
      </c>
      <c r="O1750" s="265" t="s">
        <v>1108</v>
      </c>
    </row>
    <row r="1751" spans="1:15" hidden="1" x14ac:dyDescent="0.2">
      <c r="A1751" s="265" t="s">
        <v>1107</v>
      </c>
      <c r="B1751" s="265" t="s">
        <v>1105</v>
      </c>
      <c r="C1751" s="265">
        <v>0.5</v>
      </c>
      <c r="D1751" s="265" t="s">
        <v>403</v>
      </c>
      <c r="E1751" s="265" t="s">
        <v>519</v>
      </c>
      <c r="F1751" s="265" t="s">
        <v>519</v>
      </c>
      <c r="G1751" s="265">
        <v>0</v>
      </c>
      <c r="I1751" s="265">
        <v>14</v>
      </c>
      <c r="J1751" s="265">
        <v>40</v>
      </c>
      <c r="K1751" s="266">
        <v>43101</v>
      </c>
      <c r="L1751" s="265">
        <v>2.7799999999999998E-2</v>
      </c>
      <c r="M1751" s="265">
        <v>0</v>
      </c>
      <c r="N1751" s="265">
        <f t="shared" si="27"/>
        <v>2.7799999999999998E-2</v>
      </c>
    </row>
    <row r="1752" spans="1:15" hidden="1" x14ac:dyDescent="0.2">
      <c r="A1752" s="265" t="s">
        <v>1106</v>
      </c>
      <c r="B1752" s="265" t="s">
        <v>1105</v>
      </c>
      <c r="C1752" s="265">
        <v>0.5</v>
      </c>
      <c r="D1752" s="265" t="s">
        <v>403</v>
      </c>
      <c r="E1752" s="265" t="s">
        <v>519</v>
      </c>
      <c r="F1752" s="265" t="s">
        <v>519</v>
      </c>
      <c r="G1752" s="265">
        <v>0</v>
      </c>
      <c r="I1752" s="265">
        <v>14</v>
      </c>
      <c r="J1752" s="265">
        <v>40</v>
      </c>
      <c r="K1752" s="266">
        <v>43101</v>
      </c>
      <c r="L1752" s="265">
        <v>2.7799999999999998E-2</v>
      </c>
      <c r="M1752" s="265">
        <v>0</v>
      </c>
      <c r="N1752" s="265">
        <f t="shared" si="27"/>
        <v>2.7799999999999998E-2</v>
      </c>
    </row>
    <row r="1753" spans="1:15" hidden="1" x14ac:dyDescent="0.2">
      <c r="A1753" s="265" t="s">
        <v>389</v>
      </c>
      <c r="B1753" s="265" t="s">
        <v>1105</v>
      </c>
      <c r="C1753" s="265">
        <v>0.5</v>
      </c>
      <c r="D1753" s="265" t="s">
        <v>403</v>
      </c>
      <c r="E1753" s="265" t="s">
        <v>519</v>
      </c>
      <c r="F1753" s="265" t="s">
        <v>519</v>
      </c>
      <c r="G1753" s="265">
        <v>0</v>
      </c>
      <c r="I1753" s="265">
        <v>14</v>
      </c>
      <c r="J1753" s="265">
        <v>40</v>
      </c>
      <c r="K1753" s="266">
        <v>43101</v>
      </c>
      <c r="L1753" s="265">
        <v>2.7799999999999998E-2</v>
      </c>
      <c r="M1753" s="265">
        <v>0</v>
      </c>
      <c r="N1753" s="265">
        <f t="shared" si="27"/>
        <v>2.7799999999999998E-2</v>
      </c>
      <c r="O1753" s="265" t="s">
        <v>389</v>
      </c>
    </row>
    <row r="1754" spans="1:15" hidden="1" x14ac:dyDescent="0.2">
      <c r="A1754" s="265" t="s">
        <v>1104</v>
      </c>
      <c r="B1754" s="265" t="s">
        <v>1102</v>
      </c>
      <c r="C1754" s="265">
        <v>0.5</v>
      </c>
      <c r="D1754" s="265" t="s">
        <v>403</v>
      </c>
      <c r="E1754" s="265" t="s">
        <v>519</v>
      </c>
      <c r="F1754" s="265" t="s">
        <v>519</v>
      </c>
      <c r="G1754" s="265">
        <v>0</v>
      </c>
      <c r="I1754" s="265">
        <v>34</v>
      </c>
      <c r="J1754" s="265">
        <v>20</v>
      </c>
      <c r="K1754" s="266">
        <v>43101</v>
      </c>
      <c r="L1754" s="265">
        <v>0.05</v>
      </c>
      <c r="M1754" s="265">
        <v>0</v>
      </c>
      <c r="N1754" s="265">
        <f t="shared" si="27"/>
        <v>0.05</v>
      </c>
    </row>
    <row r="1755" spans="1:15" hidden="1" x14ac:dyDescent="0.2">
      <c r="A1755" s="265" t="s">
        <v>158</v>
      </c>
      <c r="B1755" s="265" t="s">
        <v>1102</v>
      </c>
      <c r="C1755" s="265">
        <v>0.5</v>
      </c>
      <c r="D1755" s="265" t="s">
        <v>403</v>
      </c>
      <c r="E1755" s="265" t="s">
        <v>519</v>
      </c>
      <c r="F1755" s="265" t="s">
        <v>519</v>
      </c>
      <c r="G1755" s="265">
        <v>0</v>
      </c>
      <c r="I1755" s="265">
        <v>34</v>
      </c>
      <c r="J1755" s="265">
        <v>20</v>
      </c>
      <c r="K1755" s="266">
        <v>43101</v>
      </c>
      <c r="L1755" s="265">
        <v>0.05</v>
      </c>
      <c r="M1755" s="265">
        <v>0</v>
      </c>
      <c r="N1755" s="265">
        <f t="shared" si="27"/>
        <v>0.05</v>
      </c>
      <c r="O1755" s="265" t="s">
        <v>158</v>
      </c>
    </row>
    <row r="1756" spans="1:15" hidden="1" x14ac:dyDescent="0.2">
      <c r="A1756" s="265" t="s">
        <v>1103</v>
      </c>
      <c r="B1756" s="265" t="s">
        <v>1102</v>
      </c>
      <c r="C1756" s="265">
        <v>0.5</v>
      </c>
      <c r="D1756" s="265" t="s">
        <v>403</v>
      </c>
      <c r="E1756" s="265" t="s">
        <v>519</v>
      </c>
      <c r="F1756" s="265" t="s">
        <v>519</v>
      </c>
      <c r="G1756" s="265">
        <v>0</v>
      </c>
      <c r="I1756" s="265">
        <v>34</v>
      </c>
      <c r="J1756" s="265">
        <v>20</v>
      </c>
      <c r="K1756" s="266">
        <v>43101</v>
      </c>
      <c r="L1756" s="265">
        <v>0.05</v>
      </c>
      <c r="M1756" s="265">
        <v>0</v>
      </c>
      <c r="N1756" s="265">
        <f t="shared" si="27"/>
        <v>0.05</v>
      </c>
    </row>
    <row r="1757" spans="1:15" hidden="1" x14ac:dyDescent="0.2">
      <c r="A1757" s="265" t="s">
        <v>1101</v>
      </c>
      <c r="B1757" s="265" t="s">
        <v>1099</v>
      </c>
      <c r="C1757" s="265">
        <v>0.5</v>
      </c>
      <c r="D1757" s="265" t="s">
        <v>1043</v>
      </c>
      <c r="E1757" s="265" t="s">
        <v>519</v>
      </c>
      <c r="F1757" s="265" t="s">
        <v>519</v>
      </c>
      <c r="G1757" s="265">
        <v>0</v>
      </c>
      <c r="H1757" s="265">
        <v>202212</v>
      </c>
      <c r="K1757" s="266">
        <v>43132</v>
      </c>
      <c r="L1757" s="265">
        <v>0</v>
      </c>
      <c r="M1757" s="265">
        <v>0</v>
      </c>
      <c r="N1757" s="265">
        <f t="shared" si="27"/>
        <v>0</v>
      </c>
      <c r="O1757" s="265" t="s">
        <v>1101</v>
      </c>
    </row>
    <row r="1758" spans="1:15" hidden="1" x14ac:dyDescent="0.2">
      <c r="A1758" s="265" t="s">
        <v>1100</v>
      </c>
      <c r="B1758" s="265" t="s">
        <v>1099</v>
      </c>
      <c r="C1758" s="265">
        <v>0.5</v>
      </c>
      <c r="D1758" s="265" t="s">
        <v>1043</v>
      </c>
      <c r="E1758" s="265" t="s">
        <v>519</v>
      </c>
      <c r="F1758" s="265" t="s">
        <v>519</v>
      </c>
      <c r="G1758" s="265">
        <v>0</v>
      </c>
      <c r="H1758" s="265">
        <v>202212</v>
      </c>
      <c r="K1758" s="266">
        <v>43132</v>
      </c>
      <c r="L1758" s="265">
        <v>0</v>
      </c>
      <c r="M1758" s="265">
        <v>0</v>
      </c>
      <c r="N1758" s="265">
        <f t="shared" si="27"/>
        <v>0</v>
      </c>
    </row>
    <row r="1759" spans="1:15" hidden="1" x14ac:dyDescent="0.2">
      <c r="A1759" s="265" t="s">
        <v>159</v>
      </c>
      <c r="B1759" s="265" t="s">
        <v>231</v>
      </c>
      <c r="C1759" s="265">
        <v>0.5</v>
      </c>
      <c r="D1759" s="265" t="s">
        <v>403</v>
      </c>
      <c r="E1759" s="265" t="s">
        <v>519</v>
      </c>
      <c r="F1759" s="265" t="s">
        <v>519</v>
      </c>
      <c r="G1759" s="265">
        <v>0</v>
      </c>
      <c r="I1759" s="265">
        <v>34</v>
      </c>
      <c r="J1759" s="265">
        <v>5</v>
      </c>
      <c r="K1759" s="266">
        <v>43101</v>
      </c>
      <c r="L1759" s="265">
        <v>0.2</v>
      </c>
      <c r="M1759" s="265">
        <v>0</v>
      </c>
      <c r="N1759" s="265">
        <f t="shared" si="27"/>
        <v>0.2</v>
      </c>
      <c r="O1759" s="265" t="s">
        <v>159</v>
      </c>
    </row>
    <row r="1760" spans="1:15" hidden="1" x14ac:dyDescent="0.2">
      <c r="A1760" s="265" t="s">
        <v>1098</v>
      </c>
      <c r="B1760" s="265" t="s">
        <v>231</v>
      </c>
      <c r="C1760" s="265">
        <v>0.5</v>
      </c>
      <c r="D1760" s="265" t="s">
        <v>403</v>
      </c>
      <c r="E1760" s="265" t="s">
        <v>519</v>
      </c>
      <c r="F1760" s="265" t="s">
        <v>519</v>
      </c>
      <c r="G1760" s="265">
        <v>0</v>
      </c>
      <c r="I1760" s="265">
        <v>34</v>
      </c>
      <c r="J1760" s="265">
        <v>5</v>
      </c>
      <c r="K1760" s="266">
        <v>43101</v>
      </c>
      <c r="L1760" s="265">
        <v>0.2</v>
      </c>
      <c r="M1760" s="265">
        <v>0</v>
      </c>
      <c r="N1760" s="265">
        <f t="shared" si="27"/>
        <v>0.2</v>
      </c>
    </row>
    <row r="1761" spans="1:15" hidden="1" x14ac:dyDescent="0.2">
      <c r="A1761" s="265" t="s">
        <v>1097</v>
      </c>
      <c r="B1761" s="265" t="s">
        <v>1096</v>
      </c>
      <c r="C1761" s="265">
        <v>0.5</v>
      </c>
      <c r="D1761" s="265" t="s">
        <v>1043</v>
      </c>
      <c r="E1761" s="265" t="s">
        <v>519</v>
      </c>
      <c r="F1761" s="265" t="s">
        <v>519</v>
      </c>
      <c r="G1761" s="265">
        <v>0</v>
      </c>
      <c r="H1761" s="265">
        <v>201310</v>
      </c>
      <c r="K1761" s="266">
        <v>40330</v>
      </c>
      <c r="L1761" s="265">
        <v>0</v>
      </c>
      <c r="M1761" s="265">
        <v>0</v>
      </c>
      <c r="N1761" s="265">
        <f t="shared" si="27"/>
        <v>0</v>
      </c>
    </row>
    <row r="1762" spans="1:15" hidden="1" x14ac:dyDescent="0.2">
      <c r="A1762" s="265" t="s">
        <v>1094</v>
      </c>
      <c r="B1762" s="265" t="s">
        <v>1094</v>
      </c>
      <c r="C1762" s="265">
        <v>0.5</v>
      </c>
      <c r="D1762" s="265" t="s">
        <v>403</v>
      </c>
      <c r="E1762" s="265" t="s">
        <v>519</v>
      </c>
      <c r="F1762" s="265" t="s">
        <v>519</v>
      </c>
      <c r="G1762" s="265">
        <v>0</v>
      </c>
      <c r="I1762" s="265">
        <v>34</v>
      </c>
      <c r="J1762" s="265">
        <v>20</v>
      </c>
      <c r="K1762" s="266">
        <v>43101</v>
      </c>
      <c r="L1762" s="265">
        <v>0.05</v>
      </c>
      <c r="M1762" s="265">
        <v>0</v>
      </c>
      <c r="N1762" s="265">
        <f t="shared" si="27"/>
        <v>0.05</v>
      </c>
    </row>
    <row r="1763" spans="1:15" hidden="1" x14ac:dyDescent="0.2">
      <c r="A1763" s="265" t="s">
        <v>1095</v>
      </c>
      <c r="B1763" s="265" t="s">
        <v>1094</v>
      </c>
      <c r="C1763" s="265">
        <v>0.5</v>
      </c>
      <c r="D1763" s="265" t="s">
        <v>403</v>
      </c>
      <c r="E1763" s="265" t="s">
        <v>519</v>
      </c>
      <c r="F1763" s="265" t="s">
        <v>519</v>
      </c>
      <c r="G1763" s="265">
        <v>0</v>
      </c>
      <c r="I1763" s="265">
        <v>34</v>
      </c>
      <c r="J1763" s="265">
        <v>20</v>
      </c>
      <c r="K1763" s="266">
        <v>43101</v>
      </c>
      <c r="L1763" s="265">
        <v>0.05</v>
      </c>
      <c r="M1763" s="265">
        <v>0</v>
      </c>
      <c r="N1763" s="265">
        <f t="shared" si="27"/>
        <v>0.05</v>
      </c>
    </row>
    <row r="1764" spans="1:15" hidden="1" x14ac:dyDescent="0.2">
      <c r="A1764" s="265" t="s">
        <v>1093</v>
      </c>
      <c r="B1764" s="265" t="s">
        <v>1092</v>
      </c>
      <c r="C1764" s="265">
        <v>0.5</v>
      </c>
      <c r="D1764" s="265" t="s">
        <v>403</v>
      </c>
      <c r="E1764" s="265" t="s">
        <v>519</v>
      </c>
      <c r="F1764" s="265" t="s">
        <v>519</v>
      </c>
      <c r="G1764" s="265">
        <v>0</v>
      </c>
      <c r="I1764" s="265">
        <v>19</v>
      </c>
      <c r="J1764" s="265">
        <v>10</v>
      </c>
      <c r="K1764" s="266">
        <v>40664</v>
      </c>
      <c r="L1764" s="265">
        <v>0</v>
      </c>
      <c r="M1764" s="265">
        <v>0</v>
      </c>
      <c r="N1764" s="265">
        <f t="shared" si="27"/>
        <v>0</v>
      </c>
    </row>
    <row r="1765" spans="1:15" hidden="1" x14ac:dyDescent="0.2">
      <c r="A1765" s="265" t="s">
        <v>1091</v>
      </c>
      <c r="B1765" s="265" t="s">
        <v>1090</v>
      </c>
      <c r="C1765" s="265">
        <v>0.5</v>
      </c>
      <c r="D1765" s="265" t="s">
        <v>403</v>
      </c>
      <c r="E1765" s="265" t="s">
        <v>519</v>
      </c>
      <c r="F1765" s="265" t="s">
        <v>519</v>
      </c>
      <c r="G1765" s="265">
        <v>0</v>
      </c>
      <c r="I1765" s="265">
        <v>19</v>
      </c>
      <c r="J1765" s="265">
        <v>10</v>
      </c>
      <c r="K1765" s="266">
        <v>40664</v>
      </c>
      <c r="L1765" s="265">
        <v>0</v>
      </c>
      <c r="M1765" s="265">
        <v>0</v>
      </c>
      <c r="N1765" s="265">
        <f t="shared" si="27"/>
        <v>0</v>
      </c>
    </row>
    <row r="1766" spans="1:15" hidden="1" x14ac:dyDescent="0.2">
      <c r="A1766" s="265" t="s">
        <v>1089</v>
      </c>
      <c r="B1766" s="265" t="s">
        <v>1088</v>
      </c>
      <c r="C1766" s="265">
        <v>0.5</v>
      </c>
      <c r="D1766" s="265" t="s">
        <v>403</v>
      </c>
      <c r="E1766" s="265" t="s">
        <v>519</v>
      </c>
      <c r="F1766" s="265" t="s">
        <v>519</v>
      </c>
      <c r="G1766" s="265">
        <v>0</v>
      </c>
      <c r="K1766" s="266">
        <v>40664</v>
      </c>
      <c r="L1766" s="265">
        <v>0</v>
      </c>
      <c r="M1766" s="265">
        <v>0</v>
      </c>
      <c r="N1766" s="265">
        <f t="shared" si="27"/>
        <v>0</v>
      </c>
    </row>
    <row r="1767" spans="1:15" hidden="1" x14ac:dyDescent="0.2">
      <c r="A1767" s="265" t="s">
        <v>390</v>
      </c>
      <c r="B1767" s="265" t="s">
        <v>1086</v>
      </c>
      <c r="C1767" s="265">
        <v>0.5</v>
      </c>
      <c r="D1767" s="265" t="s">
        <v>403</v>
      </c>
      <c r="E1767" s="265" t="s">
        <v>519</v>
      </c>
      <c r="F1767" s="265" t="s">
        <v>519</v>
      </c>
      <c r="G1767" s="265">
        <v>0.1</v>
      </c>
      <c r="I1767" s="265">
        <v>6</v>
      </c>
      <c r="J1767" s="265">
        <v>12</v>
      </c>
      <c r="K1767" s="266">
        <v>43405</v>
      </c>
      <c r="L1767" s="265">
        <v>4.53E-2</v>
      </c>
      <c r="M1767" s="265">
        <v>0</v>
      </c>
      <c r="N1767" s="265">
        <f t="shared" si="27"/>
        <v>4.53E-2</v>
      </c>
      <c r="O1767" s="265" t="s">
        <v>390</v>
      </c>
    </row>
    <row r="1768" spans="1:15" hidden="1" x14ac:dyDescent="0.2">
      <c r="A1768" s="265" t="s">
        <v>1087</v>
      </c>
      <c r="B1768" s="265" t="s">
        <v>1086</v>
      </c>
      <c r="C1768" s="265">
        <v>0.5</v>
      </c>
      <c r="D1768" s="265" t="s">
        <v>403</v>
      </c>
      <c r="E1768" s="265" t="s">
        <v>519</v>
      </c>
      <c r="F1768" s="265" t="s">
        <v>519</v>
      </c>
      <c r="G1768" s="265">
        <v>0.1</v>
      </c>
      <c r="I1768" s="265">
        <v>6</v>
      </c>
      <c r="J1768" s="265">
        <v>12</v>
      </c>
      <c r="K1768" s="266">
        <v>43405</v>
      </c>
      <c r="L1768" s="265">
        <v>4.53E-2</v>
      </c>
      <c r="M1768" s="265">
        <v>0</v>
      </c>
      <c r="N1768" s="265">
        <f t="shared" si="27"/>
        <v>4.53E-2</v>
      </c>
    </row>
    <row r="1769" spans="1:15" hidden="1" x14ac:dyDescent="0.2">
      <c r="A1769" s="265" t="s">
        <v>1084</v>
      </c>
      <c r="B1769" s="265" t="s">
        <v>1084</v>
      </c>
      <c r="C1769" s="265">
        <v>0.5</v>
      </c>
      <c r="D1769" s="265" t="s">
        <v>1043</v>
      </c>
      <c r="E1769" s="265" t="s">
        <v>519</v>
      </c>
      <c r="F1769" s="265" t="s">
        <v>519</v>
      </c>
      <c r="G1769" s="265">
        <v>0</v>
      </c>
      <c r="H1769" s="265">
        <v>202212</v>
      </c>
      <c r="K1769" s="266">
        <v>43132</v>
      </c>
      <c r="L1769" s="265">
        <v>0</v>
      </c>
      <c r="M1769" s="265">
        <v>0</v>
      </c>
      <c r="N1769" s="265">
        <f t="shared" si="27"/>
        <v>0</v>
      </c>
    </row>
    <row r="1770" spans="1:15" hidden="1" x14ac:dyDescent="0.2">
      <c r="A1770" s="265" t="s">
        <v>1085</v>
      </c>
      <c r="B1770" s="265" t="s">
        <v>1084</v>
      </c>
      <c r="C1770" s="265">
        <v>0.5</v>
      </c>
      <c r="D1770" s="265" t="s">
        <v>1043</v>
      </c>
      <c r="E1770" s="265" t="s">
        <v>519</v>
      </c>
      <c r="F1770" s="265" t="s">
        <v>519</v>
      </c>
      <c r="G1770" s="265">
        <v>0</v>
      </c>
      <c r="H1770" s="265">
        <v>202212</v>
      </c>
      <c r="K1770" s="266">
        <v>43132</v>
      </c>
      <c r="L1770" s="265">
        <v>0</v>
      </c>
      <c r="M1770" s="265">
        <v>0</v>
      </c>
      <c r="N1770" s="265">
        <f t="shared" si="27"/>
        <v>0</v>
      </c>
    </row>
    <row r="1771" spans="1:15" hidden="1" x14ac:dyDescent="0.2">
      <c r="A1771" s="265" t="s">
        <v>1083</v>
      </c>
      <c r="B1771" s="265" t="s">
        <v>1081</v>
      </c>
      <c r="C1771" s="265">
        <v>0.5</v>
      </c>
      <c r="D1771" s="265" t="s">
        <v>403</v>
      </c>
      <c r="E1771" s="265" t="s">
        <v>519</v>
      </c>
      <c r="F1771" s="265" t="s">
        <v>519</v>
      </c>
      <c r="G1771" s="265">
        <v>0</v>
      </c>
      <c r="I1771" s="265">
        <v>34</v>
      </c>
      <c r="J1771" s="265">
        <v>20</v>
      </c>
      <c r="K1771" s="266">
        <v>43101</v>
      </c>
      <c r="L1771" s="265">
        <v>0.05</v>
      </c>
      <c r="M1771" s="265">
        <v>0</v>
      </c>
      <c r="N1771" s="265">
        <f t="shared" si="27"/>
        <v>0.05</v>
      </c>
    </row>
    <row r="1772" spans="1:15" hidden="1" x14ac:dyDescent="0.2">
      <c r="A1772" s="265" t="s">
        <v>1082</v>
      </c>
      <c r="B1772" s="265" t="s">
        <v>1081</v>
      </c>
      <c r="C1772" s="265">
        <v>0.5</v>
      </c>
      <c r="D1772" s="265" t="s">
        <v>403</v>
      </c>
      <c r="E1772" s="265" t="s">
        <v>519</v>
      </c>
      <c r="F1772" s="265" t="s">
        <v>519</v>
      </c>
      <c r="G1772" s="265">
        <v>0</v>
      </c>
      <c r="I1772" s="265">
        <v>34</v>
      </c>
      <c r="J1772" s="265">
        <v>20</v>
      </c>
      <c r="K1772" s="266">
        <v>43101</v>
      </c>
      <c r="L1772" s="265">
        <v>0.05</v>
      </c>
      <c r="M1772" s="265">
        <v>0</v>
      </c>
      <c r="N1772" s="265">
        <f t="shared" si="27"/>
        <v>0.05</v>
      </c>
    </row>
    <row r="1773" spans="1:15" hidden="1" x14ac:dyDescent="0.2">
      <c r="A1773" s="265" t="s">
        <v>1079</v>
      </c>
      <c r="B1773" s="265" t="s">
        <v>1079</v>
      </c>
      <c r="C1773" s="265">
        <v>0.5</v>
      </c>
      <c r="D1773" s="265" t="s">
        <v>1043</v>
      </c>
      <c r="E1773" s="265" t="s">
        <v>519</v>
      </c>
      <c r="F1773" s="265" t="s">
        <v>519</v>
      </c>
      <c r="G1773" s="265">
        <v>0</v>
      </c>
      <c r="H1773" s="265">
        <v>202212</v>
      </c>
      <c r="K1773" s="266">
        <v>43132</v>
      </c>
      <c r="L1773" s="265">
        <v>0</v>
      </c>
      <c r="M1773" s="265">
        <v>0</v>
      </c>
      <c r="N1773" s="265">
        <f t="shared" si="27"/>
        <v>0</v>
      </c>
      <c r="O1773" s="265" t="s">
        <v>1079</v>
      </c>
    </row>
    <row r="1774" spans="1:15" hidden="1" x14ac:dyDescent="0.2">
      <c r="A1774" s="265" t="s">
        <v>1080</v>
      </c>
      <c r="B1774" s="265" t="s">
        <v>1079</v>
      </c>
      <c r="C1774" s="265">
        <v>0.5</v>
      </c>
      <c r="D1774" s="265" t="s">
        <v>1043</v>
      </c>
      <c r="E1774" s="265" t="s">
        <v>519</v>
      </c>
      <c r="F1774" s="265" t="s">
        <v>519</v>
      </c>
      <c r="G1774" s="265">
        <v>0</v>
      </c>
      <c r="H1774" s="265">
        <v>202212</v>
      </c>
      <c r="K1774" s="266">
        <v>43132</v>
      </c>
      <c r="L1774" s="265">
        <v>0</v>
      </c>
      <c r="M1774" s="265">
        <v>0</v>
      </c>
      <c r="N1774" s="265">
        <f t="shared" si="27"/>
        <v>0</v>
      </c>
    </row>
    <row r="1775" spans="1:15" hidden="1" x14ac:dyDescent="0.2">
      <c r="A1775" s="265" t="s">
        <v>1078</v>
      </c>
      <c r="B1775" s="265" t="s">
        <v>1077</v>
      </c>
      <c r="C1775" s="265">
        <v>0.5</v>
      </c>
      <c r="D1775" s="265" t="s">
        <v>403</v>
      </c>
      <c r="E1775" s="265" t="s">
        <v>519</v>
      </c>
      <c r="F1775" s="265" t="s">
        <v>519</v>
      </c>
      <c r="G1775" s="265">
        <v>0</v>
      </c>
      <c r="K1775" s="266">
        <v>40330</v>
      </c>
      <c r="L1775" s="265">
        <v>0</v>
      </c>
      <c r="M1775" s="265">
        <v>0</v>
      </c>
      <c r="N1775" s="265">
        <f t="shared" si="27"/>
        <v>0</v>
      </c>
    </row>
    <row r="1776" spans="1:15" hidden="1" x14ac:dyDescent="0.2">
      <c r="A1776" s="265" t="s">
        <v>1076</v>
      </c>
      <c r="B1776" s="265" t="s">
        <v>391</v>
      </c>
      <c r="C1776" s="265">
        <v>0.5</v>
      </c>
      <c r="D1776" s="265" t="s">
        <v>403</v>
      </c>
      <c r="E1776" s="265" t="s">
        <v>519</v>
      </c>
      <c r="F1776" s="265" t="s">
        <v>519</v>
      </c>
      <c r="G1776" s="265">
        <v>0</v>
      </c>
      <c r="I1776" s="265">
        <v>34</v>
      </c>
      <c r="J1776" s="265">
        <v>20</v>
      </c>
      <c r="K1776" s="266">
        <v>43101</v>
      </c>
      <c r="L1776" s="265">
        <v>0.05</v>
      </c>
      <c r="M1776" s="265">
        <v>0</v>
      </c>
      <c r="N1776" s="265">
        <f t="shared" si="27"/>
        <v>0.05</v>
      </c>
    </row>
    <row r="1777" spans="1:15" hidden="1" x14ac:dyDescent="0.2">
      <c r="A1777" s="265" t="s">
        <v>391</v>
      </c>
      <c r="B1777" s="265" t="s">
        <v>391</v>
      </c>
      <c r="C1777" s="265">
        <v>0.5</v>
      </c>
      <c r="D1777" s="265" t="s">
        <v>403</v>
      </c>
      <c r="E1777" s="265" t="s">
        <v>519</v>
      </c>
      <c r="F1777" s="265" t="s">
        <v>519</v>
      </c>
      <c r="G1777" s="265">
        <v>0</v>
      </c>
      <c r="I1777" s="265">
        <v>34</v>
      </c>
      <c r="J1777" s="265">
        <v>20</v>
      </c>
      <c r="K1777" s="266">
        <v>43101</v>
      </c>
      <c r="L1777" s="265">
        <v>0.05</v>
      </c>
      <c r="M1777" s="265">
        <v>0</v>
      </c>
      <c r="N1777" s="265">
        <f t="shared" si="27"/>
        <v>0.05</v>
      </c>
      <c r="O1777" s="265" t="s">
        <v>391</v>
      </c>
    </row>
    <row r="1778" spans="1:15" hidden="1" x14ac:dyDescent="0.2">
      <c r="A1778" s="265" t="s">
        <v>1074</v>
      </c>
      <c r="B1778" s="265" t="s">
        <v>1074</v>
      </c>
      <c r="C1778" s="265">
        <v>0.5</v>
      </c>
      <c r="D1778" s="265" t="s">
        <v>1043</v>
      </c>
      <c r="E1778" s="265" t="s">
        <v>519</v>
      </c>
      <c r="F1778" s="265" t="s">
        <v>519</v>
      </c>
      <c r="G1778" s="265">
        <v>0</v>
      </c>
      <c r="H1778" s="265">
        <v>202212</v>
      </c>
      <c r="K1778" s="266">
        <v>43132</v>
      </c>
      <c r="L1778" s="265">
        <v>0</v>
      </c>
      <c r="M1778" s="265">
        <v>0</v>
      </c>
      <c r="N1778" s="265">
        <f t="shared" si="27"/>
        <v>0</v>
      </c>
    </row>
    <row r="1779" spans="1:15" hidden="1" x14ac:dyDescent="0.2">
      <c r="A1779" s="265" t="s">
        <v>1075</v>
      </c>
      <c r="B1779" s="265" t="s">
        <v>1074</v>
      </c>
      <c r="C1779" s="265">
        <v>0.5</v>
      </c>
      <c r="D1779" s="265" t="s">
        <v>1043</v>
      </c>
      <c r="E1779" s="265" t="s">
        <v>519</v>
      </c>
      <c r="F1779" s="265" t="s">
        <v>519</v>
      </c>
      <c r="G1779" s="265">
        <v>0</v>
      </c>
      <c r="H1779" s="265">
        <v>202212</v>
      </c>
      <c r="K1779" s="266">
        <v>43132</v>
      </c>
      <c r="L1779" s="265">
        <v>0</v>
      </c>
      <c r="M1779" s="265">
        <v>0</v>
      </c>
      <c r="N1779" s="265">
        <f t="shared" si="27"/>
        <v>0</v>
      </c>
    </row>
    <row r="1780" spans="1:15" hidden="1" x14ac:dyDescent="0.2">
      <c r="A1780" s="265" t="s">
        <v>1073</v>
      </c>
      <c r="B1780" s="265" t="s">
        <v>1072</v>
      </c>
      <c r="C1780" s="265">
        <v>0.5</v>
      </c>
      <c r="D1780" s="265" t="s">
        <v>403</v>
      </c>
      <c r="E1780" s="265" t="s">
        <v>519</v>
      </c>
      <c r="F1780" s="265" t="s">
        <v>519</v>
      </c>
      <c r="G1780" s="265">
        <v>0</v>
      </c>
      <c r="I1780" s="265">
        <v>7</v>
      </c>
      <c r="J1780" s="265">
        <v>25</v>
      </c>
      <c r="K1780" s="266">
        <v>40664</v>
      </c>
      <c r="L1780" s="265">
        <v>0</v>
      </c>
      <c r="M1780" s="265">
        <v>0</v>
      </c>
      <c r="N1780" s="265">
        <f t="shared" si="27"/>
        <v>0</v>
      </c>
    </row>
    <row r="1781" spans="1:15" hidden="1" x14ac:dyDescent="0.2">
      <c r="A1781" s="265" t="s">
        <v>1071</v>
      </c>
      <c r="B1781" s="265" t="s">
        <v>1070</v>
      </c>
      <c r="C1781" s="265">
        <v>0.5</v>
      </c>
      <c r="D1781" s="265" t="s">
        <v>403</v>
      </c>
      <c r="E1781" s="265" t="s">
        <v>519</v>
      </c>
      <c r="F1781" s="265" t="s">
        <v>519</v>
      </c>
      <c r="G1781" s="265">
        <v>0</v>
      </c>
      <c r="K1781" s="266">
        <v>40664</v>
      </c>
      <c r="L1781" s="265">
        <v>0</v>
      </c>
      <c r="M1781" s="265">
        <v>0</v>
      </c>
      <c r="N1781" s="265">
        <f t="shared" si="27"/>
        <v>0</v>
      </c>
    </row>
    <row r="1782" spans="1:15" hidden="1" x14ac:dyDescent="0.2">
      <c r="A1782" s="265" t="s">
        <v>1069</v>
      </c>
      <c r="B1782" s="265" t="s">
        <v>1068</v>
      </c>
      <c r="C1782" s="265">
        <v>0.5</v>
      </c>
      <c r="D1782" s="265" t="s">
        <v>403</v>
      </c>
      <c r="E1782" s="265" t="s">
        <v>519</v>
      </c>
      <c r="F1782" s="265" t="s">
        <v>519</v>
      </c>
      <c r="G1782" s="265">
        <v>0</v>
      </c>
      <c r="J1782" s="265">
        <v>23</v>
      </c>
      <c r="K1782" s="266">
        <v>40664</v>
      </c>
      <c r="L1782" s="265">
        <v>0</v>
      </c>
      <c r="M1782" s="265">
        <v>0</v>
      </c>
      <c r="N1782" s="265">
        <f t="shared" si="27"/>
        <v>0</v>
      </c>
    </row>
    <row r="1783" spans="1:15" hidden="1" x14ac:dyDescent="0.2">
      <c r="A1783" s="265" t="s">
        <v>392</v>
      </c>
      <c r="B1783" s="265" t="s">
        <v>1066</v>
      </c>
      <c r="C1783" s="265">
        <v>0.5</v>
      </c>
      <c r="D1783" s="265" t="s">
        <v>403</v>
      </c>
      <c r="E1783" s="265" t="s">
        <v>519</v>
      </c>
      <c r="F1783" s="265" t="s">
        <v>519</v>
      </c>
      <c r="G1783" s="265">
        <v>0</v>
      </c>
      <c r="I1783" s="265">
        <v>34</v>
      </c>
      <c r="J1783" s="265">
        <v>20</v>
      </c>
      <c r="K1783" s="266">
        <v>43101</v>
      </c>
      <c r="L1783" s="265">
        <v>0.05</v>
      </c>
      <c r="M1783" s="265">
        <v>0</v>
      </c>
      <c r="N1783" s="265">
        <f t="shared" si="27"/>
        <v>0.05</v>
      </c>
      <c r="O1783" s="265" t="s">
        <v>392</v>
      </c>
    </row>
    <row r="1784" spans="1:15" hidden="1" x14ac:dyDescent="0.2">
      <c r="A1784" s="265" t="s">
        <v>1067</v>
      </c>
      <c r="B1784" s="265" t="s">
        <v>1066</v>
      </c>
      <c r="C1784" s="265">
        <v>0.5</v>
      </c>
      <c r="D1784" s="265" t="s">
        <v>403</v>
      </c>
      <c r="E1784" s="265" t="s">
        <v>519</v>
      </c>
      <c r="F1784" s="265" t="s">
        <v>519</v>
      </c>
      <c r="G1784" s="265">
        <v>0</v>
      </c>
      <c r="I1784" s="265">
        <v>34</v>
      </c>
      <c r="J1784" s="265">
        <v>20</v>
      </c>
      <c r="K1784" s="266">
        <v>43101</v>
      </c>
      <c r="L1784" s="265">
        <v>0.05</v>
      </c>
      <c r="M1784" s="265">
        <v>0</v>
      </c>
      <c r="N1784" s="265">
        <f t="shared" si="27"/>
        <v>0.05</v>
      </c>
    </row>
    <row r="1785" spans="1:15" hidden="1" x14ac:dyDescent="0.2">
      <c r="A1785" s="265" t="s">
        <v>1065</v>
      </c>
      <c r="B1785" s="265" t="s">
        <v>1063</v>
      </c>
      <c r="C1785" s="265">
        <v>0.5</v>
      </c>
      <c r="D1785" s="265" t="s">
        <v>1043</v>
      </c>
      <c r="E1785" s="265" t="s">
        <v>519</v>
      </c>
      <c r="F1785" s="265" t="s">
        <v>519</v>
      </c>
      <c r="G1785" s="265">
        <v>0</v>
      </c>
      <c r="H1785" s="265">
        <v>202212</v>
      </c>
      <c r="K1785" s="266">
        <v>43132</v>
      </c>
      <c r="L1785" s="265">
        <v>0</v>
      </c>
      <c r="M1785" s="265">
        <v>0</v>
      </c>
      <c r="N1785" s="265">
        <f t="shared" si="27"/>
        <v>0</v>
      </c>
    </row>
    <row r="1786" spans="1:15" hidden="1" x14ac:dyDescent="0.2">
      <c r="A1786" s="265" t="s">
        <v>1064</v>
      </c>
      <c r="B1786" s="265" t="s">
        <v>1063</v>
      </c>
      <c r="C1786" s="265">
        <v>0.5</v>
      </c>
      <c r="D1786" s="265" t="s">
        <v>1043</v>
      </c>
      <c r="E1786" s="265" t="s">
        <v>519</v>
      </c>
      <c r="F1786" s="265" t="s">
        <v>519</v>
      </c>
      <c r="G1786" s="265">
        <v>0</v>
      </c>
      <c r="H1786" s="265">
        <v>202212</v>
      </c>
      <c r="K1786" s="266">
        <v>43132</v>
      </c>
      <c r="L1786" s="265">
        <v>0</v>
      </c>
      <c r="M1786" s="265">
        <v>0</v>
      </c>
      <c r="N1786" s="265">
        <f t="shared" si="27"/>
        <v>0</v>
      </c>
    </row>
    <row r="1787" spans="1:15" hidden="1" x14ac:dyDescent="0.2">
      <c r="A1787" s="265" t="s">
        <v>1062</v>
      </c>
      <c r="B1787" s="265" t="s">
        <v>1061</v>
      </c>
      <c r="C1787" s="265">
        <v>0.5</v>
      </c>
      <c r="D1787" s="265" t="s">
        <v>403</v>
      </c>
      <c r="E1787" s="265" t="s">
        <v>519</v>
      </c>
      <c r="F1787" s="265" t="s">
        <v>519</v>
      </c>
      <c r="G1787" s="265">
        <v>0</v>
      </c>
      <c r="K1787" s="266">
        <v>40330</v>
      </c>
      <c r="L1787" s="265">
        <v>0</v>
      </c>
      <c r="M1787" s="265">
        <v>0</v>
      </c>
      <c r="N1787" s="265">
        <f t="shared" si="27"/>
        <v>0</v>
      </c>
    </row>
    <row r="1788" spans="1:15" hidden="1" x14ac:dyDescent="0.2">
      <c r="A1788" s="265" t="s">
        <v>393</v>
      </c>
      <c r="B1788" s="265" t="s">
        <v>1059</v>
      </c>
      <c r="C1788" s="265">
        <v>0.5</v>
      </c>
      <c r="D1788" s="265" t="s">
        <v>403</v>
      </c>
      <c r="E1788" s="265" t="s">
        <v>519</v>
      </c>
      <c r="F1788" s="265" t="s">
        <v>519</v>
      </c>
      <c r="G1788" s="265">
        <v>0.1</v>
      </c>
      <c r="I1788" s="265">
        <v>6</v>
      </c>
      <c r="J1788" s="265">
        <v>14</v>
      </c>
      <c r="K1788" s="266">
        <v>43101</v>
      </c>
      <c r="L1788" s="265">
        <v>6.4299999999999996E-2</v>
      </c>
      <c r="M1788" s="265">
        <v>0</v>
      </c>
      <c r="N1788" s="265">
        <f t="shared" si="27"/>
        <v>6.4299999999999996E-2</v>
      </c>
      <c r="O1788" s="265" t="s">
        <v>393</v>
      </c>
    </row>
    <row r="1789" spans="1:15" hidden="1" x14ac:dyDescent="0.2">
      <c r="A1789" s="265" t="s">
        <v>1060</v>
      </c>
      <c r="B1789" s="265" t="s">
        <v>1059</v>
      </c>
      <c r="C1789" s="265">
        <v>0.5</v>
      </c>
      <c r="D1789" s="265" t="s">
        <v>403</v>
      </c>
      <c r="E1789" s="265" t="s">
        <v>519</v>
      </c>
      <c r="F1789" s="265" t="s">
        <v>519</v>
      </c>
      <c r="G1789" s="265">
        <v>0.1</v>
      </c>
      <c r="I1789" s="265">
        <v>6</v>
      </c>
      <c r="J1789" s="265">
        <v>14</v>
      </c>
      <c r="K1789" s="266">
        <v>43101</v>
      </c>
      <c r="L1789" s="265">
        <v>6.4299999999999996E-2</v>
      </c>
      <c r="M1789" s="265">
        <v>0</v>
      </c>
      <c r="N1789" s="265">
        <f t="shared" si="27"/>
        <v>6.4299999999999996E-2</v>
      </c>
    </row>
    <row r="1790" spans="1:15" hidden="1" x14ac:dyDescent="0.2">
      <c r="A1790" s="265" t="s">
        <v>1057</v>
      </c>
      <c r="B1790" s="265" t="s">
        <v>1057</v>
      </c>
      <c r="C1790" s="265">
        <v>0.5</v>
      </c>
      <c r="D1790" s="265" t="s">
        <v>1043</v>
      </c>
      <c r="E1790" s="265" t="s">
        <v>519</v>
      </c>
      <c r="F1790" s="265" t="s">
        <v>519</v>
      </c>
      <c r="G1790" s="265">
        <v>0</v>
      </c>
      <c r="H1790" s="265">
        <v>202212</v>
      </c>
      <c r="K1790" s="266">
        <v>43132</v>
      </c>
      <c r="L1790" s="265">
        <v>0</v>
      </c>
      <c r="M1790" s="265">
        <v>0</v>
      </c>
      <c r="N1790" s="265">
        <f t="shared" si="27"/>
        <v>0</v>
      </c>
    </row>
    <row r="1791" spans="1:15" hidden="1" x14ac:dyDescent="0.2">
      <c r="A1791" s="265" t="s">
        <v>1058</v>
      </c>
      <c r="B1791" s="265" t="s">
        <v>1057</v>
      </c>
      <c r="C1791" s="265">
        <v>0.5</v>
      </c>
      <c r="D1791" s="265" t="s">
        <v>1043</v>
      </c>
      <c r="E1791" s="265" t="s">
        <v>519</v>
      </c>
      <c r="F1791" s="265" t="s">
        <v>519</v>
      </c>
      <c r="G1791" s="265">
        <v>0</v>
      </c>
      <c r="H1791" s="265">
        <v>202212</v>
      </c>
      <c r="K1791" s="266">
        <v>43132</v>
      </c>
      <c r="L1791" s="265">
        <v>0</v>
      </c>
      <c r="M1791" s="265">
        <v>0</v>
      </c>
      <c r="N1791" s="265">
        <f t="shared" si="27"/>
        <v>0</v>
      </c>
    </row>
    <row r="1792" spans="1:15" hidden="1" x14ac:dyDescent="0.2">
      <c r="A1792" s="265" t="s">
        <v>216</v>
      </c>
      <c r="B1792" s="265" t="s">
        <v>1055</v>
      </c>
      <c r="C1792" s="265">
        <v>0.5</v>
      </c>
      <c r="D1792" s="265" t="s">
        <v>403</v>
      </c>
      <c r="E1792" s="265" t="s">
        <v>519</v>
      </c>
      <c r="F1792" s="265" t="s">
        <v>519</v>
      </c>
      <c r="G1792" s="265">
        <v>0</v>
      </c>
      <c r="I1792" s="265">
        <v>34</v>
      </c>
      <c r="J1792" s="265">
        <v>15</v>
      </c>
      <c r="K1792" s="266">
        <v>43101</v>
      </c>
      <c r="L1792" s="265">
        <v>6.6699999999999995E-2</v>
      </c>
      <c r="M1792" s="265">
        <v>0</v>
      </c>
      <c r="N1792" s="265">
        <f t="shared" si="27"/>
        <v>6.6699999999999995E-2</v>
      </c>
      <c r="O1792" s="265" t="s">
        <v>216</v>
      </c>
    </row>
    <row r="1793" spans="1:15" hidden="1" x14ac:dyDescent="0.2">
      <c r="A1793" s="265" t="s">
        <v>1056</v>
      </c>
      <c r="B1793" s="265" t="s">
        <v>1055</v>
      </c>
      <c r="C1793" s="265">
        <v>0.5</v>
      </c>
      <c r="D1793" s="265" t="s">
        <v>403</v>
      </c>
      <c r="E1793" s="265" t="s">
        <v>519</v>
      </c>
      <c r="F1793" s="265" t="s">
        <v>519</v>
      </c>
      <c r="G1793" s="265">
        <v>0</v>
      </c>
      <c r="I1793" s="265">
        <v>34</v>
      </c>
      <c r="J1793" s="265">
        <v>15</v>
      </c>
      <c r="K1793" s="266">
        <v>43101</v>
      </c>
      <c r="L1793" s="265">
        <v>6.6699999999999995E-2</v>
      </c>
      <c r="M1793" s="265">
        <v>0</v>
      </c>
      <c r="N1793" s="265">
        <f t="shared" si="27"/>
        <v>6.6699999999999995E-2</v>
      </c>
    </row>
    <row r="1794" spans="1:15" hidden="1" x14ac:dyDescent="0.2">
      <c r="A1794" s="265" t="s">
        <v>1053</v>
      </c>
      <c r="B1794" s="265" t="s">
        <v>1053</v>
      </c>
      <c r="C1794" s="265">
        <v>0.5</v>
      </c>
      <c r="D1794" s="265" t="s">
        <v>1043</v>
      </c>
      <c r="E1794" s="265" t="s">
        <v>519</v>
      </c>
      <c r="F1794" s="265" t="s">
        <v>519</v>
      </c>
      <c r="G1794" s="265">
        <v>0</v>
      </c>
      <c r="H1794" s="265">
        <v>202212</v>
      </c>
      <c r="K1794" s="266">
        <v>43132</v>
      </c>
      <c r="L1794" s="265">
        <v>0</v>
      </c>
      <c r="M1794" s="265">
        <v>0</v>
      </c>
      <c r="N1794" s="265">
        <f t="shared" si="27"/>
        <v>0</v>
      </c>
    </row>
    <row r="1795" spans="1:15" hidden="1" x14ac:dyDescent="0.2">
      <c r="A1795" s="265" t="s">
        <v>1054</v>
      </c>
      <c r="B1795" s="265" t="s">
        <v>1053</v>
      </c>
      <c r="C1795" s="265">
        <v>0.5</v>
      </c>
      <c r="D1795" s="265" t="s">
        <v>1043</v>
      </c>
      <c r="E1795" s="265" t="s">
        <v>519</v>
      </c>
      <c r="F1795" s="265" t="s">
        <v>519</v>
      </c>
      <c r="G1795" s="265">
        <v>0</v>
      </c>
      <c r="H1795" s="265">
        <v>202212</v>
      </c>
      <c r="K1795" s="266">
        <v>43132</v>
      </c>
      <c r="L1795" s="265">
        <v>0</v>
      </c>
      <c r="M1795" s="265">
        <v>0</v>
      </c>
      <c r="N1795" s="265">
        <f t="shared" si="27"/>
        <v>0</v>
      </c>
    </row>
    <row r="1796" spans="1:15" hidden="1" x14ac:dyDescent="0.2">
      <c r="A1796" s="265" t="s">
        <v>1052</v>
      </c>
      <c r="B1796" s="265" t="s">
        <v>1051</v>
      </c>
      <c r="C1796" s="265">
        <v>0.5</v>
      </c>
      <c r="D1796" s="265" t="s">
        <v>403</v>
      </c>
      <c r="E1796" s="265" t="s">
        <v>519</v>
      </c>
      <c r="F1796" s="265" t="s">
        <v>519</v>
      </c>
      <c r="G1796" s="265">
        <v>0</v>
      </c>
      <c r="K1796" s="266">
        <v>40664</v>
      </c>
      <c r="L1796" s="265">
        <v>0</v>
      </c>
      <c r="M1796" s="265">
        <v>0</v>
      </c>
      <c r="N1796" s="265">
        <f t="shared" ref="N1796:N1859" si="28">L1796+M1796</f>
        <v>0</v>
      </c>
    </row>
    <row r="1797" spans="1:15" hidden="1" x14ac:dyDescent="0.2">
      <c r="A1797" s="265" t="s">
        <v>1050</v>
      </c>
      <c r="B1797" s="265" t="s">
        <v>1049</v>
      </c>
      <c r="C1797" s="265">
        <v>0.5</v>
      </c>
      <c r="D1797" s="265" t="s">
        <v>403</v>
      </c>
      <c r="E1797" s="265" t="s">
        <v>519</v>
      </c>
      <c r="F1797" s="265" t="s">
        <v>519</v>
      </c>
      <c r="G1797" s="265">
        <v>0</v>
      </c>
      <c r="I1797" s="265">
        <v>15</v>
      </c>
      <c r="J1797" s="265">
        <v>20</v>
      </c>
      <c r="K1797" s="266">
        <v>40664</v>
      </c>
      <c r="L1797" s="265">
        <v>0</v>
      </c>
      <c r="M1797" s="265">
        <v>0</v>
      </c>
      <c r="N1797" s="265">
        <f t="shared" si="28"/>
        <v>0</v>
      </c>
    </row>
    <row r="1798" spans="1:15" hidden="1" x14ac:dyDescent="0.2">
      <c r="A1798" s="265" t="s">
        <v>1048</v>
      </c>
      <c r="B1798" s="265" t="s">
        <v>1046</v>
      </c>
      <c r="C1798" s="265">
        <v>0.5</v>
      </c>
      <c r="D1798" s="265" t="s">
        <v>403</v>
      </c>
      <c r="E1798" s="265" t="s">
        <v>519</v>
      </c>
      <c r="F1798" s="265" t="s">
        <v>519</v>
      </c>
      <c r="G1798" s="265">
        <v>0</v>
      </c>
      <c r="I1798" s="265">
        <v>34</v>
      </c>
      <c r="J1798" s="265">
        <v>15</v>
      </c>
      <c r="K1798" s="266">
        <v>43101</v>
      </c>
      <c r="L1798" s="265">
        <v>6.6699999999999995E-2</v>
      </c>
      <c r="M1798" s="265">
        <v>0</v>
      </c>
      <c r="N1798" s="265">
        <f t="shared" si="28"/>
        <v>6.6699999999999995E-2</v>
      </c>
      <c r="O1798" s="265" t="s">
        <v>1048</v>
      </c>
    </row>
    <row r="1799" spans="1:15" hidden="1" x14ac:dyDescent="0.2">
      <c r="A1799" s="265" t="s">
        <v>1047</v>
      </c>
      <c r="B1799" s="265" t="s">
        <v>1046</v>
      </c>
      <c r="C1799" s="265">
        <v>0.5</v>
      </c>
      <c r="D1799" s="265" t="s">
        <v>403</v>
      </c>
      <c r="E1799" s="265" t="s">
        <v>519</v>
      </c>
      <c r="F1799" s="265" t="s">
        <v>519</v>
      </c>
      <c r="G1799" s="265">
        <v>0</v>
      </c>
      <c r="I1799" s="265">
        <v>34</v>
      </c>
      <c r="J1799" s="265">
        <v>15</v>
      </c>
      <c r="K1799" s="266">
        <v>43101</v>
      </c>
      <c r="L1799" s="265">
        <v>6.6699999999999995E-2</v>
      </c>
      <c r="M1799" s="265">
        <v>0</v>
      </c>
      <c r="N1799" s="265">
        <f t="shared" si="28"/>
        <v>6.6699999999999995E-2</v>
      </c>
    </row>
    <row r="1800" spans="1:15" hidden="1" x14ac:dyDescent="0.2">
      <c r="A1800" s="265" t="s">
        <v>1044</v>
      </c>
      <c r="B1800" s="265" t="s">
        <v>1044</v>
      </c>
      <c r="C1800" s="265">
        <v>0.5</v>
      </c>
      <c r="D1800" s="265" t="s">
        <v>1043</v>
      </c>
      <c r="E1800" s="265" t="s">
        <v>519</v>
      </c>
      <c r="F1800" s="265" t="s">
        <v>519</v>
      </c>
      <c r="G1800" s="265">
        <v>0</v>
      </c>
      <c r="H1800" s="265">
        <v>202212</v>
      </c>
      <c r="K1800" s="266">
        <v>43132</v>
      </c>
      <c r="L1800" s="265">
        <v>0</v>
      </c>
      <c r="M1800" s="265">
        <v>0</v>
      </c>
      <c r="N1800" s="265">
        <f t="shared" si="28"/>
        <v>0</v>
      </c>
    </row>
    <row r="1801" spans="1:15" hidden="1" x14ac:dyDescent="0.2">
      <c r="A1801" s="265" t="s">
        <v>1045</v>
      </c>
      <c r="B1801" s="265" t="s">
        <v>1044</v>
      </c>
      <c r="C1801" s="265">
        <v>0.5</v>
      </c>
      <c r="D1801" s="265" t="s">
        <v>1043</v>
      </c>
      <c r="E1801" s="265" t="s">
        <v>519</v>
      </c>
      <c r="F1801" s="265" t="s">
        <v>519</v>
      </c>
      <c r="G1801" s="265">
        <v>0</v>
      </c>
      <c r="H1801" s="265">
        <v>202212</v>
      </c>
      <c r="K1801" s="266">
        <v>43132</v>
      </c>
      <c r="L1801" s="265">
        <v>0</v>
      </c>
      <c r="M1801" s="265">
        <v>0</v>
      </c>
      <c r="N1801" s="265">
        <f t="shared" si="28"/>
        <v>0</v>
      </c>
    </row>
    <row r="1802" spans="1:15" hidden="1" x14ac:dyDescent="0.2">
      <c r="A1802" s="265" t="s">
        <v>1042</v>
      </c>
      <c r="B1802" s="265" t="s">
        <v>1041</v>
      </c>
      <c r="C1802" s="265">
        <v>0.5</v>
      </c>
      <c r="D1802" s="265" t="s">
        <v>403</v>
      </c>
      <c r="E1802" s="265" t="s">
        <v>519</v>
      </c>
      <c r="F1802" s="265" t="s">
        <v>519</v>
      </c>
      <c r="G1802" s="265">
        <v>0</v>
      </c>
      <c r="K1802" s="266">
        <v>40330</v>
      </c>
      <c r="L1802" s="265">
        <v>0</v>
      </c>
      <c r="M1802" s="265">
        <v>0</v>
      </c>
      <c r="N1802" s="265">
        <f t="shared" si="28"/>
        <v>0</v>
      </c>
    </row>
    <row r="1803" spans="1:15" hidden="1" x14ac:dyDescent="0.2">
      <c r="A1803" s="265" t="s">
        <v>1040</v>
      </c>
      <c r="B1803" s="265" t="s">
        <v>1038</v>
      </c>
      <c r="C1803" s="265">
        <v>0.5</v>
      </c>
      <c r="D1803" s="265" t="s">
        <v>403</v>
      </c>
      <c r="E1803" s="265" t="s">
        <v>519</v>
      </c>
      <c r="F1803" s="265" t="s">
        <v>519</v>
      </c>
      <c r="G1803" s="265">
        <v>0</v>
      </c>
      <c r="K1803" s="266">
        <v>43101</v>
      </c>
      <c r="L1803" s="265">
        <v>0</v>
      </c>
      <c r="M1803" s="265">
        <v>0</v>
      </c>
      <c r="N1803" s="265">
        <f t="shared" si="28"/>
        <v>0</v>
      </c>
    </row>
    <row r="1804" spans="1:15" hidden="1" x14ac:dyDescent="0.2">
      <c r="A1804" s="265" t="s">
        <v>1039</v>
      </c>
      <c r="B1804" s="265" t="s">
        <v>1038</v>
      </c>
      <c r="C1804" s="265">
        <v>0.5</v>
      </c>
      <c r="D1804" s="265" t="s">
        <v>403</v>
      </c>
      <c r="E1804" s="265" t="s">
        <v>519</v>
      </c>
      <c r="F1804" s="265" t="s">
        <v>519</v>
      </c>
      <c r="G1804" s="265">
        <v>0</v>
      </c>
      <c r="K1804" s="266">
        <v>43101</v>
      </c>
      <c r="L1804" s="265">
        <v>0</v>
      </c>
      <c r="M1804" s="265">
        <v>0</v>
      </c>
      <c r="N1804" s="265">
        <f t="shared" si="28"/>
        <v>0</v>
      </c>
    </row>
    <row r="1805" spans="1:15" hidden="1" x14ac:dyDescent="0.2">
      <c r="A1805" s="265" t="s">
        <v>1024</v>
      </c>
      <c r="B1805" s="265" t="s">
        <v>526</v>
      </c>
      <c r="C1805" s="265">
        <v>1</v>
      </c>
      <c r="D1805" s="265" t="s">
        <v>783</v>
      </c>
      <c r="E1805" s="265" t="s">
        <v>519</v>
      </c>
      <c r="F1805" s="265" t="s">
        <v>519</v>
      </c>
      <c r="G1805" s="265">
        <v>0</v>
      </c>
      <c r="K1805" s="266">
        <v>40179.5</v>
      </c>
      <c r="L1805" s="265">
        <v>0</v>
      </c>
      <c r="M1805" s="265">
        <v>0</v>
      </c>
      <c r="N1805" s="265">
        <f t="shared" si="28"/>
        <v>0</v>
      </c>
    </row>
    <row r="1806" spans="1:15" hidden="1" x14ac:dyDescent="0.2">
      <c r="A1806" s="265" t="s">
        <v>1023</v>
      </c>
      <c r="B1806" s="265" t="s">
        <v>526</v>
      </c>
      <c r="C1806" s="265">
        <v>1</v>
      </c>
      <c r="D1806" s="265" t="s">
        <v>783</v>
      </c>
      <c r="E1806" s="265" t="s">
        <v>519</v>
      </c>
      <c r="F1806" s="265" t="s">
        <v>519</v>
      </c>
      <c r="G1806" s="265">
        <v>0</v>
      </c>
      <c r="K1806" s="266">
        <v>40179.5</v>
      </c>
      <c r="L1806" s="265">
        <v>0</v>
      </c>
      <c r="M1806" s="265">
        <v>0</v>
      </c>
      <c r="N1806" s="265">
        <f t="shared" si="28"/>
        <v>0</v>
      </c>
    </row>
    <row r="1807" spans="1:15" hidden="1" x14ac:dyDescent="0.2">
      <c r="A1807" s="265" t="s">
        <v>1022</v>
      </c>
      <c r="B1807" s="265" t="s">
        <v>526</v>
      </c>
      <c r="C1807" s="265">
        <v>1</v>
      </c>
      <c r="D1807" s="265" t="s">
        <v>783</v>
      </c>
      <c r="E1807" s="265" t="s">
        <v>519</v>
      </c>
      <c r="F1807" s="265" t="s">
        <v>519</v>
      </c>
      <c r="G1807" s="265">
        <v>0</v>
      </c>
      <c r="K1807" s="266">
        <v>40179.5</v>
      </c>
      <c r="L1807" s="265">
        <v>0</v>
      </c>
      <c r="M1807" s="265">
        <v>0</v>
      </c>
      <c r="N1807" s="265">
        <f t="shared" si="28"/>
        <v>0</v>
      </c>
    </row>
    <row r="1808" spans="1:15" hidden="1" x14ac:dyDescent="0.2">
      <c r="A1808" s="265" t="s">
        <v>1021</v>
      </c>
      <c r="B1808" s="265" t="s">
        <v>526</v>
      </c>
      <c r="C1808" s="265">
        <v>1</v>
      </c>
      <c r="D1808" s="265" t="s">
        <v>783</v>
      </c>
      <c r="E1808" s="265" t="s">
        <v>519</v>
      </c>
      <c r="F1808" s="265" t="s">
        <v>519</v>
      </c>
      <c r="G1808" s="265">
        <v>0</v>
      </c>
      <c r="K1808" s="266">
        <v>40179.5</v>
      </c>
      <c r="L1808" s="265">
        <v>0</v>
      </c>
      <c r="M1808" s="265">
        <v>0</v>
      </c>
      <c r="N1808" s="265">
        <f t="shared" si="28"/>
        <v>0</v>
      </c>
      <c r="O1808" s="265" t="s">
        <v>3044</v>
      </c>
    </row>
    <row r="1809" spans="1:14" hidden="1" x14ac:dyDescent="0.2">
      <c r="A1809" s="265" t="s">
        <v>1020</v>
      </c>
      <c r="B1809" s="265" t="s">
        <v>526</v>
      </c>
      <c r="C1809" s="265">
        <v>1</v>
      </c>
      <c r="D1809" s="265" t="s">
        <v>783</v>
      </c>
      <c r="E1809" s="265" t="s">
        <v>519</v>
      </c>
      <c r="F1809" s="265" t="s">
        <v>519</v>
      </c>
      <c r="G1809" s="265">
        <v>0</v>
      </c>
      <c r="K1809" s="266">
        <v>40179.5</v>
      </c>
      <c r="L1809" s="265">
        <v>0</v>
      </c>
      <c r="M1809" s="265">
        <v>0</v>
      </c>
      <c r="N1809" s="265">
        <f t="shared" si="28"/>
        <v>0</v>
      </c>
    </row>
    <row r="1810" spans="1:14" hidden="1" x14ac:dyDescent="0.2">
      <c r="A1810" s="265" t="s">
        <v>1019</v>
      </c>
      <c r="B1810" s="265" t="s">
        <v>526</v>
      </c>
      <c r="C1810" s="265">
        <v>1</v>
      </c>
      <c r="D1810" s="265" t="s">
        <v>783</v>
      </c>
      <c r="E1810" s="265" t="s">
        <v>519</v>
      </c>
      <c r="F1810" s="265" t="s">
        <v>519</v>
      </c>
      <c r="G1810" s="265">
        <v>0</v>
      </c>
      <c r="K1810" s="266">
        <v>40179.5</v>
      </c>
      <c r="L1810" s="265">
        <v>0</v>
      </c>
      <c r="M1810" s="265">
        <v>0</v>
      </c>
      <c r="N1810" s="265">
        <f t="shared" si="28"/>
        <v>0</v>
      </c>
    </row>
    <row r="1811" spans="1:14" hidden="1" x14ac:dyDescent="0.2">
      <c r="A1811" s="265" t="s">
        <v>1018</v>
      </c>
      <c r="B1811" s="265" t="s">
        <v>526</v>
      </c>
      <c r="C1811" s="265">
        <v>1</v>
      </c>
      <c r="D1811" s="265" t="s">
        <v>783</v>
      </c>
      <c r="E1811" s="265" t="s">
        <v>519</v>
      </c>
      <c r="F1811" s="265" t="s">
        <v>519</v>
      </c>
      <c r="G1811" s="265">
        <v>0</v>
      </c>
      <c r="K1811" s="266">
        <v>40179.5</v>
      </c>
      <c r="L1811" s="265">
        <v>0</v>
      </c>
      <c r="M1811" s="265">
        <v>0</v>
      </c>
      <c r="N1811" s="265">
        <f t="shared" si="28"/>
        <v>0</v>
      </c>
    </row>
    <row r="1812" spans="1:14" hidden="1" x14ac:dyDescent="0.2">
      <c r="A1812" s="265" t="s">
        <v>1017</v>
      </c>
      <c r="B1812" s="265" t="s">
        <v>526</v>
      </c>
      <c r="C1812" s="265">
        <v>1</v>
      </c>
      <c r="D1812" s="265" t="s">
        <v>783</v>
      </c>
      <c r="E1812" s="265" t="s">
        <v>519</v>
      </c>
      <c r="F1812" s="265" t="s">
        <v>519</v>
      </c>
      <c r="G1812" s="265">
        <v>0</v>
      </c>
      <c r="K1812" s="266">
        <v>40179.5</v>
      </c>
      <c r="L1812" s="265">
        <v>0</v>
      </c>
      <c r="M1812" s="265">
        <v>0</v>
      </c>
      <c r="N1812" s="265">
        <f t="shared" si="28"/>
        <v>0</v>
      </c>
    </row>
    <row r="1813" spans="1:14" hidden="1" x14ac:dyDescent="0.2">
      <c r="A1813" s="265" t="s">
        <v>1016</v>
      </c>
      <c r="B1813" s="265" t="s">
        <v>526</v>
      </c>
      <c r="C1813" s="265">
        <v>1</v>
      </c>
      <c r="D1813" s="265" t="s">
        <v>783</v>
      </c>
      <c r="E1813" s="265" t="s">
        <v>519</v>
      </c>
      <c r="F1813" s="265" t="s">
        <v>519</v>
      </c>
      <c r="G1813" s="265">
        <v>0</v>
      </c>
      <c r="K1813" s="266">
        <v>40179.5</v>
      </c>
      <c r="L1813" s="265">
        <v>0</v>
      </c>
      <c r="M1813" s="265">
        <v>0</v>
      </c>
      <c r="N1813" s="265">
        <f t="shared" si="28"/>
        <v>0</v>
      </c>
    </row>
    <row r="1814" spans="1:14" hidden="1" x14ac:dyDescent="0.2">
      <c r="A1814" s="265" t="s">
        <v>1015</v>
      </c>
      <c r="B1814" s="265" t="s">
        <v>526</v>
      </c>
      <c r="C1814" s="265">
        <v>1</v>
      </c>
      <c r="D1814" s="265" t="s">
        <v>783</v>
      </c>
      <c r="E1814" s="265" t="s">
        <v>519</v>
      </c>
      <c r="F1814" s="265" t="s">
        <v>519</v>
      </c>
      <c r="G1814" s="265">
        <v>0</v>
      </c>
      <c r="K1814" s="266">
        <v>40179.5</v>
      </c>
      <c r="L1814" s="265">
        <v>0</v>
      </c>
      <c r="M1814" s="265">
        <v>0</v>
      </c>
      <c r="N1814" s="265">
        <f t="shared" si="28"/>
        <v>0</v>
      </c>
    </row>
    <row r="1815" spans="1:14" hidden="1" x14ac:dyDescent="0.2">
      <c r="A1815" s="265" t="s">
        <v>1014</v>
      </c>
      <c r="B1815" s="265" t="s">
        <v>526</v>
      </c>
      <c r="C1815" s="265">
        <v>1</v>
      </c>
      <c r="D1815" s="265" t="s">
        <v>783</v>
      </c>
      <c r="E1815" s="265" t="s">
        <v>519</v>
      </c>
      <c r="F1815" s="265" t="s">
        <v>519</v>
      </c>
      <c r="G1815" s="265">
        <v>0</v>
      </c>
      <c r="K1815" s="266">
        <v>40179.5</v>
      </c>
      <c r="L1815" s="265">
        <v>0</v>
      </c>
      <c r="M1815" s="265">
        <v>0</v>
      </c>
      <c r="N1815" s="265">
        <f t="shared" si="28"/>
        <v>0</v>
      </c>
    </row>
    <row r="1816" spans="1:14" hidden="1" x14ac:dyDescent="0.2">
      <c r="A1816" s="265" t="s">
        <v>1013</v>
      </c>
      <c r="B1816" s="265" t="s">
        <v>526</v>
      </c>
      <c r="C1816" s="265">
        <v>1</v>
      </c>
      <c r="D1816" s="265" t="s">
        <v>783</v>
      </c>
      <c r="E1816" s="265" t="s">
        <v>519</v>
      </c>
      <c r="F1816" s="265" t="s">
        <v>519</v>
      </c>
      <c r="G1816" s="265">
        <v>0</v>
      </c>
      <c r="K1816" s="266">
        <v>40179.5</v>
      </c>
      <c r="L1816" s="265">
        <v>0</v>
      </c>
      <c r="M1816" s="265">
        <v>0</v>
      </c>
      <c r="N1816" s="265">
        <f t="shared" si="28"/>
        <v>0</v>
      </c>
    </row>
    <row r="1817" spans="1:14" hidden="1" x14ac:dyDescent="0.2">
      <c r="A1817" s="265" t="s">
        <v>1012</v>
      </c>
      <c r="B1817" s="265" t="s">
        <v>526</v>
      </c>
      <c r="C1817" s="265">
        <v>1</v>
      </c>
      <c r="D1817" s="265" t="s">
        <v>783</v>
      </c>
      <c r="E1817" s="265" t="s">
        <v>519</v>
      </c>
      <c r="F1817" s="265" t="s">
        <v>519</v>
      </c>
      <c r="G1817" s="265">
        <v>0</v>
      </c>
      <c r="K1817" s="266">
        <v>40179.5</v>
      </c>
      <c r="L1817" s="265">
        <v>0</v>
      </c>
      <c r="M1817" s="265">
        <v>0</v>
      </c>
      <c r="N1817" s="265">
        <f t="shared" si="28"/>
        <v>0</v>
      </c>
    </row>
    <row r="1818" spans="1:14" hidden="1" x14ac:dyDescent="0.2">
      <c r="A1818" s="265" t="s">
        <v>1011</v>
      </c>
      <c r="B1818" s="265" t="s">
        <v>526</v>
      </c>
      <c r="C1818" s="265">
        <v>1</v>
      </c>
      <c r="D1818" s="265" t="s">
        <v>783</v>
      </c>
      <c r="E1818" s="265" t="s">
        <v>519</v>
      </c>
      <c r="F1818" s="265" t="s">
        <v>519</v>
      </c>
      <c r="G1818" s="265">
        <v>0</v>
      </c>
      <c r="K1818" s="266">
        <v>40179.5</v>
      </c>
      <c r="L1818" s="265">
        <v>0</v>
      </c>
      <c r="M1818" s="265">
        <v>0</v>
      </c>
      <c r="N1818" s="265">
        <f t="shared" si="28"/>
        <v>0</v>
      </c>
    </row>
    <row r="1819" spans="1:14" hidden="1" x14ac:dyDescent="0.2">
      <c r="A1819" s="265" t="s">
        <v>1010</v>
      </c>
      <c r="B1819" s="265" t="s">
        <v>526</v>
      </c>
      <c r="C1819" s="265">
        <v>1</v>
      </c>
      <c r="D1819" s="265" t="s">
        <v>783</v>
      </c>
      <c r="E1819" s="265" t="s">
        <v>519</v>
      </c>
      <c r="F1819" s="265" t="s">
        <v>519</v>
      </c>
      <c r="G1819" s="265">
        <v>0</v>
      </c>
      <c r="K1819" s="266">
        <v>40179.5</v>
      </c>
      <c r="L1819" s="265">
        <v>0</v>
      </c>
      <c r="M1819" s="265">
        <v>0</v>
      </c>
      <c r="N1819" s="265">
        <f t="shared" si="28"/>
        <v>0</v>
      </c>
    </row>
    <row r="1820" spans="1:14" hidden="1" x14ac:dyDescent="0.2">
      <c r="A1820" s="265" t="s">
        <v>1009</v>
      </c>
      <c r="B1820" s="265" t="s">
        <v>526</v>
      </c>
      <c r="C1820" s="265">
        <v>1</v>
      </c>
      <c r="D1820" s="265" t="s">
        <v>783</v>
      </c>
      <c r="E1820" s="265" t="s">
        <v>519</v>
      </c>
      <c r="F1820" s="265" t="s">
        <v>519</v>
      </c>
      <c r="G1820" s="265">
        <v>0</v>
      </c>
      <c r="K1820" s="266">
        <v>40179.5</v>
      </c>
      <c r="L1820" s="265">
        <v>0</v>
      </c>
      <c r="M1820" s="265">
        <v>0</v>
      </c>
      <c r="N1820" s="265">
        <f t="shared" si="28"/>
        <v>0</v>
      </c>
    </row>
    <row r="1821" spans="1:14" hidden="1" x14ac:dyDescent="0.2">
      <c r="A1821" s="265" t="s">
        <v>1008</v>
      </c>
      <c r="B1821" s="265" t="s">
        <v>526</v>
      </c>
      <c r="C1821" s="265">
        <v>1</v>
      </c>
      <c r="D1821" s="265" t="s">
        <v>783</v>
      </c>
      <c r="E1821" s="265" t="s">
        <v>519</v>
      </c>
      <c r="F1821" s="265" t="s">
        <v>519</v>
      </c>
      <c r="G1821" s="265">
        <v>0</v>
      </c>
      <c r="K1821" s="266">
        <v>40179.5</v>
      </c>
      <c r="L1821" s="265">
        <v>0</v>
      </c>
      <c r="M1821" s="265">
        <v>0</v>
      </c>
      <c r="N1821" s="265">
        <f t="shared" si="28"/>
        <v>0</v>
      </c>
    </row>
    <row r="1822" spans="1:14" hidden="1" x14ac:dyDescent="0.2">
      <c r="A1822" s="265" t="s">
        <v>1007</v>
      </c>
      <c r="B1822" s="265" t="s">
        <v>526</v>
      </c>
      <c r="C1822" s="265">
        <v>1</v>
      </c>
      <c r="D1822" s="265" t="s">
        <v>783</v>
      </c>
      <c r="E1822" s="265" t="s">
        <v>519</v>
      </c>
      <c r="F1822" s="265" t="s">
        <v>519</v>
      </c>
      <c r="G1822" s="265">
        <v>0</v>
      </c>
      <c r="K1822" s="266">
        <v>40179.5</v>
      </c>
      <c r="L1822" s="265">
        <v>0</v>
      </c>
      <c r="M1822" s="265">
        <v>0</v>
      </c>
      <c r="N1822" s="265">
        <f t="shared" si="28"/>
        <v>0</v>
      </c>
    </row>
    <row r="1823" spans="1:14" hidden="1" x14ac:dyDescent="0.2">
      <c r="A1823" s="265" t="s">
        <v>1006</v>
      </c>
      <c r="B1823" s="265" t="s">
        <v>526</v>
      </c>
      <c r="C1823" s="265">
        <v>1</v>
      </c>
      <c r="D1823" s="265" t="s">
        <v>783</v>
      </c>
      <c r="E1823" s="265" t="s">
        <v>519</v>
      </c>
      <c r="F1823" s="265" t="s">
        <v>519</v>
      </c>
      <c r="G1823" s="265">
        <v>0</v>
      </c>
      <c r="K1823" s="266">
        <v>40179.5</v>
      </c>
      <c r="L1823" s="265">
        <v>0</v>
      </c>
      <c r="M1823" s="265">
        <v>0</v>
      </c>
      <c r="N1823" s="265">
        <f t="shared" si="28"/>
        <v>0</v>
      </c>
    </row>
    <row r="1824" spans="1:14" hidden="1" x14ac:dyDescent="0.2">
      <c r="A1824" s="265" t="s">
        <v>1005</v>
      </c>
      <c r="B1824" s="265" t="s">
        <v>526</v>
      </c>
      <c r="C1824" s="265">
        <v>1</v>
      </c>
      <c r="D1824" s="265" t="s">
        <v>783</v>
      </c>
      <c r="E1824" s="265" t="s">
        <v>519</v>
      </c>
      <c r="F1824" s="265" t="s">
        <v>519</v>
      </c>
      <c r="G1824" s="265">
        <v>0</v>
      </c>
      <c r="K1824" s="266">
        <v>40179.5</v>
      </c>
      <c r="L1824" s="265">
        <v>0</v>
      </c>
      <c r="M1824" s="265">
        <v>0</v>
      </c>
      <c r="N1824" s="265">
        <f t="shared" si="28"/>
        <v>0</v>
      </c>
    </row>
    <row r="1825" spans="1:14" hidden="1" x14ac:dyDescent="0.2">
      <c r="A1825" s="265" t="s">
        <v>1004</v>
      </c>
      <c r="B1825" s="265" t="s">
        <v>526</v>
      </c>
      <c r="C1825" s="265">
        <v>1</v>
      </c>
      <c r="D1825" s="265" t="s">
        <v>783</v>
      </c>
      <c r="E1825" s="265" t="s">
        <v>519</v>
      </c>
      <c r="F1825" s="265" t="s">
        <v>519</v>
      </c>
      <c r="G1825" s="265">
        <v>0</v>
      </c>
      <c r="K1825" s="266">
        <v>40179.5</v>
      </c>
      <c r="L1825" s="265">
        <v>0</v>
      </c>
      <c r="M1825" s="265">
        <v>0</v>
      </c>
      <c r="N1825" s="265">
        <f t="shared" si="28"/>
        <v>0</v>
      </c>
    </row>
    <row r="1826" spans="1:14" hidden="1" x14ac:dyDescent="0.2">
      <c r="A1826" s="265" t="s">
        <v>1003</v>
      </c>
      <c r="B1826" s="265" t="s">
        <v>526</v>
      </c>
      <c r="C1826" s="265">
        <v>1</v>
      </c>
      <c r="D1826" s="265" t="s">
        <v>783</v>
      </c>
      <c r="E1826" s="265" t="s">
        <v>519</v>
      </c>
      <c r="F1826" s="265" t="s">
        <v>519</v>
      </c>
      <c r="G1826" s="265">
        <v>0</v>
      </c>
      <c r="K1826" s="266">
        <v>40179.5</v>
      </c>
      <c r="L1826" s="265">
        <v>0</v>
      </c>
      <c r="M1826" s="265">
        <v>0</v>
      </c>
      <c r="N1826" s="265">
        <f t="shared" si="28"/>
        <v>0</v>
      </c>
    </row>
    <row r="1827" spans="1:14" hidden="1" x14ac:dyDescent="0.2">
      <c r="A1827" s="265" t="s">
        <v>1002</v>
      </c>
      <c r="B1827" s="265" t="s">
        <v>526</v>
      </c>
      <c r="C1827" s="265">
        <v>1</v>
      </c>
      <c r="D1827" s="265" t="s">
        <v>783</v>
      </c>
      <c r="E1827" s="265" t="s">
        <v>519</v>
      </c>
      <c r="F1827" s="265" t="s">
        <v>519</v>
      </c>
      <c r="G1827" s="265">
        <v>0</v>
      </c>
      <c r="K1827" s="266">
        <v>40179.5</v>
      </c>
      <c r="L1827" s="265">
        <v>0</v>
      </c>
      <c r="M1827" s="265">
        <v>0</v>
      </c>
      <c r="N1827" s="265">
        <f t="shared" si="28"/>
        <v>0</v>
      </c>
    </row>
    <row r="1828" spans="1:14" hidden="1" x14ac:dyDescent="0.2">
      <c r="A1828" s="265" t="s">
        <v>1001</v>
      </c>
      <c r="B1828" s="265" t="s">
        <v>526</v>
      </c>
      <c r="C1828" s="265">
        <v>1</v>
      </c>
      <c r="D1828" s="265" t="s">
        <v>783</v>
      </c>
      <c r="E1828" s="265" t="s">
        <v>519</v>
      </c>
      <c r="F1828" s="265" t="s">
        <v>519</v>
      </c>
      <c r="G1828" s="265">
        <v>0</v>
      </c>
      <c r="K1828" s="266">
        <v>40179.5</v>
      </c>
      <c r="L1828" s="265">
        <v>0</v>
      </c>
      <c r="M1828" s="265">
        <v>0</v>
      </c>
      <c r="N1828" s="265">
        <f t="shared" si="28"/>
        <v>0</v>
      </c>
    </row>
    <row r="1829" spans="1:14" hidden="1" x14ac:dyDescent="0.2">
      <c r="A1829" s="265" t="s">
        <v>1000</v>
      </c>
      <c r="B1829" s="265" t="s">
        <v>526</v>
      </c>
      <c r="C1829" s="265">
        <v>1</v>
      </c>
      <c r="D1829" s="265" t="s">
        <v>783</v>
      </c>
      <c r="E1829" s="265" t="s">
        <v>519</v>
      </c>
      <c r="F1829" s="265" t="s">
        <v>519</v>
      </c>
      <c r="G1829" s="265">
        <v>0</v>
      </c>
      <c r="K1829" s="266">
        <v>40179.5</v>
      </c>
      <c r="L1829" s="265">
        <v>0</v>
      </c>
      <c r="M1829" s="265">
        <v>0</v>
      </c>
      <c r="N1829" s="265">
        <f t="shared" si="28"/>
        <v>0</v>
      </c>
    </row>
    <row r="1830" spans="1:14" hidden="1" x14ac:dyDescent="0.2">
      <c r="A1830" s="265" t="s">
        <v>999</v>
      </c>
      <c r="B1830" s="265" t="s">
        <v>526</v>
      </c>
      <c r="C1830" s="265">
        <v>1</v>
      </c>
      <c r="D1830" s="265" t="s">
        <v>783</v>
      </c>
      <c r="E1830" s="265" t="s">
        <v>519</v>
      </c>
      <c r="F1830" s="265" t="s">
        <v>519</v>
      </c>
      <c r="G1830" s="265">
        <v>0</v>
      </c>
      <c r="K1830" s="266">
        <v>40179.5</v>
      </c>
      <c r="L1830" s="265">
        <v>0</v>
      </c>
      <c r="M1830" s="265">
        <v>0</v>
      </c>
      <c r="N1830" s="265">
        <f t="shared" si="28"/>
        <v>0</v>
      </c>
    </row>
    <row r="1831" spans="1:14" hidden="1" x14ac:dyDescent="0.2">
      <c r="A1831" s="265" t="s">
        <v>998</v>
      </c>
      <c r="B1831" s="265" t="s">
        <v>526</v>
      </c>
      <c r="C1831" s="265">
        <v>1</v>
      </c>
      <c r="D1831" s="265" t="s">
        <v>783</v>
      </c>
      <c r="E1831" s="265" t="s">
        <v>519</v>
      </c>
      <c r="F1831" s="265" t="s">
        <v>519</v>
      </c>
      <c r="G1831" s="265">
        <v>0</v>
      </c>
      <c r="K1831" s="266">
        <v>40179.5</v>
      </c>
      <c r="L1831" s="265">
        <v>0</v>
      </c>
      <c r="M1831" s="265">
        <v>0</v>
      </c>
      <c r="N1831" s="265">
        <f t="shared" si="28"/>
        <v>0</v>
      </c>
    </row>
    <row r="1832" spans="1:14" hidden="1" x14ac:dyDescent="0.2">
      <c r="A1832" s="265" t="s">
        <v>997</v>
      </c>
      <c r="B1832" s="265" t="s">
        <v>526</v>
      </c>
      <c r="C1832" s="265">
        <v>1</v>
      </c>
      <c r="D1832" s="265" t="s">
        <v>783</v>
      </c>
      <c r="E1832" s="265" t="s">
        <v>519</v>
      </c>
      <c r="F1832" s="265" t="s">
        <v>519</v>
      </c>
      <c r="G1832" s="265">
        <v>0</v>
      </c>
      <c r="K1832" s="266">
        <v>40179.5</v>
      </c>
      <c r="L1832" s="265">
        <v>0</v>
      </c>
      <c r="M1832" s="265">
        <v>0</v>
      </c>
      <c r="N1832" s="265">
        <f t="shared" si="28"/>
        <v>0</v>
      </c>
    </row>
    <row r="1833" spans="1:14" hidden="1" x14ac:dyDescent="0.2">
      <c r="A1833" s="265" t="s">
        <v>996</v>
      </c>
      <c r="B1833" s="265" t="s">
        <v>526</v>
      </c>
      <c r="C1833" s="265">
        <v>1</v>
      </c>
      <c r="D1833" s="265" t="s">
        <v>783</v>
      </c>
      <c r="E1833" s="265" t="s">
        <v>519</v>
      </c>
      <c r="F1833" s="265" t="s">
        <v>519</v>
      </c>
      <c r="G1833" s="265">
        <v>0</v>
      </c>
      <c r="K1833" s="266">
        <v>40179.5</v>
      </c>
      <c r="L1833" s="265">
        <v>0</v>
      </c>
      <c r="M1833" s="265">
        <v>0</v>
      </c>
      <c r="N1833" s="265">
        <f t="shared" si="28"/>
        <v>0</v>
      </c>
    </row>
    <row r="1834" spans="1:14" hidden="1" x14ac:dyDescent="0.2">
      <c r="A1834" s="265" t="s">
        <v>995</v>
      </c>
      <c r="B1834" s="265" t="s">
        <v>526</v>
      </c>
      <c r="C1834" s="265">
        <v>1</v>
      </c>
      <c r="D1834" s="265" t="s">
        <v>783</v>
      </c>
      <c r="E1834" s="265" t="s">
        <v>519</v>
      </c>
      <c r="F1834" s="265" t="s">
        <v>519</v>
      </c>
      <c r="G1834" s="265">
        <v>0</v>
      </c>
      <c r="K1834" s="266">
        <v>40179.5</v>
      </c>
      <c r="L1834" s="265">
        <v>0</v>
      </c>
      <c r="M1834" s="265">
        <v>0</v>
      </c>
      <c r="N1834" s="265">
        <f t="shared" si="28"/>
        <v>0</v>
      </c>
    </row>
    <row r="1835" spans="1:14" hidden="1" x14ac:dyDescent="0.2">
      <c r="A1835" s="265" t="s">
        <v>994</v>
      </c>
      <c r="B1835" s="265" t="s">
        <v>526</v>
      </c>
      <c r="C1835" s="265">
        <v>1</v>
      </c>
      <c r="D1835" s="265" t="s">
        <v>783</v>
      </c>
      <c r="E1835" s="265" t="s">
        <v>519</v>
      </c>
      <c r="F1835" s="265" t="s">
        <v>519</v>
      </c>
      <c r="G1835" s="265">
        <v>0</v>
      </c>
      <c r="K1835" s="266">
        <v>40179.5</v>
      </c>
      <c r="L1835" s="265">
        <v>0</v>
      </c>
      <c r="M1835" s="265">
        <v>0</v>
      </c>
      <c r="N1835" s="265">
        <f t="shared" si="28"/>
        <v>0</v>
      </c>
    </row>
    <row r="1836" spans="1:14" hidden="1" x14ac:dyDescent="0.2">
      <c r="A1836" s="265" t="s">
        <v>993</v>
      </c>
      <c r="B1836" s="265" t="s">
        <v>526</v>
      </c>
      <c r="C1836" s="265">
        <v>1</v>
      </c>
      <c r="D1836" s="265" t="s">
        <v>783</v>
      </c>
      <c r="E1836" s="265" t="s">
        <v>519</v>
      </c>
      <c r="F1836" s="265" t="s">
        <v>519</v>
      </c>
      <c r="G1836" s="265">
        <v>0</v>
      </c>
      <c r="K1836" s="266">
        <v>40179.5</v>
      </c>
      <c r="L1836" s="265">
        <v>0</v>
      </c>
      <c r="M1836" s="265">
        <v>0</v>
      </c>
      <c r="N1836" s="265">
        <f t="shared" si="28"/>
        <v>0</v>
      </c>
    </row>
    <row r="1837" spans="1:14" hidden="1" x14ac:dyDescent="0.2">
      <c r="A1837" s="265" t="s">
        <v>992</v>
      </c>
      <c r="B1837" s="265" t="s">
        <v>526</v>
      </c>
      <c r="C1837" s="265">
        <v>1</v>
      </c>
      <c r="D1837" s="265" t="s">
        <v>783</v>
      </c>
      <c r="E1837" s="265" t="s">
        <v>519</v>
      </c>
      <c r="F1837" s="265" t="s">
        <v>519</v>
      </c>
      <c r="G1837" s="265">
        <v>0</v>
      </c>
      <c r="K1837" s="266">
        <v>40179.5</v>
      </c>
      <c r="L1837" s="265">
        <v>0</v>
      </c>
      <c r="M1837" s="265">
        <v>0</v>
      </c>
      <c r="N1837" s="265">
        <f t="shared" si="28"/>
        <v>0</v>
      </c>
    </row>
    <row r="1838" spans="1:14" hidden="1" x14ac:dyDescent="0.2">
      <c r="A1838" s="265" t="s">
        <v>991</v>
      </c>
      <c r="B1838" s="265" t="s">
        <v>526</v>
      </c>
      <c r="C1838" s="265">
        <v>1</v>
      </c>
      <c r="D1838" s="265" t="s">
        <v>783</v>
      </c>
      <c r="E1838" s="265" t="s">
        <v>519</v>
      </c>
      <c r="F1838" s="265" t="s">
        <v>519</v>
      </c>
      <c r="G1838" s="265">
        <v>0</v>
      </c>
      <c r="K1838" s="266">
        <v>40179.5</v>
      </c>
      <c r="L1838" s="265">
        <v>0</v>
      </c>
      <c r="M1838" s="265">
        <v>0</v>
      </c>
      <c r="N1838" s="265">
        <f t="shared" si="28"/>
        <v>0</v>
      </c>
    </row>
    <row r="1839" spans="1:14" hidden="1" x14ac:dyDescent="0.2">
      <c r="A1839" s="265" t="s">
        <v>990</v>
      </c>
      <c r="B1839" s="265" t="s">
        <v>526</v>
      </c>
      <c r="C1839" s="265">
        <v>1</v>
      </c>
      <c r="D1839" s="265" t="s">
        <v>783</v>
      </c>
      <c r="E1839" s="265" t="s">
        <v>519</v>
      </c>
      <c r="F1839" s="265" t="s">
        <v>519</v>
      </c>
      <c r="G1839" s="265">
        <v>0</v>
      </c>
      <c r="K1839" s="266">
        <v>40179.5</v>
      </c>
      <c r="L1839" s="265">
        <v>0</v>
      </c>
      <c r="M1839" s="265">
        <v>0</v>
      </c>
      <c r="N1839" s="265">
        <f t="shared" si="28"/>
        <v>0</v>
      </c>
    </row>
    <row r="1840" spans="1:14" hidden="1" x14ac:dyDescent="0.2">
      <c r="A1840" s="265" t="s">
        <v>989</v>
      </c>
      <c r="B1840" s="265" t="s">
        <v>526</v>
      </c>
      <c r="C1840" s="265">
        <v>1</v>
      </c>
      <c r="D1840" s="265" t="s">
        <v>783</v>
      </c>
      <c r="E1840" s="265" t="s">
        <v>519</v>
      </c>
      <c r="F1840" s="265" t="s">
        <v>519</v>
      </c>
      <c r="G1840" s="265">
        <v>0</v>
      </c>
      <c r="K1840" s="266">
        <v>40179.5</v>
      </c>
      <c r="L1840" s="265">
        <v>0</v>
      </c>
      <c r="M1840" s="265">
        <v>0</v>
      </c>
      <c r="N1840" s="265">
        <f t="shared" si="28"/>
        <v>0</v>
      </c>
    </row>
    <row r="1841" spans="1:14" hidden="1" x14ac:dyDescent="0.2">
      <c r="A1841" s="265" t="s">
        <v>988</v>
      </c>
      <c r="B1841" s="265" t="s">
        <v>526</v>
      </c>
      <c r="C1841" s="265">
        <v>1</v>
      </c>
      <c r="D1841" s="265" t="s">
        <v>783</v>
      </c>
      <c r="E1841" s="265" t="s">
        <v>519</v>
      </c>
      <c r="F1841" s="265" t="s">
        <v>519</v>
      </c>
      <c r="G1841" s="265">
        <v>0</v>
      </c>
      <c r="K1841" s="266">
        <v>40179.5</v>
      </c>
      <c r="L1841" s="265">
        <v>0</v>
      </c>
      <c r="M1841" s="265">
        <v>0</v>
      </c>
      <c r="N1841" s="265">
        <f t="shared" si="28"/>
        <v>0</v>
      </c>
    </row>
    <row r="1842" spans="1:14" hidden="1" x14ac:dyDescent="0.2">
      <c r="A1842" s="265" t="s">
        <v>987</v>
      </c>
      <c r="B1842" s="265" t="s">
        <v>526</v>
      </c>
      <c r="C1842" s="265">
        <v>1</v>
      </c>
      <c r="D1842" s="265" t="s">
        <v>783</v>
      </c>
      <c r="E1842" s="265" t="s">
        <v>519</v>
      </c>
      <c r="F1842" s="265" t="s">
        <v>519</v>
      </c>
      <c r="G1842" s="265">
        <v>0</v>
      </c>
      <c r="K1842" s="266">
        <v>40179.5</v>
      </c>
      <c r="L1842" s="265">
        <v>0</v>
      </c>
      <c r="M1842" s="265">
        <v>0</v>
      </c>
      <c r="N1842" s="265">
        <f t="shared" si="28"/>
        <v>0</v>
      </c>
    </row>
    <row r="1843" spans="1:14" hidden="1" x14ac:dyDescent="0.2">
      <c r="A1843" s="265" t="s">
        <v>986</v>
      </c>
      <c r="B1843" s="265" t="s">
        <v>526</v>
      </c>
      <c r="C1843" s="265">
        <v>1</v>
      </c>
      <c r="D1843" s="265" t="s">
        <v>783</v>
      </c>
      <c r="E1843" s="265" t="s">
        <v>519</v>
      </c>
      <c r="F1843" s="265" t="s">
        <v>519</v>
      </c>
      <c r="G1843" s="265">
        <v>0</v>
      </c>
      <c r="K1843" s="266">
        <v>40179.5</v>
      </c>
      <c r="L1843" s="265">
        <v>0</v>
      </c>
      <c r="M1843" s="265">
        <v>0</v>
      </c>
      <c r="N1843" s="265">
        <f t="shared" si="28"/>
        <v>0</v>
      </c>
    </row>
    <row r="1844" spans="1:14" hidden="1" x14ac:dyDescent="0.2">
      <c r="A1844" s="265" t="s">
        <v>985</v>
      </c>
      <c r="B1844" s="265" t="s">
        <v>526</v>
      </c>
      <c r="C1844" s="265">
        <v>1</v>
      </c>
      <c r="D1844" s="265" t="s">
        <v>783</v>
      </c>
      <c r="E1844" s="265" t="s">
        <v>519</v>
      </c>
      <c r="F1844" s="265" t="s">
        <v>519</v>
      </c>
      <c r="G1844" s="265">
        <v>0</v>
      </c>
      <c r="K1844" s="266">
        <v>40179.5</v>
      </c>
      <c r="L1844" s="265">
        <v>0</v>
      </c>
      <c r="M1844" s="265">
        <v>0</v>
      </c>
      <c r="N1844" s="265">
        <f t="shared" si="28"/>
        <v>0</v>
      </c>
    </row>
    <row r="1845" spans="1:14" hidden="1" x14ac:dyDescent="0.2">
      <c r="A1845" s="265" t="s">
        <v>984</v>
      </c>
      <c r="B1845" s="265" t="s">
        <v>526</v>
      </c>
      <c r="C1845" s="265">
        <v>1</v>
      </c>
      <c r="D1845" s="265" t="s">
        <v>783</v>
      </c>
      <c r="E1845" s="265" t="s">
        <v>519</v>
      </c>
      <c r="F1845" s="265" t="s">
        <v>519</v>
      </c>
      <c r="G1845" s="265">
        <v>0</v>
      </c>
      <c r="K1845" s="266">
        <v>40179.5</v>
      </c>
      <c r="L1845" s="265">
        <v>0</v>
      </c>
      <c r="M1845" s="265">
        <v>0</v>
      </c>
      <c r="N1845" s="265">
        <f t="shared" si="28"/>
        <v>0</v>
      </c>
    </row>
    <row r="1846" spans="1:14" hidden="1" x14ac:dyDescent="0.2">
      <c r="A1846" s="265" t="s">
        <v>983</v>
      </c>
      <c r="B1846" s="265" t="s">
        <v>526</v>
      </c>
      <c r="C1846" s="265">
        <v>1</v>
      </c>
      <c r="D1846" s="265" t="s">
        <v>783</v>
      </c>
      <c r="E1846" s="265" t="s">
        <v>519</v>
      </c>
      <c r="F1846" s="265" t="s">
        <v>519</v>
      </c>
      <c r="G1846" s="265">
        <v>0</v>
      </c>
      <c r="K1846" s="266">
        <v>40179.5</v>
      </c>
      <c r="L1846" s="265">
        <v>0</v>
      </c>
      <c r="M1846" s="265">
        <v>0</v>
      </c>
      <c r="N1846" s="265">
        <f t="shared" si="28"/>
        <v>0</v>
      </c>
    </row>
    <row r="1847" spans="1:14" hidden="1" x14ac:dyDescent="0.2">
      <c r="A1847" s="265" t="s">
        <v>982</v>
      </c>
      <c r="B1847" s="265" t="s">
        <v>526</v>
      </c>
      <c r="C1847" s="265">
        <v>1</v>
      </c>
      <c r="D1847" s="265" t="s">
        <v>783</v>
      </c>
      <c r="E1847" s="265" t="s">
        <v>519</v>
      </c>
      <c r="F1847" s="265" t="s">
        <v>519</v>
      </c>
      <c r="G1847" s="265">
        <v>0</v>
      </c>
      <c r="K1847" s="266">
        <v>40179.5</v>
      </c>
      <c r="L1847" s="265">
        <v>0</v>
      </c>
      <c r="M1847" s="265">
        <v>0</v>
      </c>
      <c r="N1847" s="265">
        <f t="shared" si="28"/>
        <v>0</v>
      </c>
    </row>
    <row r="1848" spans="1:14" hidden="1" x14ac:dyDescent="0.2">
      <c r="A1848" s="265" t="s">
        <v>981</v>
      </c>
      <c r="B1848" s="265" t="s">
        <v>526</v>
      </c>
      <c r="C1848" s="265">
        <v>1</v>
      </c>
      <c r="D1848" s="265" t="s">
        <v>783</v>
      </c>
      <c r="E1848" s="265" t="s">
        <v>519</v>
      </c>
      <c r="F1848" s="265" t="s">
        <v>519</v>
      </c>
      <c r="G1848" s="265">
        <v>0</v>
      </c>
      <c r="K1848" s="266">
        <v>40179.5</v>
      </c>
      <c r="L1848" s="265">
        <v>0</v>
      </c>
      <c r="M1848" s="265">
        <v>0</v>
      </c>
      <c r="N1848" s="265">
        <f t="shared" si="28"/>
        <v>0</v>
      </c>
    </row>
    <row r="1849" spans="1:14" hidden="1" x14ac:dyDescent="0.2">
      <c r="A1849" s="265" t="s">
        <v>980</v>
      </c>
      <c r="B1849" s="265" t="s">
        <v>526</v>
      </c>
      <c r="C1849" s="265">
        <v>1</v>
      </c>
      <c r="D1849" s="265" t="s">
        <v>783</v>
      </c>
      <c r="E1849" s="265" t="s">
        <v>519</v>
      </c>
      <c r="F1849" s="265" t="s">
        <v>519</v>
      </c>
      <c r="G1849" s="265">
        <v>0</v>
      </c>
      <c r="K1849" s="266">
        <v>40179.5</v>
      </c>
      <c r="L1849" s="265">
        <v>0</v>
      </c>
      <c r="M1849" s="265">
        <v>0</v>
      </c>
      <c r="N1849" s="265">
        <f t="shared" si="28"/>
        <v>0</v>
      </c>
    </row>
    <row r="1850" spans="1:14" hidden="1" x14ac:dyDescent="0.2">
      <c r="A1850" s="265" t="s">
        <v>979</v>
      </c>
      <c r="B1850" s="265" t="s">
        <v>526</v>
      </c>
      <c r="C1850" s="265">
        <v>1</v>
      </c>
      <c r="D1850" s="265" t="s">
        <v>783</v>
      </c>
      <c r="E1850" s="265" t="s">
        <v>519</v>
      </c>
      <c r="F1850" s="265" t="s">
        <v>519</v>
      </c>
      <c r="G1850" s="265">
        <v>0</v>
      </c>
      <c r="K1850" s="266">
        <v>40179.5</v>
      </c>
      <c r="L1850" s="265">
        <v>0</v>
      </c>
      <c r="M1850" s="265">
        <v>0</v>
      </c>
      <c r="N1850" s="265">
        <f t="shared" si="28"/>
        <v>0</v>
      </c>
    </row>
    <row r="1851" spans="1:14" hidden="1" x14ac:dyDescent="0.2">
      <c r="A1851" s="265" t="s">
        <v>978</v>
      </c>
      <c r="B1851" s="265" t="s">
        <v>526</v>
      </c>
      <c r="C1851" s="265">
        <v>1</v>
      </c>
      <c r="D1851" s="265" t="s">
        <v>783</v>
      </c>
      <c r="E1851" s="265" t="s">
        <v>519</v>
      </c>
      <c r="F1851" s="265" t="s">
        <v>519</v>
      </c>
      <c r="G1851" s="265">
        <v>0</v>
      </c>
      <c r="K1851" s="266">
        <v>40179.5</v>
      </c>
      <c r="L1851" s="265">
        <v>0</v>
      </c>
      <c r="M1851" s="265">
        <v>0</v>
      </c>
      <c r="N1851" s="265">
        <f t="shared" si="28"/>
        <v>0</v>
      </c>
    </row>
    <row r="1852" spans="1:14" hidden="1" x14ac:dyDescent="0.2">
      <c r="A1852" s="265" t="s">
        <v>977</v>
      </c>
      <c r="B1852" s="265" t="s">
        <v>526</v>
      </c>
      <c r="C1852" s="265">
        <v>1</v>
      </c>
      <c r="D1852" s="265" t="s">
        <v>783</v>
      </c>
      <c r="E1852" s="265" t="s">
        <v>519</v>
      </c>
      <c r="F1852" s="265" t="s">
        <v>519</v>
      </c>
      <c r="G1852" s="265">
        <v>0</v>
      </c>
      <c r="K1852" s="266">
        <v>40179.5</v>
      </c>
      <c r="L1852" s="265">
        <v>0</v>
      </c>
      <c r="M1852" s="265">
        <v>0</v>
      </c>
      <c r="N1852" s="265">
        <f t="shared" si="28"/>
        <v>0</v>
      </c>
    </row>
    <row r="1853" spans="1:14" hidden="1" x14ac:dyDescent="0.2">
      <c r="A1853" s="265" t="s">
        <v>976</v>
      </c>
      <c r="B1853" s="265" t="s">
        <v>526</v>
      </c>
      <c r="C1853" s="265">
        <v>1</v>
      </c>
      <c r="D1853" s="265" t="s">
        <v>783</v>
      </c>
      <c r="E1853" s="265" t="s">
        <v>519</v>
      </c>
      <c r="F1853" s="265" t="s">
        <v>519</v>
      </c>
      <c r="G1853" s="265">
        <v>0</v>
      </c>
      <c r="K1853" s="266">
        <v>40179.5</v>
      </c>
      <c r="L1853" s="265">
        <v>0</v>
      </c>
      <c r="M1853" s="265">
        <v>0</v>
      </c>
      <c r="N1853" s="265">
        <f t="shared" si="28"/>
        <v>0</v>
      </c>
    </row>
    <row r="1854" spans="1:14" hidden="1" x14ac:dyDescent="0.2">
      <c r="A1854" s="265" t="s">
        <v>975</v>
      </c>
      <c r="B1854" s="265" t="s">
        <v>526</v>
      </c>
      <c r="C1854" s="265">
        <v>1</v>
      </c>
      <c r="D1854" s="265" t="s">
        <v>783</v>
      </c>
      <c r="E1854" s="265" t="s">
        <v>519</v>
      </c>
      <c r="F1854" s="265" t="s">
        <v>519</v>
      </c>
      <c r="G1854" s="265">
        <v>0</v>
      </c>
      <c r="K1854" s="266">
        <v>40179.5</v>
      </c>
      <c r="L1854" s="265">
        <v>0</v>
      </c>
      <c r="M1854" s="265">
        <v>0</v>
      </c>
      <c r="N1854" s="265">
        <f t="shared" si="28"/>
        <v>0</v>
      </c>
    </row>
    <row r="1855" spans="1:14" hidden="1" x14ac:dyDescent="0.2">
      <c r="A1855" s="265" t="s">
        <v>974</v>
      </c>
      <c r="B1855" s="265" t="s">
        <v>526</v>
      </c>
      <c r="C1855" s="265">
        <v>1</v>
      </c>
      <c r="D1855" s="265" t="s">
        <v>783</v>
      </c>
      <c r="E1855" s="265" t="s">
        <v>519</v>
      </c>
      <c r="F1855" s="265" t="s">
        <v>519</v>
      </c>
      <c r="G1855" s="265">
        <v>0</v>
      </c>
      <c r="K1855" s="266">
        <v>40179.5</v>
      </c>
      <c r="L1855" s="265">
        <v>0</v>
      </c>
      <c r="M1855" s="265">
        <v>0</v>
      </c>
      <c r="N1855" s="265">
        <f t="shared" si="28"/>
        <v>0</v>
      </c>
    </row>
    <row r="1856" spans="1:14" hidden="1" x14ac:dyDescent="0.2">
      <c r="A1856" s="265" t="s">
        <v>973</v>
      </c>
      <c r="B1856" s="265" t="s">
        <v>526</v>
      </c>
      <c r="C1856" s="265">
        <v>1</v>
      </c>
      <c r="D1856" s="265" t="s">
        <v>783</v>
      </c>
      <c r="E1856" s="265" t="s">
        <v>519</v>
      </c>
      <c r="F1856" s="265" t="s">
        <v>519</v>
      </c>
      <c r="G1856" s="265">
        <v>0</v>
      </c>
      <c r="K1856" s="266">
        <v>40179.5</v>
      </c>
      <c r="L1856" s="265">
        <v>0</v>
      </c>
      <c r="M1856" s="265">
        <v>0</v>
      </c>
      <c r="N1856" s="265">
        <f t="shared" si="28"/>
        <v>0</v>
      </c>
    </row>
    <row r="1857" spans="1:14" hidden="1" x14ac:dyDescent="0.2">
      <c r="A1857" s="265" t="s">
        <v>972</v>
      </c>
      <c r="B1857" s="265" t="s">
        <v>526</v>
      </c>
      <c r="C1857" s="265">
        <v>1</v>
      </c>
      <c r="D1857" s="265" t="s">
        <v>783</v>
      </c>
      <c r="E1857" s="265" t="s">
        <v>519</v>
      </c>
      <c r="F1857" s="265" t="s">
        <v>519</v>
      </c>
      <c r="G1857" s="265">
        <v>0</v>
      </c>
      <c r="K1857" s="266">
        <v>40179.5</v>
      </c>
      <c r="L1857" s="265">
        <v>0</v>
      </c>
      <c r="M1857" s="265">
        <v>0</v>
      </c>
      <c r="N1857" s="265">
        <f t="shared" si="28"/>
        <v>0</v>
      </c>
    </row>
    <row r="1858" spans="1:14" hidden="1" x14ac:dyDescent="0.2">
      <c r="A1858" s="265" t="s">
        <v>971</v>
      </c>
      <c r="B1858" s="265" t="s">
        <v>526</v>
      </c>
      <c r="C1858" s="265">
        <v>1</v>
      </c>
      <c r="D1858" s="265" t="s">
        <v>783</v>
      </c>
      <c r="E1858" s="265" t="s">
        <v>519</v>
      </c>
      <c r="F1858" s="265" t="s">
        <v>519</v>
      </c>
      <c r="G1858" s="265">
        <v>0</v>
      </c>
      <c r="K1858" s="266">
        <v>40179.5</v>
      </c>
      <c r="L1858" s="265">
        <v>0</v>
      </c>
      <c r="M1858" s="265">
        <v>0</v>
      </c>
      <c r="N1858" s="265">
        <f t="shared" si="28"/>
        <v>0</v>
      </c>
    </row>
    <row r="1859" spans="1:14" hidden="1" x14ac:dyDescent="0.2">
      <c r="A1859" s="265" t="s">
        <v>970</v>
      </c>
      <c r="B1859" s="265" t="s">
        <v>526</v>
      </c>
      <c r="C1859" s="265">
        <v>1</v>
      </c>
      <c r="D1859" s="265" t="s">
        <v>783</v>
      </c>
      <c r="E1859" s="265" t="s">
        <v>519</v>
      </c>
      <c r="F1859" s="265" t="s">
        <v>519</v>
      </c>
      <c r="G1859" s="265">
        <v>0</v>
      </c>
      <c r="K1859" s="266">
        <v>40179.5</v>
      </c>
      <c r="L1859" s="265">
        <v>0</v>
      </c>
      <c r="M1859" s="265">
        <v>0</v>
      </c>
      <c r="N1859" s="265">
        <f t="shared" si="28"/>
        <v>0</v>
      </c>
    </row>
    <row r="1860" spans="1:14" hidden="1" x14ac:dyDescent="0.2">
      <c r="A1860" s="265" t="s">
        <v>969</v>
      </c>
      <c r="B1860" s="265" t="s">
        <v>526</v>
      </c>
      <c r="C1860" s="265">
        <v>1</v>
      </c>
      <c r="D1860" s="265" t="s">
        <v>783</v>
      </c>
      <c r="E1860" s="265" t="s">
        <v>519</v>
      </c>
      <c r="F1860" s="265" t="s">
        <v>519</v>
      </c>
      <c r="G1860" s="265">
        <v>0</v>
      </c>
      <c r="K1860" s="266">
        <v>40179.5</v>
      </c>
      <c r="L1860" s="265">
        <v>0</v>
      </c>
      <c r="M1860" s="265">
        <v>0</v>
      </c>
      <c r="N1860" s="265">
        <f t="shared" ref="N1860:N1923" si="29">L1860+M1860</f>
        <v>0</v>
      </c>
    </row>
    <row r="1861" spans="1:14" hidden="1" x14ac:dyDescent="0.2">
      <c r="A1861" s="265" t="s">
        <v>968</v>
      </c>
      <c r="B1861" s="265" t="s">
        <v>526</v>
      </c>
      <c r="C1861" s="265">
        <v>1</v>
      </c>
      <c r="D1861" s="265" t="s">
        <v>783</v>
      </c>
      <c r="E1861" s="265" t="s">
        <v>519</v>
      </c>
      <c r="F1861" s="265" t="s">
        <v>519</v>
      </c>
      <c r="G1861" s="265">
        <v>0</v>
      </c>
      <c r="K1861" s="266">
        <v>40179.5</v>
      </c>
      <c r="L1861" s="265">
        <v>0</v>
      </c>
      <c r="M1861" s="265">
        <v>0</v>
      </c>
      <c r="N1861" s="265">
        <f t="shared" si="29"/>
        <v>0</v>
      </c>
    </row>
    <row r="1862" spans="1:14" hidden="1" x14ac:dyDescent="0.2">
      <c r="A1862" s="265" t="s">
        <v>967</v>
      </c>
      <c r="B1862" s="265" t="s">
        <v>526</v>
      </c>
      <c r="C1862" s="265">
        <v>1</v>
      </c>
      <c r="D1862" s="265" t="s">
        <v>783</v>
      </c>
      <c r="E1862" s="265" t="s">
        <v>519</v>
      </c>
      <c r="F1862" s="265" t="s">
        <v>519</v>
      </c>
      <c r="G1862" s="265">
        <v>0</v>
      </c>
      <c r="K1862" s="266">
        <v>40179.5</v>
      </c>
      <c r="L1862" s="265">
        <v>0</v>
      </c>
      <c r="M1862" s="265">
        <v>0</v>
      </c>
      <c r="N1862" s="265">
        <f t="shared" si="29"/>
        <v>0</v>
      </c>
    </row>
    <row r="1863" spans="1:14" hidden="1" x14ac:dyDescent="0.2">
      <c r="A1863" s="265" t="s">
        <v>966</v>
      </c>
      <c r="B1863" s="265" t="s">
        <v>526</v>
      </c>
      <c r="C1863" s="265">
        <v>1</v>
      </c>
      <c r="D1863" s="265" t="s">
        <v>783</v>
      </c>
      <c r="E1863" s="265" t="s">
        <v>519</v>
      </c>
      <c r="F1863" s="265" t="s">
        <v>519</v>
      </c>
      <c r="G1863" s="265">
        <v>0</v>
      </c>
      <c r="K1863" s="266">
        <v>40179.5</v>
      </c>
      <c r="L1863" s="265">
        <v>0</v>
      </c>
      <c r="M1863" s="265">
        <v>0</v>
      </c>
      <c r="N1863" s="265">
        <f t="shared" si="29"/>
        <v>0</v>
      </c>
    </row>
    <row r="1864" spans="1:14" hidden="1" x14ac:dyDescent="0.2">
      <c r="A1864" s="265" t="s">
        <v>965</v>
      </c>
      <c r="B1864" s="265" t="s">
        <v>526</v>
      </c>
      <c r="C1864" s="265">
        <v>1</v>
      </c>
      <c r="D1864" s="265" t="s">
        <v>783</v>
      </c>
      <c r="E1864" s="265" t="s">
        <v>519</v>
      </c>
      <c r="F1864" s="265" t="s">
        <v>519</v>
      </c>
      <c r="G1864" s="265">
        <v>0</v>
      </c>
      <c r="K1864" s="266">
        <v>40179.5</v>
      </c>
      <c r="L1864" s="265">
        <v>0</v>
      </c>
      <c r="M1864" s="265">
        <v>0</v>
      </c>
      <c r="N1864" s="265">
        <f t="shared" si="29"/>
        <v>0</v>
      </c>
    </row>
    <row r="1865" spans="1:14" hidden="1" x14ac:dyDescent="0.2">
      <c r="A1865" s="265" t="s">
        <v>964</v>
      </c>
      <c r="B1865" s="265" t="s">
        <v>526</v>
      </c>
      <c r="C1865" s="265">
        <v>1</v>
      </c>
      <c r="D1865" s="265" t="s">
        <v>783</v>
      </c>
      <c r="E1865" s="265" t="s">
        <v>519</v>
      </c>
      <c r="F1865" s="265" t="s">
        <v>519</v>
      </c>
      <c r="G1865" s="265">
        <v>0</v>
      </c>
      <c r="K1865" s="266">
        <v>40179.5</v>
      </c>
      <c r="L1865" s="265">
        <v>0</v>
      </c>
      <c r="M1865" s="265">
        <v>0</v>
      </c>
      <c r="N1865" s="265">
        <f t="shared" si="29"/>
        <v>0</v>
      </c>
    </row>
    <row r="1866" spans="1:14" hidden="1" x14ac:dyDescent="0.2">
      <c r="A1866" s="265" t="s">
        <v>963</v>
      </c>
      <c r="B1866" s="265" t="s">
        <v>526</v>
      </c>
      <c r="C1866" s="265">
        <v>1</v>
      </c>
      <c r="D1866" s="265" t="s">
        <v>783</v>
      </c>
      <c r="E1866" s="265" t="s">
        <v>519</v>
      </c>
      <c r="F1866" s="265" t="s">
        <v>519</v>
      </c>
      <c r="G1866" s="265">
        <v>0</v>
      </c>
      <c r="K1866" s="266">
        <v>40179.5</v>
      </c>
      <c r="L1866" s="265">
        <v>0</v>
      </c>
      <c r="M1866" s="265">
        <v>0</v>
      </c>
      <c r="N1866" s="265">
        <f t="shared" si="29"/>
        <v>0</v>
      </c>
    </row>
    <row r="1867" spans="1:14" hidden="1" x14ac:dyDescent="0.2">
      <c r="A1867" s="265" t="s">
        <v>962</v>
      </c>
      <c r="B1867" s="265" t="s">
        <v>526</v>
      </c>
      <c r="C1867" s="265">
        <v>1</v>
      </c>
      <c r="D1867" s="265" t="s">
        <v>783</v>
      </c>
      <c r="E1867" s="265" t="s">
        <v>519</v>
      </c>
      <c r="F1867" s="265" t="s">
        <v>519</v>
      </c>
      <c r="G1867" s="265">
        <v>0</v>
      </c>
      <c r="K1867" s="266">
        <v>40179.5</v>
      </c>
      <c r="L1867" s="265">
        <v>0</v>
      </c>
      <c r="M1867" s="265">
        <v>0</v>
      </c>
      <c r="N1867" s="265">
        <f t="shared" si="29"/>
        <v>0</v>
      </c>
    </row>
    <row r="1868" spans="1:14" hidden="1" x14ac:dyDescent="0.2">
      <c r="A1868" s="265" t="s">
        <v>961</v>
      </c>
      <c r="B1868" s="265" t="s">
        <v>526</v>
      </c>
      <c r="C1868" s="265">
        <v>1</v>
      </c>
      <c r="D1868" s="265" t="s">
        <v>783</v>
      </c>
      <c r="E1868" s="265" t="s">
        <v>519</v>
      </c>
      <c r="F1868" s="265" t="s">
        <v>519</v>
      </c>
      <c r="G1868" s="265">
        <v>0</v>
      </c>
      <c r="K1868" s="266">
        <v>40179.5</v>
      </c>
      <c r="L1868" s="265">
        <v>0</v>
      </c>
      <c r="M1868" s="265">
        <v>0</v>
      </c>
      <c r="N1868" s="265">
        <f t="shared" si="29"/>
        <v>0</v>
      </c>
    </row>
    <row r="1869" spans="1:14" hidden="1" x14ac:dyDescent="0.2">
      <c r="A1869" s="265" t="s">
        <v>960</v>
      </c>
      <c r="B1869" s="265" t="s">
        <v>526</v>
      </c>
      <c r="C1869" s="265">
        <v>1</v>
      </c>
      <c r="D1869" s="265" t="s">
        <v>783</v>
      </c>
      <c r="E1869" s="265" t="s">
        <v>519</v>
      </c>
      <c r="F1869" s="265" t="s">
        <v>519</v>
      </c>
      <c r="G1869" s="265">
        <v>0</v>
      </c>
      <c r="K1869" s="266">
        <v>40179.5</v>
      </c>
      <c r="L1869" s="265">
        <v>0</v>
      </c>
      <c r="M1869" s="265">
        <v>0</v>
      </c>
      <c r="N1869" s="265">
        <f t="shared" si="29"/>
        <v>0</v>
      </c>
    </row>
    <row r="1870" spans="1:14" hidden="1" x14ac:dyDescent="0.2">
      <c r="A1870" s="265" t="s">
        <v>959</v>
      </c>
      <c r="B1870" s="265" t="s">
        <v>526</v>
      </c>
      <c r="C1870" s="265">
        <v>1</v>
      </c>
      <c r="D1870" s="265" t="s">
        <v>783</v>
      </c>
      <c r="E1870" s="265" t="s">
        <v>519</v>
      </c>
      <c r="F1870" s="265" t="s">
        <v>519</v>
      </c>
      <c r="G1870" s="265">
        <v>0</v>
      </c>
      <c r="K1870" s="266">
        <v>40179.5</v>
      </c>
      <c r="L1870" s="265">
        <v>0</v>
      </c>
      <c r="M1870" s="265">
        <v>0</v>
      </c>
      <c r="N1870" s="265">
        <f t="shared" si="29"/>
        <v>0</v>
      </c>
    </row>
    <row r="1871" spans="1:14" hidden="1" x14ac:dyDescent="0.2">
      <c r="A1871" s="265" t="s">
        <v>958</v>
      </c>
      <c r="B1871" s="265" t="s">
        <v>526</v>
      </c>
      <c r="C1871" s="265">
        <v>1</v>
      </c>
      <c r="D1871" s="265" t="s">
        <v>783</v>
      </c>
      <c r="E1871" s="265" t="s">
        <v>519</v>
      </c>
      <c r="F1871" s="265" t="s">
        <v>519</v>
      </c>
      <c r="G1871" s="265">
        <v>0</v>
      </c>
      <c r="K1871" s="266">
        <v>40179.5</v>
      </c>
      <c r="L1871" s="265">
        <v>0</v>
      </c>
      <c r="M1871" s="265">
        <v>0</v>
      </c>
      <c r="N1871" s="265">
        <f t="shared" si="29"/>
        <v>0</v>
      </c>
    </row>
    <row r="1872" spans="1:14" hidden="1" x14ac:dyDescent="0.2">
      <c r="A1872" s="265" t="s">
        <v>957</v>
      </c>
      <c r="B1872" s="265" t="s">
        <v>526</v>
      </c>
      <c r="C1872" s="265">
        <v>1</v>
      </c>
      <c r="D1872" s="265" t="s">
        <v>783</v>
      </c>
      <c r="E1872" s="265" t="s">
        <v>519</v>
      </c>
      <c r="F1872" s="265" t="s">
        <v>519</v>
      </c>
      <c r="G1872" s="265">
        <v>0</v>
      </c>
      <c r="K1872" s="266">
        <v>40179.5</v>
      </c>
      <c r="L1872" s="265">
        <v>0</v>
      </c>
      <c r="M1872" s="265">
        <v>0</v>
      </c>
      <c r="N1872" s="265">
        <f t="shared" si="29"/>
        <v>0</v>
      </c>
    </row>
    <row r="1873" spans="1:14" hidden="1" x14ac:dyDescent="0.2">
      <c r="A1873" s="265" t="s">
        <v>956</v>
      </c>
      <c r="B1873" s="265" t="s">
        <v>526</v>
      </c>
      <c r="C1873" s="265">
        <v>1</v>
      </c>
      <c r="D1873" s="265" t="s">
        <v>783</v>
      </c>
      <c r="E1873" s="265" t="s">
        <v>519</v>
      </c>
      <c r="F1873" s="265" t="s">
        <v>519</v>
      </c>
      <c r="G1873" s="265">
        <v>0</v>
      </c>
      <c r="K1873" s="266">
        <v>40179.5</v>
      </c>
      <c r="L1873" s="265">
        <v>0</v>
      </c>
      <c r="M1873" s="265">
        <v>0</v>
      </c>
      <c r="N1873" s="265">
        <f t="shared" si="29"/>
        <v>0</v>
      </c>
    </row>
    <row r="1874" spans="1:14" hidden="1" x14ac:dyDescent="0.2">
      <c r="A1874" s="265" t="s">
        <v>955</v>
      </c>
      <c r="B1874" s="265" t="s">
        <v>526</v>
      </c>
      <c r="C1874" s="265">
        <v>1</v>
      </c>
      <c r="D1874" s="265" t="s">
        <v>783</v>
      </c>
      <c r="E1874" s="265" t="s">
        <v>519</v>
      </c>
      <c r="F1874" s="265" t="s">
        <v>519</v>
      </c>
      <c r="G1874" s="265">
        <v>0</v>
      </c>
      <c r="K1874" s="266">
        <v>40179.5</v>
      </c>
      <c r="L1874" s="265">
        <v>0</v>
      </c>
      <c r="M1874" s="265">
        <v>0</v>
      </c>
      <c r="N1874" s="265">
        <f t="shared" si="29"/>
        <v>0</v>
      </c>
    </row>
    <row r="1875" spans="1:14" hidden="1" x14ac:dyDescent="0.2">
      <c r="A1875" s="265" t="s">
        <v>954</v>
      </c>
      <c r="B1875" s="265" t="s">
        <v>526</v>
      </c>
      <c r="C1875" s="265">
        <v>1</v>
      </c>
      <c r="D1875" s="265" t="s">
        <v>783</v>
      </c>
      <c r="E1875" s="265" t="s">
        <v>519</v>
      </c>
      <c r="F1875" s="265" t="s">
        <v>519</v>
      </c>
      <c r="G1875" s="265">
        <v>0</v>
      </c>
      <c r="K1875" s="266">
        <v>40179.5</v>
      </c>
      <c r="L1875" s="265">
        <v>0</v>
      </c>
      <c r="M1875" s="265">
        <v>0</v>
      </c>
      <c r="N1875" s="265">
        <f t="shared" si="29"/>
        <v>0</v>
      </c>
    </row>
    <row r="1876" spans="1:14" hidden="1" x14ac:dyDescent="0.2">
      <c r="A1876" s="265" t="s">
        <v>953</v>
      </c>
      <c r="B1876" s="265" t="s">
        <v>526</v>
      </c>
      <c r="C1876" s="265">
        <v>1</v>
      </c>
      <c r="D1876" s="265" t="s">
        <v>783</v>
      </c>
      <c r="E1876" s="265" t="s">
        <v>519</v>
      </c>
      <c r="F1876" s="265" t="s">
        <v>519</v>
      </c>
      <c r="G1876" s="265">
        <v>0</v>
      </c>
      <c r="K1876" s="266">
        <v>40179.5</v>
      </c>
      <c r="L1876" s="265">
        <v>0</v>
      </c>
      <c r="M1876" s="265">
        <v>0</v>
      </c>
      <c r="N1876" s="265">
        <f t="shared" si="29"/>
        <v>0</v>
      </c>
    </row>
    <row r="1877" spans="1:14" hidden="1" x14ac:dyDescent="0.2">
      <c r="A1877" s="265" t="s">
        <v>952</v>
      </c>
      <c r="B1877" s="265" t="s">
        <v>526</v>
      </c>
      <c r="C1877" s="265">
        <v>1</v>
      </c>
      <c r="D1877" s="265" t="s">
        <v>783</v>
      </c>
      <c r="E1877" s="265" t="s">
        <v>519</v>
      </c>
      <c r="F1877" s="265" t="s">
        <v>519</v>
      </c>
      <c r="G1877" s="265">
        <v>0</v>
      </c>
      <c r="K1877" s="266">
        <v>40179.5</v>
      </c>
      <c r="L1877" s="265">
        <v>0</v>
      </c>
      <c r="M1877" s="265">
        <v>0</v>
      </c>
      <c r="N1877" s="265">
        <f t="shared" si="29"/>
        <v>0</v>
      </c>
    </row>
    <row r="1878" spans="1:14" hidden="1" x14ac:dyDescent="0.2">
      <c r="A1878" s="265" t="s">
        <v>951</v>
      </c>
      <c r="B1878" s="265" t="s">
        <v>526</v>
      </c>
      <c r="C1878" s="265">
        <v>1</v>
      </c>
      <c r="D1878" s="265" t="s">
        <v>783</v>
      </c>
      <c r="E1878" s="265" t="s">
        <v>519</v>
      </c>
      <c r="F1878" s="265" t="s">
        <v>519</v>
      </c>
      <c r="G1878" s="265">
        <v>0</v>
      </c>
      <c r="K1878" s="266">
        <v>40179.5</v>
      </c>
      <c r="L1878" s="265">
        <v>0</v>
      </c>
      <c r="M1878" s="265">
        <v>0</v>
      </c>
      <c r="N1878" s="265">
        <f t="shared" si="29"/>
        <v>0</v>
      </c>
    </row>
    <row r="1879" spans="1:14" hidden="1" x14ac:dyDescent="0.2">
      <c r="A1879" s="265" t="s">
        <v>950</v>
      </c>
      <c r="B1879" s="265" t="s">
        <v>526</v>
      </c>
      <c r="C1879" s="265">
        <v>1</v>
      </c>
      <c r="D1879" s="265" t="s">
        <v>783</v>
      </c>
      <c r="E1879" s="265" t="s">
        <v>519</v>
      </c>
      <c r="F1879" s="265" t="s">
        <v>519</v>
      </c>
      <c r="G1879" s="265">
        <v>0</v>
      </c>
      <c r="K1879" s="266">
        <v>40179.5</v>
      </c>
      <c r="L1879" s="265">
        <v>0</v>
      </c>
      <c r="M1879" s="265">
        <v>0</v>
      </c>
      <c r="N1879" s="265">
        <f t="shared" si="29"/>
        <v>0</v>
      </c>
    </row>
    <row r="1880" spans="1:14" hidden="1" x14ac:dyDescent="0.2">
      <c r="A1880" s="265" t="s">
        <v>949</v>
      </c>
      <c r="B1880" s="265" t="s">
        <v>526</v>
      </c>
      <c r="C1880" s="265">
        <v>1</v>
      </c>
      <c r="D1880" s="265" t="s">
        <v>783</v>
      </c>
      <c r="E1880" s="265" t="s">
        <v>519</v>
      </c>
      <c r="F1880" s="265" t="s">
        <v>519</v>
      </c>
      <c r="G1880" s="265">
        <v>0</v>
      </c>
      <c r="K1880" s="266">
        <v>40179.5</v>
      </c>
      <c r="L1880" s="265">
        <v>0</v>
      </c>
      <c r="M1880" s="265">
        <v>0</v>
      </c>
      <c r="N1880" s="265">
        <f t="shared" si="29"/>
        <v>0</v>
      </c>
    </row>
    <row r="1881" spans="1:14" hidden="1" x14ac:dyDescent="0.2">
      <c r="A1881" s="265" t="s">
        <v>948</v>
      </c>
      <c r="B1881" s="265" t="s">
        <v>526</v>
      </c>
      <c r="C1881" s="265">
        <v>1</v>
      </c>
      <c r="D1881" s="265" t="s">
        <v>783</v>
      </c>
      <c r="E1881" s="265" t="s">
        <v>519</v>
      </c>
      <c r="F1881" s="265" t="s">
        <v>519</v>
      </c>
      <c r="G1881" s="265">
        <v>0</v>
      </c>
      <c r="K1881" s="266">
        <v>40179.5</v>
      </c>
      <c r="L1881" s="265">
        <v>0</v>
      </c>
      <c r="M1881" s="265">
        <v>0</v>
      </c>
      <c r="N1881" s="265">
        <f t="shared" si="29"/>
        <v>0</v>
      </c>
    </row>
    <row r="1882" spans="1:14" hidden="1" x14ac:dyDescent="0.2">
      <c r="A1882" s="265" t="s">
        <v>947</v>
      </c>
      <c r="B1882" s="265" t="s">
        <v>526</v>
      </c>
      <c r="C1882" s="265">
        <v>1</v>
      </c>
      <c r="D1882" s="265" t="s">
        <v>783</v>
      </c>
      <c r="E1882" s="265" t="s">
        <v>519</v>
      </c>
      <c r="F1882" s="265" t="s">
        <v>519</v>
      </c>
      <c r="G1882" s="265">
        <v>0</v>
      </c>
      <c r="K1882" s="266">
        <v>40179.5</v>
      </c>
      <c r="L1882" s="265">
        <v>0</v>
      </c>
      <c r="M1882" s="265">
        <v>0</v>
      </c>
      <c r="N1882" s="265">
        <f t="shared" si="29"/>
        <v>0</v>
      </c>
    </row>
    <row r="1883" spans="1:14" hidden="1" x14ac:dyDescent="0.2">
      <c r="A1883" s="265" t="s">
        <v>946</v>
      </c>
      <c r="B1883" s="265" t="s">
        <v>526</v>
      </c>
      <c r="C1883" s="265">
        <v>1</v>
      </c>
      <c r="D1883" s="265" t="s">
        <v>783</v>
      </c>
      <c r="E1883" s="265" t="s">
        <v>519</v>
      </c>
      <c r="F1883" s="265" t="s">
        <v>519</v>
      </c>
      <c r="G1883" s="265">
        <v>0</v>
      </c>
      <c r="K1883" s="266">
        <v>40179.5</v>
      </c>
      <c r="L1883" s="265">
        <v>0</v>
      </c>
      <c r="M1883" s="265">
        <v>0</v>
      </c>
      <c r="N1883" s="265">
        <f t="shared" si="29"/>
        <v>0</v>
      </c>
    </row>
    <row r="1884" spans="1:14" hidden="1" x14ac:dyDescent="0.2">
      <c r="A1884" s="265" t="s">
        <v>945</v>
      </c>
      <c r="B1884" s="265" t="s">
        <v>526</v>
      </c>
      <c r="C1884" s="265">
        <v>1</v>
      </c>
      <c r="D1884" s="265" t="s">
        <v>783</v>
      </c>
      <c r="E1884" s="265" t="s">
        <v>519</v>
      </c>
      <c r="F1884" s="265" t="s">
        <v>519</v>
      </c>
      <c r="G1884" s="265">
        <v>0</v>
      </c>
      <c r="K1884" s="266">
        <v>40179.5</v>
      </c>
      <c r="L1884" s="265">
        <v>0</v>
      </c>
      <c r="M1884" s="265">
        <v>0</v>
      </c>
      <c r="N1884" s="265">
        <f t="shared" si="29"/>
        <v>0</v>
      </c>
    </row>
    <row r="1885" spans="1:14" hidden="1" x14ac:dyDescent="0.2">
      <c r="A1885" s="265" t="s">
        <v>944</v>
      </c>
      <c r="B1885" s="265" t="s">
        <v>526</v>
      </c>
      <c r="C1885" s="265">
        <v>1</v>
      </c>
      <c r="D1885" s="265" t="s">
        <v>783</v>
      </c>
      <c r="E1885" s="265" t="s">
        <v>519</v>
      </c>
      <c r="F1885" s="265" t="s">
        <v>519</v>
      </c>
      <c r="G1885" s="265">
        <v>0</v>
      </c>
      <c r="K1885" s="266">
        <v>40179.5</v>
      </c>
      <c r="L1885" s="265">
        <v>0</v>
      </c>
      <c r="M1885" s="265">
        <v>0</v>
      </c>
      <c r="N1885" s="265">
        <f t="shared" si="29"/>
        <v>0</v>
      </c>
    </row>
    <row r="1886" spans="1:14" hidden="1" x14ac:dyDescent="0.2">
      <c r="A1886" s="265" t="s">
        <v>943</v>
      </c>
      <c r="B1886" s="265" t="s">
        <v>526</v>
      </c>
      <c r="C1886" s="265">
        <v>1</v>
      </c>
      <c r="D1886" s="265" t="s">
        <v>783</v>
      </c>
      <c r="E1886" s="265" t="s">
        <v>519</v>
      </c>
      <c r="F1886" s="265" t="s">
        <v>519</v>
      </c>
      <c r="G1886" s="265">
        <v>0</v>
      </c>
      <c r="K1886" s="266">
        <v>40179.5</v>
      </c>
      <c r="L1886" s="265">
        <v>0</v>
      </c>
      <c r="M1886" s="265">
        <v>0</v>
      </c>
      <c r="N1886" s="265">
        <f t="shared" si="29"/>
        <v>0</v>
      </c>
    </row>
    <row r="1887" spans="1:14" hidden="1" x14ac:dyDescent="0.2">
      <c r="A1887" s="265" t="s">
        <v>942</v>
      </c>
      <c r="B1887" s="265" t="s">
        <v>526</v>
      </c>
      <c r="C1887" s="265">
        <v>1</v>
      </c>
      <c r="D1887" s="265" t="s">
        <v>783</v>
      </c>
      <c r="E1887" s="265" t="s">
        <v>519</v>
      </c>
      <c r="F1887" s="265" t="s">
        <v>519</v>
      </c>
      <c r="G1887" s="265">
        <v>0</v>
      </c>
      <c r="K1887" s="266">
        <v>40179.5</v>
      </c>
      <c r="L1887" s="265">
        <v>0</v>
      </c>
      <c r="M1887" s="265">
        <v>0</v>
      </c>
      <c r="N1887" s="265">
        <f t="shared" si="29"/>
        <v>0</v>
      </c>
    </row>
    <row r="1888" spans="1:14" hidden="1" x14ac:dyDescent="0.2">
      <c r="A1888" s="265" t="s">
        <v>941</v>
      </c>
      <c r="B1888" s="265" t="s">
        <v>526</v>
      </c>
      <c r="C1888" s="265">
        <v>1</v>
      </c>
      <c r="D1888" s="265" t="s">
        <v>783</v>
      </c>
      <c r="E1888" s="265" t="s">
        <v>519</v>
      </c>
      <c r="F1888" s="265" t="s">
        <v>519</v>
      </c>
      <c r="G1888" s="265">
        <v>0</v>
      </c>
      <c r="K1888" s="266">
        <v>40179.5</v>
      </c>
      <c r="L1888" s="265">
        <v>0</v>
      </c>
      <c r="M1888" s="265">
        <v>0</v>
      </c>
      <c r="N1888" s="265">
        <f t="shared" si="29"/>
        <v>0</v>
      </c>
    </row>
    <row r="1889" spans="1:14" hidden="1" x14ac:dyDescent="0.2">
      <c r="A1889" s="265" t="s">
        <v>940</v>
      </c>
      <c r="B1889" s="265" t="s">
        <v>526</v>
      </c>
      <c r="C1889" s="265">
        <v>1</v>
      </c>
      <c r="D1889" s="265" t="s">
        <v>783</v>
      </c>
      <c r="E1889" s="265" t="s">
        <v>519</v>
      </c>
      <c r="F1889" s="265" t="s">
        <v>519</v>
      </c>
      <c r="G1889" s="265">
        <v>0</v>
      </c>
      <c r="K1889" s="266">
        <v>40179.5</v>
      </c>
      <c r="L1889" s="265">
        <v>0</v>
      </c>
      <c r="M1889" s="265">
        <v>0</v>
      </c>
      <c r="N1889" s="265">
        <f t="shared" si="29"/>
        <v>0</v>
      </c>
    </row>
    <row r="1890" spans="1:14" hidden="1" x14ac:dyDescent="0.2">
      <c r="A1890" s="265" t="s">
        <v>939</v>
      </c>
      <c r="B1890" s="265" t="s">
        <v>526</v>
      </c>
      <c r="C1890" s="265">
        <v>1</v>
      </c>
      <c r="D1890" s="265" t="s">
        <v>783</v>
      </c>
      <c r="E1890" s="265" t="s">
        <v>519</v>
      </c>
      <c r="F1890" s="265" t="s">
        <v>519</v>
      </c>
      <c r="G1890" s="265">
        <v>0</v>
      </c>
      <c r="K1890" s="266">
        <v>40179.5</v>
      </c>
      <c r="L1890" s="265">
        <v>0</v>
      </c>
      <c r="M1890" s="265">
        <v>0</v>
      </c>
      <c r="N1890" s="265">
        <f t="shared" si="29"/>
        <v>0</v>
      </c>
    </row>
    <row r="1891" spans="1:14" hidden="1" x14ac:dyDescent="0.2">
      <c r="A1891" s="265" t="s">
        <v>938</v>
      </c>
      <c r="B1891" s="265" t="s">
        <v>526</v>
      </c>
      <c r="C1891" s="265">
        <v>1</v>
      </c>
      <c r="D1891" s="265" t="s">
        <v>783</v>
      </c>
      <c r="E1891" s="265" t="s">
        <v>519</v>
      </c>
      <c r="F1891" s="265" t="s">
        <v>519</v>
      </c>
      <c r="G1891" s="265">
        <v>0</v>
      </c>
      <c r="K1891" s="266">
        <v>40179.5</v>
      </c>
      <c r="L1891" s="265">
        <v>0</v>
      </c>
      <c r="M1891" s="265">
        <v>0</v>
      </c>
      <c r="N1891" s="265">
        <f t="shared" si="29"/>
        <v>0</v>
      </c>
    </row>
    <row r="1892" spans="1:14" hidden="1" x14ac:dyDescent="0.2">
      <c r="A1892" s="265" t="s">
        <v>937</v>
      </c>
      <c r="B1892" s="265" t="s">
        <v>526</v>
      </c>
      <c r="C1892" s="265">
        <v>1</v>
      </c>
      <c r="D1892" s="265" t="s">
        <v>783</v>
      </c>
      <c r="E1892" s="265" t="s">
        <v>519</v>
      </c>
      <c r="F1892" s="265" t="s">
        <v>519</v>
      </c>
      <c r="G1892" s="265">
        <v>0</v>
      </c>
      <c r="K1892" s="266">
        <v>40179.5</v>
      </c>
      <c r="L1892" s="265">
        <v>0</v>
      </c>
      <c r="M1892" s="265">
        <v>0</v>
      </c>
      <c r="N1892" s="265">
        <f t="shared" si="29"/>
        <v>0</v>
      </c>
    </row>
    <row r="1893" spans="1:14" hidden="1" x14ac:dyDescent="0.2">
      <c r="A1893" s="265" t="s">
        <v>936</v>
      </c>
      <c r="B1893" s="265" t="s">
        <v>526</v>
      </c>
      <c r="C1893" s="265">
        <v>1</v>
      </c>
      <c r="D1893" s="265" t="s">
        <v>783</v>
      </c>
      <c r="E1893" s="265" t="s">
        <v>519</v>
      </c>
      <c r="F1893" s="265" t="s">
        <v>519</v>
      </c>
      <c r="G1893" s="265">
        <v>0</v>
      </c>
      <c r="K1893" s="266">
        <v>40179.5</v>
      </c>
      <c r="L1893" s="265">
        <v>0</v>
      </c>
      <c r="M1893" s="265">
        <v>0</v>
      </c>
      <c r="N1893" s="265">
        <f t="shared" si="29"/>
        <v>0</v>
      </c>
    </row>
    <row r="1894" spans="1:14" hidden="1" x14ac:dyDescent="0.2">
      <c r="A1894" s="265" t="s">
        <v>935</v>
      </c>
      <c r="B1894" s="265" t="s">
        <v>526</v>
      </c>
      <c r="C1894" s="265">
        <v>1</v>
      </c>
      <c r="D1894" s="265" t="s">
        <v>783</v>
      </c>
      <c r="E1894" s="265" t="s">
        <v>519</v>
      </c>
      <c r="F1894" s="265" t="s">
        <v>519</v>
      </c>
      <c r="G1894" s="265">
        <v>0</v>
      </c>
      <c r="K1894" s="266">
        <v>40179.5</v>
      </c>
      <c r="L1894" s="265">
        <v>0</v>
      </c>
      <c r="M1894" s="265">
        <v>0</v>
      </c>
      <c r="N1894" s="265">
        <f t="shared" si="29"/>
        <v>0</v>
      </c>
    </row>
    <row r="1895" spans="1:14" hidden="1" x14ac:dyDescent="0.2">
      <c r="A1895" s="265" t="s">
        <v>934</v>
      </c>
      <c r="B1895" s="265" t="s">
        <v>526</v>
      </c>
      <c r="C1895" s="265">
        <v>1</v>
      </c>
      <c r="D1895" s="265" t="s">
        <v>783</v>
      </c>
      <c r="E1895" s="265" t="s">
        <v>519</v>
      </c>
      <c r="F1895" s="265" t="s">
        <v>519</v>
      </c>
      <c r="G1895" s="265">
        <v>0</v>
      </c>
      <c r="K1895" s="266">
        <v>40179.5</v>
      </c>
      <c r="L1895" s="265">
        <v>0</v>
      </c>
      <c r="M1895" s="265">
        <v>0</v>
      </c>
      <c r="N1895" s="265">
        <f t="shared" si="29"/>
        <v>0</v>
      </c>
    </row>
    <row r="1896" spans="1:14" hidden="1" x14ac:dyDescent="0.2">
      <c r="A1896" s="265" t="s">
        <v>933</v>
      </c>
      <c r="B1896" s="265" t="s">
        <v>526</v>
      </c>
      <c r="C1896" s="265">
        <v>1</v>
      </c>
      <c r="D1896" s="265" t="s">
        <v>783</v>
      </c>
      <c r="E1896" s="265" t="s">
        <v>519</v>
      </c>
      <c r="F1896" s="265" t="s">
        <v>519</v>
      </c>
      <c r="G1896" s="265">
        <v>0</v>
      </c>
      <c r="K1896" s="266">
        <v>40179.5</v>
      </c>
      <c r="L1896" s="265">
        <v>0</v>
      </c>
      <c r="M1896" s="265">
        <v>0</v>
      </c>
      <c r="N1896" s="265">
        <f t="shared" si="29"/>
        <v>0</v>
      </c>
    </row>
    <row r="1897" spans="1:14" hidden="1" x14ac:dyDescent="0.2">
      <c r="A1897" s="265" t="s">
        <v>932</v>
      </c>
      <c r="B1897" s="265" t="s">
        <v>526</v>
      </c>
      <c r="C1897" s="265">
        <v>1</v>
      </c>
      <c r="D1897" s="265" t="s">
        <v>783</v>
      </c>
      <c r="E1897" s="265" t="s">
        <v>519</v>
      </c>
      <c r="F1897" s="265" t="s">
        <v>519</v>
      </c>
      <c r="G1897" s="265">
        <v>0</v>
      </c>
      <c r="K1897" s="266">
        <v>40179.5</v>
      </c>
      <c r="L1897" s="265">
        <v>0</v>
      </c>
      <c r="M1897" s="265">
        <v>0</v>
      </c>
      <c r="N1897" s="265">
        <f t="shared" si="29"/>
        <v>0</v>
      </c>
    </row>
    <row r="1898" spans="1:14" hidden="1" x14ac:dyDescent="0.2">
      <c r="A1898" s="265" t="s">
        <v>931</v>
      </c>
      <c r="B1898" s="265" t="s">
        <v>526</v>
      </c>
      <c r="C1898" s="265">
        <v>1</v>
      </c>
      <c r="D1898" s="265" t="s">
        <v>783</v>
      </c>
      <c r="E1898" s="265" t="s">
        <v>519</v>
      </c>
      <c r="F1898" s="265" t="s">
        <v>519</v>
      </c>
      <c r="G1898" s="265">
        <v>0</v>
      </c>
      <c r="K1898" s="266">
        <v>40179.5</v>
      </c>
      <c r="L1898" s="265">
        <v>0</v>
      </c>
      <c r="M1898" s="265">
        <v>0</v>
      </c>
      <c r="N1898" s="265">
        <f t="shared" si="29"/>
        <v>0</v>
      </c>
    </row>
    <row r="1899" spans="1:14" hidden="1" x14ac:dyDescent="0.2">
      <c r="A1899" s="265" t="s">
        <v>930</v>
      </c>
      <c r="B1899" s="265" t="s">
        <v>526</v>
      </c>
      <c r="C1899" s="265">
        <v>1</v>
      </c>
      <c r="D1899" s="265" t="s">
        <v>783</v>
      </c>
      <c r="E1899" s="265" t="s">
        <v>519</v>
      </c>
      <c r="F1899" s="265" t="s">
        <v>519</v>
      </c>
      <c r="G1899" s="265">
        <v>0</v>
      </c>
      <c r="K1899" s="266">
        <v>40179.5</v>
      </c>
      <c r="L1899" s="265">
        <v>0</v>
      </c>
      <c r="M1899" s="265">
        <v>0</v>
      </c>
      <c r="N1899" s="265">
        <f t="shared" si="29"/>
        <v>0</v>
      </c>
    </row>
    <row r="1900" spans="1:14" hidden="1" x14ac:dyDescent="0.2">
      <c r="A1900" s="265" t="s">
        <v>929</v>
      </c>
      <c r="B1900" s="265" t="s">
        <v>526</v>
      </c>
      <c r="C1900" s="265">
        <v>1</v>
      </c>
      <c r="D1900" s="265" t="s">
        <v>783</v>
      </c>
      <c r="E1900" s="265" t="s">
        <v>519</v>
      </c>
      <c r="F1900" s="265" t="s">
        <v>519</v>
      </c>
      <c r="G1900" s="265">
        <v>0</v>
      </c>
      <c r="K1900" s="266">
        <v>40179.5</v>
      </c>
      <c r="L1900" s="265">
        <v>0</v>
      </c>
      <c r="M1900" s="265">
        <v>0</v>
      </c>
      <c r="N1900" s="265">
        <f t="shared" si="29"/>
        <v>0</v>
      </c>
    </row>
    <row r="1901" spans="1:14" hidden="1" x14ac:dyDescent="0.2">
      <c r="A1901" s="265" t="s">
        <v>928</v>
      </c>
      <c r="B1901" s="265" t="s">
        <v>526</v>
      </c>
      <c r="C1901" s="265">
        <v>1</v>
      </c>
      <c r="D1901" s="265" t="s">
        <v>783</v>
      </c>
      <c r="E1901" s="265" t="s">
        <v>519</v>
      </c>
      <c r="F1901" s="265" t="s">
        <v>519</v>
      </c>
      <c r="G1901" s="265">
        <v>0</v>
      </c>
      <c r="K1901" s="266">
        <v>40179.5</v>
      </c>
      <c r="L1901" s="265">
        <v>0</v>
      </c>
      <c r="M1901" s="265">
        <v>0</v>
      </c>
      <c r="N1901" s="265">
        <f t="shared" si="29"/>
        <v>0</v>
      </c>
    </row>
    <row r="1902" spans="1:14" hidden="1" x14ac:dyDescent="0.2">
      <c r="A1902" s="265" t="s">
        <v>927</v>
      </c>
      <c r="B1902" s="265" t="s">
        <v>526</v>
      </c>
      <c r="C1902" s="265">
        <v>1</v>
      </c>
      <c r="D1902" s="265" t="s">
        <v>783</v>
      </c>
      <c r="E1902" s="265" t="s">
        <v>519</v>
      </c>
      <c r="F1902" s="265" t="s">
        <v>519</v>
      </c>
      <c r="G1902" s="265">
        <v>0</v>
      </c>
      <c r="K1902" s="266">
        <v>40179.5</v>
      </c>
      <c r="L1902" s="265">
        <v>0</v>
      </c>
      <c r="M1902" s="265">
        <v>0</v>
      </c>
      <c r="N1902" s="265">
        <f t="shared" si="29"/>
        <v>0</v>
      </c>
    </row>
    <row r="1903" spans="1:14" hidden="1" x14ac:dyDescent="0.2">
      <c r="A1903" s="265" t="s">
        <v>926</v>
      </c>
      <c r="B1903" s="265" t="s">
        <v>526</v>
      </c>
      <c r="C1903" s="265">
        <v>1</v>
      </c>
      <c r="D1903" s="265" t="s">
        <v>783</v>
      </c>
      <c r="E1903" s="265" t="s">
        <v>519</v>
      </c>
      <c r="F1903" s="265" t="s">
        <v>519</v>
      </c>
      <c r="G1903" s="265">
        <v>0</v>
      </c>
      <c r="K1903" s="266">
        <v>40179.5</v>
      </c>
      <c r="L1903" s="265">
        <v>0</v>
      </c>
      <c r="M1903" s="265">
        <v>0</v>
      </c>
      <c r="N1903" s="265">
        <f t="shared" si="29"/>
        <v>0</v>
      </c>
    </row>
    <row r="1904" spans="1:14" hidden="1" x14ac:dyDescent="0.2">
      <c r="A1904" s="265" t="s">
        <v>925</v>
      </c>
      <c r="B1904" s="265" t="s">
        <v>526</v>
      </c>
      <c r="C1904" s="265">
        <v>1</v>
      </c>
      <c r="D1904" s="265" t="s">
        <v>783</v>
      </c>
      <c r="E1904" s="265" t="s">
        <v>519</v>
      </c>
      <c r="F1904" s="265" t="s">
        <v>519</v>
      </c>
      <c r="G1904" s="265">
        <v>0</v>
      </c>
      <c r="K1904" s="266">
        <v>40179.5</v>
      </c>
      <c r="L1904" s="265">
        <v>0</v>
      </c>
      <c r="M1904" s="265">
        <v>0</v>
      </c>
      <c r="N1904" s="265">
        <f t="shared" si="29"/>
        <v>0</v>
      </c>
    </row>
    <row r="1905" spans="1:14" hidden="1" x14ac:dyDescent="0.2">
      <c r="A1905" s="265" t="s">
        <v>924</v>
      </c>
      <c r="B1905" s="265" t="s">
        <v>526</v>
      </c>
      <c r="C1905" s="265">
        <v>1</v>
      </c>
      <c r="D1905" s="265" t="s">
        <v>783</v>
      </c>
      <c r="E1905" s="265" t="s">
        <v>519</v>
      </c>
      <c r="F1905" s="265" t="s">
        <v>519</v>
      </c>
      <c r="G1905" s="265">
        <v>0</v>
      </c>
      <c r="K1905" s="266">
        <v>40179.5</v>
      </c>
      <c r="L1905" s="265">
        <v>0</v>
      </c>
      <c r="M1905" s="265">
        <v>0</v>
      </c>
      <c r="N1905" s="265">
        <f t="shared" si="29"/>
        <v>0</v>
      </c>
    </row>
    <row r="1906" spans="1:14" hidden="1" x14ac:dyDescent="0.2">
      <c r="A1906" s="265" t="s">
        <v>923</v>
      </c>
      <c r="B1906" s="265" t="s">
        <v>526</v>
      </c>
      <c r="C1906" s="265">
        <v>1</v>
      </c>
      <c r="D1906" s="265" t="s">
        <v>783</v>
      </c>
      <c r="E1906" s="265" t="s">
        <v>519</v>
      </c>
      <c r="F1906" s="265" t="s">
        <v>519</v>
      </c>
      <c r="G1906" s="265">
        <v>0</v>
      </c>
      <c r="K1906" s="266">
        <v>40179.5</v>
      </c>
      <c r="L1906" s="265">
        <v>0</v>
      </c>
      <c r="M1906" s="265">
        <v>0</v>
      </c>
      <c r="N1906" s="265">
        <f t="shared" si="29"/>
        <v>0</v>
      </c>
    </row>
    <row r="1907" spans="1:14" hidden="1" x14ac:dyDescent="0.2">
      <c r="A1907" s="265" t="s">
        <v>922</v>
      </c>
      <c r="B1907" s="265" t="s">
        <v>526</v>
      </c>
      <c r="C1907" s="265">
        <v>1</v>
      </c>
      <c r="D1907" s="265" t="s">
        <v>783</v>
      </c>
      <c r="E1907" s="265" t="s">
        <v>519</v>
      </c>
      <c r="F1907" s="265" t="s">
        <v>519</v>
      </c>
      <c r="G1907" s="265">
        <v>0</v>
      </c>
      <c r="K1907" s="266">
        <v>40179.5</v>
      </c>
      <c r="L1907" s="265">
        <v>0</v>
      </c>
      <c r="M1907" s="265">
        <v>0</v>
      </c>
      <c r="N1907" s="265">
        <f t="shared" si="29"/>
        <v>0</v>
      </c>
    </row>
    <row r="1908" spans="1:14" hidden="1" x14ac:dyDescent="0.2">
      <c r="A1908" s="265" t="s">
        <v>921</v>
      </c>
      <c r="B1908" s="265" t="s">
        <v>526</v>
      </c>
      <c r="C1908" s="265">
        <v>1</v>
      </c>
      <c r="D1908" s="265" t="s">
        <v>783</v>
      </c>
      <c r="E1908" s="265" t="s">
        <v>519</v>
      </c>
      <c r="F1908" s="265" t="s">
        <v>519</v>
      </c>
      <c r="G1908" s="265">
        <v>0</v>
      </c>
      <c r="K1908" s="266">
        <v>40179.5</v>
      </c>
      <c r="L1908" s="265">
        <v>0</v>
      </c>
      <c r="M1908" s="265">
        <v>0</v>
      </c>
      <c r="N1908" s="265">
        <f t="shared" si="29"/>
        <v>0</v>
      </c>
    </row>
    <row r="1909" spans="1:14" hidden="1" x14ac:dyDescent="0.2">
      <c r="A1909" s="265" t="s">
        <v>920</v>
      </c>
      <c r="B1909" s="265" t="s">
        <v>526</v>
      </c>
      <c r="C1909" s="265">
        <v>1</v>
      </c>
      <c r="D1909" s="265" t="s">
        <v>783</v>
      </c>
      <c r="E1909" s="265" t="s">
        <v>519</v>
      </c>
      <c r="F1909" s="265" t="s">
        <v>519</v>
      </c>
      <c r="G1909" s="265">
        <v>0</v>
      </c>
      <c r="K1909" s="266">
        <v>40179.5</v>
      </c>
      <c r="L1909" s="265">
        <v>0</v>
      </c>
      <c r="M1909" s="265">
        <v>0</v>
      </c>
      <c r="N1909" s="265">
        <f t="shared" si="29"/>
        <v>0</v>
      </c>
    </row>
    <row r="1910" spans="1:14" hidden="1" x14ac:dyDescent="0.2">
      <c r="A1910" s="265" t="s">
        <v>919</v>
      </c>
      <c r="B1910" s="265" t="s">
        <v>526</v>
      </c>
      <c r="C1910" s="265">
        <v>1</v>
      </c>
      <c r="D1910" s="265" t="s">
        <v>783</v>
      </c>
      <c r="E1910" s="265" t="s">
        <v>519</v>
      </c>
      <c r="F1910" s="265" t="s">
        <v>519</v>
      </c>
      <c r="G1910" s="265">
        <v>0</v>
      </c>
      <c r="K1910" s="266">
        <v>40179.5</v>
      </c>
      <c r="L1910" s="265">
        <v>0</v>
      </c>
      <c r="M1910" s="265">
        <v>0</v>
      </c>
      <c r="N1910" s="265">
        <f t="shared" si="29"/>
        <v>0</v>
      </c>
    </row>
    <row r="1911" spans="1:14" hidden="1" x14ac:dyDescent="0.2">
      <c r="A1911" s="265" t="s">
        <v>918</v>
      </c>
      <c r="B1911" s="265" t="s">
        <v>526</v>
      </c>
      <c r="C1911" s="265">
        <v>1</v>
      </c>
      <c r="D1911" s="265" t="s">
        <v>783</v>
      </c>
      <c r="E1911" s="265" t="s">
        <v>519</v>
      </c>
      <c r="F1911" s="265" t="s">
        <v>519</v>
      </c>
      <c r="G1911" s="265">
        <v>0</v>
      </c>
      <c r="K1911" s="266">
        <v>40179.5</v>
      </c>
      <c r="L1911" s="265">
        <v>0</v>
      </c>
      <c r="M1911" s="265">
        <v>0</v>
      </c>
      <c r="N1911" s="265">
        <f t="shared" si="29"/>
        <v>0</v>
      </c>
    </row>
    <row r="1912" spans="1:14" hidden="1" x14ac:dyDescent="0.2">
      <c r="A1912" s="265" t="s">
        <v>917</v>
      </c>
      <c r="B1912" s="265" t="s">
        <v>526</v>
      </c>
      <c r="C1912" s="265">
        <v>1</v>
      </c>
      <c r="D1912" s="265" t="s">
        <v>783</v>
      </c>
      <c r="E1912" s="265" t="s">
        <v>519</v>
      </c>
      <c r="F1912" s="265" t="s">
        <v>519</v>
      </c>
      <c r="G1912" s="265">
        <v>0</v>
      </c>
      <c r="K1912" s="266">
        <v>40179.5</v>
      </c>
      <c r="L1912" s="265">
        <v>0</v>
      </c>
      <c r="M1912" s="265">
        <v>0</v>
      </c>
      <c r="N1912" s="265">
        <f t="shared" si="29"/>
        <v>0</v>
      </c>
    </row>
    <row r="1913" spans="1:14" hidden="1" x14ac:dyDescent="0.2">
      <c r="A1913" s="265" t="s">
        <v>916</v>
      </c>
      <c r="B1913" s="265" t="s">
        <v>526</v>
      </c>
      <c r="C1913" s="265">
        <v>1</v>
      </c>
      <c r="D1913" s="265" t="s">
        <v>783</v>
      </c>
      <c r="E1913" s="265" t="s">
        <v>519</v>
      </c>
      <c r="F1913" s="265" t="s">
        <v>519</v>
      </c>
      <c r="G1913" s="265">
        <v>0</v>
      </c>
      <c r="K1913" s="266">
        <v>40179.5</v>
      </c>
      <c r="L1913" s="265">
        <v>0</v>
      </c>
      <c r="M1913" s="265">
        <v>0</v>
      </c>
      <c r="N1913" s="265">
        <f t="shared" si="29"/>
        <v>0</v>
      </c>
    </row>
    <row r="1914" spans="1:14" hidden="1" x14ac:dyDescent="0.2">
      <c r="A1914" s="265" t="s">
        <v>915</v>
      </c>
      <c r="B1914" s="265" t="s">
        <v>526</v>
      </c>
      <c r="C1914" s="265">
        <v>1</v>
      </c>
      <c r="D1914" s="265" t="s">
        <v>783</v>
      </c>
      <c r="E1914" s="265" t="s">
        <v>519</v>
      </c>
      <c r="F1914" s="265" t="s">
        <v>519</v>
      </c>
      <c r="G1914" s="265">
        <v>0</v>
      </c>
      <c r="K1914" s="266">
        <v>40179.5</v>
      </c>
      <c r="L1914" s="265">
        <v>0</v>
      </c>
      <c r="M1914" s="265">
        <v>0</v>
      </c>
      <c r="N1914" s="265">
        <f t="shared" si="29"/>
        <v>0</v>
      </c>
    </row>
    <row r="1915" spans="1:14" hidden="1" x14ac:dyDescent="0.2">
      <c r="A1915" s="265" t="s">
        <v>914</v>
      </c>
      <c r="B1915" s="265" t="s">
        <v>526</v>
      </c>
      <c r="C1915" s="265">
        <v>1</v>
      </c>
      <c r="D1915" s="265" t="s">
        <v>783</v>
      </c>
      <c r="E1915" s="265" t="s">
        <v>519</v>
      </c>
      <c r="F1915" s="265" t="s">
        <v>519</v>
      </c>
      <c r="G1915" s="265">
        <v>0</v>
      </c>
      <c r="K1915" s="266">
        <v>40179.5</v>
      </c>
      <c r="L1915" s="265">
        <v>0</v>
      </c>
      <c r="M1915" s="265">
        <v>0</v>
      </c>
      <c r="N1915" s="265">
        <f t="shared" si="29"/>
        <v>0</v>
      </c>
    </row>
    <row r="1916" spans="1:14" hidden="1" x14ac:dyDescent="0.2">
      <c r="A1916" s="265" t="s">
        <v>913</v>
      </c>
      <c r="B1916" s="265" t="s">
        <v>526</v>
      </c>
      <c r="C1916" s="265">
        <v>1</v>
      </c>
      <c r="D1916" s="265" t="s">
        <v>783</v>
      </c>
      <c r="E1916" s="265" t="s">
        <v>519</v>
      </c>
      <c r="F1916" s="265" t="s">
        <v>519</v>
      </c>
      <c r="G1916" s="265">
        <v>0</v>
      </c>
      <c r="K1916" s="266">
        <v>40179.5</v>
      </c>
      <c r="L1916" s="265">
        <v>0</v>
      </c>
      <c r="M1916" s="265">
        <v>0</v>
      </c>
      <c r="N1916" s="265">
        <f t="shared" si="29"/>
        <v>0</v>
      </c>
    </row>
    <row r="1917" spans="1:14" hidden="1" x14ac:dyDescent="0.2">
      <c r="A1917" s="265" t="s">
        <v>912</v>
      </c>
      <c r="B1917" s="265" t="s">
        <v>526</v>
      </c>
      <c r="C1917" s="265">
        <v>1</v>
      </c>
      <c r="D1917" s="265" t="s">
        <v>783</v>
      </c>
      <c r="E1917" s="265" t="s">
        <v>519</v>
      </c>
      <c r="F1917" s="265" t="s">
        <v>519</v>
      </c>
      <c r="G1917" s="265">
        <v>0</v>
      </c>
      <c r="K1917" s="266">
        <v>40179.5</v>
      </c>
      <c r="L1917" s="265">
        <v>0</v>
      </c>
      <c r="M1917" s="265">
        <v>0</v>
      </c>
      <c r="N1917" s="265">
        <f t="shared" si="29"/>
        <v>0</v>
      </c>
    </row>
    <row r="1918" spans="1:14" hidden="1" x14ac:dyDescent="0.2">
      <c r="A1918" s="265" t="s">
        <v>911</v>
      </c>
      <c r="B1918" s="265" t="s">
        <v>526</v>
      </c>
      <c r="C1918" s="265">
        <v>1</v>
      </c>
      <c r="D1918" s="265" t="s">
        <v>783</v>
      </c>
      <c r="E1918" s="265" t="s">
        <v>519</v>
      </c>
      <c r="F1918" s="265" t="s">
        <v>519</v>
      </c>
      <c r="G1918" s="265">
        <v>0</v>
      </c>
      <c r="K1918" s="266">
        <v>40179.5</v>
      </c>
      <c r="L1918" s="265">
        <v>0</v>
      </c>
      <c r="M1918" s="265">
        <v>0</v>
      </c>
      <c r="N1918" s="265">
        <f t="shared" si="29"/>
        <v>0</v>
      </c>
    </row>
    <row r="1919" spans="1:14" hidden="1" x14ac:dyDescent="0.2">
      <c r="A1919" s="265" t="s">
        <v>910</v>
      </c>
      <c r="B1919" s="265" t="s">
        <v>526</v>
      </c>
      <c r="C1919" s="265">
        <v>1</v>
      </c>
      <c r="D1919" s="265" t="s">
        <v>783</v>
      </c>
      <c r="E1919" s="265" t="s">
        <v>519</v>
      </c>
      <c r="F1919" s="265" t="s">
        <v>519</v>
      </c>
      <c r="G1919" s="265">
        <v>0</v>
      </c>
      <c r="K1919" s="266">
        <v>40179.5</v>
      </c>
      <c r="L1919" s="265">
        <v>0</v>
      </c>
      <c r="M1919" s="265">
        <v>0</v>
      </c>
      <c r="N1919" s="265">
        <f t="shared" si="29"/>
        <v>0</v>
      </c>
    </row>
    <row r="1920" spans="1:14" hidden="1" x14ac:dyDescent="0.2">
      <c r="A1920" s="265" t="s">
        <v>909</v>
      </c>
      <c r="B1920" s="265" t="s">
        <v>526</v>
      </c>
      <c r="C1920" s="265">
        <v>1</v>
      </c>
      <c r="D1920" s="265" t="s">
        <v>783</v>
      </c>
      <c r="E1920" s="265" t="s">
        <v>519</v>
      </c>
      <c r="F1920" s="265" t="s">
        <v>519</v>
      </c>
      <c r="G1920" s="265">
        <v>0</v>
      </c>
      <c r="K1920" s="266">
        <v>40179.5</v>
      </c>
      <c r="L1920" s="265">
        <v>0</v>
      </c>
      <c r="M1920" s="265">
        <v>0</v>
      </c>
      <c r="N1920" s="265">
        <f t="shared" si="29"/>
        <v>0</v>
      </c>
    </row>
    <row r="1921" spans="1:14" hidden="1" x14ac:dyDescent="0.2">
      <c r="A1921" s="265" t="s">
        <v>908</v>
      </c>
      <c r="B1921" s="265" t="s">
        <v>526</v>
      </c>
      <c r="C1921" s="265">
        <v>1</v>
      </c>
      <c r="D1921" s="265" t="s">
        <v>783</v>
      </c>
      <c r="E1921" s="265" t="s">
        <v>519</v>
      </c>
      <c r="F1921" s="265" t="s">
        <v>519</v>
      </c>
      <c r="G1921" s="265">
        <v>0</v>
      </c>
      <c r="K1921" s="266">
        <v>40179.5</v>
      </c>
      <c r="L1921" s="265">
        <v>0</v>
      </c>
      <c r="M1921" s="265">
        <v>0</v>
      </c>
      <c r="N1921" s="265">
        <f t="shared" si="29"/>
        <v>0</v>
      </c>
    </row>
    <row r="1922" spans="1:14" hidden="1" x14ac:dyDescent="0.2">
      <c r="A1922" s="265" t="s">
        <v>907</v>
      </c>
      <c r="B1922" s="265" t="s">
        <v>526</v>
      </c>
      <c r="C1922" s="265">
        <v>1</v>
      </c>
      <c r="D1922" s="265" t="s">
        <v>783</v>
      </c>
      <c r="E1922" s="265" t="s">
        <v>519</v>
      </c>
      <c r="F1922" s="265" t="s">
        <v>519</v>
      </c>
      <c r="G1922" s="265">
        <v>0</v>
      </c>
      <c r="K1922" s="266">
        <v>40179.5</v>
      </c>
      <c r="L1922" s="265">
        <v>0</v>
      </c>
      <c r="M1922" s="265">
        <v>0</v>
      </c>
      <c r="N1922" s="265">
        <f t="shared" si="29"/>
        <v>0</v>
      </c>
    </row>
    <row r="1923" spans="1:14" hidden="1" x14ac:dyDescent="0.2">
      <c r="A1923" s="265" t="s">
        <v>906</v>
      </c>
      <c r="B1923" s="265" t="s">
        <v>526</v>
      </c>
      <c r="C1923" s="265">
        <v>1</v>
      </c>
      <c r="D1923" s="265" t="s">
        <v>783</v>
      </c>
      <c r="E1923" s="265" t="s">
        <v>519</v>
      </c>
      <c r="F1923" s="265" t="s">
        <v>519</v>
      </c>
      <c r="G1923" s="265">
        <v>0</v>
      </c>
      <c r="K1923" s="266">
        <v>40179.5</v>
      </c>
      <c r="L1923" s="265">
        <v>0</v>
      </c>
      <c r="M1923" s="265">
        <v>0</v>
      </c>
      <c r="N1923" s="265">
        <f t="shared" si="29"/>
        <v>0</v>
      </c>
    </row>
    <row r="1924" spans="1:14" hidden="1" x14ac:dyDescent="0.2">
      <c r="A1924" s="265" t="s">
        <v>905</v>
      </c>
      <c r="B1924" s="265" t="s">
        <v>526</v>
      </c>
      <c r="C1924" s="265">
        <v>1</v>
      </c>
      <c r="D1924" s="265" t="s">
        <v>783</v>
      </c>
      <c r="E1924" s="265" t="s">
        <v>519</v>
      </c>
      <c r="F1924" s="265" t="s">
        <v>519</v>
      </c>
      <c r="G1924" s="265">
        <v>0</v>
      </c>
      <c r="K1924" s="266">
        <v>40179.5</v>
      </c>
      <c r="L1924" s="265">
        <v>0</v>
      </c>
      <c r="M1924" s="265">
        <v>0</v>
      </c>
      <c r="N1924" s="265">
        <f t="shared" ref="N1924:N1987" si="30">L1924+M1924</f>
        <v>0</v>
      </c>
    </row>
    <row r="1925" spans="1:14" hidden="1" x14ac:dyDescent="0.2">
      <c r="A1925" s="265" t="s">
        <v>904</v>
      </c>
      <c r="B1925" s="265" t="s">
        <v>526</v>
      </c>
      <c r="C1925" s="265">
        <v>1</v>
      </c>
      <c r="D1925" s="265" t="s">
        <v>783</v>
      </c>
      <c r="E1925" s="265" t="s">
        <v>519</v>
      </c>
      <c r="F1925" s="265" t="s">
        <v>519</v>
      </c>
      <c r="G1925" s="265">
        <v>0</v>
      </c>
      <c r="K1925" s="266">
        <v>40179.5</v>
      </c>
      <c r="L1925" s="265">
        <v>0</v>
      </c>
      <c r="M1925" s="265">
        <v>0</v>
      </c>
      <c r="N1925" s="265">
        <f t="shared" si="30"/>
        <v>0</v>
      </c>
    </row>
    <row r="1926" spans="1:14" hidden="1" x14ac:dyDescent="0.2">
      <c r="A1926" s="265" t="s">
        <v>903</v>
      </c>
      <c r="B1926" s="265" t="s">
        <v>526</v>
      </c>
      <c r="C1926" s="265">
        <v>1</v>
      </c>
      <c r="D1926" s="265" t="s">
        <v>783</v>
      </c>
      <c r="E1926" s="265" t="s">
        <v>519</v>
      </c>
      <c r="F1926" s="265" t="s">
        <v>519</v>
      </c>
      <c r="G1926" s="265">
        <v>0</v>
      </c>
      <c r="K1926" s="266">
        <v>40179.5</v>
      </c>
      <c r="L1926" s="265">
        <v>0</v>
      </c>
      <c r="M1926" s="265">
        <v>0</v>
      </c>
      <c r="N1926" s="265">
        <f t="shared" si="30"/>
        <v>0</v>
      </c>
    </row>
    <row r="1927" spans="1:14" hidden="1" x14ac:dyDescent="0.2">
      <c r="A1927" s="265" t="s">
        <v>902</v>
      </c>
      <c r="B1927" s="265" t="s">
        <v>526</v>
      </c>
      <c r="C1927" s="265">
        <v>1</v>
      </c>
      <c r="D1927" s="265" t="s">
        <v>783</v>
      </c>
      <c r="E1927" s="265" t="s">
        <v>519</v>
      </c>
      <c r="F1927" s="265" t="s">
        <v>519</v>
      </c>
      <c r="G1927" s="265">
        <v>0</v>
      </c>
      <c r="K1927" s="266">
        <v>40179.5</v>
      </c>
      <c r="L1927" s="265">
        <v>0</v>
      </c>
      <c r="M1927" s="265">
        <v>0</v>
      </c>
      <c r="N1927" s="265">
        <f t="shared" si="30"/>
        <v>0</v>
      </c>
    </row>
    <row r="1928" spans="1:14" hidden="1" x14ac:dyDescent="0.2">
      <c r="A1928" s="265" t="s">
        <v>901</v>
      </c>
      <c r="B1928" s="265" t="s">
        <v>526</v>
      </c>
      <c r="C1928" s="265">
        <v>1</v>
      </c>
      <c r="D1928" s="265" t="s">
        <v>783</v>
      </c>
      <c r="E1928" s="265" t="s">
        <v>519</v>
      </c>
      <c r="F1928" s="265" t="s">
        <v>519</v>
      </c>
      <c r="G1928" s="265">
        <v>0</v>
      </c>
      <c r="K1928" s="266">
        <v>40179.5</v>
      </c>
      <c r="L1928" s="265">
        <v>0</v>
      </c>
      <c r="M1928" s="265">
        <v>0</v>
      </c>
      <c r="N1928" s="265">
        <f t="shared" si="30"/>
        <v>0</v>
      </c>
    </row>
    <row r="1929" spans="1:14" hidden="1" x14ac:dyDescent="0.2">
      <c r="A1929" s="265" t="s">
        <v>900</v>
      </c>
      <c r="B1929" s="265" t="s">
        <v>526</v>
      </c>
      <c r="C1929" s="265">
        <v>1</v>
      </c>
      <c r="D1929" s="265" t="s">
        <v>783</v>
      </c>
      <c r="E1929" s="265" t="s">
        <v>519</v>
      </c>
      <c r="F1929" s="265" t="s">
        <v>519</v>
      </c>
      <c r="G1929" s="265">
        <v>0</v>
      </c>
      <c r="K1929" s="266">
        <v>40179.5</v>
      </c>
      <c r="L1929" s="265">
        <v>0</v>
      </c>
      <c r="M1929" s="265">
        <v>0</v>
      </c>
      <c r="N1929" s="265">
        <f t="shared" si="30"/>
        <v>0</v>
      </c>
    </row>
    <row r="1930" spans="1:14" hidden="1" x14ac:dyDescent="0.2">
      <c r="A1930" s="265" t="s">
        <v>899</v>
      </c>
      <c r="B1930" s="265" t="s">
        <v>526</v>
      </c>
      <c r="C1930" s="265">
        <v>1</v>
      </c>
      <c r="D1930" s="265" t="s">
        <v>783</v>
      </c>
      <c r="E1930" s="265" t="s">
        <v>519</v>
      </c>
      <c r="F1930" s="265" t="s">
        <v>519</v>
      </c>
      <c r="G1930" s="265">
        <v>0</v>
      </c>
      <c r="K1930" s="266">
        <v>40179.5</v>
      </c>
      <c r="L1930" s="265">
        <v>0</v>
      </c>
      <c r="M1930" s="265">
        <v>0</v>
      </c>
      <c r="N1930" s="265">
        <f t="shared" si="30"/>
        <v>0</v>
      </c>
    </row>
    <row r="1931" spans="1:14" hidden="1" x14ac:dyDescent="0.2">
      <c r="A1931" s="265" t="s">
        <v>898</v>
      </c>
      <c r="B1931" s="265" t="s">
        <v>526</v>
      </c>
      <c r="C1931" s="265">
        <v>1</v>
      </c>
      <c r="D1931" s="265" t="s">
        <v>783</v>
      </c>
      <c r="E1931" s="265" t="s">
        <v>519</v>
      </c>
      <c r="F1931" s="265" t="s">
        <v>519</v>
      </c>
      <c r="G1931" s="265">
        <v>0</v>
      </c>
      <c r="K1931" s="266">
        <v>40179.5</v>
      </c>
      <c r="L1931" s="265">
        <v>0</v>
      </c>
      <c r="M1931" s="265">
        <v>0</v>
      </c>
      <c r="N1931" s="265">
        <f t="shared" si="30"/>
        <v>0</v>
      </c>
    </row>
    <row r="1932" spans="1:14" hidden="1" x14ac:dyDescent="0.2">
      <c r="A1932" s="265" t="s">
        <v>897</v>
      </c>
      <c r="B1932" s="265" t="s">
        <v>526</v>
      </c>
      <c r="C1932" s="265">
        <v>1</v>
      </c>
      <c r="D1932" s="265" t="s">
        <v>783</v>
      </c>
      <c r="E1932" s="265" t="s">
        <v>519</v>
      </c>
      <c r="F1932" s="265" t="s">
        <v>519</v>
      </c>
      <c r="G1932" s="265">
        <v>0</v>
      </c>
      <c r="K1932" s="266">
        <v>40179.5</v>
      </c>
      <c r="L1932" s="265">
        <v>0</v>
      </c>
      <c r="M1932" s="265">
        <v>0</v>
      </c>
      <c r="N1932" s="265">
        <f t="shared" si="30"/>
        <v>0</v>
      </c>
    </row>
    <row r="1933" spans="1:14" hidden="1" x14ac:dyDescent="0.2">
      <c r="A1933" s="265" t="s">
        <v>896</v>
      </c>
      <c r="B1933" s="265" t="s">
        <v>526</v>
      </c>
      <c r="C1933" s="265">
        <v>1</v>
      </c>
      <c r="D1933" s="265" t="s">
        <v>783</v>
      </c>
      <c r="E1933" s="265" t="s">
        <v>519</v>
      </c>
      <c r="F1933" s="265" t="s">
        <v>519</v>
      </c>
      <c r="G1933" s="265">
        <v>0</v>
      </c>
      <c r="K1933" s="266">
        <v>40179.5</v>
      </c>
      <c r="L1933" s="265">
        <v>0</v>
      </c>
      <c r="M1933" s="265">
        <v>0</v>
      </c>
      <c r="N1933" s="265">
        <f t="shared" si="30"/>
        <v>0</v>
      </c>
    </row>
    <row r="1934" spans="1:14" hidden="1" x14ac:dyDescent="0.2">
      <c r="A1934" s="265" t="s">
        <v>895</v>
      </c>
      <c r="B1934" s="265" t="s">
        <v>526</v>
      </c>
      <c r="C1934" s="265">
        <v>1</v>
      </c>
      <c r="D1934" s="265" t="s">
        <v>783</v>
      </c>
      <c r="E1934" s="265" t="s">
        <v>519</v>
      </c>
      <c r="F1934" s="265" t="s">
        <v>519</v>
      </c>
      <c r="G1934" s="265">
        <v>0</v>
      </c>
      <c r="K1934" s="266">
        <v>40179.5</v>
      </c>
      <c r="L1934" s="265">
        <v>0</v>
      </c>
      <c r="M1934" s="265">
        <v>0</v>
      </c>
      <c r="N1934" s="265">
        <f t="shared" si="30"/>
        <v>0</v>
      </c>
    </row>
    <row r="1935" spans="1:14" hidden="1" x14ac:dyDescent="0.2">
      <c r="A1935" s="265" t="s">
        <v>894</v>
      </c>
      <c r="B1935" s="265" t="s">
        <v>526</v>
      </c>
      <c r="C1935" s="265">
        <v>1</v>
      </c>
      <c r="D1935" s="265" t="s">
        <v>783</v>
      </c>
      <c r="E1935" s="265" t="s">
        <v>519</v>
      </c>
      <c r="F1935" s="265" t="s">
        <v>519</v>
      </c>
      <c r="G1935" s="265">
        <v>0</v>
      </c>
      <c r="K1935" s="266">
        <v>40179.5</v>
      </c>
      <c r="L1935" s="265">
        <v>0</v>
      </c>
      <c r="M1935" s="265">
        <v>0</v>
      </c>
      <c r="N1935" s="265">
        <f t="shared" si="30"/>
        <v>0</v>
      </c>
    </row>
    <row r="1936" spans="1:14" hidden="1" x14ac:dyDescent="0.2">
      <c r="A1936" s="265" t="s">
        <v>893</v>
      </c>
      <c r="B1936" s="265" t="s">
        <v>526</v>
      </c>
      <c r="C1936" s="265">
        <v>1</v>
      </c>
      <c r="D1936" s="265" t="s">
        <v>783</v>
      </c>
      <c r="E1936" s="265" t="s">
        <v>519</v>
      </c>
      <c r="F1936" s="265" t="s">
        <v>519</v>
      </c>
      <c r="G1936" s="265">
        <v>0</v>
      </c>
      <c r="K1936" s="266">
        <v>40179.5</v>
      </c>
      <c r="L1936" s="265">
        <v>0</v>
      </c>
      <c r="M1936" s="265">
        <v>0</v>
      </c>
      <c r="N1936" s="265">
        <f t="shared" si="30"/>
        <v>0</v>
      </c>
    </row>
    <row r="1937" spans="1:14" hidden="1" x14ac:dyDescent="0.2">
      <c r="A1937" s="265" t="s">
        <v>892</v>
      </c>
      <c r="B1937" s="265" t="s">
        <v>526</v>
      </c>
      <c r="C1937" s="265">
        <v>1</v>
      </c>
      <c r="D1937" s="265" t="s">
        <v>783</v>
      </c>
      <c r="E1937" s="265" t="s">
        <v>519</v>
      </c>
      <c r="F1937" s="265" t="s">
        <v>519</v>
      </c>
      <c r="G1937" s="265">
        <v>0</v>
      </c>
      <c r="K1937" s="266">
        <v>40179.5</v>
      </c>
      <c r="L1937" s="265">
        <v>0</v>
      </c>
      <c r="M1937" s="265">
        <v>0</v>
      </c>
      <c r="N1937" s="265">
        <f t="shared" si="30"/>
        <v>0</v>
      </c>
    </row>
    <row r="1938" spans="1:14" hidden="1" x14ac:dyDescent="0.2">
      <c r="A1938" s="265" t="s">
        <v>891</v>
      </c>
      <c r="B1938" s="265" t="s">
        <v>526</v>
      </c>
      <c r="C1938" s="265">
        <v>1</v>
      </c>
      <c r="D1938" s="265" t="s">
        <v>783</v>
      </c>
      <c r="E1938" s="265" t="s">
        <v>519</v>
      </c>
      <c r="F1938" s="265" t="s">
        <v>519</v>
      </c>
      <c r="G1938" s="265">
        <v>0</v>
      </c>
      <c r="K1938" s="266">
        <v>40179.5</v>
      </c>
      <c r="L1938" s="265">
        <v>0</v>
      </c>
      <c r="M1938" s="265">
        <v>0</v>
      </c>
      <c r="N1938" s="265">
        <f t="shared" si="30"/>
        <v>0</v>
      </c>
    </row>
    <row r="1939" spans="1:14" hidden="1" x14ac:dyDescent="0.2">
      <c r="A1939" s="265" t="s">
        <v>890</v>
      </c>
      <c r="B1939" s="265" t="s">
        <v>526</v>
      </c>
      <c r="C1939" s="265">
        <v>1</v>
      </c>
      <c r="D1939" s="265" t="s">
        <v>783</v>
      </c>
      <c r="E1939" s="265" t="s">
        <v>519</v>
      </c>
      <c r="F1939" s="265" t="s">
        <v>519</v>
      </c>
      <c r="G1939" s="265">
        <v>0</v>
      </c>
      <c r="K1939" s="266">
        <v>40179.5</v>
      </c>
      <c r="L1939" s="265">
        <v>0</v>
      </c>
      <c r="M1939" s="265">
        <v>0</v>
      </c>
      <c r="N1939" s="265">
        <f t="shared" si="30"/>
        <v>0</v>
      </c>
    </row>
    <row r="1940" spans="1:14" hidden="1" x14ac:dyDescent="0.2">
      <c r="A1940" s="265" t="s">
        <v>889</v>
      </c>
      <c r="B1940" s="265" t="s">
        <v>526</v>
      </c>
      <c r="C1940" s="265">
        <v>1</v>
      </c>
      <c r="D1940" s="265" t="s">
        <v>783</v>
      </c>
      <c r="E1940" s="265" t="s">
        <v>519</v>
      </c>
      <c r="F1940" s="265" t="s">
        <v>519</v>
      </c>
      <c r="G1940" s="265">
        <v>0</v>
      </c>
      <c r="K1940" s="266">
        <v>40179.5</v>
      </c>
      <c r="L1940" s="265">
        <v>0</v>
      </c>
      <c r="M1940" s="265">
        <v>0</v>
      </c>
      <c r="N1940" s="265">
        <f t="shared" si="30"/>
        <v>0</v>
      </c>
    </row>
    <row r="1941" spans="1:14" hidden="1" x14ac:dyDescent="0.2">
      <c r="A1941" s="265" t="s">
        <v>888</v>
      </c>
      <c r="B1941" s="265" t="s">
        <v>526</v>
      </c>
      <c r="C1941" s="265">
        <v>1</v>
      </c>
      <c r="D1941" s="265" t="s">
        <v>783</v>
      </c>
      <c r="E1941" s="265" t="s">
        <v>519</v>
      </c>
      <c r="F1941" s="265" t="s">
        <v>519</v>
      </c>
      <c r="G1941" s="265">
        <v>0</v>
      </c>
      <c r="K1941" s="266">
        <v>40179.5</v>
      </c>
      <c r="L1941" s="265">
        <v>0</v>
      </c>
      <c r="M1941" s="265">
        <v>0</v>
      </c>
      <c r="N1941" s="265">
        <f t="shared" si="30"/>
        <v>0</v>
      </c>
    </row>
    <row r="1942" spans="1:14" hidden="1" x14ac:dyDescent="0.2">
      <c r="A1942" s="265" t="s">
        <v>887</v>
      </c>
      <c r="B1942" s="265" t="s">
        <v>526</v>
      </c>
      <c r="C1942" s="265">
        <v>1</v>
      </c>
      <c r="D1942" s="265" t="s">
        <v>783</v>
      </c>
      <c r="E1942" s="265" t="s">
        <v>519</v>
      </c>
      <c r="F1942" s="265" t="s">
        <v>519</v>
      </c>
      <c r="G1942" s="265">
        <v>0</v>
      </c>
      <c r="K1942" s="266">
        <v>40179.5</v>
      </c>
      <c r="L1942" s="265">
        <v>0</v>
      </c>
      <c r="M1942" s="265">
        <v>0</v>
      </c>
      <c r="N1942" s="265">
        <f t="shared" si="30"/>
        <v>0</v>
      </c>
    </row>
    <row r="1943" spans="1:14" hidden="1" x14ac:dyDescent="0.2">
      <c r="A1943" s="265" t="s">
        <v>886</v>
      </c>
      <c r="B1943" s="265" t="s">
        <v>526</v>
      </c>
      <c r="C1943" s="265">
        <v>1</v>
      </c>
      <c r="D1943" s="265" t="s">
        <v>783</v>
      </c>
      <c r="E1943" s="265" t="s">
        <v>519</v>
      </c>
      <c r="F1943" s="265" t="s">
        <v>519</v>
      </c>
      <c r="G1943" s="265">
        <v>0</v>
      </c>
      <c r="K1943" s="266">
        <v>40179.5</v>
      </c>
      <c r="L1943" s="265">
        <v>0</v>
      </c>
      <c r="M1943" s="265">
        <v>0</v>
      </c>
      <c r="N1943" s="265">
        <f t="shared" si="30"/>
        <v>0</v>
      </c>
    </row>
    <row r="1944" spans="1:14" hidden="1" x14ac:dyDescent="0.2">
      <c r="A1944" s="265" t="s">
        <v>885</v>
      </c>
      <c r="B1944" s="265" t="s">
        <v>526</v>
      </c>
      <c r="C1944" s="265">
        <v>1</v>
      </c>
      <c r="D1944" s="265" t="s">
        <v>783</v>
      </c>
      <c r="E1944" s="265" t="s">
        <v>519</v>
      </c>
      <c r="F1944" s="265" t="s">
        <v>519</v>
      </c>
      <c r="G1944" s="265">
        <v>0</v>
      </c>
      <c r="K1944" s="266">
        <v>40179.5</v>
      </c>
      <c r="L1944" s="265">
        <v>0</v>
      </c>
      <c r="M1944" s="265">
        <v>0</v>
      </c>
      <c r="N1944" s="265">
        <f t="shared" si="30"/>
        <v>0</v>
      </c>
    </row>
    <row r="1945" spans="1:14" hidden="1" x14ac:dyDescent="0.2">
      <c r="A1945" s="265" t="s">
        <v>884</v>
      </c>
      <c r="B1945" s="265" t="s">
        <v>526</v>
      </c>
      <c r="C1945" s="265">
        <v>1</v>
      </c>
      <c r="D1945" s="265" t="s">
        <v>783</v>
      </c>
      <c r="E1945" s="265" t="s">
        <v>519</v>
      </c>
      <c r="F1945" s="265" t="s">
        <v>519</v>
      </c>
      <c r="G1945" s="265">
        <v>0</v>
      </c>
      <c r="K1945" s="266">
        <v>40179.5</v>
      </c>
      <c r="L1945" s="265">
        <v>0</v>
      </c>
      <c r="M1945" s="265">
        <v>0</v>
      </c>
      <c r="N1945" s="265">
        <f t="shared" si="30"/>
        <v>0</v>
      </c>
    </row>
    <row r="1946" spans="1:14" hidden="1" x14ac:dyDescent="0.2">
      <c r="A1946" s="265" t="s">
        <v>883</v>
      </c>
      <c r="B1946" s="265" t="s">
        <v>526</v>
      </c>
      <c r="C1946" s="265">
        <v>1</v>
      </c>
      <c r="D1946" s="265" t="s">
        <v>783</v>
      </c>
      <c r="E1946" s="265" t="s">
        <v>519</v>
      </c>
      <c r="F1946" s="265" t="s">
        <v>519</v>
      </c>
      <c r="G1946" s="265">
        <v>0</v>
      </c>
      <c r="K1946" s="266">
        <v>40179.5</v>
      </c>
      <c r="L1946" s="265">
        <v>0</v>
      </c>
      <c r="M1946" s="265">
        <v>0</v>
      </c>
      <c r="N1946" s="265">
        <f t="shared" si="30"/>
        <v>0</v>
      </c>
    </row>
    <row r="1947" spans="1:14" hidden="1" x14ac:dyDescent="0.2">
      <c r="A1947" s="265" t="s">
        <v>882</v>
      </c>
      <c r="B1947" s="265" t="s">
        <v>526</v>
      </c>
      <c r="C1947" s="265">
        <v>1</v>
      </c>
      <c r="D1947" s="265" t="s">
        <v>783</v>
      </c>
      <c r="E1947" s="265" t="s">
        <v>519</v>
      </c>
      <c r="F1947" s="265" t="s">
        <v>519</v>
      </c>
      <c r="G1947" s="265">
        <v>0</v>
      </c>
      <c r="K1947" s="266">
        <v>40179.5</v>
      </c>
      <c r="L1947" s="265">
        <v>0</v>
      </c>
      <c r="M1947" s="265">
        <v>0</v>
      </c>
      <c r="N1947" s="265">
        <f t="shared" si="30"/>
        <v>0</v>
      </c>
    </row>
    <row r="1948" spans="1:14" hidden="1" x14ac:dyDescent="0.2">
      <c r="A1948" s="265" t="s">
        <v>881</v>
      </c>
      <c r="B1948" s="265" t="s">
        <v>526</v>
      </c>
      <c r="C1948" s="265">
        <v>1</v>
      </c>
      <c r="D1948" s="265" t="s">
        <v>783</v>
      </c>
      <c r="E1948" s="265" t="s">
        <v>519</v>
      </c>
      <c r="F1948" s="265" t="s">
        <v>519</v>
      </c>
      <c r="G1948" s="265">
        <v>0</v>
      </c>
      <c r="K1948" s="266">
        <v>40179.5</v>
      </c>
      <c r="L1948" s="265">
        <v>0</v>
      </c>
      <c r="M1948" s="265">
        <v>0</v>
      </c>
      <c r="N1948" s="265">
        <f t="shared" si="30"/>
        <v>0</v>
      </c>
    </row>
    <row r="1949" spans="1:14" hidden="1" x14ac:dyDescent="0.2">
      <c r="A1949" s="265" t="s">
        <v>880</v>
      </c>
      <c r="B1949" s="265" t="s">
        <v>526</v>
      </c>
      <c r="C1949" s="265">
        <v>1</v>
      </c>
      <c r="D1949" s="265" t="s">
        <v>783</v>
      </c>
      <c r="E1949" s="265" t="s">
        <v>519</v>
      </c>
      <c r="F1949" s="265" t="s">
        <v>519</v>
      </c>
      <c r="G1949" s="265">
        <v>0</v>
      </c>
      <c r="K1949" s="266">
        <v>40179.5</v>
      </c>
      <c r="L1949" s="265">
        <v>0</v>
      </c>
      <c r="M1949" s="265">
        <v>0</v>
      </c>
      <c r="N1949" s="265">
        <f t="shared" si="30"/>
        <v>0</v>
      </c>
    </row>
    <row r="1950" spans="1:14" hidden="1" x14ac:dyDescent="0.2">
      <c r="A1950" s="265" t="s">
        <v>879</v>
      </c>
      <c r="B1950" s="265" t="s">
        <v>526</v>
      </c>
      <c r="C1950" s="265">
        <v>1</v>
      </c>
      <c r="D1950" s="265" t="s">
        <v>783</v>
      </c>
      <c r="E1950" s="265" t="s">
        <v>519</v>
      </c>
      <c r="F1950" s="265" t="s">
        <v>519</v>
      </c>
      <c r="G1950" s="265">
        <v>0</v>
      </c>
      <c r="K1950" s="266">
        <v>40179.5</v>
      </c>
      <c r="L1950" s="265">
        <v>0</v>
      </c>
      <c r="M1950" s="265">
        <v>0</v>
      </c>
      <c r="N1950" s="265">
        <f t="shared" si="30"/>
        <v>0</v>
      </c>
    </row>
    <row r="1951" spans="1:14" hidden="1" x14ac:dyDescent="0.2">
      <c r="A1951" s="265" t="s">
        <v>878</v>
      </c>
      <c r="B1951" s="265" t="s">
        <v>526</v>
      </c>
      <c r="C1951" s="265">
        <v>1</v>
      </c>
      <c r="D1951" s="265" t="s">
        <v>783</v>
      </c>
      <c r="E1951" s="265" t="s">
        <v>519</v>
      </c>
      <c r="F1951" s="265" t="s">
        <v>519</v>
      </c>
      <c r="G1951" s="265">
        <v>0</v>
      </c>
      <c r="K1951" s="266">
        <v>40179.5</v>
      </c>
      <c r="L1951" s="265">
        <v>0</v>
      </c>
      <c r="M1951" s="265">
        <v>0</v>
      </c>
      <c r="N1951" s="265">
        <f t="shared" si="30"/>
        <v>0</v>
      </c>
    </row>
    <row r="1952" spans="1:14" hidden="1" x14ac:dyDescent="0.2">
      <c r="A1952" s="265" t="s">
        <v>877</v>
      </c>
      <c r="B1952" s="265" t="s">
        <v>526</v>
      </c>
      <c r="C1952" s="265">
        <v>1</v>
      </c>
      <c r="D1952" s="265" t="s">
        <v>783</v>
      </c>
      <c r="E1952" s="265" t="s">
        <v>519</v>
      </c>
      <c r="F1952" s="265" t="s">
        <v>519</v>
      </c>
      <c r="G1952" s="265">
        <v>0</v>
      </c>
      <c r="K1952" s="266">
        <v>40179.5</v>
      </c>
      <c r="L1952" s="265">
        <v>0</v>
      </c>
      <c r="M1952" s="265">
        <v>0</v>
      </c>
      <c r="N1952" s="265">
        <f t="shared" si="30"/>
        <v>0</v>
      </c>
    </row>
    <row r="1953" spans="1:14" hidden="1" x14ac:dyDescent="0.2">
      <c r="A1953" s="265" t="s">
        <v>876</v>
      </c>
      <c r="B1953" s="265" t="s">
        <v>526</v>
      </c>
      <c r="C1953" s="265">
        <v>1</v>
      </c>
      <c r="D1953" s="265" t="s">
        <v>783</v>
      </c>
      <c r="E1953" s="265" t="s">
        <v>519</v>
      </c>
      <c r="F1953" s="265" t="s">
        <v>519</v>
      </c>
      <c r="G1953" s="265">
        <v>0</v>
      </c>
      <c r="K1953" s="266">
        <v>40179.5</v>
      </c>
      <c r="L1953" s="265">
        <v>0</v>
      </c>
      <c r="M1953" s="265">
        <v>0</v>
      </c>
      <c r="N1953" s="265">
        <f t="shared" si="30"/>
        <v>0</v>
      </c>
    </row>
    <row r="1954" spans="1:14" hidden="1" x14ac:dyDescent="0.2">
      <c r="A1954" s="265" t="s">
        <v>875</v>
      </c>
      <c r="B1954" s="265" t="s">
        <v>526</v>
      </c>
      <c r="C1954" s="265">
        <v>1</v>
      </c>
      <c r="D1954" s="265" t="s">
        <v>783</v>
      </c>
      <c r="E1954" s="265" t="s">
        <v>519</v>
      </c>
      <c r="F1954" s="265" t="s">
        <v>519</v>
      </c>
      <c r="G1954" s="265">
        <v>0</v>
      </c>
      <c r="K1954" s="266">
        <v>40179.5</v>
      </c>
      <c r="L1954" s="265">
        <v>0</v>
      </c>
      <c r="M1954" s="265">
        <v>0</v>
      </c>
      <c r="N1954" s="265">
        <f t="shared" si="30"/>
        <v>0</v>
      </c>
    </row>
    <row r="1955" spans="1:14" hidden="1" x14ac:dyDescent="0.2">
      <c r="A1955" s="265" t="s">
        <v>874</v>
      </c>
      <c r="B1955" s="265" t="s">
        <v>526</v>
      </c>
      <c r="C1955" s="265">
        <v>1</v>
      </c>
      <c r="D1955" s="265" t="s">
        <v>783</v>
      </c>
      <c r="E1955" s="265" t="s">
        <v>519</v>
      </c>
      <c r="F1955" s="265" t="s">
        <v>519</v>
      </c>
      <c r="G1955" s="265">
        <v>0</v>
      </c>
      <c r="K1955" s="266">
        <v>40179.5</v>
      </c>
      <c r="L1955" s="265">
        <v>0</v>
      </c>
      <c r="M1955" s="265">
        <v>0</v>
      </c>
      <c r="N1955" s="265">
        <f t="shared" si="30"/>
        <v>0</v>
      </c>
    </row>
    <row r="1956" spans="1:14" hidden="1" x14ac:dyDescent="0.2">
      <c r="A1956" s="265" t="s">
        <v>873</v>
      </c>
      <c r="B1956" s="265" t="s">
        <v>526</v>
      </c>
      <c r="C1956" s="265">
        <v>1</v>
      </c>
      <c r="D1956" s="265" t="s">
        <v>783</v>
      </c>
      <c r="E1956" s="265" t="s">
        <v>519</v>
      </c>
      <c r="F1956" s="265" t="s">
        <v>519</v>
      </c>
      <c r="G1956" s="265">
        <v>0</v>
      </c>
      <c r="K1956" s="266">
        <v>40179.5</v>
      </c>
      <c r="L1956" s="265">
        <v>0</v>
      </c>
      <c r="M1956" s="265">
        <v>0</v>
      </c>
      <c r="N1956" s="265">
        <f t="shared" si="30"/>
        <v>0</v>
      </c>
    </row>
    <row r="1957" spans="1:14" hidden="1" x14ac:dyDescent="0.2">
      <c r="A1957" s="265" t="s">
        <v>872</v>
      </c>
      <c r="B1957" s="265" t="s">
        <v>526</v>
      </c>
      <c r="C1957" s="265">
        <v>1</v>
      </c>
      <c r="D1957" s="265" t="s">
        <v>783</v>
      </c>
      <c r="E1957" s="265" t="s">
        <v>519</v>
      </c>
      <c r="F1957" s="265" t="s">
        <v>519</v>
      </c>
      <c r="G1957" s="265">
        <v>0</v>
      </c>
      <c r="K1957" s="266">
        <v>40179.5</v>
      </c>
      <c r="L1957" s="265">
        <v>0</v>
      </c>
      <c r="M1957" s="265">
        <v>0</v>
      </c>
      <c r="N1957" s="265">
        <f t="shared" si="30"/>
        <v>0</v>
      </c>
    </row>
    <row r="1958" spans="1:14" hidden="1" x14ac:dyDescent="0.2">
      <c r="A1958" s="265" t="s">
        <v>871</v>
      </c>
      <c r="B1958" s="265" t="s">
        <v>526</v>
      </c>
      <c r="C1958" s="265">
        <v>1</v>
      </c>
      <c r="D1958" s="265" t="s">
        <v>783</v>
      </c>
      <c r="E1958" s="265" t="s">
        <v>519</v>
      </c>
      <c r="F1958" s="265" t="s">
        <v>519</v>
      </c>
      <c r="G1958" s="265">
        <v>0</v>
      </c>
      <c r="K1958" s="266">
        <v>40179.5</v>
      </c>
      <c r="L1958" s="265">
        <v>0</v>
      </c>
      <c r="M1958" s="265">
        <v>0</v>
      </c>
      <c r="N1958" s="265">
        <f t="shared" si="30"/>
        <v>0</v>
      </c>
    </row>
    <row r="1959" spans="1:14" hidden="1" x14ac:dyDescent="0.2">
      <c r="A1959" s="265" t="s">
        <v>870</v>
      </c>
      <c r="B1959" s="265" t="s">
        <v>526</v>
      </c>
      <c r="C1959" s="265">
        <v>1</v>
      </c>
      <c r="D1959" s="265" t="s">
        <v>783</v>
      </c>
      <c r="E1959" s="265" t="s">
        <v>519</v>
      </c>
      <c r="F1959" s="265" t="s">
        <v>519</v>
      </c>
      <c r="G1959" s="265">
        <v>0</v>
      </c>
      <c r="K1959" s="266">
        <v>40179.5</v>
      </c>
      <c r="L1959" s="265">
        <v>0</v>
      </c>
      <c r="M1959" s="265">
        <v>0</v>
      </c>
      <c r="N1959" s="265">
        <f t="shared" si="30"/>
        <v>0</v>
      </c>
    </row>
    <row r="1960" spans="1:14" hidden="1" x14ac:dyDescent="0.2">
      <c r="A1960" s="265" t="s">
        <v>869</v>
      </c>
      <c r="B1960" s="265" t="s">
        <v>526</v>
      </c>
      <c r="C1960" s="265">
        <v>1</v>
      </c>
      <c r="D1960" s="265" t="s">
        <v>783</v>
      </c>
      <c r="E1960" s="265" t="s">
        <v>519</v>
      </c>
      <c r="F1960" s="265" t="s">
        <v>519</v>
      </c>
      <c r="G1960" s="265">
        <v>0</v>
      </c>
      <c r="K1960" s="266">
        <v>40179.5</v>
      </c>
      <c r="L1960" s="265">
        <v>0</v>
      </c>
      <c r="M1960" s="265">
        <v>0</v>
      </c>
      <c r="N1960" s="265">
        <f t="shared" si="30"/>
        <v>0</v>
      </c>
    </row>
    <row r="1961" spans="1:14" hidden="1" x14ac:dyDescent="0.2">
      <c r="A1961" s="265" t="s">
        <v>868</v>
      </c>
      <c r="B1961" s="265" t="s">
        <v>526</v>
      </c>
      <c r="C1961" s="265">
        <v>1</v>
      </c>
      <c r="D1961" s="265" t="s">
        <v>783</v>
      </c>
      <c r="E1961" s="265" t="s">
        <v>519</v>
      </c>
      <c r="F1961" s="265" t="s">
        <v>519</v>
      </c>
      <c r="G1961" s="265">
        <v>0</v>
      </c>
      <c r="K1961" s="266">
        <v>40179.5</v>
      </c>
      <c r="L1961" s="265">
        <v>0</v>
      </c>
      <c r="M1961" s="265">
        <v>0</v>
      </c>
      <c r="N1961" s="265">
        <f t="shared" si="30"/>
        <v>0</v>
      </c>
    </row>
    <row r="1962" spans="1:14" hidden="1" x14ac:dyDescent="0.2">
      <c r="A1962" s="265" t="s">
        <v>867</v>
      </c>
      <c r="B1962" s="265" t="s">
        <v>526</v>
      </c>
      <c r="C1962" s="265">
        <v>1</v>
      </c>
      <c r="D1962" s="265" t="s">
        <v>783</v>
      </c>
      <c r="E1962" s="265" t="s">
        <v>519</v>
      </c>
      <c r="F1962" s="265" t="s">
        <v>519</v>
      </c>
      <c r="G1962" s="265">
        <v>0</v>
      </c>
      <c r="K1962" s="266">
        <v>40179.5</v>
      </c>
      <c r="L1962" s="265">
        <v>0</v>
      </c>
      <c r="M1962" s="265">
        <v>0</v>
      </c>
      <c r="N1962" s="265">
        <f t="shared" si="30"/>
        <v>0</v>
      </c>
    </row>
    <row r="1963" spans="1:14" hidden="1" x14ac:dyDescent="0.2">
      <c r="A1963" s="265" t="s">
        <v>866</v>
      </c>
      <c r="B1963" s="265" t="s">
        <v>526</v>
      </c>
      <c r="C1963" s="265">
        <v>1</v>
      </c>
      <c r="D1963" s="265" t="s">
        <v>783</v>
      </c>
      <c r="E1963" s="265" t="s">
        <v>519</v>
      </c>
      <c r="F1963" s="265" t="s">
        <v>519</v>
      </c>
      <c r="G1963" s="265">
        <v>0</v>
      </c>
      <c r="K1963" s="266">
        <v>40179.5</v>
      </c>
      <c r="L1963" s="265">
        <v>0</v>
      </c>
      <c r="M1963" s="265">
        <v>0</v>
      </c>
      <c r="N1963" s="265">
        <f t="shared" si="30"/>
        <v>0</v>
      </c>
    </row>
    <row r="1964" spans="1:14" hidden="1" x14ac:dyDescent="0.2">
      <c r="A1964" s="265" t="s">
        <v>865</v>
      </c>
      <c r="B1964" s="265" t="s">
        <v>526</v>
      </c>
      <c r="C1964" s="265">
        <v>1</v>
      </c>
      <c r="D1964" s="265" t="s">
        <v>783</v>
      </c>
      <c r="E1964" s="265" t="s">
        <v>519</v>
      </c>
      <c r="F1964" s="265" t="s">
        <v>519</v>
      </c>
      <c r="G1964" s="265">
        <v>0</v>
      </c>
      <c r="K1964" s="266">
        <v>40179.5</v>
      </c>
      <c r="L1964" s="265">
        <v>0</v>
      </c>
      <c r="M1964" s="265">
        <v>0</v>
      </c>
      <c r="N1964" s="265">
        <f t="shared" si="30"/>
        <v>0</v>
      </c>
    </row>
    <row r="1965" spans="1:14" hidden="1" x14ac:dyDescent="0.2">
      <c r="A1965" s="265" t="s">
        <v>864</v>
      </c>
      <c r="B1965" s="265" t="s">
        <v>526</v>
      </c>
      <c r="C1965" s="265">
        <v>1</v>
      </c>
      <c r="D1965" s="265" t="s">
        <v>783</v>
      </c>
      <c r="E1965" s="265" t="s">
        <v>519</v>
      </c>
      <c r="F1965" s="265" t="s">
        <v>519</v>
      </c>
      <c r="G1965" s="265">
        <v>0</v>
      </c>
      <c r="K1965" s="266">
        <v>40179.5</v>
      </c>
      <c r="L1965" s="265">
        <v>0</v>
      </c>
      <c r="M1965" s="265">
        <v>0</v>
      </c>
      <c r="N1965" s="265">
        <f t="shared" si="30"/>
        <v>0</v>
      </c>
    </row>
    <row r="1966" spans="1:14" hidden="1" x14ac:dyDescent="0.2">
      <c r="A1966" s="265" t="s">
        <v>863</v>
      </c>
      <c r="B1966" s="265" t="s">
        <v>526</v>
      </c>
      <c r="C1966" s="265">
        <v>1</v>
      </c>
      <c r="D1966" s="265" t="s">
        <v>783</v>
      </c>
      <c r="E1966" s="265" t="s">
        <v>519</v>
      </c>
      <c r="F1966" s="265" t="s">
        <v>519</v>
      </c>
      <c r="G1966" s="265">
        <v>0</v>
      </c>
      <c r="K1966" s="266">
        <v>40179.5</v>
      </c>
      <c r="L1966" s="265">
        <v>0</v>
      </c>
      <c r="M1966" s="265">
        <v>0</v>
      </c>
      <c r="N1966" s="265">
        <f t="shared" si="30"/>
        <v>0</v>
      </c>
    </row>
    <row r="1967" spans="1:14" hidden="1" x14ac:dyDescent="0.2">
      <c r="A1967" s="265" t="s">
        <v>862</v>
      </c>
      <c r="B1967" s="265" t="s">
        <v>526</v>
      </c>
      <c r="C1967" s="265">
        <v>1</v>
      </c>
      <c r="D1967" s="265" t="s">
        <v>783</v>
      </c>
      <c r="E1967" s="265" t="s">
        <v>519</v>
      </c>
      <c r="F1967" s="265" t="s">
        <v>519</v>
      </c>
      <c r="G1967" s="265">
        <v>0</v>
      </c>
      <c r="K1967" s="266">
        <v>40179.5</v>
      </c>
      <c r="L1967" s="265">
        <v>0</v>
      </c>
      <c r="M1967" s="265">
        <v>0</v>
      </c>
      <c r="N1967" s="265">
        <f t="shared" si="30"/>
        <v>0</v>
      </c>
    </row>
    <row r="1968" spans="1:14" hidden="1" x14ac:dyDescent="0.2">
      <c r="A1968" s="265" t="s">
        <v>861</v>
      </c>
      <c r="B1968" s="265" t="s">
        <v>526</v>
      </c>
      <c r="C1968" s="265">
        <v>1</v>
      </c>
      <c r="D1968" s="265" t="s">
        <v>783</v>
      </c>
      <c r="E1968" s="265" t="s">
        <v>519</v>
      </c>
      <c r="F1968" s="265" t="s">
        <v>519</v>
      </c>
      <c r="G1968" s="265">
        <v>0</v>
      </c>
      <c r="K1968" s="266">
        <v>40179.5</v>
      </c>
      <c r="L1968" s="265">
        <v>0</v>
      </c>
      <c r="M1968" s="265">
        <v>0</v>
      </c>
      <c r="N1968" s="265">
        <f t="shared" si="30"/>
        <v>0</v>
      </c>
    </row>
    <row r="1969" spans="1:14" hidden="1" x14ac:dyDescent="0.2">
      <c r="A1969" s="265" t="s">
        <v>860</v>
      </c>
      <c r="B1969" s="265" t="s">
        <v>526</v>
      </c>
      <c r="C1969" s="265">
        <v>1</v>
      </c>
      <c r="D1969" s="265" t="s">
        <v>783</v>
      </c>
      <c r="E1969" s="265" t="s">
        <v>519</v>
      </c>
      <c r="F1969" s="265" t="s">
        <v>519</v>
      </c>
      <c r="G1969" s="265">
        <v>0</v>
      </c>
      <c r="K1969" s="266">
        <v>40179.5</v>
      </c>
      <c r="L1969" s="265">
        <v>0</v>
      </c>
      <c r="M1969" s="265">
        <v>0</v>
      </c>
      <c r="N1969" s="265">
        <f t="shared" si="30"/>
        <v>0</v>
      </c>
    </row>
    <row r="1970" spans="1:14" hidden="1" x14ac:dyDescent="0.2">
      <c r="A1970" s="265" t="s">
        <v>859</v>
      </c>
      <c r="B1970" s="265" t="s">
        <v>526</v>
      </c>
      <c r="C1970" s="265">
        <v>1</v>
      </c>
      <c r="D1970" s="265" t="s">
        <v>783</v>
      </c>
      <c r="E1970" s="265" t="s">
        <v>519</v>
      </c>
      <c r="F1970" s="265" t="s">
        <v>519</v>
      </c>
      <c r="G1970" s="265">
        <v>0</v>
      </c>
      <c r="K1970" s="266">
        <v>40179.5</v>
      </c>
      <c r="L1970" s="265">
        <v>0</v>
      </c>
      <c r="M1970" s="265">
        <v>0</v>
      </c>
      <c r="N1970" s="265">
        <f t="shared" si="30"/>
        <v>0</v>
      </c>
    </row>
    <row r="1971" spans="1:14" hidden="1" x14ac:dyDescent="0.2">
      <c r="A1971" s="265" t="s">
        <v>858</v>
      </c>
      <c r="B1971" s="265" t="s">
        <v>526</v>
      </c>
      <c r="C1971" s="265">
        <v>1</v>
      </c>
      <c r="D1971" s="265" t="s">
        <v>783</v>
      </c>
      <c r="E1971" s="265" t="s">
        <v>519</v>
      </c>
      <c r="F1971" s="265" t="s">
        <v>519</v>
      </c>
      <c r="G1971" s="265">
        <v>0</v>
      </c>
      <c r="K1971" s="266">
        <v>40179.5</v>
      </c>
      <c r="L1971" s="265">
        <v>0</v>
      </c>
      <c r="M1971" s="265">
        <v>0</v>
      </c>
      <c r="N1971" s="265">
        <f t="shared" si="30"/>
        <v>0</v>
      </c>
    </row>
    <row r="1972" spans="1:14" hidden="1" x14ac:dyDescent="0.2">
      <c r="A1972" s="265" t="s">
        <v>857</v>
      </c>
      <c r="B1972" s="265" t="s">
        <v>526</v>
      </c>
      <c r="C1972" s="265">
        <v>1</v>
      </c>
      <c r="D1972" s="265" t="s">
        <v>783</v>
      </c>
      <c r="E1972" s="265" t="s">
        <v>519</v>
      </c>
      <c r="F1972" s="265" t="s">
        <v>519</v>
      </c>
      <c r="G1972" s="265">
        <v>0</v>
      </c>
      <c r="K1972" s="266">
        <v>40179.5</v>
      </c>
      <c r="L1972" s="265">
        <v>0</v>
      </c>
      <c r="M1972" s="265">
        <v>0</v>
      </c>
      <c r="N1972" s="265">
        <f t="shared" si="30"/>
        <v>0</v>
      </c>
    </row>
    <row r="1973" spans="1:14" hidden="1" x14ac:dyDescent="0.2">
      <c r="A1973" s="265" t="s">
        <v>856</v>
      </c>
      <c r="B1973" s="265" t="s">
        <v>526</v>
      </c>
      <c r="C1973" s="265">
        <v>1</v>
      </c>
      <c r="D1973" s="265" t="s">
        <v>783</v>
      </c>
      <c r="E1973" s="265" t="s">
        <v>519</v>
      </c>
      <c r="F1973" s="265" t="s">
        <v>519</v>
      </c>
      <c r="G1973" s="265">
        <v>0</v>
      </c>
      <c r="K1973" s="266">
        <v>40179.5</v>
      </c>
      <c r="L1973" s="265">
        <v>0</v>
      </c>
      <c r="M1973" s="265">
        <v>0</v>
      </c>
      <c r="N1973" s="265">
        <f t="shared" si="30"/>
        <v>0</v>
      </c>
    </row>
    <row r="1974" spans="1:14" hidden="1" x14ac:dyDescent="0.2">
      <c r="A1974" s="265" t="s">
        <v>855</v>
      </c>
      <c r="B1974" s="265" t="s">
        <v>526</v>
      </c>
      <c r="C1974" s="265">
        <v>1</v>
      </c>
      <c r="D1974" s="265" t="s">
        <v>783</v>
      </c>
      <c r="E1974" s="265" t="s">
        <v>519</v>
      </c>
      <c r="F1974" s="265" t="s">
        <v>519</v>
      </c>
      <c r="G1974" s="265">
        <v>0</v>
      </c>
      <c r="K1974" s="266">
        <v>40179.5</v>
      </c>
      <c r="L1974" s="265">
        <v>0</v>
      </c>
      <c r="M1974" s="265">
        <v>0</v>
      </c>
      <c r="N1974" s="265">
        <f t="shared" si="30"/>
        <v>0</v>
      </c>
    </row>
    <row r="1975" spans="1:14" hidden="1" x14ac:dyDescent="0.2">
      <c r="A1975" s="265" t="s">
        <v>854</v>
      </c>
      <c r="B1975" s="265" t="s">
        <v>526</v>
      </c>
      <c r="C1975" s="265">
        <v>1</v>
      </c>
      <c r="D1975" s="265" t="s">
        <v>783</v>
      </c>
      <c r="E1975" s="265" t="s">
        <v>519</v>
      </c>
      <c r="F1975" s="265" t="s">
        <v>519</v>
      </c>
      <c r="G1975" s="265">
        <v>0</v>
      </c>
      <c r="K1975" s="266">
        <v>40179.5</v>
      </c>
      <c r="L1975" s="265">
        <v>0</v>
      </c>
      <c r="M1975" s="265">
        <v>0</v>
      </c>
      <c r="N1975" s="265">
        <f t="shared" si="30"/>
        <v>0</v>
      </c>
    </row>
    <row r="1976" spans="1:14" hidden="1" x14ac:dyDescent="0.2">
      <c r="A1976" s="265" t="s">
        <v>853</v>
      </c>
      <c r="B1976" s="265" t="s">
        <v>526</v>
      </c>
      <c r="C1976" s="265">
        <v>1</v>
      </c>
      <c r="D1976" s="265" t="s">
        <v>783</v>
      </c>
      <c r="E1976" s="265" t="s">
        <v>519</v>
      </c>
      <c r="F1976" s="265" t="s">
        <v>519</v>
      </c>
      <c r="G1976" s="265">
        <v>0</v>
      </c>
      <c r="K1976" s="266">
        <v>40179.5</v>
      </c>
      <c r="L1976" s="265">
        <v>0</v>
      </c>
      <c r="M1976" s="265">
        <v>0</v>
      </c>
      <c r="N1976" s="265">
        <f t="shared" si="30"/>
        <v>0</v>
      </c>
    </row>
    <row r="1977" spans="1:14" hidden="1" x14ac:dyDescent="0.2">
      <c r="A1977" s="265" t="s">
        <v>852</v>
      </c>
      <c r="B1977" s="265" t="s">
        <v>526</v>
      </c>
      <c r="C1977" s="265">
        <v>1</v>
      </c>
      <c r="D1977" s="265" t="s">
        <v>783</v>
      </c>
      <c r="E1977" s="265" t="s">
        <v>519</v>
      </c>
      <c r="F1977" s="265" t="s">
        <v>519</v>
      </c>
      <c r="G1977" s="265">
        <v>0</v>
      </c>
      <c r="K1977" s="266">
        <v>40179.5</v>
      </c>
      <c r="L1977" s="265">
        <v>0</v>
      </c>
      <c r="M1977" s="265">
        <v>0</v>
      </c>
      <c r="N1977" s="265">
        <f t="shared" si="30"/>
        <v>0</v>
      </c>
    </row>
    <row r="1978" spans="1:14" hidden="1" x14ac:dyDescent="0.2">
      <c r="A1978" s="265" t="s">
        <v>851</v>
      </c>
      <c r="B1978" s="265" t="s">
        <v>526</v>
      </c>
      <c r="C1978" s="265">
        <v>1</v>
      </c>
      <c r="D1978" s="265" t="s">
        <v>783</v>
      </c>
      <c r="E1978" s="265" t="s">
        <v>519</v>
      </c>
      <c r="F1978" s="265" t="s">
        <v>519</v>
      </c>
      <c r="G1978" s="265">
        <v>0</v>
      </c>
      <c r="K1978" s="266">
        <v>40179.5</v>
      </c>
      <c r="L1978" s="265">
        <v>0</v>
      </c>
      <c r="M1978" s="265">
        <v>0</v>
      </c>
      <c r="N1978" s="265">
        <f t="shared" si="30"/>
        <v>0</v>
      </c>
    </row>
    <row r="1979" spans="1:14" hidden="1" x14ac:dyDescent="0.2">
      <c r="A1979" s="265" t="s">
        <v>850</v>
      </c>
      <c r="B1979" s="265" t="s">
        <v>526</v>
      </c>
      <c r="C1979" s="265">
        <v>1</v>
      </c>
      <c r="D1979" s="265" t="s">
        <v>783</v>
      </c>
      <c r="E1979" s="265" t="s">
        <v>519</v>
      </c>
      <c r="F1979" s="265" t="s">
        <v>519</v>
      </c>
      <c r="G1979" s="265">
        <v>0</v>
      </c>
      <c r="K1979" s="266">
        <v>40179.5</v>
      </c>
      <c r="L1979" s="265">
        <v>0</v>
      </c>
      <c r="M1979" s="265">
        <v>0</v>
      </c>
      <c r="N1979" s="265">
        <f t="shared" si="30"/>
        <v>0</v>
      </c>
    </row>
    <row r="1980" spans="1:14" hidden="1" x14ac:dyDescent="0.2">
      <c r="A1980" s="265" t="s">
        <v>849</v>
      </c>
      <c r="B1980" s="265" t="s">
        <v>526</v>
      </c>
      <c r="C1980" s="265">
        <v>1</v>
      </c>
      <c r="D1980" s="265" t="s">
        <v>783</v>
      </c>
      <c r="E1980" s="265" t="s">
        <v>519</v>
      </c>
      <c r="F1980" s="265" t="s">
        <v>519</v>
      </c>
      <c r="G1980" s="265">
        <v>0</v>
      </c>
      <c r="K1980" s="266">
        <v>40179.5</v>
      </c>
      <c r="L1980" s="265">
        <v>0</v>
      </c>
      <c r="M1980" s="265">
        <v>0</v>
      </c>
      <c r="N1980" s="265">
        <f t="shared" si="30"/>
        <v>0</v>
      </c>
    </row>
    <row r="1981" spans="1:14" hidden="1" x14ac:dyDescent="0.2">
      <c r="A1981" s="265" t="s">
        <v>848</v>
      </c>
      <c r="B1981" s="265" t="s">
        <v>526</v>
      </c>
      <c r="C1981" s="265">
        <v>1</v>
      </c>
      <c r="D1981" s="265" t="s">
        <v>783</v>
      </c>
      <c r="E1981" s="265" t="s">
        <v>519</v>
      </c>
      <c r="F1981" s="265" t="s">
        <v>519</v>
      </c>
      <c r="G1981" s="265">
        <v>0</v>
      </c>
      <c r="K1981" s="266">
        <v>40179.5</v>
      </c>
      <c r="L1981" s="265">
        <v>0</v>
      </c>
      <c r="M1981" s="265">
        <v>0</v>
      </c>
      <c r="N1981" s="265">
        <f t="shared" si="30"/>
        <v>0</v>
      </c>
    </row>
    <row r="1982" spans="1:14" hidden="1" x14ac:dyDescent="0.2">
      <c r="A1982" s="265" t="s">
        <v>847</v>
      </c>
      <c r="B1982" s="265" t="s">
        <v>526</v>
      </c>
      <c r="C1982" s="265">
        <v>1</v>
      </c>
      <c r="D1982" s="265" t="s">
        <v>783</v>
      </c>
      <c r="E1982" s="265" t="s">
        <v>519</v>
      </c>
      <c r="F1982" s="265" t="s">
        <v>519</v>
      </c>
      <c r="G1982" s="265">
        <v>0</v>
      </c>
      <c r="K1982" s="266">
        <v>40179.5</v>
      </c>
      <c r="L1982" s="265">
        <v>0</v>
      </c>
      <c r="M1982" s="265">
        <v>0</v>
      </c>
      <c r="N1982" s="265">
        <f t="shared" si="30"/>
        <v>0</v>
      </c>
    </row>
    <row r="1983" spans="1:14" hidden="1" x14ac:dyDescent="0.2">
      <c r="A1983" s="265" t="s">
        <v>846</v>
      </c>
      <c r="B1983" s="265" t="s">
        <v>526</v>
      </c>
      <c r="C1983" s="265">
        <v>1</v>
      </c>
      <c r="D1983" s="265" t="s">
        <v>783</v>
      </c>
      <c r="E1983" s="265" t="s">
        <v>519</v>
      </c>
      <c r="F1983" s="265" t="s">
        <v>519</v>
      </c>
      <c r="G1983" s="265">
        <v>0</v>
      </c>
      <c r="K1983" s="266">
        <v>40179.5</v>
      </c>
      <c r="L1983" s="265">
        <v>0</v>
      </c>
      <c r="M1983" s="265">
        <v>0</v>
      </c>
      <c r="N1983" s="265">
        <f t="shared" si="30"/>
        <v>0</v>
      </c>
    </row>
    <row r="1984" spans="1:14" hidden="1" x14ac:dyDescent="0.2">
      <c r="A1984" s="265" t="s">
        <v>845</v>
      </c>
      <c r="B1984" s="265" t="s">
        <v>526</v>
      </c>
      <c r="C1984" s="265">
        <v>1</v>
      </c>
      <c r="D1984" s="265" t="s">
        <v>783</v>
      </c>
      <c r="E1984" s="265" t="s">
        <v>519</v>
      </c>
      <c r="F1984" s="265" t="s">
        <v>519</v>
      </c>
      <c r="G1984" s="265">
        <v>0</v>
      </c>
      <c r="K1984" s="266">
        <v>40179.5</v>
      </c>
      <c r="L1984" s="265">
        <v>0</v>
      </c>
      <c r="M1984" s="265">
        <v>0</v>
      </c>
      <c r="N1984" s="265">
        <f t="shared" si="30"/>
        <v>0</v>
      </c>
    </row>
    <row r="1985" spans="1:14" hidden="1" x14ac:dyDescent="0.2">
      <c r="A1985" s="265" t="s">
        <v>844</v>
      </c>
      <c r="B1985" s="265" t="s">
        <v>526</v>
      </c>
      <c r="C1985" s="265">
        <v>1</v>
      </c>
      <c r="D1985" s="265" t="s">
        <v>783</v>
      </c>
      <c r="E1985" s="265" t="s">
        <v>519</v>
      </c>
      <c r="F1985" s="265" t="s">
        <v>519</v>
      </c>
      <c r="G1985" s="265">
        <v>0</v>
      </c>
      <c r="K1985" s="266">
        <v>40179.5</v>
      </c>
      <c r="L1985" s="265">
        <v>0</v>
      </c>
      <c r="M1985" s="265">
        <v>0</v>
      </c>
      <c r="N1985" s="265">
        <f t="shared" si="30"/>
        <v>0</v>
      </c>
    </row>
    <row r="1986" spans="1:14" hidden="1" x14ac:dyDescent="0.2">
      <c r="A1986" s="265" t="s">
        <v>843</v>
      </c>
      <c r="B1986" s="265" t="s">
        <v>526</v>
      </c>
      <c r="C1986" s="265">
        <v>1</v>
      </c>
      <c r="D1986" s="265" t="s">
        <v>783</v>
      </c>
      <c r="E1986" s="265" t="s">
        <v>519</v>
      </c>
      <c r="F1986" s="265" t="s">
        <v>519</v>
      </c>
      <c r="G1986" s="265">
        <v>0</v>
      </c>
      <c r="K1986" s="266">
        <v>40179.5</v>
      </c>
      <c r="L1986" s="265">
        <v>0</v>
      </c>
      <c r="M1986" s="265">
        <v>0</v>
      </c>
      <c r="N1986" s="265">
        <f t="shared" si="30"/>
        <v>0</v>
      </c>
    </row>
    <row r="1987" spans="1:14" hidden="1" x14ac:dyDescent="0.2">
      <c r="A1987" s="265" t="s">
        <v>842</v>
      </c>
      <c r="B1987" s="265" t="s">
        <v>526</v>
      </c>
      <c r="C1987" s="265">
        <v>1</v>
      </c>
      <c r="D1987" s="265" t="s">
        <v>783</v>
      </c>
      <c r="E1987" s="265" t="s">
        <v>519</v>
      </c>
      <c r="F1987" s="265" t="s">
        <v>519</v>
      </c>
      <c r="G1987" s="265">
        <v>0</v>
      </c>
      <c r="K1987" s="266">
        <v>40179.5</v>
      </c>
      <c r="L1987" s="265">
        <v>0</v>
      </c>
      <c r="M1987" s="265">
        <v>0</v>
      </c>
      <c r="N1987" s="265">
        <f t="shared" si="30"/>
        <v>0</v>
      </c>
    </row>
    <row r="1988" spans="1:14" hidden="1" x14ac:dyDescent="0.2">
      <c r="A1988" s="265" t="s">
        <v>841</v>
      </c>
      <c r="B1988" s="265" t="s">
        <v>526</v>
      </c>
      <c r="C1988" s="265">
        <v>1</v>
      </c>
      <c r="D1988" s="265" t="s">
        <v>783</v>
      </c>
      <c r="E1988" s="265" t="s">
        <v>519</v>
      </c>
      <c r="F1988" s="265" t="s">
        <v>519</v>
      </c>
      <c r="G1988" s="265">
        <v>0</v>
      </c>
      <c r="K1988" s="266">
        <v>40179.5</v>
      </c>
      <c r="L1988" s="265">
        <v>0</v>
      </c>
      <c r="M1988" s="265">
        <v>0</v>
      </c>
      <c r="N1988" s="265">
        <f t="shared" ref="N1988:N2051" si="31">L1988+M1988</f>
        <v>0</v>
      </c>
    </row>
    <row r="1989" spans="1:14" hidden="1" x14ac:dyDescent="0.2">
      <c r="A1989" s="265" t="s">
        <v>840</v>
      </c>
      <c r="B1989" s="265" t="s">
        <v>526</v>
      </c>
      <c r="C1989" s="265">
        <v>1</v>
      </c>
      <c r="D1989" s="265" t="s">
        <v>783</v>
      </c>
      <c r="E1989" s="265" t="s">
        <v>519</v>
      </c>
      <c r="F1989" s="265" t="s">
        <v>519</v>
      </c>
      <c r="G1989" s="265">
        <v>0</v>
      </c>
      <c r="K1989" s="266">
        <v>40179.5</v>
      </c>
      <c r="L1989" s="265">
        <v>0</v>
      </c>
      <c r="M1989" s="265">
        <v>0</v>
      </c>
      <c r="N1989" s="265">
        <f t="shared" si="31"/>
        <v>0</v>
      </c>
    </row>
    <row r="1990" spans="1:14" hidden="1" x14ac:dyDescent="0.2">
      <c r="A1990" s="265" t="s">
        <v>839</v>
      </c>
      <c r="B1990" s="265" t="s">
        <v>526</v>
      </c>
      <c r="C1990" s="265">
        <v>1</v>
      </c>
      <c r="D1990" s="265" t="s">
        <v>783</v>
      </c>
      <c r="E1990" s="265" t="s">
        <v>519</v>
      </c>
      <c r="F1990" s="265" t="s">
        <v>519</v>
      </c>
      <c r="G1990" s="265">
        <v>0</v>
      </c>
      <c r="K1990" s="266">
        <v>40179.5</v>
      </c>
      <c r="L1990" s="265">
        <v>0</v>
      </c>
      <c r="M1990" s="265">
        <v>0</v>
      </c>
      <c r="N1990" s="265">
        <f t="shared" si="31"/>
        <v>0</v>
      </c>
    </row>
    <row r="1991" spans="1:14" hidden="1" x14ac:dyDescent="0.2">
      <c r="A1991" s="265" t="s">
        <v>838</v>
      </c>
      <c r="B1991" s="265" t="s">
        <v>526</v>
      </c>
      <c r="C1991" s="265">
        <v>1</v>
      </c>
      <c r="D1991" s="265" t="s">
        <v>783</v>
      </c>
      <c r="E1991" s="265" t="s">
        <v>519</v>
      </c>
      <c r="F1991" s="265" t="s">
        <v>519</v>
      </c>
      <c r="G1991" s="265">
        <v>0</v>
      </c>
      <c r="K1991" s="266">
        <v>40179.5</v>
      </c>
      <c r="L1991" s="265">
        <v>0</v>
      </c>
      <c r="M1991" s="265">
        <v>0</v>
      </c>
      <c r="N1991" s="265">
        <f t="shared" si="31"/>
        <v>0</v>
      </c>
    </row>
    <row r="1992" spans="1:14" hidden="1" x14ac:dyDescent="0.2">
      <c r="A1992" s="265" t="s">
        <v>837</v>
      </c>
      <c r="B1992" s="265" t="s">
        <v>526</v>
      </c>
      <c r="C1992" s="265">
        <v>1</v>
      </c>
      <c r="D1992" s="265" t="s">
        <v>783</v>
      </c>
      <c r="E1992" s="265" t="s">
        <v>519</v>
      </c>
      <c r="F1992" s="265" t="s">
        <v>519</v>
      </c>
      <c r="G1992" s="265">
        <v>0</v>
      </c>
      <c r="K1992" s="266">
        <v>40179.5</v>
      </c>
      <c r="L1992" s="265">
        <v>0</v>
      </c>
      <c r="M1992" s="265">
        <v>0</v>
      </c>
      <c r="N1992" s="265">
        <f t="shared" si="31"/>
        <v>0</v>
      </c>
    </row>
    <row r="1993" spans="1:14" hidden="1" x14ac:dyDescent="0.2">
      <c r="A1993" s="265" t="s">
        <v>836</v>
      </c>
      <c r="B1993" s="265" t="s">
        <v>526</v>
      </c>
      <c r="C1993" s="265">
        <v>1</v>
      </c>
      <c r="D1993" s="265" t="s">
        <v>783</v>
      </c>
      <c r="E1993" s="265" t="s">
        <v>519</v>
      </c>
      <c r="F1993" s="265" t="s">
        <v>519</v>
      </c>
      <c r="G1993" s="265">
        <v>0</v>
      </c>
      <c r="K1993" s="266">
        <v>40179.5</v>
      </c>
      <c r="L1993" s="265">
        <v>0</v>
      </c>
      <c r="M1993" s="265">
        <v>0</v>
      </c>
      <c r="N1993" s="265">
        <f t="shared" si="31"/>
        <v>0</v>
      </c>
    </row>
    <row r="1994" spans="1:14" hidden="1" x14ac:dyDescent="0.2">
      <c r="A1994" s="265" t="s">
        <v>835</v>
      </c>
      <c r="B1994" s="265" t="s">
        <v>526</v>
      </c>
      <c r="C1994" s="265">
        <v>1</v>
      </c>
      <c r="D1994" s="265" t="s">
        <v>783</v>
      </c>
      <c r="E1994" s="265" t="s">
        <v>519</v>
      </c>
      <c r="F1994" s="265" t="s">
        <v>519</v>
      </c>
      <c r="G1994" s="265">
        <v>0</v>
      </c>
      <c r="K1994" s="266">
        <v>40179.5</v>
      </c>
      <c r="L1994" s="265">
        <v>0</v>
      </c>
      <c r="M1994" s="265">
        <v>0</v>
      </c>
      <c r="N1994" s="265">
        <f t="shared" si="31"/>
        <v>0</v>
      </c>
    </row>
    <row r="1995" spans="1:14" hidden="1" x14ac:dyDescent="0.2">
      <c r="A1995" s="265" t="s">
        <v>834</v>
      </c>
      <c r="B1995" s="265" t="s">
        <v>526</v>
      </c>
      <c r="C1995" s="265">
        <v>1</v>
      </c>
      <c r="D1995" s="265" t="s">
        <v>783</v>
      </c>
      <c r="E1995" s="265" t="s">
        <v>519</v>
      </c>
      <c r="F1995" s="265" t="s">
        <v>519</v>
      </c>
      <c r="G1995" s="265">
        <v>0</v>
      </c>
      <c r="K1995" s="266">
        <v>40179.5</v>
      </c>
      <c r="L1995" s="265">
        <v>0</v>
      </c>
      <c r="M1995" s="265">
        <v>0</v>
      </c>
      <c r="N1995" s="265">
        <f t="shared" si="31"/>
        <v>0</v>
      </c>
    </row>
    <row r="1996" spans="1:14" hidden="1" x14ac:dyDescent="0.2">
      <c r="A1996" s="265" t="s">
        <v>833</v>
      </c>
      <c r="B1996" s="265" t="s">
        <v>526</v>
      </c>
      <c r="C1996" s="265">
        <v>1</v>
      </c>
      <c r="D1996" s="265" t="s">
        <v>783</v>
      </c>
      <c r="E1996" s="265" t="s">
        <v>519</v>
      </c>
      <c r="F1996" s="265" t="s">
        <v>519</v>
      </c>
      <c r="G1996" s="265">
        <v>0</v>
      </c>
      <c r="K1996" s="266">
        <v>40179.5</v>
      </c>
      <c r="L1996" s="265">
        <v>0</v>
      </c>
      <c r="M1996" s="265">
        <v>0</v>
      </c>
      <c r="N1996" s="265">
        <f t="shared" si="31"/>
        <v>0</v>
      </c>
    </row>
    <row r="1997" spans="1:14" hidden="1" x14ac:dyDescent="0.2">
      <c r="A1997" s="265" t="s">
        <v>832</v>
      </c>
      <c r="B1997" s="265" t="s">
        <v>526</v>
      </c>
      <c r="C1997" s="265">
        <v>1</v>
      </c>
      <c r="D1997" s="265" t="s">
        <v>783</v>
      </c>
      <c r="E1997" s="265" t="s">
        <v>519</v>
      </c>
      <c r="F1997" s="265" t="s">
        <v>519</v>
      </c>
      <c r="G1997" s="265">
        <v>0</v>
      </c>
      <c r="K1997" s="266">
        <v>40179.5</v>
      </c>
      <c r="L1997" s="265">
        <v>0</v>
      </c>
      <c r="M1997" s="265">
        <v>0</v>
      </c>
      <c r="N1997" s="265">
        <f t="shared" si="31"/>
        <v>0</v>
      </c>
    </row>
    <row r="1998" spans="1:14" hidden="1" x14ac:dyDescent="0.2">
      <c r="A1998" s="265" t="s">
        <v>831</v>
      </c>
      <c r="B1998" s="265" t="s">
        <v>526</v>
      </c>
      <c r="C1998" s="265">
        <v>1</v>
      </c>
      <c r="D1998" s="265" t="s">
        <v>783</v>
      </c>
      <c r="E1998" s="265" t="s">
        <v>519</v>
      </c>
      <c r="F1998" s="265" t="s">
        <v>519</v>
      </c>
      <c r="G1998" s="265">
        <v>0</v>
      </c>
      <c r="K1998" s="266">
        <v>40179.5</v>
      </c>
      <c r="L1998" s="265">
        <v>0</v>
      </c>
      <c r="M1998" s="265">
        <v>0</v>
      </c>
      <c r="N1998" s="265">
        <f t="shared" si="31"/>
        <v>0</v>
      </c>
    </row>
    <row r="1999" spans="1:14" hidden="1" x14ac:dyDescent="0.2">
      <c r="A1999" s="265" t="s">
        <v>830</v>
      </c>
      <c r="B1999" s="265" t="s">
        <v>526</v>
      </c>
      <c r="C1999" s="265">
        <v>1</v>
      </c>
      <c r="D1999" s="265" t="s">
        <v>783</v>
      </c>
      <c r="E1999" s="265" t="s">
        <v>519</v>
      </c>
      <c r="F1999" s="265" t="s">
        <v>519</v>
      </c>
      <c r="G1999" s="265">
        <v>0</v>
      </c>
      <c r="K1999" s="266">
        <v>40179.5</v>
      </c>
      <c r="L1999" s="265">
        <v>0</v>
      </c>
      <c r="M1999" s="265">
        <v>0</v>
      </c>
      <c r="N1999" s="265">
        <f t="shared" si="31"/>
        <v>0</v>
      </c>
    </row>
    <row r="2000" spans="1:14" hidden="1" x14ac:dyDescent="0.2">
      <c r="A2000" s="265" t="s">
        <v>829</v>
      </c>
      <c r="B2000" s="265" t="s">
        <v>526</v>
      </c>
      <c r="C2000" s="265">
        <v>1</v>
      </c>
      <c r="D2000" s="265" t="s">
        <v>783</v>
      </c>
      <c r="E2000" s="265" t="s">
        <v>519</v>
      </c>
      <c r="F2000" s="265" t="s">
        <v>519</v>
      </c>
      <c r="G2000" s="265">
        <v>0</v>
      </c>
      <c r="K2000" s="266">
        <v>40179.5</v>
      </c>
      <c r="L2000" s="265">
        <v>0</v>
      </c>
      <c r="M2000" s="265">
        <v>0</v>
      </c>
      <c r="N2000" s="265">
        <f t="shared" si="31"/>
        <v>0</v>
      </c>
    </row>
    <row r="2001" spans="1:14" hidden="1" x14ac:dyDescent="0.2">
      <c r="A2001" s="265" t="s">
        <v>828</v>
      </c>
      <c r="B2001" s="265" t="s">
        <v>526</v>
      </c>
      <c r="C2001" s="265">
        <v>1</v>
      </c>
      <c r="D2001" s="265" t="s">
        <v>783</v>
      </c>
      <c r="E2001" s="265" t="s">
        <v>519</v>
      </c>
      <c r="F2001" s="265" t="s">
        <v>519</v>
      </c>
      <c r="G2001" s="265">
        <v>0</v>
      </c>
      <c r="K2001" s="266">
        <v>40179.5</v>
      </c>
      <c r="L2001" s="265">
        <v>0</v>
      </c>
      <c r="M2001" s="265">
        <v>0</v>
      </c>
      <c r="N2001" s="265">
        <f t="shared" si="31"/>
        <v>0</v>
      </c>
    </row>
    <row r="2002" spans="1:14" hidden="1" x14ac:dyDescent="0.2">
      <c r="A2002" s="265" t="s">
        <v>827</v>
      </c>
      <c r="B2002" s="265" t="s">
        <v>526</v>
      </c>
      <c r="C2002" s="265">
        <v>1</v>
      </c>
      <c r="D2002" s="265" t="s">
        <v>783</v>
      </c>
      <c r="E2002" s="265" t="s">
        <v>519</v>
      </c>
      <c r="F2002" s="265" t="s">
        <v>519</v>
      </c>
      <c r="G2002" s="265">
        <v>0</v>
      </c>
      <c r="K2002" s="266">
        <v>40179.5</v>
      </c>
      <c r="L2002" s="265">
        <v>0</v>
      </c>
      <c r="M2002" s="265">
        <v>0</v>
      </c>
      <c r="N2002" s="265">
        <f t="shared" si="31"/>
        <v>0</v>
      </c>
    </row>
    <row r="2003" spans="1:14" hidden="1" x14ac:dyDescent="0.2">
      <c r="A2003" s="265" t="s">
        <v>826</v>
      </c>
      <c r="B2003" s="265" t="s">
        <v>526</v>
      </c>
      <c r="C2003" s="265">
        <v>1</v>
      </c>
      <c r="D2003" s="265" t="s">
        <v>783</v>
      </c>
      <c r="E2003" s="265" t="s">
        <v>519</v>
      </c>
      <c r="F2003" s="265" t="s">
        <v>519</v>
      </c>
      <c r="G2003" s="265">
        <v>0</v>
      </c>
      <c r="K2003" s="266">
        <v>40179.5</v>
      </c>
      <c r="L2003" s="265">
        <v>0</v>
      </c>
      <c r="M2003" s="265">
        <v>0</v>
      </c>
      <c r="N2003" s="265">
        <f t="shared" si="31"/>
        <v>0</v>
      </c>
    </row>
    <row r="2004" spans="1:14" hidden="1" x14ac:dyDescent="0.2">
      <c r="A2004" s="265" t="s">
        <v>825</v>
      </c>
      <c r="B2004" s="265" t="s">
        <v>526</v>
      </c>
      <c r="C2004" s="265">
        <v>1</v>
      </c>
      <c r="D2004" s="265" t="s">
        <v>783</v>
      </c>
      <c r="E2004" s="265" t="s">
        <v>519</v>
      </c>
      <c r="F2004" s="265" t="s">
        <v>519</v>
      </c>
      <c r="G2004" s="265">
        <v>0</v>
      </c>
      <c r="K2004" s="266">
        <v>40179.5</v>
      </c>
      <c r="L2004" s="265">
        <v>0</v>
      </c>
      <c r="M2004" s="265">
        <v>0</v>
      </c>
      <c r="N2004" s="265">
        <f t="shared" si="31"/>
        <v>0</v>
      </c>
    </row>
    <row r="2005" spans="1:14" hidden="1" x14ac:dyDescent="0.2">
      <c r="A2005" s="265" t="s">
        <v>824</v>
      </c>
      <c r="B2005" s="265" t="s">
        <v>526</v>
      </c>
      <c r="C2005" s="265">
        <v>1</v>
      </c>
      <c r="D2005" s="265" t="s">
        <v>783</v>
      </c>
      <c r="E2005" s="265" t="s">
        <v>519</v>
      </c>
      <c r="F2005" s="265" t="s">
        <v>519</v>
      </c>
      <c r="G2005" s="265">
        <v>0</v>
      </c>
      <c r="K2005" s="266">
        <v>40179.5</v>
      </c>
      <c r="L2005" s="265">
        <v>0</v>
      </c>
      <c r="M2005" s="265">
        <v>0</v>
      </c>
      <c r="N2005" s="265">
        <f t="shared" si="31"/>
        <v>0</v>
      </c>
    </row>
    <row r="2006" spans="1:14" hidden="1" x14ac:dyDescent="0.2">
      <c r="A2006" s="265" t="s">
        <v>823</v>
      </c>
      <c r="B2006" s="265" t="s">
        <v>526</v>
      </c>
      <c r="C2006" s="265">
        <v>1</v>
      </c>
      <c r="D2006" s="265" t="s">
        <v>783</v>
      </c>
      <c r="E2006" s="265" t="s">
        <v>519</v>
      </c>
      <c r="F2006" s="265" t="s">
        <v>519</v>
      </c>
      <c r="G2006" s="265">
        <v>0</v>
      </c>
      <c r="K2006" s="266">
        <v>40179.5</v>
      </c>
      <c r="L2006" s="265">
        <v>0</v>
      </c>
      <c r="M2006" s="265">
        <v>0</v>
      </c>
      <c r="N2006" s="265">
        <f t="shared" si="31"/>
        <v>0</v>
      </c>
    </row>
    <row r="2007" spans="1:14" hidden="1" x14ac:dyDescent="0.2">
      <c r="A2007" s="265" t="s">
        <v>822</v>
      </c>
      <c r="B2007" s="265" t="s">
        <v>526</v>
      </c>
      <c r="C2007" s="265">
        <v>1</v>
      </c>
      <c r="D2007" s="265" t="s">
        <v>783</v>
      </c>
      <c r="E2007" s="265" t="s">
        <v>519</v>
      </c>
      <c r="F2007" s="265" t="s">
        <v>519</v>
      </c>
      <c r="G2007" s="265">
        <v>0</v>
      </c>
      <c r="K2007" s="266">
        <v>40179.5</v>
      </c>
      <c r="L2007" s="265">
        <v>0</v>
      </c>
      <c r="M2007" s="265">
        <v>0</v>
      </c>
      <c r="N2007" s="265">
        <f t="shared" si="31"/>
        <v>0</v>
      </c>
    </row>
    <row r="2008" spans="1:14" hidden="1" x14ac:dyDescent="0.2">
      <c r="A2008" s="265" t="s">
        <v>821</v>
      </c>
      <c r="B2008" s="265" t="s">
        <v>526</v>
      </c>
      <c r="C2008" s="265">
        <v>1</v>
      </c>
      <c r="D2008" s="265" t="s">
        <v>783</v>
      </c>
      <c r="E2008" s="265" t="s">
        <v>519</v>
      </c>
      <c r="F2008" s="265" t="s">
        <v>519</v>
      </c>
      <c r="G2008" s="265">
        <v>0</v>
      </c>
      <c r="K2008" s="266">
        <v>40179.5</v>
      </c>
      <c r="L2008" s="265">
        <v>0</v>
      </c>
      <c r="M2008" s="265">
        <v>0</v>
      </c>
      <c r="N2008" s="265">
        <f t="shared" si="31"/>
        <v>0</v>
      </c>
    </row>
    <row r="2009" spans="1:14" hidden="1" x14ac:dyDescent="0.2">
      <c r="A2009" s="265" t="s">
        <v>820</v>
      </c>
      <c r="B2009" s="265" t="s">
        <v>526</v>
      </c>
      <c r="C2009" s="265">
        <v>1</v>
      </c>
      <c r="D2009" s="265" t="s">
        <v>783</v>
      </c>
      <c r="E2009" s="265" t="s">
        <v>519</v>
      </c>
      <c r="F2009" s="265" t="s">
        <v>519</v>
      </c>
      <c r="G2009" s="265">
        <v>0</v>
      </c>
      <c r="K2009" s="266">
        <v>40179.5</v>
      </c>
      <c r="L2009" s="265">
        <v>0</v>
      </c>
      <c r="M2009" s="265">
        <v>0</v>
      </c>
      <c r="N2009" s="265">
        <f t="shared" si="31"/>
        <v>0</v>
      </c>
    </row>
    <row r="2010" spans="1:14" hidden="1" x14ac:dyDescent="0.2">
      <c r="A2010" s="265" t="s">
        <v>819</v>
      </c>
      <c r="B2010" s="265" t="s">
        <v>526</v>
      </c>
      <c r="C2010" s="265">
        <v>1</v>
      </c>
      <c r="D2010" s="265" t="s">
        <v>783</v>
      </c>
      <c r="E2010" s="265" t="s">
        <v>519</v>
      </c>
      <c r="F2010" s="265" t="s">
        <v>519</v>
      </c>
      <c r="G2010" s="265">
        <v>0</v>
      </c>
      <c r="K2010" s="266">
        <v>40179.5</v>
      </c>
      <c r="L2010" s="265">
        <v>0</v>
      </c>
      <c r="M2010" s="265">
        <v>0</v>
      </c>
      <c r="N2010" s="265">
        <f t="shared" si="31"/>
        <v>0</v>
      </c>
    </row>
    <row r="2011" spans="1:14" hidden="1" x14ac:dyDescent="0.2">
      <c r="A2011" s="265" t="s">
        <v>818</v>
      </c>
      <c r="B2011" s="265" t="s">
        <v>526</v>
      </c>
      <c r="C2011" s="265">
        <v>1</v>
      </c>
      <c r="D2011" s="265" t="s">
        <v>783</v>
      </c>
      <c r="E2011" s="265" t="s">
        <v>519</v>
      </c>
      <c r="F2011" s="265" t="s">
        <v>519</v>
      </c>
      <c r="G2011" s="265">
        <v>0</v>
      </c>
      <c r="K2011" s="266">
        <v>40179.5</v>
      </c>
      <c r="L2011" s="265">
        <v>0</v>
      </c>
      <c r="M2011" s="265">
        <v>0</v>
      </c>
      <c r="N2011" s="265">
        <f t="shared" si="31"/>
        <v>0</v>
      </c>
    </row>
    <row r="2012" spans="1:14" hidden="1" x14ac:dyDescent="0.2">
      <c r="A2012" s="265" t="s">
        <v>817</v>
      </c>
      <c r="B2012" s="265" t="s">
        <v>526</v>
      </c>
      <c r="C2012" s="265">
        <v>1</v>
      </c>
      <c r="D2012" s="265" t="s">
        <v>783</v>
      </c>
      <c r="E2012" s="265" t="s">
        <v>519</v>
      </c>
      <c r="F2012" s="265" t="s">
        <v>519</v>
      </c>
      <c r="G2012" s="265">
        <v>0</v>
      </c>
      <c r="K2012" s="266">
        <v>40179.5</v>
      </c>
      <c r="L2012" s="265">
        <v>0</v>
      </c>
      <c r="M2012" s="265">
        <v>0</v>
      </c>
      <c r="N2012" s="265">
        <f t="shared" si="31"/>
        <v>0</v>
      </c>
    </row>
    <row r="2013" spans="1:14" hidden="1" x14ac:dyDescent="0.2">
      <c r="A2013" s="265" t="s">
        <v>816</v>
      </c>
      <c r="B2013" s="265" t="s">
        <v>526</v>
      </c>
      <c r="C2013" s="265">
        <v>1</v>
      </c>
      <c r="D2013" s="265" t="s">
        <v>783</v>
      </c>
      <c r="E2013" s="265" t="s">
        <v>519</v>
      </c>
      <c r="F2013" s="265" t="s">
        <v>519</v>
      </c>
      <c r="G2013" s="265">
        <v>0</v>
      </c>
      <c r="K2013" s="266">
        <v>40179.5</v>
      </c>
      <c r="L2013" s="265">
        <v>0</v>
      </c>
      <c r="M2013" s="265">
        <v>0</v>
      </c>
      <c r="N2013" s="265">
        <f t="shared" si="31"/>
        <v>0</v>
      </c>
    </row>
    <row r="2014" spans="1:14" hidden="1" x14ac:dyDescent="0.2">
      <c r="A2014" s="265" t="s">
        <v>815</v>
      </c>
      <c r="B2014" s="265" t="s">
        <v>526</v>
      </c>
      <c r="C2014" s="265">
        <v>1</v>
      </c>
      <c r="D2014" s="265" t="s">
        <v>783</v>
      </c>
      <c r="E2014" s="265" t="s">
        <v>519</v>
      </c>
      <c r="F2014" s="265" t="s">
        <v>519</v>
      </c>
      <c r="G2014" s="265">
        <v>0</v>
      </c>
      <c r="K2014" s="266">
        <v>40179.5</v>
      </c>
      <c r="L2014" s="265">
        <v>0</v>
      </c>
      <c r="M2014" s="265">
        <v>0</v>
      </c>
      <c r="N2014" s="265">
        <f t="shared" si="31"/>
        <v>0</v>
      </c>
    </row>
    <row r="2015" spans="1:14" hidden="1" x14ac:dyDescent="0.2">
      <c r="A2015" s="265" t="s">
        <v>814</v>
      </c>
      <c r="B2015" s="265" t="s">
        <v>526</v>
      </c>
      <c r="C2015" s="265">
        <v>1</v>
      </c>
      <c r="D2015" s="265" t="s">
        <v>783</v>
      </c>
      <c r="E2015" s="265" t="s">
        <v>519</v>
      </c>
      <c r="F2015" s="265" t="s">
        <v>519</v>
      </c>
      <c r="G2015" s="265">
        <v>0</v>
      </c>
      <c r="K2015" s="266">
        <v>40179.5</v>
      </c>
      <c r="L2015" s="265">
        <v>0</v>
      </c>
      <c r="M2015" s="265">
        <v>0</v>
      </c>
      <c r="N2015" s="265">
        <f t="shared" si="31"/>
        <v>0</v>
      </c>
    </row>
    <row r="2016" spans="1:14" hidden="1" x14ac:dyDescent="0.2">
      <c r="A2016" s="265" t="s">
        <v>813</v>
      </c>
      <c r="B2016" s="265" t="s">
        <v>526</v>
      </c>
      <c r="C2016" s="265">
        <v>1</v>
      </c>
      <c r="D2016" s="265" t="s">
        <v>783</v>
      </c>
      <c r="E2016" s="265" t="s">
        <v>519</v>
      </c>
      <c r="F2016" s="265" t="s">
        <v>519</v>
      </c>
      <c r="G2016" s="265">
        <v>0</v>
      </c>
      <c r="K2016" s="266">
        <v>40179.5</v>
      </c>
      <c r="L2016" s="265">
        <v>0</v>
      </c>
      <c r="M2016" s="265">
        <v>0</v>
      </c>
      <c r="N2016" s="265">
        <f t="shared" si="31"/>
        <v>0</v>
      </c>
    </row>
    <row r="2017" spans="1:14" hidden="1" x14ac:dyDescent="0.2">
      <c r="A2017" s="265" t="s">
        <v>812</v>
      </c>
      <c r="B2017" s="265" t="s">
        <v>526</v>
      </c>
      <c r="C2017" s="265">
        <v>1</v>
      </c>
      <c r="D2017" s="265" t="s">
        <v>783</v>
      </c>
      <c r="E2017" s="265" t="s">
        <v>519</v>
      </c>
      <c r="F2017" s="265" t="s">
        <v>519</v>
      </c>
      <c r="G2017" s="265">
        <v>0</v>
      </c>
      <c r="K2017" s="266">
        <v>40179.5</v>
      </c>
      <c r="L2017" s="265">
        <v>0</v>
      </c>
      <c r="M2017" s="265">
        <v>0</v>
      </c>
      <c r="N2017" s="265">
        <f t="shared" si="31"/>
        <v>0</v>
      </c>
    </row>
    <row r="2018" spans="1:14" hidden="1" x14ac:dyDescent="0.2">
      <c r="A2018" s="265" t="s">
        <v>811</v>
      </c>
      <c r="B2018" s="265" t="s">
        <v>526</v>
      </c>
      <c r="C2018" s="265">
        <v>1</v>
      </c>
      <c r="D2018" s="265" t="s">
        <v>783</v>
      </c>
      <c r="E2018" s="265" t="s">
        <v>519</v>
      </c>
      <c r="F2018" s="265" t="s">
        <v>519</v>
      </c>
      <c r="G2018" s="265">
        <v>0</v>
      </c>
      <c r="K2018" s="266">
        <v>40179.5</v>
      </c>
      <c r="L2018" s="265">
        <v>0</v>
      </c>
      <c r="M2018" s="265">
        <v>0</v>
      </c>
      <c r="N2018" s="265">
        <f t="shared" si="31"/>
        <v>0</v>
      </c>
    </row>
    <row r="2019" spans="1:14" hidden="1" x14ac:dyDescent="0.2">
      <c r="A2019" s="265" t="s">
        <v>810</v>
      </c>
      <c r="B2019" s="265" t="s">
        <v>526</v>
      </c>
      <c r="C2019" s="265">
        <v>1</v>
      </c>
      <c r="D2019" s="265" t="s">
        <v>783</v>
      </c>
      <c r="E2019" s="265" t="s">
        <v>519</v>
      </c>
      <c r="F2019" s="265" t="s">
        <v>519</v>
      </c>
      <c r="G2019" s="265">
        <v>0</v>
      </c>
      <c r="K2019" s="266">
        <v>40179.5</v>
      </c>
      <c r="L2019" s="265">
        <v>0</v>
      </c>
      <c r="M2019" s="265">
        <v>0</v>
      </c>
      <c r="N2019" s="265">
        <f t="shared" si="31"/>
        <v>0</v>
      </c>
    </row>
    <row r="2020" spans="1:14" hidden="1" x14ac:dyDescent="0.2">
      <c r="A2020" s="265" t="s">
        <v>809</v>
      </c>
      <c r="B2020" s="265" t="s">
        <v>526</v>
      </c>
      <c r="C2020" s="265">
        <v>1</v>
      </c>
      <c r="D2020" s="265" t="s">
        <v>783</v>
      </c>
      <c r="E2020" s="265" t="s">
        <v>519</v>
      </c>
      <c r="F2020" s="265" t="s">
        <v>519</v>
      </c>
      <c r="G2020" s="265">
        <v>0</v>
      </c>
      <c r="K2020" s="266">
        <v>40179.5</v>
      </c>
      <c r="L2020" s="265">
        <v>0</v>
      </c>
      <c r="M2020" s="265">
        <v>0</v>
      </c>
      <c r="N2020" s="265">
        <f t="shared" si="31"/>
        <v>0</v>
      </c>
    </row>
    <row r="2021" spans="1:14" hidden="1" x14ac:dyDescent="0.2">
      <c r="A2021" s="265" t="s">
        <v>808</v>
      </c>
      <c r="B2021" s="265" t="s">
        <v>526</v>
      </c>
      <c r="C2021" s="265">
        <v>1</v>
      </c>
      <c r="D2021" s="265" t="s">
        <v>783</v>
      </c>
      <c r="E2021" s="265" t="s">
        <v>519</v>
      </c>
      <c r="F2021" s="265" t="s">
        <v>519</v>
      </c>
      <c r="G2021" s="265">
        <v>0</v>
      </c>
      <c r="K2021" s="266">
        <v>40179.5</v>
      </c>
      <c r="L2021" s="265">
        <v>0</v>
      </c>
      <c r="M2021" s="265">
        <v>0</v>
      </c>
      <c r="N2021" s="265">
        <f t="shared" si="31"/>
        <v>0</v>
      </c>
    </row>
    <row r="2022" spans="1:14" hidden="1" x14ac:dyDescent="0.2">
      <c r="A2022" s="265" t="s">
        <v>807</v>
      </c>
      <c r="B2022" s="265" t="s">
        <v>526</v>
      </c>
      <c r="C2022" s="265">
        <v>1</v>
      </c>
      <c r="D2022" s="265" t="s">
        <v>783</v>
      </c>
      <c r="E2022" s="265" t="s">
        <v>519</v>
      </c>
      <c r="F2022" s="265" t="s">
        <v>519</v>
      </c>
      <c r="G2022" s="265">
        <v>0</v>
      </c>
      <c r="K2022" s="266">
        <v>40179.5</v>
      </c>
      <c r="L2022" s="265">
        <v>0</v>
      </c>
      <c r="M2022" s="265">
        <v>0</v>
      </c>
      <c r="N2022" s="265">
        <f t="shared" si="31"/>
        <v>0</v>
      </c>
    </row>
    <row r="2023" spans="1:14" hidden="1" x14ac:dyDescent="0.2">
      <c r="A2023" s="265" t="s">
        <v>806</v>
      </c>
      <c r="B2023" s="265" t="s">
        <v>526</v>
      </c>
      <c r="C2023" s="265">
        <v>1</v>
      </c>
      <c r="D2023" s="265" t="s">
        <v>783</v>
      </c>
      <c r="E2023" s="265" t="s">
        <v>519</v>
      </c>
      <c r="F2023" s="265" t="s">
        <v>519</v>
      </c>
      <c r="G2023" s="265">
        <v>0</v>
      </c>
      <c r="K2023" s="266">
        <v>40179.5</v>
      </c>
      <c r="L2023" s="265">
        <v>0</v>
      </c>
      <c r="M2023" s="265">
        <v>0</v>
      </c>
      <c r="N2023" s="265">
        <f t="shared" si="31"/>
        <v>0</v>
      </c>
    </row>
    <row r="2024" spans="1:14" hidden="1" x14ac:dyDescent="0.2">
      <c r="A2024" s="265" t="s">
        <v>805</v>
      </c>
      <c r="B2024" s="265" t="s">
        <v>526</v>
      </c>
      <c r="C2024" s="265">
        <v>1</v>
      </c>
      <c r="D2024" s="265" t="s">
        <v>783</v>
      </c>
      <c r="E2024" s="265" t="s">
        <v>519</v>
      </c>
      <c r="F2024" s="265" t="s">
        <v>519</v>
      </c>
      <c r="G2024" s="265">
        <v>0</v>
      </c>
      <c r="K2024" s="266">
        <v>40179.5</v>
      </c>
      <c r="L2024" s="265">
        <v>0</v>
      </c>
      <c r="M2024" s="265">
        <v>0</v>
      </c>
      <c r="N2024" s="265">
        <f t="shared" si="31"/>
        <v>0</v>
      </c>
    </row>
    <row r="2025" spans="1:14" hidden="1" x14ac:dyDescent="0.2">
      <c r="A2025" s="265" t="s">
        <v>804</v>
      </c>
      <c r="B2025" s="265" t="s">
        <v>526</v>
      </c>
      <c r="C2025" s="265">
        <v>1</v>
      </c>
      <c r="D2025" s="265" t="s">
        <v>783</v>
      </c>
      <c r="E2025" s="265" t="s">
        <v>519</v>
      </c>
      <c r="F2025" s="265" t="s">
        <v>519</v>
      </c>
      <c r="G2025" s="265">
        <v>0</v>
      </c>
      <c r="K2025" s="266">
        <v>40179.5</v>
      </c>
      <c r="L2025" s="265">
        <v>0</v>
      </c>
      <c r="M2025" s="265">
        <v>0</v>
      </c>
      <c r="N2025" s="265">
        <f t="shared" si="31"/>
        <v>0</v>
      </c>
    </row>
    <row r="2026" spans="1:14" hidden="1" x14ac:dyDescent="0.2">
      <c r="A2026" s="265" t="s">
        <v>803</v>
      </c>
      <c r="B2026" s="265" t="s">
        <v>526</v>
      </c>
      <c r="C2026" s="265">
        <v>1</v>
      </c>
      <c r="D2026" s="265" t="s">
        <v>783</v>
      </c>
      <c r="E2026" s="265" t="s">
        <v>519</v>
      </c>
      <c r="F2026" s="265" t="s">
        <v>519</v>
      </c>
      <c r="G2026" s="265">
        <v>0</v>
      </c>
      <c r="K2026" s="266">
        <v>40179.5</v>
      </c>
      <c r="L2026" s="265">
        <v>0</v>
      </c>
      <c r="M2026" s="265">
        <v>0</v>
      </c>
      <c r="N2026" s="265">
        <f t="shared" si="31"/>
        <v>0</v>
      </c>
    </row>
    <row r="2027" spans="1:14" hidden="1" x14ac:dyDescent="0.2">
      <c r="A2027" s="265" t="s">
        <v>802</v>
      </c>
      <c r="B2027" s="265" t="s">
        <v>526</v>
      </c>
      <c r="C2027" s="265">
        <v>1</v>
      </c>
      <c r="D2027" s="265" t="s">
        <v>783</v>
      </c>
      <c r="E2027" s="265" t="s">
        <v>519</v>
      </c>
      <c r="F2027" s="265" t="s">
        <v>519</v>
      </c>
      <c r="G2027" s="265">
        <v>0</v>
      </c>
      <c r="K2027" s="266">
        <v>40179.5</v>
      </c>
      <c r="L2027" s="265">
        <v>0</v>
      </c>
      <c r="M2027" s="265">
        <v>0</v>
      </c>
      <c r="N2027" s="265">
        <f t="shared" si="31"/>
        <v>0</v>
      </c>
    </row>
    <row r="2028" spans="1:14" hidden="1" x14ac:dyDescent="0.2">
      <c r="A2028" s="265" t="s">
        <v>801</v>
      </c>
      <c r="B2028" s="265" t="s">
        <v>526</v>
      </c>
      <c r="C2028" s="265">
        <v>1</v>
      </c>
      <c r="D2028" s="265" t="s">
        <v>783</v>
      </c>
      <c r="E2028" s="265" t="s">
        <v>519</v>
      </c>
      <c r="F2028" s="265" t="s">
        <v>519</v>
      </c>
      <c r="G2028" s="265">
        <v>0</v>
      </c>
      <c r="K2028" s="266">
        <v>40179.5</v>
      </c>
      <c r="L2028" s="265">
        <v>0</v>
      </c>
      <c r="M2028" s="265">
        <v>0</v>
      </c>
      <c r="N2028" s="265">
        <f t="shared" si="31"/>
        <v>0</v>
      </c>
    </row>
    <row r="2029" spans="1:14" hidden="1" x14ac:dyDescent="0.2">
      <c r="A2029" s="265" t="s">
        <v>800</v>
      </c>
      <c r="B2029" s="265" t="s">
        <v>526</v>
      </c>
      <c r="C2029" s="265">
        <v>1</v>
      </c>
      <c r="D2029" s="265" t="s">
        <v>783</v>
      </c>
      <c r="E2029" s="265" t="s">
        <v>519</v>
      </c>
      <c r="F2029" s="265" t="s">
        <v>519</v>
      </c>
      <c r="G2029" s="265">
        <v>0</v>
      </c>
      <c r="K2029" s="266">
        <v>40179.5</v>
      </c>
      <c r="L2029" s="265">
        <v>0</v>
      </c>
      <c r="M2029" s="265">
        <v>0</v>
      </c>
      <c r="N2029" s="265">
        <f t="shared" si="31"/>
        <v>0</v>
      </c>
    </row>
    <row r="2030" spans="1:14" hidden="1" x14ac:dyDescent="0.2">
      <c r="A2030" s="265" t="s">
        <v>799</v>
      </c>
      <c r="B2030" s="265" t="s">
        <v>526</v>
      </c>
      <c r="C2030" s="265">
        <v>1</v>
      </c>
      <c r="D2030" s="265" t="s">
        <v>783</v>
      </c>
      <c r="E2030" s="265" t="s">
        <v>519</v>
      </c>
      <c r="F2030" s="265" t="s">
        <v>519</v>
      </c>
      <c r="G2030" s="265">
        <v>0</v>
      </c>
      <c r="K2030" s="266">
        <v>40179.5</v>
      </c>
      <c r="L2030" s="265">
        <v>0</v>
      </c>
      <c r="M2030" s="265">
        <v>0</v>
      </c>
      <c r="N2030" s="265">
        <f t="shared" si="31"/>
        <v>0</v>
      </c>
    </row>
    <row r="2031" spans="1:14" hidden="1" x14ac:dyDescent="0.2">
      <c r="A2031" s="265" t="s">
        <v>798</v>
      </c>
      <c r="B2031" s="265" t="s">
        <v>526</v>
      </c>
      <c r="C2031" s="265">
        <v>1</v>
      </c>
      <c r="D2031" s="265" t="s">
        <v>783</v>
      </c>
      <c r="E2031" s="265" t="s">
        <v>519</v>
      </c>
      <c r="F2031" s="265" t="s">
        <v>519</v>
      </c>
      <c r="G2031" s="265">
        <v>0</v>
      </c>
      <c r="K2031" s="266">
        <v>40179.5</v>
      </c>
      <c r="L2031" s="265">
        <v>0</v>
      </c>
      <c r="M2031" s="265">
        <v>0</v>
      </c>
      <c r="N2031" s="265">
        <f t="shared" si="31"/>
        <v>0</v>
      </c>
    </row>
    <row r="2032" spans="1:14" hidden="1" x14ac:dyDescent="0.2">
      <c r="A2032" s="265" t="s">
        <v>797</v>
      </c>
      <c r="B2032" s="265" t="s">
        <v>526</v>
      </c>
      <c r="C2032" s="265">
        <v>1</v>
      </c>
      <c r="D2032" s="265" t="s">
        <v>783</v>
      </c>
      <c r="E2032" s="265" t="s">
        <v>519</v>
      </c>
      <c r="F2032" s="265" t="s">
        <v>519</v>
      </c>
      <c r="G2032" s="265">
        <v>0</v>
      </c>
      <c r="K2032" s="266">
        <v>40179.5</v>
      </c>
      <c r="L2032" s="265">
        <v>0</v>
      </c>
      <c r="M2032" s="265">
        <v>0</v>
      </c>
      <c r="N2032" s="265">
        <f t="shared" si="31"/>
        <v>0</v>
      </c>
    </row>
    <row r="2033" spans="1:14" hidden="1" x14ac:dyDescent="0.2">
      <c r="A2033" s="265" t="s">
        <v>796</v>
      </c>
      <c r="B2033" s="265" t="s">
        <v>526</v>
      </c>
      <c r="C2033" s="265">
        <v>1</v>
      </c>
      <c r="D2033" s="265" t="s">
        <v>783</v>
      </c>
      <c r="E2033" s="265" t="s">
        <v>519</v>
      </c>
      <c r="F2033" s="265" t="s">
        <v>519</v>
      </c>
      <c r="G2033" s="265">
        <v>0</v>
      </c>
      <c r="K2033" s="266">
        <v>40179.5</v>
      </c>
      <c r="L2033" s="265">
        <v>0</v>
      </c>
      <c r="M2033" s="265">
        <v>0</v>
      </c>
      <c r="N2033" s="265">
        <f t="shared" si="31"/>
        <v>0</v>
      </c>
    </row>
    <row r="2034" spans="1:14" hidden="1" x14ac:dyDescent="0.2">
      <c r="A2034" s="265" t="s">
        <v>795</v>
      </c>
      <c r="B2034" s="265" t="s">
        <v>526</v>
      </c>
      <c r="C2034" s="265">
        <v>1</v>
      </c>
      <c r="D2034" s="265" t="s">
        <v>783</v>
      </c>
      <c r="E2034" s="265" t="s">
        <v>519</v>
      </c>
      <c r="F2034" s="265" t="s">
        <v>519</v>
      </c>
      <c r="G2034" s="265">
        <v>0</v>
      </c>
      <c r="K2034" s="266">
        <v>40179.5</v>
      </c>
      <c r="L2034" s="265">
        <v>0</v>
      </c>
      <c r="M2034" s="265">
        <v>0</v>
      </c>
      <c r="N2034" s="265">
        <f t="shared" si="31"/>
        <v>0</v>
      </c>
    </row>
    <row r="2035" spans="1:14" hidden="1" x14ac:dyDescent="0.2">
      <c r="A2035" s="265" t="s">
        <v>794</v>
      </c>
      <c r="B2035" s="265" t="s">
        <v>526</v>
      </c>
      <c r="C2035" s="265">
        <v>1</v>
      </c>
      <c r="D2035" s="265" t="s">
        <v>783</v>
      </c>
      <c r="E2035" s="265" t="s">
        <v>519</v>
      </c>
      <c r="F2035" s="265" t="s">
        <v>519</v>
      </c>
      <c r="G2035" s="265">
        <v>0</v>
      </c>
      <c r="K2035" s="266">
        <v>40179.5</v>
      </c>
      <c r="L2035" s="265">
        <v>0</v>
      </c>
      <c r="M2035" s="265">
        <v>0</v>
      </c>
      <c r="N2035" s="265">
        <f t="shared" si="31"/>
        <v>0</v>
      </c>
    </row>
    <row r="2036" spans="1:14" hidden="1" x14ac:dyDescent="0.2">
      <c r="A2036" s="265" t="s">
        <v>793</v>
      </c>
      <c r="B2036" s="265" t="s">
        <v>526</v>
      </c>
      <c r="C2036" s="265">
        <v>1</v>
      </c>
      <c r="D2036" s="265" t="s">
        <v>783</v>
      </c>
      <c r="E2036" s="265" t="s">
        <v>519</v>
      </c>
      <c r="F2036" s="265" t="s">
        <v>519</v>
      </c>
      <c r="G2036" s="265">
        <v>0</v>
      </c>
      <c r="K2036" s="266">
        <v>40179.5</v>
      </c>
      <c r="L2036" s="265">
        <v>0</v>
      </c>
      <c r="M2036" s="265">
        <v>0</v>
      </c>
      <c r="N2036" s="265">
        <f t="shared" si="31"/>
        <v>0</v>
      </c>
    </row>
    <row r="2037" spans="1:14" hidden="1" x14ac:dyDescent="0.2">
      <c r="A2037" s="265" t="s">
        <v>792</v>
      </c>
      <c r="B2037" s="265" t="s">
        <v>526</v>
      </c>
      <c r="C2037" s="265">
        <v>1</v>
      </c>
      <c r="D2037" s="265" t="s">
        <v>783</v>
      </c>
      <c r="E2037" s="265" t="s">
        <v>519</v>
      </c>
      <c r="F2037" s="265" t="s">
        <v>519</v>
      </c>
      <c r="G2037" s="265">
        <v>0</v>
      </c>
      <c r="K2037" s="266">
        <v>40179.5</v>
      </c>
      <c r="L2037" s="265">
        <v>0</v>
      </c>
      <c r="M2037" s="265">
        <v>0</v>
      </c>
      <c r="N2037" s="265">
        <f t="shared" si="31"/>
        <v>0</v>
      </c>
    </row>
    <row r="2038" spans="1:14" hidden="1" x14ac:dyDescent="0.2">
      <c r="A2038" s="265" t="s">
        <v>791</v>
      </c>
      <c r="B2038" s="265" t="s">
        <v>526</v>
      </c>
      <c r="C2038" s="265">
        <v>1</v>
      </c>
      <c r="D2038" s="265" t="s">
        <v>783</v>
      </c>
      <c r="E2038" s="265" t="s">
        <v>519</v>
      </c>
      <c r="F2038" s="265" t="s">
        <v>519</v>
      </c>
      <c r="G2038" s="265">
        <v>0</v>
      </c>
      <c r="K2038" s="266">
        <v>40179.5</v>
      </c>
      <c r="L2038" s="265">
        <v>0</v>
      </c>
      <c r="M2038" s="265">
        <v>0</v>
      </c>
      <c r="N2038" s="265">
        <f t="shared" si="31"/>
        <v>0</v>
      </c>
    </row>
    <row r="2039" spans="1:14" hidden="1" x14ac:dyDescent="0.2">
      <c r="A2039" s="265" t="s">
        <v>790</v>
      </c>
      <c r="B2039" s="265" t="s">
        <v>526</v>
      </c>
      <c r="C2039" s="265">
        <v>1</v>
      </c>
      <c r="D2039" s="265" t="s">
        <v>783</v>
      </c>
      <c r="E2039" s="265" t="s">
        <v>519</v>
      </c>
      <c r="F2039" s="265" t="s">
        <v>519</v>
      </c>
      <c r="G2039" s="265">
        <v>0</v>
      </c>
      <c r="K2039" s="266">
        <v>40179.5</v>
      </c>
      <c r="L2039" s="265">
        <v>0</v>
      </c>
      <c r="M2039" s="265">
        <v>0</v>
      </c>
      <c r="N2039" s="265">
        <f t="shared" si="31"/>
        <v>0</v>
      </c>
    </row>
    <row r="2040" spans="1:14" hidden="1" x14ac:dyDescent="0.2">
      <c r="A2040" s="265" t="s">
        <v>789</v>
      </c>
      <c r="B2040" s="265" t="s">
        <v>526</v>
      </c>
      <c r="C2040" s="265">
        <v>1</v>
      </c>
      <c r="D2040" s="265" t="s">
        <v>783</v>
      </c>
      <c r="E2040" s="265" t="s">
        <v>519</v>
      </c>
      <c r="F2040" s="265" t="s">
        <v>519</v>
      </c>
      <c r="G2040" s="265">
        <v>0</v>
      </c>
      <c r="K2040" s="266">
        <v>40179.5</v>
      </c>
      <c r="L2040" s="265">
        <v>0</v>
      </c>
      <c r="M2040" s="265">
        <v>0</v>
      </c>
      <c r="N2040" s="265">
        <f t="shared" si="31"/>
        <v>0</v>
      </c>
    </row>
    <row r="2041" spans="1:14" hidden="1" x14ac:dyDescent="0.2">
      <c r="A2041" s="265" t="s">
        <v>788</v>
      </c>
      <c r="B2041" s="265" t="s">
        <v>526</v>
      </c>
      <c r="C2041" s="265">
        <v>1</v>
      </c>
      <c r="D2041" s="265" t="s">
        <v>783</v>
      </c>
      <c r="E2041" s="265" t="s">
        <v>519</v>
      </c>
      <c r="F2041" s="265" t="s">
        <v>519</v>
      </c>
      <c r="G2041" s="265">
        <v>0</v>
      </c>
      <c r="K2041" s="266">
        <v>40179.5</v>
      </c>
      <c r="L2041" s="265">
        <v>0</v>
      </c>
      <c r="M2041" s="265">
        <v>0</v>
      </c>
      <c r="N2041" s="265">
        <f t="shared" si="31"/>
        <v>0</v>
      </c>
    </row>
    <row r="2042" spans="1:14" hidden="1" x14ac:dyDescent="0.2">
      <c r="A2042" s="265" t="s">
        <v>787</v>
      </c>
      <c r="B2042" s="265" t="s">
        <v>526</v>
      </c>
      <c r="C2042" s="265">
        <v>1</v>
      </c>
      <c r="D2042" s="265" t="s">
        <v>783</v>
      </c>
      <c r="E2042" s="265" t="s">
        <v>519</v>
      </c>
      <c r="F2042" s="265" t="s">
        <v>519</v>
      </c>
      <c r="G2042" s="265">
        <v>0</v>
      </c>
      <c r="K2042" s="266">
        <v>40179.5</v>
      </c>
      <c r="L2042" s="265">
        <v>0</v>
      </c>
      <c r="M2042" s="265">
        <v>0</v>
      </c>
      <c r="N2042" s="265">
        <f t="shared" si="31"/>
        <v>0</v>
      </c>
    </row>
    <row r="2043" spans="1:14" hidden="1" x14ac:dyDescent="0.2">
      <c r="A2043" s="265" t="s">
        <v>786</v>
      </c>
      <c r="B2043" s="265" t="s">
        <v>526</v>
      </c>
      <c r="C2043" s="265">
        <v>1</v>
      </c>
      <c r="D2043" s="265" t="s">
        <v>783</v>
      </c>
      <c r="E2043" s="265" t="s">
        <v>519</v>
      </c>
      <c r="F2043" s="265" t="s">
        <v>519</v>
      </c>
      <c r="G2043" s="265">
        <v>0</v>
      </c>
      <c r="K2043" s="266">
        <v>40179.5</v>
      </c>
      <c r="L2043" s="265">
        <v>0</v>
      </c>
      <c r="M2043" s="265">
        <v>0</v>
      </c>
      <c r="N2043" s="265">
        <f t="shared" si="31"/>
        <v>0</v>
      </c>
    </row>
    <row r="2044" spans="1:14" hidden="1" x14ac:dyDescent="0.2">
      <c r="A2044" s="265" t="s">
        <v>785</v>
      </c>
      <c r="B2044" s="265" t="s">
        <v>526</v>
      </c>
      <c r="C2044" s="265">
        <v>1</v>
      </c>
      <c r="D2044" s="265" t="s">
        <v>783</v>
      </c>
      <c r="E2044" s="265" t="s">
        <v>519</v>
      </c>
      <c r="F2044" s="265" t="s">
        <v>519</v>
      </c>
      <c r="G2044" s="265">
        <v>0</v>
      </c>
      <c r="K2044" s="266">
        <v>40179.5</v>
      </c>
      <c r="L2044" s="265">
        <v>0</v>
      </c>
      <c r="M2044" s="265">
        <v>0</v>
      </c>
      <c r="N2044" s="265">
        <f t="shared" si="31"/>
        <v>0</v>
      </c>
    </row>
    <row r="2045" spans="1:14" hidden="1" x14ac:dyDescent="0.2">
      <c r="A2045" s="265" t="s">
        <v>784</v>
      </c>
      <c r="B2045" s="265" t="s">
        <v>526</v>
      </c>
      <c r="C2045" s="265">
        <v>1</v>
      </c>
      <c r="D2045" s="265" t="s">
        <v>783</v>
      </c>
      <c r="E2045" s="265" t="s">
        <v>519</v>
      </c>
      <c r="F2045" s="265" t="s">
        <v>519</v>
      </c>
      <c r="G2045" s="265">
        <v>0</v>
      </c>
      <c r="K2045" s="266">
        <v>40179.5</v>
      </c>
      <c r="L2045" s="265">
        <v>0</v>
      </c>
      <c r="M2045" s="265">
        <v>0</v>
      </c>
      <c r="N2045" s="265">
        <f t="shared" si="31"/>
        <v>0</v>
      </c>
    </row>
    <row r="2046" spans="1:14" hidden="1" x14ac:dyDescent="0.2">
      <c r="A2046" s="265" t="s">
        <v>782</v>
      </c>
      <c r="B2046" s="265" t="s">
        <v>526</v>
      </c>
      <c r="C2046" s="265">
        <v>1</v>
      </c>
      <c r="D2046" s="265" t="s">
        <v>525</v>
      </c>
      <c r="E2046" s="265" t="s">
        <v>519</v>
      </c>
      <c r="F2046" s="265" t="s">
        <v>519</v>
      </c>
      <c r="G2046" s="265">
        <v>0</v>
      </c>
      <c r="K2046" s="266">
        <v>40179.5</v>
      </c>
      <c r="L2046" s="265">
        <v>0</v>
      </c>
      <c r="M2046" s="265">
        <v>0</v>
      </c>
      <c r="N2046" s="265">
        <f t="shared" si="31"/>
        <v>0</v>
      </c>
    </row>
    <row r="2047" spans="1:14" hidden="1" x14ac:dyDescent="0.2">
      <c r="A2047" s="265" t="s">
        <v>781</v>
      </c>
      <c r="B2047" s="265" t="s">
        <v>526</v>
      </c>
      <c r="C2047" s="265">
        <v>1</v>
      </c>
      <c r="D2047" s="265" t="s">
        <v>525</v>
      </c>
      <c r="E2047" s="265" t="s">
        <v>519</v>
      </c>
      <c r="F2047" s="265" t="s">
        <v>519</v>
      </c>
      <c r="G2047" s="265">
        <v>0</v>
      </c>
      <c r="K2047" s="266">
        <v>40179.5</v>
      </c>
      <c r="L2047" s="265">
        <v>0</v>
      </c>
      <c r="M2047" s="265">
        <v>0</v>
      </c>
      <c r="N2047" s="265">
        <f t="shared" si="31"/>
        <v>0</v>
      </c>
    </row>
    <row r="2048" spans="1:14" hidden="1" x14ac:dyDescent="0.2">
      <c r="A2048" s="265" t="s">
        <v>780</v>
      </c>
      <c r="B2048" s="265" t="s">
        <v>526</v>
      </c>
      <c r="C2048" s="265">
        <v>1</v>
      </c>
      <c r="D2048" s="265" t="s">
        <v>525</v>
      </c>
      <c r="E2048" s="265" t="s">
        <v>519</v>
      </c>
      <c r="F2048" s="265" t="s">
        <v>519</v>
      </c>
      <c r="G2048" s="265">
        <v>0</v>
      </c>
      <c r="K2048" s="266">
        <v>40179.5</v>
      </c>
      <c r="L2048" s="265">
        <v>0</v>
      </c>
      <c r="M2048" s="265">
        <v>0</v>
      </c>
      <c r="N2048" s="265">
        <f t="shared" si="31"/>
        <v>0</v>
      </c>
    </row>
    <row r="2049" spans="1:15" hidden="1" x14ac:dyDescent="0.2">
      <c r="A2049" s="265" t="s">
        <v>779</v>
      </c>
      <c r="B2049" s="265" t="s">
        <v>526</v>
      </c>
      <c r="C2049" s="265">
        <v>1</v>
      </c>
      <c r="D2049" s="265" t="s">
        <v>525</v>
      </c>
      <c r="E2049" s="265" t="s">
        <v>519</v>
      </c>
      <c r="F2049" s="265" t="s">
        <v>519</v>
      </c>
      <c r="G2049" s="265">
        <v>0</v>
      </c>
      <c r="K2049" s="266">
        <v>40179.5</v>
      </c>
      <c r="L2049" s="265">
        <v>0</v>
      </c>
      <c r="M2049" s="265">
        <v>0</v>
      </c>
      <c r="N2049" s="265">
        <f t="shared" si="31"/>
        <v>0</v>
      </c>
      <c r="O2049" s="265" t="s">
        <v>3044</v>
      </c>
    </row>
    <row r="2050" spans="1:15" hidden="1" x14ac:dyDescent="0.2">
      <c r="A2050" s="265" t="s">
        <v>778</v>
      </c>
      <c r="B2050" s="265" t="s">
        <v>526</v>
      </c>
      <c r="C2050" s="265">
        <v>1</v>
      </c>
      <c r="D2050" s="265" t="s">
        <v>525</v>
      </c>
      <c r="E2050" s="265" t="s">
        <v>519</v>
      </c>
      <c r="F2050" s="265" t="s">
        <v>519</v>
      </c>
      <c r="G2050" s="265">
        <v>0</v>
      </c>
      <c r="K2050" s="266">
        <v>40179.5</v>
      </c>
      <c r="L2050" s="265">
        <v>0</v>
      </c>
      <c r="M2050" s="265">
        <v>0</v>
      </c>
      <c r="N2050" s="265">
        <f t="shared" si="31"/>
        <v>0</v>
      </c>
    </row>
    <row r="2051" spans="1:15" hidden="1" x14ac:dyDescent="0.2">
      <c r="A2051" s="265" t="s">
        <v>777</v>
      </c>
      <c r="B2051" s="265" t="s">
        <v>526</v>
      </c>
      <c r="C2051" s="265">
        <v>1</v>
      </c>
      <c r="D2051" s="265" t="s">
        <v>525</v>
      </c>
      <c r="E2051" s="265" t="s">
        <v>519</v>
      </c>
      <c r="F2051" s="265" t="s">
        <v>519</v>
      </c>
      <c r="G2051" s="265">
        <v>0</v>
      </c>
      <c r="K2051" s="266">
        <v>40179.5</v>
      </c>
      <c r="L2051" s="265">
        <v>0</v>
      </c>
      <c r="M2051" s="265">
        <v>0</v>
      </c>
      <c r="N2051" s="265">
        <f t="shared" si="31"/>
        <v>0</v>
      </c>
    </row>
    <row r="2052" spans="1:15" hidden="1" x14ac:dyDescent="0.2">
      <c r="A2052" s="265" t="s">
        <v>776</v>
      </c>
      <c r="B2052" s="265" t="s">
        <v>526</v>
      </c>
      <c r="C2052" s="265">
        <v>1</v>
      </c>
      <c r="D2052" s="265" t="s">
        <v>525</v>
      </c>
      <c r="E2052" s="265" t="s">
        <v>519</v>
      </c>
      <c r="F2052" s="265" t="s">
        <v>519</v>
      </c>
      <c r="G2052" s="265">
        <v>0</v>
      </c>
      <c r="K2052" s="266">
        <v>40179.5</v>
      </c>
      <c r="L2052" s="265">
        <v>0</v>
      </c>
      <c r="M2052" s="265">
        <v>0</v>
      </c>
      <c r="N2052" s="265">
        <f t="shared" ref="N2052:N2115" si="32">L2052+M2052</f>
        <v>0</v>
      </c>
    </row>
    <row r="2053" spans="1:15" hidden="1" x14ac:dyDescent="0.2">
      <c r="A2053" s="265" t="s">
        <v>775</v>
      </c>
      <c r="B2053" s="265" t="s">
        <v>526</v>
      </c>
      <c r="C2053" s="265">
        <v>1</v>
      </c>
      <c r="D2053" s="265" t="s">
        <v>525</v>
      </c>
      <c r="E2053" s="265" t="s">
        <v>519</v>
      </c>
      <c r="F2053" s="265" t="s">
        <v>519</v>
      </c>
      <c r="G2053" s="265">
        <v>0</v>
      </c>
      <c r="K2053" s="266">
        <v>40179.5</v>
      </c>
      <c r="L2053" s="265">
        <v>0</v>
      </c>
      <c r="M2053" s="265">
        <v>0</v>
      </c>
      <c r="N2053" s="265">
        <f t="shared" si="32"/>
        <v>0</v>
      </c>
    </row>
    <row r="2054" spans="1:15" hidden="1" x14ac:dyDescent="0.2">
      <c r="A2054" s="265" t="s">
        <v>774</v>
      </c>
      <c r="B2054" s="265" t="s">
        <v>526</v>
      </c>
      <c r="C2054" s="265">
        <v>1</v>
      </c>
      <c r="D2054" s="265" t="s">
        <v>525</v>
      </c>
      <c r="E2054" s="265" t="s">
        <v>519</v>
      </c>
      <c r="F2054" s="265" t="s">
        <v>519</v>
      </c>
      <c r="G2054" s="265">
        <v>0</v>
      </c>
      <c r="K2054" s="266">
        <v>40179.5</v>
      </c>
      <c r="L2054" s="265">
        <v>0</v>
      </c>
      <c r="M2054" s="265">
        <v>0</v>
      </c>
      <c r="N2054" s="265">
        <f t="shared" si="32"/>
        <v>0</v>
      </c>
    </row>
    <row r="2055" spans="1:15" hidden="1" x14ac:dyDescent="0.2">
      <c r="A2055" s="265" t="s">
        <v>773</v>
      </c>
      <c r="B2055" s="265" t="s">
        <v>526</v>
      </c>
      <c r="C2055" s="265">
        <v>1</v>
      </c>
      <c r="D2055" s="265" t="s">
        <v>525</v>
      </c>
      <c r="E2055" s="265" t="s">
        <v>519</v>
      </c>
      <c r="F2055" s="265" t="s">
        <v>519</v>
      </c>
      <c r="G2055" s="265">
        <v>0</v>
      </c>
      <c r="K2055" s="266">
        <v>40179.5</v>
      </c>
      <c r="L2055" s="265">
        <v>0</v>
      </c>
      <c r="M2055" s="265">
        <v>0</v>
      </c>
      <c r="N2055" s="265">
        <f t="shared" si="32"/>
        <v>0</v>
      </c>
      <c r="O2055" s="265" t="s">
        <v>3044</v>
      </c>
    </row>
    <row r="2056" spans="1:15" hidden="1" x14ac:dyDescent="0.2">
      <c r="A2056" s="265" t="s">
        <v>772</v>
      </c>
      <c r="B2056" s="265" t="s">
        <v>526</v>
      </c>
      <c r="C2056" s="265">
        <v>1</v>
      </c>
      <c r="D2056" s="265" t="s">
        <v>525</v>
      </c>
      <c r="E2056" s="265" t="s">
        <v>519</v>
      </c>
      <c r="F2056" s="265" t="s">
        <v>519</v>
      </c>
      <c r="G2056" s="265">
        <v>0</v>
      </c>
      <c r="K2056" s="266">
        <v>40179.5</v>
      </c>
      <c r="L2056" s="265">
        <v>0</v>
      </c>
      <c r="M2056" s="265">
        <v>0</v>
      </c>
      <c r="N2056" s="265">
        <f t="shared" si="32"/>
        <v>0</v>
      </c>
    </row>
    <row r="2057" spans="1:15" hidden="1" x14ac:dyDescent="0.2">
      <c r="A2057" s="265" t="s">
        <v>771</v>
      </c>
      <c r="B2057" s="265" t="s">
        <v>526</v>
      </c>
      <c r="C2057" s="265">
        <v>1</v>
      </c>
      <c r="D2057" s="265" t="s">
        <v>525</v>
      </c>
      <c r="E2057" s="265" t="s">
        <v>519</v>
      </c>
      <c r="F2057" s="265" t="s">
        <v>519</v>
      </c>
      <c r="G2057" s="265">
        <v>0</v>
      </c>
      <c r="K2057" s="266">
        <v>40179.5</v>
      </c>
      <c r="L2057" s="265">
        <v>0</v>
      </c>
      <c r="M2057" s="265">
        <v>0</v>
      </c>
      <c r="N2057" s="265">
        <f t="shared" si="32"/>
        <v>0</v>
      </c>
    </row>
    <row r="2058" spans="1:15" hidden="1" x14ac:dyDescent="0.2">
      <c r="A2058" s="265" t="s">
        <v>770</v>
      </c>
      <c r="B2058" s="265" t="s">
        <v>526</v>
      </c>
      <c r="C2058" s="265">
        <v>1</v>
      </c>
      <c r="D2058" s="265" t="s">
        <v>525</v>
      </c>
      <c r="E2058" s="265" t="s">
        <v>519</v>
      </c>
      <c r="F2058" s="265" t="s">
        <v>519</v>
      </c>
      <c r="G2058" s="265">
        <v>0</v>
      </c>
      <c r="K2058" s="266">
        <v>40179.5</v>
      </c>
      <c r="L2058" s="265">
        <v>0</v>
      </c>
      <c r="M2058" s="265">
        <v>0</v>
      </c>
      <c r="N2058" s="265">
        <f t="shared" si="32"/>
        <v>0</v>
      </c>
    </row>
    <row r="2059" spans="1:15" hidden="1" x14ac:dyDescent="0.2">
      <c r="A2059" s="265" t="s">
        <v>769</v>
      </c>
      <c r="B2059" s="265" t="s">
        <v>526</v>
      </c>
      <c r="C2059" s="265">
        <v>1</v>
      </c>
      <c r="D2059" s="265" t="s">
        <v>525</v>
      </c>
      <c r="E2059" s="265" t="s">
        <v>519</v>
      </c>
      <c r="F2059" s="265" t="s">
        <v>519</v>
      </c>
      <c r="G2059" s="265">
        <v>0</v>
      </c>
      <c r="K2059" s="266">
        <v>40179.5</v>
      </c>
      <c r="L2059" s="265">
        <v>0</v>
      </c>
      <c r="M2059" s="265">
        <v>0</v>
      </c>
      <c r="N2059" s="265">
        <f t="shared" si="32"/>
        <v>0</v>
      </c>
    </row>
    <row r="2060" spans="1:15" hidden="1" x14ac:dyDescent="0.2">
      <c r="A2060" s="265" t="s">
        <v>768</v>
      </c>
      <c r="B2060" s="265" t="s">
        <v>526</v>
      </c>
      <c r="C2060" s="265">
        <v>1</v>
      </c>
      <c r="D2060" s="265" t="s">
        <v>525</v>
      </c>
      <c r="E2060" s="265" t="s">
        <v>519</v>
      </c>
      <c r="F2060" s="265" t="s">
        <v>519</v>
      </c>
      <c r="G2060" s="265">
        <v>0</v>
      </c>
      <c r="K2060" s="266">
        <v>40179.5</v>
      </c>
      <c r="L2060" s="265">
        <v>0</v>
      </c>
      <c r="M2060" s="265">
        <v>0</v>
      </c>
      <c r="N2060" s="265">
        <f t="shared" si="32"/>
        <v>0</v>
      </c>
    </row>
    <row r="2061" spans="1:15" hidden="1" x14ac:dyDescent="0.2">
      <c r="A2061" s="265" t="s">
        <v>767</v>
      </c>
      <c r="B2061" s="265" t="s">
        <v>526</v>
      </c>
      <c r="C2061" s="265">
        <v>1</v>
      </c>
      <c r="D2061" s="265" t="s">
        <v>525</v>
      </c>
      <c r="E2061" s="265" t="s">
        <v>519</v>
      </c>
      <c r="F2061" s="265" t="s">
        <v>519</v>
      </c>
      <c r="G2061" s="265">
        <v>0</v>
      </c>
      <c r="K2061" s="266">
        <v>40179.5</v>
      </c>
      <c r="L2061" s="265">
        <v>0</v>
      </c>
      <c r="M2061" s="265">
        <v>0</v>
      </c>
      <c r="N2061" s="265">
        <f t="shared" si="32"/>
        <v>0</v>
      </c>
    </row>
    <row r="2062" spans="1:15" hidden="1" x14ac:dyDescent="0.2">
      <c r="A2062" s="265" t="s">
        <v>766</v>
      </c>
      <c r="B2062" s="265" t="s">
        <v>526</v>
      </c>
      <c r="C2062" s="265">
        <v>1</v>
      </c>
      <c r="D2062" s="265" t="s">
        <v>525</v>
      </c>
      <c r="E2062" s="265" t="s">
        <v>519</v>
      </c>
      <c r="F2062" s="265" t="s">
        <v>519</v>
      </c>
      <c r="G2062" s="265">
        <v>0</v>
      </c>
      <c r="K2062" s="266">
        <v>40179.5</v>
      </c>
      <c r="L2062" s="265">
        <v>0</v>
      </c>
      <c r="M2062" s="265">
        <v>0</v>
      </c>
      <c r="N2062" s="265">
        <f t="shared" si="32"/>
        <v>0</v>
      </c>
    </row>
    <row r="2063" spans="1:15" hidden="1" x14ac:dyDescent="0.2">
      <c r="A2063" s="265" t="s">
        <v>765</v>
      </c>
      <c r="B2063" s="265" t="s">
        <v>526</v>
      </c>
      <c r="C2063" s="265">
        <v>1</v>
      </c>
      <c r="D2063" s="265" t="s">
        <v>525</v>
      </c>
      <c r="E2063" s="265" t="s">
        <v>519</v>
      </c>
      <c r="F2063" s="265" t="s">
        <v>519</v>
      </c>
      <c r="G2063" s="265">
        <v>0</v>
      </c>
      <c r="K2063" s="266">
        <v>40179.5</v>
      </c>
      <c r="L2063" s="265">
        <v>0</v>
      </c>
      <c r="M2063" s="265">
        <v>0</v>
      </c>
      <c r="N2063" s="265">
        <f t="shared" si="32"/>
        <v>0</v>
      </c>
    </row>
    <row r="2064" spans="1:15" hidden="1" x14ac:dyDescent="0.2">
      <c r="A2064" s="265" t="s">
        <v>764</v>
      </c>
      <c r="B2064" s="265" t="s">
        <v>526</v>
      </c>
      <c r="C2064" s="265">
        <v>1</v>
      </c>
      <c r="D2064" s="265" t="s">
        <v>525</v>
      </c>
      <c r="E2064" s="265" t="s">
        <v>519</v>
      </c>
      <c r="F2064" s="265" t="s">
        <v>519</v>
      </c>
      <c r="G2064" s="265">
        <v>0</v>
      </c>
      <c r="K2064" s="266">
        <v>40179.5</v>
      </c>
      <c r="L2064" s="265">
        <v>0</v>
      </c>
      <c r="M2064" s="265">
        <v>0</v>
      </c>
      <c r="N2064" s="265">
        <f t="shared" si="32"/>
        <v>0</v>
      </c>
    </row>
    <row r="2065" spans="1:14" hidden="1" x14ac:dyDescent="0.2">
      <c r="A2065" s="265" t="s">
        <v>763</v>
      </c>
      <c r="B2065" s="265" t="s">
        <v>526</v>
      </c>
      <c r="C2065" s="265">
        <v>1</v>
      </c>
      <c r="D2065" s="265" t="s">
        <v>525</v>
      </c>
      <c r="E2065" s="265" t="s">
        <v>519</v>
      </c>
      <c r="F2065" s="265" t="s">
        <v>519</v>
      </c>
      <c r="G2065" s="265">
        <v>0</v>
      </c>
      <c r="K2065" s="266">
        <v>40179.5</v>
      </c>
      <c r="L2065" s="265">
        <v>0</v>
      </c>
      <c r="M2065" s="265">
        <v>0</v>
      </c>
      <c r="N2065" s="265">
        <f t="shared" si="32"/>
        <v>0</v>
      </c>
    </row>
    <row r="2066" spans="1:14" hidden="1" x14ac:dyDescent="0.2">
      <c r="A2066" s="265" t="s">
        <v>762</v>
      </c>
      <c r="B2066" s="265" t="s">
        <v>526</v>
      </c>
      <c r="C2066" s="265">
        <v>1</v>
      </c>
      <c r="D2066" s="265" t="s">
        <v>525</v>
      </c>
      <c r="E2066" s="265" t="s">
        <v>519</v>
      </c>
      <c r="F2066" s="265" t="s">
        <v>519</v>
      </c>
      <c r="G2066" s="265">
        <v>0</v>
      </c>
      <c r="K2066" s="266">
        <v>40179.5</v>
      </c>
      <c r="L2066" s="265">
        <v>0</v>
      </c>
      <c r="M2066" s="265">
        <v>0</v>
      </c>
      <c r="N2066" s="265">
        <f t="shared" si="32"/>
        <v>0</v>
      </c>
    </row>
    <row r="2067" spans="1:14" hidden="1" x14ac:dyDescent="0.2">
      <c r="A2067" s="265" t="s">
        <v>761</v>
      </c>
      <c r="B2067" s="265" t="s">
        <v>526</v>
      </c>
      <c r="C2067" s="265">
        <v>1</v>
      </c>
      <c r="D2067" s="265" t="s">
        <v>525</v>
      </c>
      <c r="E2067" s="265" t="s">
        <v>519</v>
      </c>
      <c r="F2067" s="265" t="s">
        <v>519</v>
      </c>
      <c r="G2067" s="265">
        <v>0</v>
      </c>
      <c r="K2067" s="266">
        <v>40179.5</v>
      </c>
      <c r="L2067" s="265">
        <v>0</v>
      </c>
      <c r="M2067" s="265">
        <v>0</v>
      </c>
      <c r="N2067" s="265">
        <f t="shared" si="32"/>
        <v>0</v>
      </c>
    </row>
    <row r="2068" spans="1:14" hidden="1" x14ac:dyDescent="0.2">
      <c r="A2068" s="265" t="s">
        <v>760</v>
      </c>
      <c r="B2068" s="265" t="s">
        <v>526</v>
      </c>
      <c r="C2068" s="265">
        <v>1</v>
      </c>
      <c r="D2068" s="265" t="s">
        <v>525</v>
      </c>
      <c r="E2068" s="265" t="s">
        <v>519</v>
      </c>
      <c r="F2068" s="265" t="s">
        <v>519</v>
      </c>
      <c r="G2068" s="265">
        <v>0</v>
      </c>
      <c r="K2068" s="266">
        <v>40179.5</v>
      </c>
      <c r="L2068" s="265">
        <v>0</v>
      </c>
      <c r="M2068" s="265">
        <v>0</v>
      </c>
      <c r="N2068" s="265">
        <f t="shared" si="32"/>
        <v>0</v>
      </c>
    </row>
    <row r="2069" spans="1:14" hidden="1" x14ac:dyDescent="0.2">
      <c r="A2069" s="265" t="s">
        <v>759</v>
      </c>
      <c r="B2069" s="265" t="s">
        <v>526</v>
      </c>
      <c r="C2069" s="265">
        <v>1</v>
      </c>
      <c r="D2069" s="265" t="s">
        <v>525</v>
      </c>
      <c r="E2069" s="265" t="s">
        <v>519</v>
      </c>
      <c r="F2069" s="265" t="s">
        <v>519</v>
      </c>
      <c r="G2069" s="265">
        <v>0</v>
      </c>
      <c r="K2069" s="266">
        <v>40179.5</v>
      </c>
      <c r="L2069" s="265">
        <v>0</v>
      </c>
      <c r="M2069" s="265">
        <v>0</v>
      </c>
      <c r="N2069" s="265">
        <f t="shared" si="32"/>
        <v>0</v>
      </c>
    </row>
    <row r="2070" spans="1:14" hidden="1" x14ac:dyDescent="0.2">
      <c r="A2070" s="265" t="s">
        <v>758</v>
      </c>
      <c r="B2070" s="265" t="s">
        <v>526</v>
      </c>
      <c r="C2070" s="265">
        <v>1</v>
      </c>
      <c r="D2070" s="265" t="s">
        <v>525</v>
      </c>
      <c r="E2070" s="265" t="s">
        <v>519</v>
      </c>
      <c r="F2070" s="265" t="s">
        <v>519</v>
      </c>
      <c r="G2070" s="265">
        <v>0</v>
      </c>
      <c r="K2070" s="266">
        <v>40179.5</v>
      </c>
      <c r="L2070" s="265">
        <v>0</v>
      </c>
      <c r="M2070" s="265">
        <v>0</v>
      </c>
      <c r="N2070" s="265">
        <f t="shared" si="32"/>
        <v>0</v>
      </c>
    </row>
    <row r="2071" spans="1:14" hidden="1" x14ac:dyDescent="0.2">
      <c r="A2071" s="265" t="s">
        <v>757</v>
      </c>
      <c r="B2071" s="265" t="s">
        <v>526</v>
      </c>
      <c r="C2071" s="265">
        <v>1</v>
      </c>
      <c r="D2071" s="265" t="s">
        <v>525</v>
      </c>
      <c r="E2071" s="265" t="s">
        <v>519</v>
      </c>
      <c r="F2071" s="265" t="s">
        <v>519</v>
      </c>
      <c r="G2071" s="265">
        <v>0</v>
      </c>
      <c r="K2071" s="266">
        <v>40179.5</v>
      </c>
      <c r="L2071" s="265">
        <v>0</v>
      </c>
      <c r="M2071" s="265">
        <v>0</v>
      </c>
      <c r="N2071" s="265">
        <f t="shared" si="32"/>
        <v>0</v>
      </c>
    </row>
    <row r="2072" spans="1:14" hidden="1" x14ac:dyDescent="0.2">
      <c r="A2072" s="265" t="s">
        <v>756</v>
      </c>
      <c r="B2072" s="265" t="s">
        <v>526</v>
      </c>
      <c r="C2072" s="265">
        <v>1</v>
      </c>
      <c r="D2072" s="265" t="s">
        <v>525</v>
      </c>
      <c r="E2072" s="265" t="s">
        <v>519</v>
      </c>
      <c r="F2072" s="265" t="s">
        <v>519</v>
      </c>
      <c r="G2072" s="265">
        <v>0</v>
      </c>
      <c r="K2072" s="266">
        <v>40179.5</v>
      </c>
      <c r="L2072" s="265">
        <v>0</v>
      </c>
      <c r="M2072" s="265">
        <v>0</v>
      </c>
      <c r="N2072" s="265">
        <f t="shared" si="32"/>
        <v>0</v>
      </c>
    </row>
    <row r="2073" spans="1:14" hidden="1" x14ac:dyDescent="0.2">
      <c r="A2073" s="265" t="s">
        <v>755</v>
      </c>
      <c r="B2073" s="265" t="s">
        <v>526</v>
      </c>
      <c r="C2073" s="265">
        <v>1</v>
      </c>
      <c r="D2073" s="265" t="s">
        <v>525</v>
      </c>
      <c r="E2073" s="265" t="s">
        <v>519</v>
      </c>
      <c r="F2073" s="265" t="s">
        <v>519</v>
      </c>
      <c r="G2073" s="265">
        <v>0</v>
      </c>
      <c r="K2073" s="266">
        <v>40179.5</v>
      </c>
      <c r="L2073" s="265">
        <v>0</v>
      </c>
      <c r="M2073" s="265">
        <v>0</v>
      </c>
      <c r="N2073" s="265">
        <f t="shared" si="32"/>
        <v>0</v>
      </c>
    </row>
    <row r="2074" spans="1:14" hidden="1" x14ac:dyDescent="0.2">
      <c r="A2074" s="265" t="s">
        <v>754</v>
      </c>
      <c r="B2074" s="265" t="s">
        <v>526</v>
      </c>
      <c r="C2074" s="265">
        <v>1</v>
      </c>
      <c r="D2074" s="265" t="s">
        <v>525</v>
      </c>
      <c r="E2074" s="265" t="s">
        <v>519</v>
      </c>
      <c r="F2074" s="265" t="s">
        <v>519</v>
      </c>
      <c r="G2074" s="265">
        <v>0</v>
      </c>
      <c r="K2074" s="266">
        <v>40179.5</v>
      </c>
      <c r="L2074" s="265">
        <v>0</v>
      </c>
      <c r="M2074" s="265">
        <v>0</v>
      </c>
      <c r="N2074" s="265">
        <f t="shared" si="32"/>
        <v>0</v>
      </c>
    </row>
    <row r="2075" spans="1:14" hidden="1" x14ac:dyDescent="0.2">
      <c r="A2075" s="265" t="s">
        <v>753</v>
      </c>
      <c r="B2075" s="265" t="s">
        <v>526</v>
      </c>
      <c r="C2075" s="265">
        <v>1</v>
      </c>
      <c r="D2075" s="265" t="s">
        <v>525</v>
      </c>
      <c r="E2075" s="265" t="s">
        <v>519</v>
      </c>
      <c r="F2075" s="265" t="s">
        <v>519</v>
      </c>
      <c r="G2075" s="265">
        <v>0</v>
      </c>
      <c r="K2075" s="266">
        <v>40179.5</v>
      </c>
      <c r="L2075" s="265">
        <v>0</v>
      </c>
      <c r="M2075" s="265">
        <v>0</v>
      </c>
      <c r="N2075" s="265">
        <f t="shared" si="32"/>
        <v>0</v>
      </c>
    </row>
    <row r="2076" spans="1:14" hidden="1" x14ac:dyDescent="0.2">
      <c r="A2076" s="265" t="s">
        <v>752</v>
      </c>
      <c r="B2076" s="265" t="s">
        <v>526</v>
      </c>
      <c r="C2076" s="265">
        <v>1</v>
      </c>
      <c r="D2076" s="265" t="s">
        <v>525</v>
      </c>
      <c r="E2076" s="265" t="s">
        <v>519</v>
      </c>
      <c r="F2076" s="265" t="s">
        <v>519</v>
      </c>
      <c r="G2076" s="265">
        <v>0</v>
      </c>
      <c r="K2076" s="266">
        <v>40179.5</v>
      </c>
      <c r="L2076" s="265">
        <v>0</v>
      </c>
      <c r="M2076" s="265">
        <v>0</v>
      </c>
      <c r="N2076" s="265">
        <f t="shared" si="32"/>
        <v>0</v>
      </c>
    </row>
    <row r="2077" spans="1:14" hidden="1" x14ac:dyDescent="0.2">
      <c r="A2077" s="265" t="s">
        <v>751</v>
      </c>
      <c r="B2077" s="265" t="s">
        <v>526</v>
      </c>
      <c r="C2077" s="265">
        <v>1</v>
      </c>
      <c r="D2077" s="265" t="s">
        <v>525</v>
      </c>
      <c r="E2077" s="265" t="s">
        <v>519</v>
      </c>
      <c r="F2077" s="265" t="s">
        <v>519</v>
      </c>
      <c r="G2077" s="265">
        <v>0</v>
      </c>
      <c r="K2077" s="266">
        <v>40179.5</v>
      </c>
      <c r="L2077" s="265">
        <v>0</v>
      </c>
      <c r="M2077" s="265">
        <v>0</v>
      </c>
      <c r="N2077" s="265">
        <f t="shared" si="32"/>
        <v>0</v>
      </c>
    </row>
    <row r="2078" spans="1:14" hidden="1" x14ac:dyDescent="0.2">
      <c r="A2078" s="265" t="s">
        <v>750</v>
      </c>
      <c r="B2078" s="265" t="s">
        <v>526</v>
      </c>
      <c r="C2078" s="265">
        <v>1</v>
      </c>
      <c r="D2078" s="265" t="s">
        <v>525</v>
      </c>
      <c r="E2078" s="265" t="s">
        <v>519</v>
      </c>
      <c r="F2078" s="265" t="s">
        <v>519</v>
      </c>
      <c r="G2078" s="265">
        <v>0</v>
      </c>
      <c r="K2078" s="266">
        <v>40179.5</v>
      </c>
      <c r="L2078" s="265">
        <v>0</v>
      </c>
      <c r="M2078" s="265">
        <v>0</v>
      </c>
      <c r="N2078" s="265">
        <f t="shared" si="32"/>
        <v>0</v>
      </c>
    </row>
    <row r="2079" spans="1:14" hidden="1" x14ac:dyDescent="0.2">
      <c r="A2079" s="265" t="s">
        <v>749</v>
      </c>
      <c r="B2079" s="265" t="s">
        <v>526</v>
      </c>
      <c r="C2079" s="265">
        <v>1</v>
      </c>
      <c r="D2079" s="265" t="s">
        <v>525</v>
      </c>
      <c r="E2079" s="265" t="s">
        <v>519</v>
      </c>
      <c r="F2079" s="265" t="s">
        <v>519</v>
      </c>
      <c r="G2079" s="265">
        <v>0</v>
      </c>
      <c r="K2079" s="266">
        <v>40179.5</v>
      </c>
      <c r="L2079" s="265">
        <v>0</v>
      </c>
      <c r="M2079" s="265">
        <v>0</v>
      </c>
      <c r="N2079" s="265">
        <f t="shared" si="32"/>
        <v>0</v>
      </c>
    </row>
    <row r="2080" spans="1:14" hidden="1" x14ac:dyDescent="0.2">
      <c r="A2080" s="265" t="s">
        <v>748</v>
      </c>
      <c r="B2080" s="265" t="s">
        <v>526</v>
      </c>
      <c r="C2080" s="265">
        <v>1</v>
      </c>
      <c r="D2080" s="265" t="s">
        <v>525</v>
      </c>
      <c r="E2080" s="265" t="s">
        <v>519</v>
      </c>
      <c r="F2080" s="265" t="s">
        <v>519</v>
      </c>
      <c r="G2080" s="265">
        <v>0</v>
      </c>
      <c r="K2080" s="266">
        <v>40179.5</v>
      </c>
      <c r="L2080" s="265">
        <v>0</v>
      </c>
      <c r="M2080" s="265">
        <v>0</v>
      </c>
      <c r="N2080" s="265">
        <f t="shared" si="32"/>
        <v>0</v>
      </c>
    </row>
    <row r="2081" spans="1:14" hidden="1" x14ac:dyDescent="0.2">
      <c r="A2081" s="265" t="s">
        <v>747</v>
      </c>
      <c r="B2081" s="265" t="s">
        <v>526</v>
      </c>
      <c r="C2081" s="265">
        <v>1</v>
      </c>
      <c r="D2081" s="265" t="s">
        <v>525</v>
      </c>
      <c r="E2081" s="265" t="s">
        <v>519</v>
      </c>
      <c r="F2081" s="265" t="s">
        <v>519</v>
      </c>
      <c r="G2081" s="265">
        <v>0</v>
      </c>
      <c r="K2081" s="266">
        <v>40179.5</v>
      </c>
      <c r="L2081" s="265">
        <v>0</v>
      </c>
      <c r="M2081" s="265">
        <v>0</v>
      </c>
      <c r="N2081" s="265">
        <f t="shared" si="32"/>
        <v>0</v>
      </c>
    </row>
    <row r="2082" spans="1:14" hidden="1" x14ac:dyDescent="0.2">
      <c r="A2082" s="265" t="s">
        <v>746</v>
      </c>
      <c r="B2082" s="265" t="s">
        <v>526</v>
      </c>
      <c r="C2082" s="265">
        <v>1</v>
      </c>
      <c r="D2082" s="265" t="s">
        <v>525</v>
      </c>
      <c r="E2082" s="265" t="s">
        <v>519</v>
      </c>
      <c r="F2082" s="265" t="s">
        <v>519</v>
      </c>
      <c r="G2082" s="265">
        <v>0</v>
      </c>
      <c r="K2082" s="266">
        <v>40179.5</v>
      </c>
      <c r="L2082" s="265">
        <v>0</v>
      </c>
      <c r="M2082" s="265">
        <v>0</v>
      </c>
      <c r="N2082" s="265">
        <f t="shared" si="32"/>
        <v>0</v>
      </c>
    </row>
    <row r="2083" spans="1:14" hidden="1" x14ac:dyDescent="0.2">
      <c r="A2083" s="265" t="s">
        <v>745</v>
      </c>
      <c r="B2083" s="265" t="s">
        <v>526</v>
      </c>
      <c r="C2083" s="265">
        <v>1</v>
      </c>
      <c r="D2083" s="265" t="s">
        <v>525</v>
      </c>
      <c r="E2083" s="265" t="s">
        <v>519</v>
      </c>
      <c r="F2083" s="265" t="s">
        <v>519</v>
      </c>
      <c r="G2083" s="265">
        <v>0</v>
      </c>
      <c r="K2083" s="266">
        <v>40179.5</v>
      </c>
      <c r="L2083" s="265">
        <v>0</v>
      </c>
      <c r="M2083" s="265">
        <v>0</v>
      </c>
      <c r="N2083" s="265">
        <f t="shared" si="32"/>
        <v>0</v>
      </c>
    </row>
    <row r="2084" spans="1:14" hidden="1" x14ac:dyDescent="0.2">
      <c r="A2084" s="265" t="s">
        <v>744</v>
      </c>
      <c r="B2084" s="265" t="s">
        <v>526</v>
      </c>
      <c r="C2084" s="265">
        <v>1</v>
      </c>
      <c r="D2084" s="265" t="s">
        <v>525</v>
      </c>
      <c r="E2084" s="265" t="s">
        <v>519</v>
      </c>
      <c r="F2084" s="265" t="s">
        <v>519</v>
      </c>
      <c r="G2084" s="265">
        <v>0</v>
      </c>
      <c r="K2084" s="266">
        <v>40179.5</v>
      </c>
      <c r="L2084" s="265">
        <v>0</v>
      </c>
      <c r="M2084" s="265">
        <v>0</v>
      </c>
      <c r="N2084" s="265">
        <f t="shared" si="32"/>
        <v>0</v>
      </c>
    </row>
    <row r="2085" spans="1:14" hidden="1" x14ac:dyDescent="0.2">
      <c r="A2085" s="265" t="s">
        <v>743</v>
      </c>
      <c r="B2085" s="265" t="s">
        <v>526</v>
      </c>
      <c r="C2085" s="265">
        <v>1</v>
      </c>
      <c r="D2085" s="265" t="s">
        <v>525</v>
      </c>
      <c r="E2085" s="265" t="s">
        <v>519</v>
      </c>
      <c r="F2085" s="265" t="s">
        <v>519</v>
      </c>
      <c r="G2085" s="265">
        <v>0</v>
      </c>
      <c r="K2085" s="266">
        <v>40179.5</v>
      </c>
      <c r="L2085" s="265">
        <v>0</v>
      </c>
      <c r="M2085" s="265">
        <v>0</v>
      </c>
      <c r="N2085" s="265">
        <f t="shared" si="32"/>
        <v>0</v>
      </c>
    </row>
    <row r="2086" spans="1:14" hidden="1" x14ac:dyDescent="0.2">
      <c r="A2086" s="265" t="s">
        <v>742</v>
      </c>
      <c r="B2086" s="265" t="s">
        <v>526</v>
      </c>
      <c r="C2086" s="265">
        <v>1</v>
      </c>
      <c r="D2086" s="265" t="s">
        <v>525</v>
      </c>
      <c r="E2086" s="265" t="s">
        <v>519</v>
      </c>
      <c r="F2086" s="265" t="s">
        <v>519</v>
      </c>
      <c r="G2086" s="265">
        <v>0</v>
      </c>
      <c r="K2086" s="266">
        <v>40179.5</v>
      </c>
      <c r="L2086" s="265">
        <v>0</v>
      </c>
      <c r="M2086" s="265">
        <v>0</v>
      </c>
      <c r="N2086" s="265">
        <f t="shared" si="32"/>
        <v>0</v>
      </c>
    </row>
    <row r="2087" spans="1:14" hidden="1" x14ac:dyDescent="0.2">
      <c r="A2087" s="265" t="s">
        <v>741</v>
      </c>
      <c r="B2087" s="265" t="s">
        <v>526</v>
      </c>
      <c r="C2087" s="265">
        <v>1</v>
      </c>
      <c r="D2087" s="265" t="s">
        <v>525</v>
      </c>
      <c r="E2087" s="265" t="s">
        <v>519</v>
      </c>
      <c r="F2087" s="265" t="s">
        <v>519</v>
      </c>
      <c r="G2087" s="265">
        <v>0</v>
      </c>
      <c r="K2087" s="266">
        <v>40179.5</v>
      </c>
      <c r="L2087" s="265">
        <v>0</v>
      </c>
      <c r="M2087" s="265">
        <v>0</v>
      </c>
      <c r="N2087" s="265">
        <f t="shared" si="32"/>
        <v>0</v>
      </c>
    </row>
    <row r="2088" spans="1:14" hidden="1" x14ac:dyDescent="0.2">
      <c r="A2088" s="265" t="s">
        <v>740</v>
      </c>
      <c r="B2088" s="265" t="s">
        <v>526</v>
      </c>
      <c r="C2088" s="265">
        <v>1</v>
      </c>
      <c r="D2088" s="265" t="s">
        <v>525</v>
      </c>
      <c r="E2088" s="265" t="s">
        <v>519</v>
      </c>
      <c r="F2088" s="265" t="s">
        <v>519</v>
      </c>
      <c r="G2088" s="265">
        <v>0</v>
      </c>
      <c r="K2088" s="266">
        <v>40179.5</v>
      </c>
      <c r="L2088" s="265">
        <v>0</v>
      </c>
      <c r="M2088" s="265">
        <v>0</v>
      </c>
      <c r="N2088" s="265">
        <f t="shared" si="32"/>
        <v>0</v>
      </c>
    </row>
    <row r="2089" spans="1:14" hidden="1" x14ac:dyDescent="0.2">
      <c r="A2089" s="265" t="s">
        <v>739</v>
      </c>
      <c r="B2089" s="265" t="s">
        <v>526</v>
      </c>
      <c r="C2089" s="265">
        <v>1</v>
      </c>
      <c r="D2089" s="265" t="s">
        <v>525</v>
      </c>
      <c r="E2089" s="265" t="s">
        <v>519</v>
      </c>
      <c r="F2089" s="265" t="s">
        <v>519</v>
      </c>
      <c r="G2089" s="265">
        <v>0</v>
      </c>
      <c r="K2089" s="266">
        <v>40179.5</v>
      </c>
      <c r="L2089" s="265">
        <v>0</v>
      </c>
      <c r="M2089" s="265">
        <v>0</v>
      </c>
      <c r="N2089" s="265">
        <f t="shared" si="32"/>
        <v>0</v>
      </c>
    </row>
    <row r="2090" spans="1:14" hidden="1" x14ac:dyDescent="0.2">
      <c r="A2090" s="265" t="s">
        <v>738</v>
      </c>
      <c r="B2090" s="265" t="s">
        <v>526</v>
      </c>
      <c r="C2090" s="265">
        <v>1</v>
      </c>
      <c r="D2090" s="265" t="s">
        <v>525</v>
      </c>
      <c r="E2090" s="265" t="s">
        <v>519</v>
      </c>
      <c r="F2090" s="265" t="s">
        <v>519</v>
      </c>
      <c r="G2090" s="265">
        <v>0</v>
      </c>
      <c r="K2090" s="266">
        <v>40179.5</v>
      </c>
      <c r="L2090" s="265">
        <v>0</v>
      </c>
      <c r="M2090" s="265">
        <v>0</v>
      </c>
      <c r="N2090" s="265">
        <f t="shared" si="32"/>
        <v>0</v>
      </c>
    </row>
    <row r="2091" spans="1:14" hidden="1" x14ac:dyDescent="0.2">
      <c r="A2091" s="265" t="s">
        <v>737</v>
      </c>
      <c r="B2091" s="265" t="s">
        <v>526</v>
      </c>
      <c r="C2091" s="265">
        <v>1</v>
      </c>
      <c r="D2091" s="265" t="s">
        <v>525</v>
      </c>
      <c r="E2091" s="265" t="s">
        <v>519</v>
      </c>
      <c r="F2091" s="265" t="s">
        <v>519</v>
      </c>
      <c r="G2091" s="265">
        <v>0</v>
      </c>
      <c r="K2091" s="266">
        <v>40179.5</v>
      </c>
      <c r="L2091" s="265">
        <v>0</v>
      </c>
      <c r="M2091" s="265">
        <v>0</v>
      </c>
      <c r="N2091" s="265">
        <f t="shared" si="32"/>
        <v>0</v>
      </c>
    </row>
    <row r="2092" spans="1:14" hidden="1" x14ac:dyDescent="0.2">
      <c r="A2092" s="265" t="s">
        <v>736</v>
      </c>
      <c r="B2092" s="265" t="s">
        <v>526</v>
      </c>
      <c r="C2092" s="265">
        <v>1</v>
      </c>
      <c r="D2092" s="265" t="s">
        <v>525</v>
      </c>
      <c r="E2092" s="265" t="s">
        <v>519</v>
      </c>
      <c r="F2092" s="265" t="s">
        <v>519</v>
      </c>
      <c r="G2092" s="265">
        <v>0</v>
      </c>
      <c r="K2092" s="266">
        <v>40179.5</v>
      </c>
      <c r="L2092" s="265">
        <v>0</v>
      </c>
      <c r="M2092" s="265">
        <v>0</v>
      </c>
      <c r="N2092" s="265">
        <f t="shared" si="32"/>
        <v>0</v>
      </c>
    </row>
    <row r="2093" spans="1:14" hidden="1" x14ac:dyDescent="0.2">
      <c r="A2093" s="265" t="s">
        <v>735</v>
      </c>
      <c r="B2093" s="265" t="s">
        <v>526</v>
      </c>
      <c r="C2093" s="265">
        <v>1</v>
      </c>
      <c r="D2093" s="265" t="s">
        <v>525</v>
      </c>
      <c r="E2093" s="265" t="s">
        <v>519</v>
      </c>
      <c r="F2093" s="265" t="s">
        <v>519</v>
      </c>
      <c r="G2093" s="265">
        <v>0</v>
      </c>
      <c r="K2093" s="266">
        <v>40179.5</v>
      </c>
      <c r="L2093" s="265">
        <v>0</v>
      </c>
      <c r="M2093" s="265">
        <v>0</v>
      </c>
      <c r="N2093" s="265">
        <f t="shared" si="32"/>
        <v>0</v>
      </c>
    </row>
    <row r="2094" spans="1:14" hidden="1" x14ac:dyDescent="0.2">
      <c r="A2094" s="265" t="s">
        <v>734</v>
      </c>
      <c r="B2094" s="265" t="s">
        <v>526</v>
      </c>
      <c r="C2094" s="265">
        <v>1</v>
      </c>
      <c r="D2094" s="265" t="s">
        <v>525</v>
      </c>
      <c r="E2094" s="265" t="s">
        <v>519</v>
      </c>
      <c r="F2094" s="265" t="s">
        <v>519</v>
      </c>
      <c r="G2094" s="265">
        <v>0</v>
      </c>
      <c r="K2094" s="266">
        <v>40179.5</v>
      </c>
      <c r="L2094" s="265">
        <v>0</v>
      </c>
      <c r="M2094" s="265">
        <v>0</v>
      </c>
      <c r="N2094" s="265">
        <f t="shared" si="32"/>
        <v>0</v>
      </c>
    </row>
    <row r="2095" spans="1:14" hidden="1" x14ac:dyDescent="0.2">
      <c r="A2095" s="265" t="s">
        <v>733</v>
      </c>
      <c r="B2095" s="265" t="s">
        <v>526</v>
      </c>
      <c r="C2095" s="265">
        <v>1</v>
      </c>
      <c r="D2095" s="265" t="s">
        <v>525</v>
      </c>
      <c r="E2095" s="265" t="s">
        <v>519</v>
      </c>
      <c r="F2095" s="265" t="s">
        <v>519</v>
      </c>
      <c r="G2095" s="265">
        <v>0</v>
      </c>
      <c r="K2095" s="266">
        <v>40179.5</v>
      </c>
      <c r="L2095" s="265">
        <v>0</v>
      </c>
      <c r="M2095" s="265">
        <v>0</v>
      </c>
      <c r="N2095" s="265">
        <f t="shared" si="32"/>
        <v>0</v>
      </c>
    </row>
    <row r="2096" spans="1:14" hidden="1" x14ac:dyDescent="0.2">
      <c r="A2096" s="265" t="s">
        <v>732</v>
      </c>
      <c r="B2096" s="265" t="s">
        <v>526</v>
      </c>
      <c r="C2096" s="265">
        <v>1</v>
      </c>
      <c r="D2096" s="265" t="s">
        <v>525</v>
      </c>
      <c r="E2096" s="265" t="s">
        <v>519</v>
      </c>
      <c r="F2096" s="265" t="s">
        <v>519</v>
      </c>
      <c r="G2096" s="265">
        <v>0</v>
      </c>
      <c r="K2096" s="266">
        <v>40179.5</v>
      </c>
      <c r="L2096" s="265">
        <v>0</v>
      </c>
      <c r="M2096" s="265">
        <v>0</v>
      </c>
      <c r="N2096" s="265">
        <f t="shared" si="32"/>
        <v>0</v>
      </c>
    </row>
    <row r="2097" spans="1:14" hidden="1" x14ac:dyDescent="0.2">
      <c r="A2097" s="265" t="s">
        <v>731</v>
      </c>
      <c r="B2097" s="265" t="s">
        <v>526</v>
      </c>
      <c r="C2097" s="265">
        <v>1</v>
      </c>
      <c r="D2097" s="265" t="s">
        <v>525</v>
      </c>
      <c r="E2097" s="265" t="s">
        <v>519</v>
      </c>
      <c r="F2097" s="265" t="s">
        <v>519</v>
      </c>
      <c r="G2097" s="265">
        <v>0</v>
      </c>
      <c r="K2097" s="266">
        <v>40179.5</v>
      </c>
      <c r="L2097" s="265">
        <v>0</v>
      </c>
      <c r="M2097" s="265">
        <v>0</v>
      </c>
      <c r="N2097" s="265">
        <f t="shared" si="32"/>
        <v>0</v>
      </c>
    </row>
    <row r="2098" spans="1:14" hidden="1" x14ac:dyDescent="0.2">
      <c r="A2098" s="265" t="s">
        <v>730</v>
      </c>
      <c r="B2098" s="265" t="s">
        <v>526</v>
      </c>
      <c r="C2098" s="265">
        <v>1</v>
      </c>
      <c r="D2098" s="265" t="s">
        <v>525</v>
      </c>
      <c r="E2098" s="265" t="s">
        <v>519</v>
      </c>
      <c r="F2098" s="265" t="s">
        <v>519</v>
      </c>
      <c r="G2098" s="265">
        <v>0</v>
      </c>
      <c r="K2098" s="266">
        <v>40179.5</v>
      </c>
      <c r="L2098" s="265">
        <v>0</v>
      </c>
      <c r="M2098" s="265">
        <v>0</v>
      </c>
      <c r="N2098" s="265">
        <f t="shared" si="32"/>
        <v>0</v>
      </c>
    </row>
    <row r="2099" spans="1:14" hidden="1" x14ac:dyDescent="0.2">
      <c r="A2099" s="265" t="s">
        <v>729</v>
      </c>
      <c r="B2099" s="265" t="s">
        <v>526</v>
      </c>
      <c r="C2099" s="265">
        <v>1</v>
      </c>
      <c r="D2099" s="265" t="s">
        <v>525</v>
      </c>
      <c r="E2099" s="265" t="s">
        <v>519</v>
      </c>
      <c r="F2099" s="265" t="s">
        <v>519</v>
      </c>
      <c r="G2099" s="265">
        <v>0</v>
      </c>
      <c r="K2099" s="266">
        <v>40179.5</v>
      </c>
      <c r="L2099" s="265">
        <v>0</v>
      </c>
      <c r="M2099" s="265">
        <v>0</v>
      </c>
      <c r="N2099" s="265">
        <f t="shared" si="32"/>
        <v>0</v>
      </c>
    </row>
    <row r="2100" spans="1:14" hidden="1" x14ac:dyDescent="0.2">
      <c r="A2100" s="265" t="s">
        <v>728</v>
      </c>
      <c r="B2100" s="265" t="s">
        <v>526</v>
      </c>
      <c r="C2100" s="265">
        <v>1</v>
      </c>
      <c r="D2100" s="265" t="s">
        <v>525</v>
      </c>
      <c r="E2100" s="265" t="s">
        <v>519</v>
      </c>
      <c r="F2100" s="265" t="s">
        <v>519</v>
      </c>
      <c r="G2100" s="265">
        <v>0</v>
      </c>
      <c r="K2100" s="266">
        <v>40179.5</v>
      </c>
      <c r="L2100" s="265">
        <v>0</v>
      </c>
      <c r="M2100" s="265">
        <v>0</v>
      </c>
      <c r="N2100" s="265">
        <f t="shared" si="32"/>
        <v>0</v>
      </c>
    </row>
    <row r="2101" spans="1:14" hidden="1" x14ac:dyDescent="0.2">
      <c r="A2101" s="265" t="s">
        <v>727</v>
      </c>
      <c r="B2101" s="265" t="s">
        <v>526</v>
      </c>
      <c r="C2101" s="265">
        <v>1</v>
      </c>
      <c r="D2101" s="265" t="s">
        <v>525</v>
      </c>
      <c r="E2101" s="265" t="s">
        <v>519</v>
      </c>
      <c r="F2101" s="265" t="s">
        <v>519</v>
      </c>
      <c r="G2101" s="265">
        <v>0</v>
      </c>
      <c r="K2101" s="266">
        <v>40179.5</v>
      </c>
      <c r="L2101" s="265">
        <v>0</v>
      </c>
      <c r="M2101" s="265">
        <v>0</v>
      </c>
      <c r="N2101" s="265">
        <f t="shared" si="32"/>
        <v>0</v>
      </c>
    </row>
    <row r="2102" spans="1:14" hidden="1" x14ac:dyDescent="0.2">
      <c r="A2102" s="265" t="s">
        <v>726</v>
      </c>
      <c r="B2102" s="265" t="s">
        <v>526</v>
      </c>
      <c r="C2102" s="265">
        <v>1</v>
      </c>
      <c r="D2102" s="265" t="s">
        <v>525</v>
      </c>
      <c r="E2102" s="265" t="s">
        <v>519</v>
      </c>
      <c r="F2102" s="265" t="s">
        <v>519</v>
      </c>
      <c r="G2102" s="265">
        <v>0</v>
      </c>
      <c r="K2102" s="266">
        <v>40179.5</v>
      </c>
      <c r="L2102" s="265">
        <v>0</v>
      </c>
      <c r="M2102" s="265">
        <v>0</v>
      </c>
      <c r="N2102" s="265">
        <f t="shared" si="32"/>
        <v>0</v>
      </c>
    </row>
    <row r="2103" spans="1:14" hidden="1" x14ac:dyDescent="0.2">
      <c r="A2103" s="265" t="s">
        <v>725</v>
      </c>
      <c r="B2103" s="265" t="s">
        <v>526</v>
      </c>
      <c r="C2103" s="265">
        <v>1</v>
      </c>
      <c r="D2103" s="265" t="s">
        <v>525</v>
      </c>
      <c r="E2103" s="265" t="s">
        <v>519</v>
      </c>
      <c r="F2103" s="265" t="s">
        <v>519</v>
      </c>
      <c r="G2103" s="265">
        <v>0</v>
      </c>
      <c r="K2103" s="266">
        <v>40179.5</v>
      </c>
      <c r="L2103" s="265">
        <v>0</v>
      </c>
      <c r="M2103" s="265">
        <v>0</v>
      </c>
      <c r="N2103" s="265">
        <f t="shared" si="32"/>
        <v>0</v>
      </c>
    </row>
    <row r="2104" spans="1:14" hidden="1" x14ac:dyDescent="0.2">
      <c r="A2104" s="265" t="s">
        <v>724</v>
      </c>
      <c r="B2104" s="265" t="s">
        <v>526</v>
      </c>
      <c r="C2104" s="265">
        <v>1</v>
      </c>
      <c r="D2104" s="265" t="s">
        <v>525</v>
      </c>
      <c r="E2104" s="265" t="s">
        <v>519</v>
      </c>
      <c r="F2104" s="265" t="s">
        <v>519</v>
      </c>
      <c r="G2104" s="265">
        <v>0</v>
      </c>
      <c r="K2104" s="266">
        <v>40179.5</v>
      </c>
      <c r="L2104" s="265">
        <v>0</v>
      </c>
      <c r="M2104" s="265">
        <v>0</v>
      </c>
      <c r="N2104" s="265">
        <f t="shared" si="32"/>
        <v>0</v>
      </c>
    </row>
    <row r="2105" spans="1:14" hidden="1" x14ac:dyDescent="0.2">
      <c r="A2105" s="265" t="s">
        <v>723</v>
      </c>
      <c r="B2105" s="265" t="s">
        <v>526</v>
      </c>
      <c r="C2105" s="265">
        <v>1</v>
      </c>
      <c r="D2105" s="265" t="s">
        <v>525</v>
      </c>
      <c r="E2105" s="265" t="s">
        <v>519</v>
      </c>
      <c r="F2105" s="265" t="s">
        <v>519</v>
      </c>
      <c r="G2105" s="265">
        <v>0</v>
      </c>
      <c r="K2105" s="266">
        <v>40179.5</v>
      </c>
      <c r="L2105" s="265">
        <v>0</v>
      </c>
      <c r="M2105" s="265">
        <v>0</v>
      </c>
      <c r="N2105" s="265">
        <f t="shared" si="32"/>
        <v>0</v>
      </c>
    </row>
    <row r="2106" spans="1:14" hidden="1" x14ac:dyDescent="0.2">
      <c r="A2106" s="265" t="s">
        <v>722</v>
      </c>
      <c r="B2106" s="265" t="s">
        <v>526</v>
      </c>
      <c r="C2106" s="265">
        <v>1</v>
      </c>
      <c r="D2106" s="265" t="s">
        <v>525</v>
      </c>
      <c r="E2106" s="265" t="s">
        <v>519</v>
      </c>
      <c r="F2106" s="265" t="s">
        <v>519</v>
      </c>
      <c r="G2106" s="265">
        <v>0</v>
      </c>
      <c r="K2106" s="266">
        <v>40179.5</v>
      </c>
      <c r="L2106" s="265">
        <v>0</v>
      </c>
      <c r="M2106" s="265">
        <v>0</v>
      </c>
      <c r="N2106" s="265">
        <f t="shared" si="32"/>
        <v>0</v>
      </c>
    </row>
    <row r="2107" spans="1:14" hidden="1" x14ac:dyDescent="0.2">
      <c r="A2107" s="265" t="s">
        <v>721</v>
      </c>
      <c r="B2107" s="265" t="s">
        <v>526</v>
      </c>
      <c r="C2107" s="265">
        <v>1</v>
      </c>
      <c r="D2107" s="265" t="s">
        <v>525</v>
      </c>
      <c r="E2107" s="265" t="s">
        <v>519</v>
      </c>
      <c r="F2107" s="265" t="s">
        <v>519</v>
      </c>
      <c r="G2107" s="265">
        <v>0</v>
      </c>
      <c r="K2107" s="266">
        <v>40179.5</v>
      </c>
      <c r="L2107" s="265">
        <v>0</v>
      </c>
      <c r="M2107" s="265">
        <v>0</v>
      </c>
      <c r="N2107" s="265">
        <f t="shared" si="32"/>
        <v>0</v>
      </c>
    </row>
    <row r="2108" spans="1:14" hidden="1" x14ac:dyDescent="0.2">
      <c r="A2108" s="265" t="s">
        <v>720</v>
      </c>
      <c r="B2108" s="265" t="s">
        <v>526</v>
      </c>
      <c r="C2108" s="265">
        <v>1</v>
      </c>
      <c r="D2108" s="265" t="s">
        <v>525</v>
      </c>
      <c r="E2108" s="265" t="s">
        <v>519</v>
      </c>
      <c r="F2108" s="265" t="s">
        <v>519</v>
      </c>
      <c r="G2108" s="265">
        <v>0</v>
      </c>
      <c r="K2108" s="266">
        <v>40179.5</v>
      </c>
      <c r="L2108" s="265">
        <v>0</v>
      </c>
      <c r="M2108" s="265">
        <v>0</v>
      </c>
      <c r="N2108" s="265">
        <f t="shared" si="32"/>
        <v>0</v>
      </c>
    </row>
    <row r="2109" spans="1:14" hidden="1" x14ac:dyDescent="0.2">
      <c r="A2109" s="265" t="s">
        <v>719</v>
      </c>
      <c r="B2109" s="265" t="s">
        <v>526</v>
      </c>
      <c r="C2109" s="265">
        <v>1</v>
      </c>
      <c r="D2109" s="265" t="s">
        <v>525</v>
      </c>
      <c r="E2109" s="265" t="s">
        <v>519</v>
      </c>
      <c r="F2109" s="265" t="s">
        <v>519</v>
      </c>
      <c r="G2109" s="265">
        <v>0</v>
      </c>
      <c r="K2109" s="266">
        <v>40179.5</v>
      </c>
      <c r="L2109" s="265">
        <v>0</v>
      </c>
      <c r="M2109" s="265">
        <v>0</v>
      </c>
      <c r="N2109" s="265">
        <f t="shared" si="32"/>
        <v>0</v>
      </c>
    </row>
    <row r="2110" spans="1:14" hidden="1" x14ac:dyDescent="0.2">
      <c r="A2110" s="265" t="s">
        <v>718</v>
      </c>
      <c r="B2110" s="265" t="s">
        <v>526</v>
      </c>
      <c r="C2110" s="265">
        <v>1</v>
      </c>
      <c r="D2110" s="265" t="s">
        <v>525</v>
      </c>
      <c r="E2110" s="265" t="s">
        <v>519</v>
      </c>
      <c r="F2110" s="265" t="s">
        <v>519</v>
      </c>
      <c r="G2110" s="265">
        <v>0</v>
      </c>
      <c r="K2110" s="266">
        <v>40179.5</v>
      </c>
      <c r="L2110" s="265">
        <v>0</v>
      </c>
      <c r="M2110" s="265">
        <v>0</v>
      </c>
      <c r="N2110" s="265">
        <f t="shared" si="32"/>
        <v>0</v>
      </c>
    </row>
    <row r="2111" spans="1:14" hidden="1" x14ac:dyDescent="0.2">
      <c r="A2111" s="265" t="s">
        <v>717</v>
      </c>
      <c r="B2111" s="265" t="s">
        <v>526</v>
      </c>
      <c r="C2111" s="265">
        <v>1</v>
      </c>
      <c r="D2111" s="265" t="s">
        <v>525</v>
      </c>
      <c r="E2111" s="265" t="s">
        <v>519</v>
      </c>
      <c r="F2111" s="265" t="s">
        <v>519</v>
      </c>
      <c r="G2111" s="265">
        <v>0</v>
      </c>
      <c r="K2111" s="266">
        <v>40179.5</v>
      </c>
      <c r="L2111" s="265">
        <v>0</v>
      </c>
      <c r="M2111" s="265">
        <v>0</v>
      </c>
      <c r="N2111" s="265">
        <f t="shared" si="32"/>
        <v>0</v>
      </c>
    </row>
    <row r="2112" spans="1:14" hidden="1" x14ac:dyDescent="0.2">
      <c r="A2112" s="265" t="s">
        <v>716</v>
      </c>
      <c r="B2112" s="265" t="s">
        <v>526</v>
      </c>
      <c r="C2112" s="265">
        <v>1</v>
      </c>
      <c r="D2112" s="265" t="s">
        <v>525</v>
      </c>
      <c r="E2112" s="265" t="s">
        <v>519</v>
      </c>
      <c r="F2112" s="265" t="s">
        <v>519</v>
      </c>
      <c r="G2112" s="265">
        <v>0</v>
      </c>
      <c r="K2112" s="266">
        <v>40179.5</v>
      </c>
      <c r="L2112" s="265">
        <v>0</v>
      </c>
      <c r="M2112" s="265">
        <v>0</v>
      </c>
      <c r="N2112" s="265">
        <f t="shared" si="32"/>
        <v>0</v>
      </c>
    </row>
    <row r="2113" spans="1:14" hidden="1" x14ac:dyDescent="0.2">
      <c r="A2113" s="265" t="s">
        <v>715</v>
      </c>
      <c r="B2113" s="265" t="s">
        <v>526</v>
      </c>
      <c r="C2113" s="265">
        <v>1</v>
      </c>
      <c r="D2113" s="265" t="s">
        <v>525</v>
      </c>
      <c r="E2113" s="265" t="s">
        <v>519</v>
      </c>
      <c r="F2113" s="265" t="s">
        <v>519</v>
      </c>
      <c r="G2113" s="265">
        <v>0</v>
      </c>
      <c r="K2113" s="266">
        <v>40179.5</v>
      </c>
      <c r="L2113" s="265">
        <v>0</v>
      </c>
      <c r="M2113" s="265">
        <v>0</v>
      </c>
      <c r="N2113" s="265">
        <f t="shared" si="32"/>
        <v>0</v>
      </c>
    </row>
    <row r="2114" spans="1:14" hidden="1" x14ac:dyDescent="0.2">
      <c r="A2114" s="265" t="s">
        <v>714</v>
      </c>
      <c r="B2114" s="265" t="s">
        <v>526</v>
      </c>
      <c r="C2114" s="265">
        <v>1</v>
      </c>
      <c r="D2114" s="265" t="s">
        <v>525</v>
      </c>
      <c r="E2114" s="265" t="s">
        <v>519</v>
      </c>
      <c r="F2114" s="265" t="s">
        <v>519</v>
      </c>
      <c r="G2114" s="265">
        <v>0</v>
      </c>
      <c r="K2114" s="266">
        <v>40179.5</v>
      </c>
      <c r="L2114" s="265">
        <v>0</v>
      </c>
      <c r="M2114" s="265">
        <v>0</v>
      </c>
      <c r="N2114" s="265">
        <f t="shared" si="32"/>
        <v>0</v>
      </c>
    </row>
    <row r="2115" spans="1:14" hidden="1" x14ac:dyDescent="0.2">
      <c r="A2115" s="265" t="s">
        <v>713</v>
      </c>
      <c r="B2115" s="265" t="s">
        <v>526</v>
      </c>
      <c r="C2115" s="265">
        <v>1</v>
      </c>
      <c r="D2115" s="265" t="s">
        <v>525</v>
      </c>
      <c r="E2115" s="265" t="s">
        <v>519</v>
      </c>
      <c r="F2115" s="265" t="s">
        <v>519</v>
      </c>
      <c r="G2115" s="265">
        <v>0</v>
      </c>
      <c r="K2115" s="266">
        <v>40179.5</v>
      </c>
      <c r="L2115" s="265">
        <v>0</v>
      </c>
      <c r="M2115" s="265">
        <v>0</v>
      </c>
      <c r="N2115" s="265">
        <f t="shared" si="32"/>
        <v>0</v>
      </c>
    </row>
    <row r="2116" spans="1:14" hidden="1" x14ac:dyDescent="0.2">
      <c r="A2116" s="265" t="s">
        <v>712</v>
      </c>
      <c r="B2116" s="265" t="s">
        <v>526</v>
      </c>
      <c r="C2116" s="265">
        <v>1</v>
      </c>
      <c r="D2116" s="265" t="s">
        <v>525</v>
      </c>
      <c r="E2116" s="265" t="s">
        <v>519</v>
      </c>
      <c r="F2116" s="265" t="s">
        <v>519</v>
      </c>
      <c r="G2116" s="265">
        <v>0</v>
      </c>
      <c r="K2116" s="266">
        <v>40179.5</v>
      </c>
      <c r="L2116" s="265">
        <v>0</v>
      </c>
      <c r="M2116" s="265">
        <v>0</v>
      </c>
      <c r="N2116" s="265">
        <f t="shared" ref="N2116:N2179" si="33">L2116+M2116</f>
        <v>0</v>
      </c>
    </row>
    <row r="2117" spans="1:14" hidden="1" x14ac:dyDescent="0.2">
      <c r="A2117" s="265" t="s">
        <v>711</v>
      </c>
      <c r="B2117" s="265" t="s">
        <v>526</v>
      </c>
      <c r="C2117" s="265">
        <v>1</v>
      </c>
      <c r="D2117" s="265" t="s">
        <v>525</v>
      </c>
      <c r="E2117" s="265" t="s">
        <v>519</v>
      </c>
      <c r="F2117" s="265" t="s">
        <v>519</v>
      </c>
      <c r="G2117" s="265">
        <v>0</v>
      </c>
      <c r="K2117" s="266">
        <v>40179.5</v>
      </c>
      <c r="L2117" s="265">
        <v>0</v>
      </c>
      <c r="M2117" s="265">
        <v>0</v>
      </c>
      <c r="N2117" s="265">
        <f t="shared" si="33"/>
        <v>0</v>
      </c>
    </row>
    <row r="2118" spans="1:14" hidden="1" x14ac:dyDescent="0.2">
      <c r="A2118" s="265" t="s">
        <v>710</v>
      </c>
      <c r="B2118" s="265" t="s">
        <v>526</v>
      </c>
      <c r="C2118" s="265">
        <v>1</v>
      </c>
      <c r="D2118" s="265" t="s">
        <v>525</v>
      </c>
      <c r="E2118" s="265" t="s">
        <v>519</v>
      </c>
      <c r="F2118" s="265" t="s">
        <v>519</v>
      </c>
      <c r="G2118" s="265">
        <v>0</v>
      </c>
      <c r="K2118" s="266">
        <v>40179.5</v>
      </c>
      <c r="L2118" s="265">
        <v>0</v>
      </c>
      <c r="M2118" s="265">
        <v>0</v>
      </c>
      <c r="N2118" s="265">
        <f t="shared" si="33"/>
        <v>0</v>
      </c>
    </row>
    <row r="2119" spans="1:14" hidden="1" x14ac:dyDescent="0.2">
      <c r="A2119" s="265" t="s">
        <v>709</v>
      </c>
      <c r="B2119" s="265" t="s">
        <v>526</v>
      </c>
      <c r="C2119" s="265">
        <v>1</v>
      </c>
      <c r="D2119" s="265" t="s">
        <v>525</v>
      </c>
      <c r="E2119" s="265" t="s">
        <v>519</v>
      </c>
      <c r="F2119" s="265" t="s">
        <v>519</v>
      </c>
      <c r="G2119" s="265">
        <v>0</v>
      </c>
      <c r="K2119" s="266">
        <v>40179.5</v>
      </c>
      <c r="L2119" s="265">
        <v>0</v>
      </c>
      <c r="M2119" s="265">
        <v>0</v>
      </c>
      <c r="N2119" s="265">
        <f t="shared" si="33"/>
        <v>0</v>
      </c>
    </row>
    <row r="2120" spans="1:14" hidden="1" x14ac:dyDescent="0.2">
      <c r="A2120" s="265" t="s">
        <v>708</v>
      </c>
      <c r="B2120" s="265" t="s">
        <v>526</v>
      </c>
      <c r="C2120" s="265">
        <v>1</v>
      </c>
      <c r="D2120" s="265" t="s">
        <v>525</v>
      </c>
      <c r="E2120" s="265" t="s">
        <v>519</v>
      </c>
      <c r="F2120" s="265" t="s">
        <v>519</v>
      </c>
      <c r="G2120" s="265">
        <v>0</v>
      </c>
      <c r="K2120" s="266">
        <v>40179.5</v>
      </c>
      <c r="L2120" s="265">
        <v>0</v>
      </c>
      <c r="M2120" s="265">
        <v>0</v>
      </c>
      <c r="N2120" s="265">
        <f t="shared" si="33"/>
        <v>0</v>
      </c>
    </row>
    <row r="2121" spans="1:14" hidden="1" x14ac:dyDescent="0.2">
      <c r="A2121" s="265" t="s">
        <v>707</v>
      </c>
      <c r="B2121" s="265" t="s">
        <v>526</v>
      </c>
      <c r="C2121" s="265">
        <v>1</v>
      </c>
      <c r="D2121" s="265" t="s">
        <v>525</v>
      </c>
      <c r="E2121" s="265" t="s">
        <v>519</v>
      </c>
      <c r="F2121" s="265" t="s">
        <v>519</v>
      </c>
      <c r="G2121" s="265">
        <v>0</v>
      </c>
      <c r="K2121" s="266">
        <v>40179.5</v>
      </c>
      <c r="L2121" s="265">
        <v>0</v>
      </c>
      <c r="M2121" s="265">
        <v>0</v>
      </c>
      <c r="N2121" s="265">
        <f t="shared" si="33"/>
        <v>0</v>
      </c>
    </row>
    <row r="2122" spans="1:14" hidden="1" x14ac:dyDescent="0.2">
      <c r="A2122" s="265" t="s">
        <v>706</v>
      </c>
      <c r="B2122" s="265" t="s">
        <v>526</v>
      </c>
      <c r="C2122" s="265">
        <v>1</v>
      </c>
      <c r="D2122" s="265" t="s">
        <v>525</v>
      </c>
      <c r="E2122" s="265" t="s">
        <v>519</v>
      </c>
      <c r="F2122" s="265" t="s">
        <v>519</v>
      </c>
      <c r="G2122" s="265">
        <v>0</v>
      </c>
      <c r="K2122" s="266">
        <v>40179.5</v>
      </c>
      <c r="L2122" s="265">
        <v>0</v>
      </c>
      <c r="M2122" s="265">
        <v>0</v>
      </c>
      <c r="N2122" s="265">
        <f t="shared" si="33"/>
        <v>0</v>
      </c>
    </row>
    <row r="2123" spans="1:14" hidden="1" x14ac:dyDescent="0.2">
      <c r="A2123" s="265" t="s">
        <v>705</v>
      </c>
      <c r="B2123" s="265" t="s">
        <v>526</v>
      </c>
      <c r="C2123" s="265">
        <v>1</v>
      </c>
      <c r="D2123" s="265" t="s">
        <v>525</v>
      </c>
      <c r="E2123" s="265" t="s">
        <v>519</v>
      </c>
      <c r="F2123" s="265" t="s">
        <v>519</v>
      </c>
      <c r="G2123" s="265">
        <v>0</v>
      </c>
      <c r="K2123" s="266">
        <v>40179.5</v>
      </c>
      <c r="L2123" s="265">
        <v>0</v>
      </c>
      <c r="M2123" s="265">
        <v>0</v>
      </c>
      <c r="N2123" s="265">
        <f t="shared" si="33"/>
        <v>0</v>
      </c>
    </row>
    <row r="2124" spans="1:14" hidden="1" x14ac:dyDescent="0.2">
      <c r="A2124" s="265" t="s">
        <v>704</v>
      </c>
      <c r="B2124" s="265" t="s">
        <v>526</v>
      </c>
      <c r="C2124" s="265">
        <v>1</v>
      </c>
      <c r="D2124" s="265" t="s">
        <v>525</v>
      </c>
      <c r="E2124" s="265" t="s">
        <v>519</v>
      </c>
      <c r="F2124" s="265" t="s">
        <v>519</v>
      </c>
      <c r="G2124" s="265">
        <v>0</v>
      </c>
      <c r="K2124" s="266">
        <v>40179.5</v>
      </c>
      <c r="L2124" s="265">
        <v>0</v>
      </c>
      <c r="M2124" s="265">
        <v>0</v>
      </c>
      <c r="N2124" s="265">
        <f t="shared" si="33"/>
        <v>0</v>
      </c>
    </row>
    <row r="2125" spans="1:14" hidden="1" x14ac:dyDescent="0.2">
      <c r="A2125" s="265" t="s">
        <v>703</v>
      </c>
      <c r="B2125" s="265" t="s">
        <v>526</v>
      </c>
      <c r="C2125" s="265">
        <v>1</v>
      </c>
      <c r="D2125" s="265" t="s">
        <v>525</v>
      </c>
      <c r="E2125" s="265" t="s">
        <v>519</v>
      </c>
      <c r="F2125" s="265" t="s">
        <v>519</v>
      </c>
      <c r="G2125" s="265">
        <v>0</v>
      </c>
      <c r="K2125" s="266">
        <v>40179.5</v>
      </c>
      <c r="L2125" s="265">
        <v>0</v>
      </c>
      <c r="M2125" s="265">
        <v>0</v>
      </c>
      <c r="N2125" s="265">
        <f t="shared" si="33"/>
        <v>0</v>
      </c>
    </row>
    <row r="2126" spans="1:14" hidden="1" x14ac:dyDescent="0.2">
      <c r="A2126" s="265" t="s">
        <v>702</v>
      </c>
      <c r="B2126" s="265" t="s">
        <v>526</v>
      </c>
      <c r="C2126" s="265">
        <v>1</v>
      </c>
      <c r="D2126" s="265" t="s">
        <v>525</v>
      </c>
      <c r="E2126" s="265" t="s">
        <v>519</v>
      </c>
      <c r="F2126" s="265" t="s">
        <v>519</v>
      </c>
      <c r="G2126" s="265">
        <v>0</v>
      </c>
      <c r="K2126" s="266">
        <v>40179.5</v>
      </c>
      <c r="L2126" s="265">
        <v>0</v>
      </c>
      <c r="M2126" s="265">
        <v>0</v>
      </c>
      <c r="N2126" s="265">
        <f t="shared" si="33"/>
        <v>0</v>
      </c>
    </row>
    <row r="2127" spans="1:14" hidden="1" x14ac:dyDescent="0.2">
      <c r="A2127" s="265" t="s">
        <v>701</v>
      </c>
      <c r="B2127" s="265" t="s">
        <v>526</v>
      </c>
      <c r="C2127" s="265">
        <v>1</v>
      </c>
      <c r="D2127" s="265" t="s">
        <v>525</v>
      </c>
      <c r="E2127" s="265" t="s">
        <v>519</v>
      </c>
      <c r="F2127" s="265" t="s">
        <v>519</v>
      </c>
      <c r="G2127" s="265">
        <v>0</v>
      </c>
      <c r="K2127" s="266">
        <v>40179.5</v>
      </c>
      <c r="L2127" s="265">
        <v>0</v>
      </c>
      <c r="M2127" s="265">
        <v>0</v>
      </c>
      <c r="N2127" s="265">
        <f t="shared" si="33"/>
        <v>0</v>
      </c>
    </row>
    <row r="2128" spans="1:14" hidden="1" x14ac:dyDescent="0.2">
      <c r="A2128" s="265" t="s">
        <v>700</v>
      </c>
      <c r="B2128" s="265" t="s">
        <v>526</v>
      </c>
      <c r="C2128" s="265">
        <v>1</v>
      </c>
      <c r="D2128" s="265" t="s">
        <v>525</v>
      </c>
      <c r="E2128" s="265" t="s">
        <v>519</v>
      </c>
      <c r="F2128" s="265" t="s">
        <v>519</v>
      </c>
      <c r="G2128" s="265">
        <v>0</v>
      </c>
      <c r="K2128" s="266">
        <v>40179.5</v>
      </c>
      <c r="L2128" s="265">
        <v>0</v>
      </c>
      <c r="M2128" s="265">
        <v>0</v>
      </c>
      <c r="N2128" s="265">
        <f t="shared" si="33"/>
        <v>0</v>
      </c>
    </row>
    <row r="2129" spans="1:14" hidden="1" x14ac:dyDescent="0.2">
      <c r="A2129" s="265" t="s">
        <v>699</v>
      </c>
      <c r="B2129" s="265" t="s">
        <v>526</v>
      </c>
      <c r="C2129" s="265">
        <v>1</v>
      </c>
      <c r="D2129" s="265" t="s">
        <v>525</v>
      </c>
      <c r="E2129" s="265" t="s">
        <v>519</v>
      </c>
      <c r="F2129" s="265" t="s">
        <v>519</v>
      </c>
      <c r="G2129" s="265">
        <v>0</v>
      </c>
      <c r="K2129" s="266">
        <v>40179.5</v>
      </c>
      <c r="L2129" s="265">
        <v>0</v>
      </c>
      <c r="M2129" s="265">
        <v>0</v>
      </c>
      <c r="N2129" s="265">
        <f t="shared" si="33"/>
        <v>0</v>
      </c>
    </row>
    <row r="2130" spans="1:14" hidden="1" x14ac:dyDescent="0.2">
      <c r="A2130" s="265" t="s">
        <v>698</v>
      </c>
      <c r="B2130" s="265" t="s">
        <v>526</v>
      </c>
      <c r="C2130" s="265">
        <v>1</v>
      </c>
      <c r="D2130" s="265" t="s">
        <v>525</v>
      </c>
      <c r="E2130" s="265" t="s">
        <v>519</v>
      </c>
      <c r="F2130" s="265" t="s">
        <v>519</v>
      </c>
      <c r="G2130" s="265">
        <v>0</v>
      </c>
      <c r="K2130" s="266">
        <v>40179.5</v>
      </c>
      <c r="L2130" s="265">
        <v>0</v>
      </c>
      <c r="M2130" s="265">
        <v>0</v>
      </c>
      <c r="N2130" s="265">
        <f t="shared" si="33"/>
        <v>0</v>
      </c>
    </row>
    <row r="2131" spans="1:14" hidden="1" x14ac:dyDescent="0.2">
      <c r="A2131" s="265" t="s">
        <v>697</v>
      </c>
      <c r="B2131" s="265" t="s">
        <v>526</v>
      </c>
      <c r="C2131" s="265">
        <v>1</v>
      </c>
      <c r="D2131" s="265" t="s">
        <v>525</v>
      </c>
      <c r="E2131" s="265" t="s">
        <v>519</v>
      </c>
      <c r="F2131" s="265" t="s">
        <v>519</v>
      </c>
      <c r="G2131" s="265">
        <v>0</v>
      </c>
      <c r="K2131" s="266">
        <v>40179.5</v>
      </c>
      <c r="L2131" s="265">
        <v>0</v>
      </c>
      <c r="M2131" s="265">
        <v>0</v>
      </c>
      <c r="N2131" s="265">
        <f t="shared" si="33"/>
        <v>0</v>
      </c>
    </row>
    <row r="2132" spans="1:14" hidden="1" x14ac:dyDescent="0.2">
      <c r="A2132" s="265" t="s">
        <v>696</v>
      </c>
      <c r="B2132" s="265" t="s">
        <v>526</v>
      </c>
      <c r="C2132" s="265">
        <v>1</v>
      </c>
      <c r="D2132" s="265" t="s">
        <v>525</v>
      </c>
      <c r="E2132" s="265" t="s">
        <v>519</v>
      </c>
      <c r="F2132" s="265" t="s">
        <v>519</v>
      </c>
      <c r="G2132" s="265">
        <v>0</v>
      </c>
      <c r="K2132" s="266">
        <v>40179.5</v>
      </c>
      <c r="L2132" s="265">
        <v>0</v>
      </c>
      <c r="M2132" s="265">
        <v>0</v>
      </c>
      <c r="N2132" s="265">
        <f t="shared" si="33"/>
        <v>0</v>
      </c>
    </row>
    <row r="2133" spans="1:14" hidden="1" x14ac:dyDescent="0.2">
      <c r="A2133" s="265" t="s">
        <v>695</v>
      </c>
      <c r="B2133" s="265" t="s">
        <v>526</v>
      </c>
      <c r="C2133" s="265">
        <v>1</v>
      </c>
      <c r="D2133" s="265" t="s">
        <v>525</v>
      </c>
      <c r="E2133" s="265" t="s">
        <v>519</v>
      </c>
      <c r="F2133" s="265" t="s">
        <v>519</v>
      </c>
      <c r="G2133" s="265">
        <v>0</v>
      </c>
      <c r="K2133" s="266">
        <v>40179.5</v>
      </c>
      <c r="L2133" s="265">
        <v>0</v>
      </c>
      <c r="M2133" s="265">
        <v>0</v>
      </c>
      <c r="N2133" s="265">
        <f t="shared" si="33"/>
        <v>0</v>
      </c>
    </row>
    <row r="2134" spans="1:14" hidden="1" x14ac:dyDescent="0.2">
      <c r="A2134" s="265" t="s">
        <v>694</v>
      </c>
      <c r="B2134" s="265" t="s">
        <v>526</v>
      </c>
      <c r="C2134" s="265">
        <v>1</v>
      </c>
      <c r="D2134" s="265" t="s">
        <v>525</v>
      </c>
      <c r="E2134" s="265" t="s">
        <v>519</v>
      </c>
      <c r="F2134" s="265" t="s">
        <v>519</v>
      </c>
      <c r="G2134" s="265">
        <v>0</v>
      </c>
      <c r="K2134" s="266">
        <v>40179.5</v>
      </c>
      <c r="L2134" s="265">
        <v>0</v>
      </c>
      <c r="M2134" s="265">
        <v>0</v>
      </c>
      <c r="N2134" s="265">
        <f t="shared" si="33"/>
        <v>0</v>
      </c>
    </row>
    <row r="2135" spans="1:14" hidden="1" x14ac:dyDescent="0.2">
      <c r="A2135" s="265" t="s">
        <v>693</v>
      </c>
      <c r="B2135" s="265" t="s">
        <v>526</v>
      </c>
      <c r="C2135" s="265">
        <v>1</v>
      </c>
      <c r="D2135" s="265" t="s">
        <v>525</v>
      </c>
      <c r="E2135" s="265" t="s">
        <v>519</v>
      </c>
      <c r="F2135" s="265" t="s">
        <v>519</v>
      </c>
      <c r="G2135" s="265">
        <v>0</v>
      </c>
      <c r="K2135" s="266">
        <v>40179.5</v>
      </c>
      <c r="L2135" s="265">
        <v>0</v>
      </c>
      <c r="M2135" s="265">
        <v>0</v>
      </c>
      <c r="N2135" s="265">
        <f t="shared" si="33"/>
        <v>0</v>
      </c>
    </row>
    <row r="2136" spans="1:14" hidden="1" x14ac:dyDescent="0.2">
      <c r="A2136" s="265" t="s">
        <v>692</v>
      </c>
      <c r="B2136" s="265" t="s">
        <v>526</v>
      </c>
      <c r="C2136" s="265">
        <v>1</v>
      </c>
      <c r="D2136" s="265" t="s">
        <v>525</v>
      </c>
      <c r="E2136" s="265" t="s">
        <v>519</v>
      </c>
      <c r="F2136" s="265" t="s">
        <v>519</v>
      </c>
      <c r="G2136" s="265">
        <v>0</v>
      </c>
      <c r="K2136" s="266">
        <v>40179.5</v>
      </c>
      <c r="L2136" s="265">
        <v>0</v>
      </c>
      <c r="M2136" s="265">
        <v>0</v>
      </c>
      <c r="N2136" s="265">
        <f t="shared" si="33"/>
        <v>0</v>
      </c>
    </row>
    <row r="2137" spans="1:14" hidden="1" x14ac:dyDescent="0.2">
      <c r="A2137" s="265" t="s">
        <v>691</v>
      </c>
      <c r="B2137" s="265" t="s">
        <v>526</v>
      </c>
      <c r="C2137" s="265">
        <v>1</v>
      </c>
      <c r="D2137" s="265" t="s">
        <v>525</v>
      </c>
      <c r="E2137" s="265" t="s">
        <v>519</v>
      </c>
      <c r="F2137" s="265" t="s">
        <v>519</v>
      </c>
      <c r="G2137" s="265">
        <v>0</v>
      </c>
      <c r="K2137" s="266">
        <v>40179.5</v>
      </c>
      <c r="L2137" s="265">
        <v>0</v>
      </c>
      <c r="M2137" s="265">
        <v>0</v>
      </c>
      <c r="N2137" s="265">
        <f t="shared" si="33"/>
        <v>0</v>
      </c>
    </row>
    <row r="2138" spans="1:14" hidden="1" x14ac:dyDescent="0.2">
      <c r="A2138" s="265" t="s">
        <v>690</v>
      </c>
      <c r="B2138" s="265" t="s">
        <v>526</v>
      </c>
      <c r="C2138" s="265">
        <v>1</v>
      </c>
      <c r="D2138" s="265" t="s">
        <v>525</v>
      </c>
      <c r="E2138" s="265" t="s">
        <v>519</v>
      </c>
      <c r="F2138" s="265" t="s">
        <v>519</v>
      </c>
      <c r="G2138" s="265">
        <v>0</v>
      </c>
      <c r="K2138" s="266">
        <v>40179.5</v>
      </c>
      <c r="L2138" s="265">
        <v>0</v>
      </c>
      <c r="M2138" s="265">
        <v>0</v>
      </c>
      <c r="N2138" s="265">
        <f t="shared" si="33"/>
        <v>0</v>
      </c>
    </row>
    <row r="2139" spans="1:14" hidden="1" x14ac:dyDescent="0.2">
      <c r="A2139" s="265" t="s">
        <v>689</v>
      </c>
      <c r="B2139" s="265" t="s">
        <v>526</v>
      </c>
      <c r="C2139" s="265">
        <v>1</v>
      </c>
      <c r="D2139" s="265" t="s">
        <v>525</v>
      </c>
      <c r="E2139" s="265" t="s">
        <v>519</v>
      </c>
      <c r="F2139" s="265" t="s">
        <v>519</v>
      </c>
      <c r="G2139" s="265">
        <v>0</v>
      </c>
      <c r="K2139" s="266">
        <v>40179.5</v>
      </c>
      <c r="L2139" s="265">
        <v>0</v>
      </c>
      <c r="M2139" s="265">
        <v>0</v>
      </c>
      <c r="N2139" s="265">
        <f t="shared" si="33"/>
        <v>0</v>
      </c>
    </row>
    <row r="2140" spans="1:14" hidden="1" x14ac:dyDescent="0.2">
      <c r="A2140" s="265" t="s">
        <v>688</v>
      </c>
      <c r="B2140" s="265" t="s">
        <v>526</v>
      </c>
      <c r="C2140" s="265">
        <v>1</v>
      </c>
      <c r="D2140" s="265" t="s">
        <v>525</v>
      </c>
      <c r="E2140" s="265" t="s">
        <v>519</v>
      </c>
      <c r="F2140" s="265" t="s">
        <v>519</v>
      </c>
      <c r="G2140" s="265">
        <v>0</v>
      </c>
      <c r="K2140" s="266">
        <v>40179.5</v>
      </c>
      <c r="L2140" s="265">
        <v>0</v>
      </c>
      <c r="M2140" s="265">
        <v>0</v>
      </c>
      <c r="N2140" s="265">
        <f t="shared" si="33"/>
        <v>0</v>
      </c>
    </row>
    <row r="2141" spans="1:14" hidden="1" x14ac:dyDescent="0.2">
      <c r="A2141" s="265" t="s">
        <v>687</v>
      </c>
      <c r="B2141" s="265" t="s">
        <v>526</v>
      </c>
      <c r="C2141" s="265">
        <v>1</v>
      </c>
      <c r="D2141" s="265" t="s">
        <v>525</v>
      </c>
      <c r="E2141" s="265" t="s">
        <v>519</v>
      </c>
      <c r="F2141" s="265" t="s">
        <v>519</v>
      </c>
      <c r="G2141" s="265">
        <v>0</v>
      </c>
      <c r="K2141" s="266">
        <v>40179.5</v>
      </c>
      <c r="L2141" s="265">
        <v>0</v>
      </c>
      <c r="M2141" s="265">
        <v>0</v>
      </c>
      <c r="N2141" s="265">
        <f t="shared" si="33"/>
        <v>0</v>
      </c>
    </row>
    <row r="2142" spans="1:14" hidden="1" x14ac:dyDescent="0.2">
      <c r="A2142" s="265" t="s">
        <v>686</v>
      </c>
      <c r="B2142" s="265" t="s">
        <v>526</v>
      </c>
      <c r="C2142" s="265">
        <v>1</v>
      </c>
      <c r="D2142" s="265" t="s">
        <v>525</v>
      </c>
      <c r="E2142" s="265" t="s">
        <v>519</v>
      </c>
      <c r="F2142" s="265" t="s">
        <v>519</v>
      </c>
      <c r="G2142" s="265">
        <v>0</v>
      </c>
      <c r="K2142" s="266">
        <v>40179.5</v>
      </c>
      <c r="L2142" s="265">
        <v>0</v>
      </c>
      <c r="M2142" s="265">
        <v>0</v>
      </c>
      <c r="N2142" s="265">
        <f t="shared" si="33"/>
        <v>0</v>
      </c>
    </row>
    <row r="2143" spans="1:14" hidden="1" x14ac:dyDescent="0.2">
      <c r="A2143" s="265" t="s">
        <v>685</v>
      </c>
      <c r="B2143" s="265" t="s">
        <v>526</v>
      </c>
      <c r="C2143" s="265">
        <v>1</v>
      </c>
      <c r="D2143" s="265" t="s">
        <v>525</v>
      </c>
      <c r="E2143" s="265" t="s">
        <v>519</v>
      </c>
      <c r="F2143" s="265" t="s">
        <v>519</v>
      </c>
      <c r="G2143" s="265">
        <v>0</v>
      </c>
      <c r="K2143" s="266">
        <v>40179.5</v>
      </c>
      <c r="L2143" s="265">
        <v>0</v>
      </c>
      <c r="M2143" s="265">
        <v>0</v>
      </c>
      <c r="N2143" s="265">
        <f t="shared" si="33"/>
        <v>0</v>
      </c>
    </row>
    <row r="2144" spans="1:14" hidden="1" x14ac:dyDescent="0.2">
      <c r="A2144" s="265" t="s">
        <v>684</v>
      </c>
      <c r="B2144" s="265" t="s">
        <v>526</v>
      </c>
      <c r="C2144" s="265">
        <v>1</v>
      </c>
      <c r="D2144" s="265" t="s">
        <v>525</v>
      </c>
      <c r="E2144" s="265" t="s">
        <v>519</v>
      </c>
      <c r="F2144" s="265" t="s">
        <v>519</v>
      </c>
      <c r="G2144" s="265">
        <v>0</v>
      </c>
      <c r="K2144" s="266">
        <v>40179.5</v>
      </c>
      <c r="L2144" s="265">
        <v>0</v>
      </c>
      <c r="M2144" s="265">
        <v>0</v>
      </c>
      <c r="N2144" s="265">
        <f t="shared" si="33"/>
        <v>0</v>
      </c>
    </row>
    <row r="2145" spans="1:14" hidden="1" x14ac:dyDescent="0.2">
      <c r="A2145" s="265" t="s">
        <v>683</v>
      </c>
      <c r="B2145" s="265" t="s">
        <v>526</v>
      </c>
      <c r="C2145" s="265">
        <v>1</v>
      </c>
      <c r="D2145" s="265" t="s">
        <v>525</v>
      </c>
      <c r="E2145" s="265" t="s">
        <v>519</v>
      </c>
      <c r="F2145" s="265" t="s">
        <v>519</v>
      </c>
      <c r="G2145" s="265">
        <v>0</v>
      </c>
      <c r="K2145" s="266">
        <v>40179.5</v>
      </c>
      <c r="L2145" s="265">
        <v>0</v>
      </c>
      <c r="M2145" s="265">
        <v>0</v>
      </c>
      <c r="N2145" s="265">
        <f t="shared" si="33"/>
        <v>0</v>
      </c>
    </row>
    <row r="2146" spans="1:14" hidden="1" x14ac:dyDescent="0.2">
      <c r="A2146" s="265" t="s">
        <v>682</v>
      </c>
      <c r="B2146" s="265" t="s">
        <v>526</v>
      </c>
      <c r="C2146" s="265">
        <v>1</v>
      </c>
      <c r="D2146" s="265" t="s">
        <v>525</v>
      </c>
      <c r="E2146" s="265" t="s">
        <v>519</v>
      </c>
      <c r="F2146" s="265" t="s">
        <v>519</v>
      </c>
      <c r="G2146" s="265">
        <v>0</v>
      </c>
      <c r="K2146" s="266">
        <v>40179.5</v>
      </c>
      <c r="L2146" s="265">
        <v>0</v>
      </c>
      <c r="M2146" s="265">
        <v>0</v>
      </c>
      <c r="N2146" s="265">
        <f t="shared" si="33"/>
        <v>0</v>
      </c>
    </row>
    <row r="2147" spans="1:14" hidden="1" x14ac:dyDescent="0.2">
      <c r="A2147" s="265" t="s">
        <v>681</v>
      </c>
      <c r="B2147" s="265" t="s">
        <v>526</v>
      </c>
      <c r="C2147" s="265">
        <v>1</v>
      </c>
      <c r="D2147" s="265" t="s">
        <v>525</v>
      </c>
      <c r="E2147" s="265" t="s">
        <v>519</v>
      </c>
      <c r="F2147" s="265" t="s">
        <v>519</v>
      </c>
      <c r="G2147" s="265">
        <v>0</v>
      </c>
      <c r="K2147" s="266">
        <v>40179.5</v>
      </c>
      <c r="L2147" s="265">
        <v>0</v>
      </c>
      <c r="M2147" s="265">
        <v>0</v>
      </c>
      <c r="N2147" s="265">
        <f t="shared" si="33"/>
        <v>0</v>
      </c>
    </row>
    <row r="2148" spans="1:14" hidden="1" x14ac:dyDescent="0.2">
      <c r="A2148" s="265" t="s">
        <v>680</v>
      </c>
      <c r="B2148" s="265" t="s">
        <v>526</v>
      </c>
      <c r="C2148" s="265">
        <v>1</v>
      </c>
      <c r="D2148" s="265" t="s">
        <v>525</v>
      </c>
      <c r="E2148" s="265" t="s">
        <v>519</v>
      </c>
      <c r="F2148" s="265" t="s">
        <v>519</v>
      </c>
      <c r="G2148" s="265">
        <v>0</v>
      </c>
      <c r="K2148" s="266">
        <v>40179.5</v>
      </c>
      <c r="L2148" s="265">
        <v>0</v>
      </c>
      <c r="M2148" s="265">
        <v>0</v>
      </c>
      <c r="N2148" s="265">
        <f t="shared" si="33"/>
        <v>0</v>
      </c>
    </row>
    <row r="2149" spans="1:14" hidden="1" x14ac:dyDescent="0.2">
      <c r="A2149" s="265" t="s">
        <v>679</v>
      </c>
      <c r="B2149" s="265" t="s">
        <v>526</v>
      </c>
      <c r="C2149" s="265">
        <v>1</v>
      </c>
      <c r="D2149" s="265" t="s">
        <v>525</v>
      </c>
      <c r="E2149" s="265" t="s">
        <v>519</v>
      </c>
      <c r="F2149" s="265" t="s">
        <v>519</v>
      </c>
      <c r="G2149" s="265">
        <v>0</v>
      </c>
      <c r="K2149" s="266">
        <v>40179.5</v>
      </c>
      <c r="L2149" s="265">
        <v>0</v>
      </c>
      <c r="M2149" s="265">
        <v>0</v>
      </c>
      <c r="N2149" s="265">
        <f t="shared" si="33"/>
        <v>0</v>
      </c>
    </row>
    <row r="2150" spans="1:14" hidden="1" x14ac:dyDescent="0.2">
      <c r="A2150" s="265" t="s">
        <v>678</v>
      </c>
      <c r="B2150" s="265" t="s">
        <v>526</v>
      </c>
      <c r="C2150" s="265">
        <v>1</v>
      </c>
      <c r="D2150" s="265" t="s">
        <v>525</v>
      </c>
      <c r="E2150" s="265" t="s">
        <v>519</v>
      </c>
      <c r="F2150" s="265" t="s">
        <v>519</v>
      </c>
      <c r="G2150" s="265">
        <v>0</v>
      </c>
      <c r="K2150" s="266">
        <v>40179.5</v>
      </c>
      <c r="L2150" s="265">
        <v>0</v>
      </c>
      <c r="M2150" s="265">
        <v>0</v>
      </c>
      <c r="N2150" s="265">
        <f t="shared" si="33"/>
        <v>0</v>
      </c>
    </row>
    <row r="2151" spans="1:14" hidden="1" x14ac:dyDescent="0.2">
      <c r="A2151" s="265" t="s">
        <v>677</v>
      </c>
      <c r="B2151" s="265" t="s">
        <v>526</v>
      </c>
      <c r="C2151" s="265">
        <v>1</v>
      </c>
      <c r="D2151" s="265" t="s">
        <v>525</v>
      </c>
      <c r="E2151" s="265" t="s">
        <v>519</v>
      </c>
      <c r="F2151" s="265" t="s">
        <v>519</v>
      </c>
      <c r="G2151" s="265">
        <v>0</v>
      </c>
      <c r="K2151" s="266">
        <v>40179.5</v>
      </c>
      <c r="L2151" s="265">
        <v>0</v>
      </c>
      <c r="M2151" s="265">
        <v>0</v>
      </c>
      <c r="N2151" s="265">
        <f t="shared" si="33"/>
        <v>0</v>
      </c>
    </row>
    <row r="2152" spans="1:14" hidden="1" x14ac:dyDescent="0.2">
      <c r="A2152" s="265" t="s">
        <v>676</v>
      </c>
      <c r="B2152" s="265" t="s">
        <v>526</v>
      </c>
      <c r="C2152" s="265">
        <v>1</v>
      </c>
      <c r="D2152" s="265" t="s">
        <v>525</v>
      </c>
      <c r="E2152" s="265" t="s">
        <v>519</v>
      </c>
      <c r="F2152" s="265" t="s">
        <v>519</v>
      </c>
      <c r="G2152" s="265">
        <v>0</v>
      </c>
      <c r="K2152" s="266">
        <v>40179.5</v>
      </c>
      <c r="L2152" s="265">
        <v>0</v>
      </c>
      <c r="M2152" s="265">
        <v>0</v>
      </c>
      <c r="N2152" s="265">
        <f t="shared" si="33"/>
        <v>0</v>
      </c>
    </row>
    <row r="2153" spans="1:14" hidden="1" x14ac:dyDescent="0.2">
      <c r="A2153" s="265" t="s">
        <v>675</v>
      </c>
      <c r="B2153" s="265" t="s">
        <v>526</v>
      </c>
      <c r="C2153" s="265">
        <v>1</v>
      </c>
      <c r="D2153" s="265" t="s">
        <v>525</v>
      </c>
      <c r="E2153" s="265" t="s">
        <v>519</v>
      </c>
      <c r="F2153" s="265" t="s">
        <v>519</v>
      </c>
      <c r="G2153" s="265">
        <v>0</v>
      </c>
      <c r="K2153" s="266">
        <v>40179.5</v>
      </c>
      <c r="L2153" s="265">
        <v>0</v>
      </c>
      <c r="M2153" s="265">
        <v>0</v>
      </c>
      <c r="N2153" s="265">
        <f t="shared" si="33"/>
        <v>0</v>
      </c>
    </row>
    <row r="2154" spans="1:14" hidden="1" x14ac:dyDescent="0.2">
      <c r="A2154" s="265" t="s">
        <v>674</v>
      </c>
      <c r="B2154" s="265" t="s">
        <v>526</v>
      </c>
      <c r="C2154" s="265">
        <v>1</v>
      </c>
      <c r="D2154" s="265" t="s">
        <v>525</v>
      </c>
      <c r="E2154" s="265" t="s">
        <v>519</v>
      </c>
      <c r="F2154" s="265" t="s">
        <v>519</v>
      </c>
      <c r="G2154" s="265">
        <v>0</v>
      </c>
      <c r="K2154" s="266">
        <v>40179.5</v>
      </c>
      <c r="L2154" s="265">
        <v>0</v>
      </c>
      <c r="M2154" s="265">
        <v>0</v>
      </c>
      <c r="N2154" s="265">
        <f t="shared" si="33"/>
        <v>0</v>
      </c>
    </row>
    <row r="2155" spans="1:14" hidden="1" x14ac:dyDescent="0.2">
      <c r="A2155" s="265" t="s">
        <v>673</v>
      </c>
      <c r="B2155" s="265" t="s">
        <v>526</v>
      </c>
      <c r="C2155" s="265">
        <v>1</v>
      </c>
      <c r="D2155" s="265" t="s">
        <v>525</v>
      </c>
      <c r="E2155" s="265" t="s">
        <v>519</v>
      </c>
      <c r="F2155" s="265" t="s">
        <v>519</v>
      </c>
      <c r="G2155" s="265">
        <v>0</v>
      </c>
      <c r="K2155" s="266">
        <v>40179.5</v>
      </c>
      <c r="L2155" s="265">
        <v>0</v>
      </c>
      <c r="M2155" s="265">
        <v>0</v>
      </c>
      <c r="N2155" s="265">
        <f t="shared" si="33"/>
        <v>0</v>
      </c>
    </row>
    <row r="2156" spans="1:14" hidden="1" x14ac:dyDescent="0.2">
      <c r="A2156" s="265" t="s">
        <v>672</v>
      </c>
      <c r="B2156" s="265" t="s">
        <v>526</v>
      </c>
      <c r="C2156" s="265">
        <v>1</v>
      </c>
      <c r="D2156" s="265" t="s">
        <v>525</v>
      </c>
      <c r="E2156" s="265" t="s">
        <v>519</v>
      </c>
      <c r="F2156" s="265" t="s">
        <v>519</v>
      </c>
      <c r="G2156" s="265">
        <v>0</v>
      </c>
      <c r="K2156" s="266">
        <v>40179.5</v>
      </c>
      <c r="L2156" s="265">
        <v>0</v>
      </c>
      <c r="M2156" s="265">
        <v>0</v>
      </c>
      <c r="N2156" s="265">
        <f t="shared" si="33"/>
        <v>0</v>
      </c>
    </row>
    <row r="2157" spans="1:14" hidden="1" x14ac:dyDescent="0.2">
      <c r="A2157" s="265" t="s">
        <v>671</v>
      </c>
      <c r="B2157" s="265" t="s">
        <v>526</v>
      </c>
      <c r="C2157" s="265">
        <v>1</v>
      </c>
      <c r="D2157" s="265" t="s">
        <v>525</v>
      </c>
      <c r="E2157" s="265" t="s">
        <v>519</v>
      </c>
      <c r="F2157" s="265" t="s">
        <v>519</v>
      </c>
      <c r="G2157" s="265">
        <v>0</v>
      </c>
      <c r="K2157" s="266">
        <v>40179.5</v>
      </c>
      <c r="L2157" s="265">
        <v>0</v>
      </c>
      <c r="M2157" s="265">
        <v>0</v>
      </c>
      <c r="N2157" s="265">
        <f t="shared" si="33"/>
        <v>0</v>
      </c>
    </row>
    <row r="2158" spans="1:14" hidden="1" x14ac:dyDescent="0.2">
      <c r="A2158" s="265" t="s">
        <v>670</v>
      </c>
      <c r="B2158" s="265" t="s">
        <v>526</v>
      </c>
      <c r="C2158" s="265">
        <v>1</v>
      </c>
      <c r="D2158" s="265" t="s">
        <v>525</v>
      </c>
      <c r="E2158" s="265" t="s">
        <v>519</v>
      </c>
      <c r="F2158" s="265" t="s">
        <v>519</v>
      </c>
      <c r="G2158" s="265">
        <v>0</v>
      </c>
      <c r="K2158" s="266">
        <v>40179.5</v>
      </c>
      <c r="L2158" s="265">
        <v>0</v>
      </c>
      <c r="M2158" s="265">
        <v>0</v>
      </c>
      <c r="N2158" s="265">
        <f t="shared" si="33"/>
        <v>0</v>
      </c>
    </row>
    <row r="2159" spans="1:14" hidden="1" x14ac:dyDescent="0.2">
      <c r="A2159" s="265" t="s">
        <v>669</v>
      </c>
      <c r="B2159" s="265" t="s">
        <v>526</v>
      </c>
      <c r="C2159" s="265">
        <v>1</v>
      </c>
      <c r="D2159" s="265" t="s">
        <v>525</v>
      </c>
      <c r="E2159" s="265" t="s">
        <v>519</v>
      </c>
      <c r="F2159" s="265" t="s">
        <v>519</v>
      </c>
      <c r="G2159" s="265">
        <v>0</v>
      </c>
      <c r="K2159" s="266">
        <v>40179.5</v>
      </c>
      <c r="L2159" s="265">
        <v>0</v>
      </c>
      <c r="M2159" s="265">
        <v>0</v>
      </c>
      <c r="N2159" s="265">
        <f t="shared" si="33"/>
        <v>0</v>
      </c>
    </row>
    <row r="2160" spans="1:14" hidden="1" x14ac:dyDescent="0.2">
      <c r="A2160" s="265" t="s">
        <v>668</v>
      </c>
      <c r="B2160" s="265" t="s">
        <v>526</v>
      </c>
      <c r="C2160" s="265">
        <v>1</v>
      </c>
      <c r="D2160" s="265" t="s">
        <v>525</v>
      </c>
      <c r="E2160" s="265" t="s">
        <v>519</v>
      </c>
      <c r="F2160" s="265" t="s">
        <v>519</v>
      </c>
      <c r="G2160" s="265">
        <v>0</v>
      </c>
      <c r="K2160" s="266">
        <v>40179.5</v>
      </c>
      <c r="L2160" s="265">
        <v>0</v>
      </c>
      <c r="M2160" s="265">
        <v>0</v>
      </c>
      <c r="N2160" s="265">
        <f t="shared" si="33"/>
        <v>0</v>
      </c>
    </row>
    <row r="2161" spans="1:15" hidden="1" x14ac:dyDescent="0.2">
      <c r="A2161" s="265" t="s">
        <v>667</v>
      </c>
      <c r="B2161" s="265" t="s">
        <v>526</v>
      </c>
      <c r="C2161" s="265">
        <v>1</v>
      </c>
      <c r="D2161" s="265" t="s">
        <v>525</v>
      </c>
      <c r="E2161" s="265" t="s">
        <v>519</v>
      </c>
      <c r="F2161" s="265" t="s">
        <v>519</v>
      </c>
      <c r="G2161" s="265">
        <v>0</v>
      </c>
      <c r="K2161" s="266">
        <v>40179.5</v>
      </c>
      <c r="L2161" s="265">
        <v>0</v>
      </c>
      <c r="M2161" s="265">
        <v>0</v>
      </c>
      <c r="N2161" s="265">
        <f t="shared" si="33"/>
        <v>0</v>
      </c>
    </row>
    <row r="2162" spans="1:15" hidden="1" x14ac:dyDescent="0.2">
      <c r="A2162" s="265" t="s">
        <v>666</v>
      </c>
      <c r="B2162" s="265" t="s">
        <v>526</v>
      </c>
      <c r="C2162" s="265">
        <v>1</v>
      </c>
      <c r="D2162" s="265" t="s">
        <v>525</v>
      </c>
      <c r="E2162" s="265" t="s">
        <v>519</v>
      </c>
      <c r="F2162" s="265" t="s">
        <v>519</v>
      </c>
      <c r="G2162" s="265">
        <v>0</v>
      </c>
      <c r="K2162" s="266">
        <v>40179.5</v>
      </c>
      <c r="L2162" s="265">
        <v>0</v>
      </c>
      <c r="M2162" s="265">
        <v>0</v>
      </c>
      <c r="N2162" s="265">
        <f t="shared" si="33"/>
        <v>0</v>
      </c>
    </row>
    <row r="2163" spans="1:15" hidden="1" x14ac:dyDescent="0.2">
      <c r="A2163" s="265" t="s">
        <v>665</v>
      </c>
      <c r="B2163" s="265" t="s">
        <v>526</v>
      </c>
      <c r="C2163" s="265">
        <v>1</v>
      </c>
      <c r="D2163" s="265" t="s">
        <v>525</v>
      </c>
      <c r="E2163" s="265" t="s">
        <v>519</v>
      </c>
      <c r="F2163" s="265" t="s">
        <v>519</v>
      </c>
      <c r="G2163" s="265">
        <v>0</v>
      </c>
      <c r="K2163" s="266">
        <v>40179.5</v>
      </c>
      <c r="L2163" s="265">
        <v>0</v>
      </c>
      <c r="M2163" s="265">
        <v>0</v>
      </c>
      <c r="N2163" s="265">
        <f t="shared" si="33"/>
        <v>0</v>
      </c>
    </row>
    <row r="2164" spans="1:15" hidden="1" x14ac:dyDescent="0.2">
      <c r="A2164" s="265" t="s">
        <v>664</v>
      </c>
      <c r="B2164" s="265" t="s">
        <v>526</v>
      </c>
      <c r="C2164" s="265">
        <v>1</v>
      </c>
      <c r="D2164" s="265" t="s">
        <v>525</v>
      </c>
      <c r="E2164" s="265" t="s">
        <v>519</v>
      </c>
      <c r="F2164" s="265" t="s">
        <v>519</v>
      </c>
      <c r="G2164" s="265">
        <v>0</v>
      </c>
      <c r="K2164" s="266">
        <v>40179.5</v>
      </c>
      <c r="L2164" s="265">
        <v>0</v>
      </c>
      <c r="M2164" s="265">
        <v>0</v>
      </c>
      <c r="N2164" s="265">
        <f t="shared" si="33"/>
        <v>0</v>
      </c>
    </row>
    <row r="2165" spans="1:15" hidden="1" x14ac:dyDescent="0.2">
      <c r="A2165" s="265" t="s">
        <v>663</v>
      </c>
      <c r="B2165" s="265" t="s">
        <v>526</v>
      </c>
      <c r="C2165" s="265">
        <v>1</v>
      </c>
      <c r="D2165" s="265" t="s">
        <v>525</v>
      </c>
      <c r="E2165" s="265" t="s">
        <v>519</v>
      </c>
      <c r="F2165" s="265" t="s">
        <v>519</v>
      </c>
      <c r="G2165" s="265">
        <v>0</v>
      </c>
      <c r="K2165" s="266">
        <v>40179.5</v>
      </c>
      <c r="L2165" s="265">
        <v>0</v>
      </c>
      <c r="M2165" s="265">
        <v>0</v>
      </c>
      <c r="N2165" s="265">
        <f t="shared" si="33"/>
        <v>0</v>
      </c>
    </row>
    <row r="2166" spans="1:15" hidden="1" x14ac:dyDescent="0.2">
      <c r="A2166" s="265" t="s">
        <v>662</v>
      </c>
      <c r="B2166" s="265" t="s">
        <v>526</v>
      </c>
      <c r="C2166" s="265">
        <v>1</v>
      </c>
      <c r="D2166" s="265" t="s">
        <v>525</v>
      </c>
      <c r="E2166" s="265" t="s">
        <v>519</v>
      </c>
      <c r="F2166" s="265" t="s">
        <v>519</v>
      </c>
      <c r="G2166" s="265">
        <v>0</v>
      </c>
      <c r="K2166" s="266">
        <v>40179.5</v>
      </c>
      <c r="L2166" s="265">
        <v>0</v>
      </c>
      <c r="M2166" s="265">
        <v>0</v>
      </c>
      <c r="N2166" s="265">
        <f t="shared" si="33"/>
        <v>0</v>
      </c>
    </row>
    <row r="2167" spans="1:15" hidden="1" x14ac:dyDescent="0.2">
      <c r="A2167" s="265" t="s">
        <v>661</v>
      </c>
      <c r="B2167" s="265" t="s">
        <v>526</v>
      </c>
      <c r="C2167" s="265">
        <v>1</v>
      </c>
      <c r="D2167" s="265" t="s">
        <v>525</v>
      </c>
      <c r="E2167" s="265" t="s">
        <v>519</v>
      </c>
      <c r="F2167" s="265" t="s">
        <v>519</v>
      </c>
      <c r="G2167" s="265">
        <v>0</v>
      </c>
      <c r="K2167" s="266">
        <v>40179.5</v>
      </c>
      <c r="L2167" s="265">
        <v>0</v>
      </c>
      <c r="M2167" s="265">
        <v>0</v>
      </c>
      <c r="N2167" s="265">
        <f t="shared" si="33"/>
        <v>0</v>
      </c>
    </row>
    <row r="2168" spans="1:15" hidden="1" x14ac:dyDescent="0.2">
      <c r="A2168" s="265" t="s">
        <v>660</v>
      </c>
      <c r="B2168" s="265" t="s">
        <v>526</v>
      </c>
      <c r="C2168" s="265">
        <v>1</v>
      </c>
      <c r="D2168" s="265" t="s">
        <v>525</v>
      </c>
      <c r="E2168" s="265" t="s">
        <v>519</v>
      </c>
      <c r="F2168" s="265" t="s">
        <v>519</v>
      </c>
      <c r="G2168" s="265">
        <v>0</v>
      </c>
      <c r="K2168" s="266">
        <v>40179.5</v>
      </c>
      <c r="L2168" s="265">
        <v>0</v>
      </c>
      <c r="M2168" s="265">
        <v>0</v>
      </c>
      <c r="N2168" s="265">
        <f t="shared" si="33"/>
        <v>0</v>
      </c>
    </row>
    <row r="2169" spans="1:15" hidden="1" x14ac:dyDescent="0.2">
      <c r="A2169" s="265" t="s">
        <v>659</v>
      </c>
      <c r="B2169" s="265" t="s">
        <v>526</v>
      </c>
      <c r="C2169" s="265">
        <v>1</v>
      </c>
      <c r="D2169" s="265" t="s">
        <v>525</v>
      </c>
      <c r="E2169" s="265" t="s">
        <v>519</v>
      </c>
      <c r="F2169" s="265" t="s">
        <v>519</v>
      </c>
      <c r="G2169" s="265">
        <v>0</v>
      </c>
      <c r="K2169" s="266">
        <v>40179.5</v>
      </c>
      <c r="L2169" s="265">
        <v>0</v>
      </c>
      <c r="M2169" s="265">
        <v>0</v>
      </c>
      <c r="N2169" s="265">
        <f t="shared" si="33"/>
        <v>0</v>
      </c>
    </row>
    <row r="2170" spans="1:15" hidden="1" x14ac:dyDescent="0.2">
      <c r="A2170" s="265" t="s">
        <v>658</v>
      </c>
      <c r="B2170" s="265" t="s">
        <v>526</v>
      </c>
      <c r="C2170" s="265">
        <v>1</v>
      </c>
      <c r="D2170" s="265" t="s">
        <v>525</v>
      </c>
      <c r="E2170" s="265" t="s">
        <v>519</v>
      </c>
      <c r="F2170" s="265" t="s">
        <v>519</v>
      </c>
      <c r="G2170" s="265">
        <v>0</v>
      </c>
      <c r="K2170" s="266">
        <v>40179.5</v>
      </c>
      <c r="L2170" s="265">
        <v>0</v>
      </c>
      <c r="M2170" s="265">
        <v>0</v>
      </c>
      <c r="N2170" s="265">
        <f t="shared" si="33"/>
        <v>0</v>
      </c>
    </row>
    <row r="2171" spans="1:15" hidden="1" x14ac:dyDescent="0.2">
      <c r="A2171" s="265" t="s">
        <v>657</v>
      </c>
      <c r="B2171" s="265" t="s">
        <v>526</v>
      </c>
      <c r="C2171" s="265">
        <v>1</v>
      </c>
      <c r="D2171" s="265" t="s">
        <v>525</v>
      </c>
      <c r="E2171" s="265" t="s">
        <v>519</v>
      </c>
      <c r="F2171" s="265" t="s">
        <v>519</v>
      </c>
      <c r="G2171" s="265">
        <v>0</v>
      </c>
      <c r="K2171" s="266">
        <v>40179.5</v>
      </c>
      <c r="L2171" s="265">
        <v>0</v>
      </c>
      <c r="M2171" s="265">
        <v>0</v>
      </c>
      <c r="N2171" s="265">
        <f t="shared" si="33"/>
        <v>0</v>
      </c>
    </row>
    <row r="2172" spans="1:15" hidden="1" x14ac:dyDescent="0.2">
      <c r="A2172" s="265" t="s">
        <v>656</v>
      </c>
      <c r="B2172" s="265" t="s">
        <v>526</v>
      </c>
      <c r="C2172" s="265">
        <v>1</v>
      </c>
      <c r="D2172" s="265" t="s">
        <v>525</v>
      </c>
      <c r="E2172" s="265" t="s">
        <v>519</v>
      </c>
      <c r="F2172" s="265" t="s">
        <v>519</v>
      </c>
      <c r="G2172" s="265">
        <v>0</v>
      </c>
      <c r="K2172" s="266">
        <v>40179.5</v>
      </c>
      <c r="L2172" s="265">
        <v>0</v>
      </c>
      <c r="M2172" s="265">
        <v>0</v>
      </c>
      <c r="N2172" s="265">
        <f t="shared" si="33"/>
        <v>0</v>
      </c>
    </row>
    <row r="2173" spans="1:15" hidden="1" x14ac:dyDescent="0.2">
      <c r="A2173" s="265" t="s">
        <v>655</v>
      </c>
      <c r="B2173" s="265" t="s">
        <v>526</v>
      </c>
      <c r="C2173" s="265">
        <v>1</v>
      </c>
      <c r="D2173" s="265" t="s">
        <v>525</v>
      </c>
      <c r="E2173" s="265" t="s">
        <v>519</v>
      </c>
      <c r="F2173" s="265" t="s">
        <v>519</v>
      </c>
      <c r="G2173" s="265">
        <v>0</v>
      </c>
      <c r="K2173" s="266">
        <v>40179.5</v>
      </c>
      <c r="L2173" s="265">
        <v>0</v>
      </c>
      <c r="M2173" s="265">
        <v>0</v>
      </c>
      <c r="N2173" s="265">
        <f t="shared" si="33"/>
        <v>0</v>
      </c>
      <c r="O2173" s="265" t="s">
        <v>3044</v>
      </c>
    </row>
    <row r="2174" spans="1:15" hidden="1" x14ac:dyDescent="0.2">
      <c r="A2174" s="265" t="s">
        <v>654</v>
      </c>
      <c r="B2174" s="265" t="s">
        <v>526</v>
      </c>
      <c r="C2174" s="265">
        <v>1</v>
      </c>
      <c r="D2174" s="265" t="s">
        <v>525</v>
      </c>
      <c r="E2174" s="265" t="s">
        <v>519</v>
      </c>
      <c r="F2174" s="265" t="s">
        <v>519</v>
      </c>
      <c r="G2174" s="265">
        <v>0</v>
      </c>
      <c r="K2174" s="266">
        <v>40179.5</v>
      </c>
      <c r="L2174" s="265">
        <v>0</v>
      </c>
      <c r="M2174" s="265">
        <v>0</v>
      </c>
      <c r="N2174" s="265">
        <f t="shared" si="33"/>
        <v>0</v>
      </c>
    </row>
    <row r="2175" spans="1:15" hidden="1" x14ac:dyDescent="0.2">
      <c r="A2175" s="265" t="s">
        <v>653</v>
      </c>
      <c r="B2175" s="265" t="s">
        <v>526</v>
      </c>
      <c r="C2175" s="265">
        <v>1</v>
      </c>
      <c r="D2175" s="265" t="s">
        <v>525</v>
      </c>
      <c r="E2175" s="265" t="s">
        <v>519</v>
      </c>
      <c r="F2175" s="265" t="s">
        <v>519</v>
      </c>
      <c r="G2175" s="265">
        <v>0</v>
      </c>
      <c r="K2175" s="266">
        <v>40179.5</v>
      </c>
      <c r="L2175" s="265">
        <v>0</v>
      </c>
      <c r="M2175" s="265">
        <v>0</v>
      </c>
      <c r="N2175" s="265">
        <f t="shared" si="33"/>
        <v>0</v>
      </c>
    </row>
    <row r="2176" spans="1:15" hidden="1" x14ac:dyDescent="0.2">
      <c r="A2176" s="265" t="s">
        <v>652</v>
      </c>
      <c r="B2176" s="265" t="s">
        <v>526</v>
      </c>
      <c r="C2176" s="265">
        <v>1</v>
      </c>
      <c r="D2176" s="265" t="s">
        <v>525</v>
      </c>
      <c r="E2176" s="265" t="s">
        <v>519</v>
      </c>
      <c r="F2176" s="265" t="s">
        <v>519</v>
      </c>
      <c r="G2176" s="265">
        <v>0</v>
      </c>
      <c r="K2176" s="266">
        <v>40179.5</v>
      </c>
      <c r="L2176" s="265">
        <v>0</v>
      </c>
      <c r="M2176" s="265">
        <v>0</v>
      </c>
      <c r="N2176" s="265">
        <f t="shared" si="33"/>
        <v>0</v>
      </c>
    </row>
    <row r="2177" spans="1:14" hidden="1" x14ac:dyDescent="0.2">
      <c r="A2177" s="265" t="s">
        <v>651</v>
      </c>
      <c r="B2177" s="265" t="s">
        <v>526</v>
      </c>
      <c r="C2177" s="265">
        <v>1</v>
      </c>
      <c r="D2177" s="265" t="s">
        <v>525</v>
      </c>
      <c r="E2177" s="265" t="s">
        <v>519</v>
      </c>
      <c r="F2177" s="265" t="s">
        <v>519</v>
      </c>
      <c r="G2177" s="265">
        <v>0</v>
      </c>
      <c r="K2177" s="266">
        <v>40179.5</v>
      </c>
      <c r="L2177" s="265">
        <v>0</v>
      </c>
      <c r="M2177" s="265">
        <v>0</v>
      </c>
      <c r="N2177" s="265">
        <f t="shared" si="33"/>
        <v>0</v>
      </c>
    </row>
    <row r="2178" spans="1:14" hidden="1" x14ac:dyDescent="0.2">
      <c r="A2178" s="265" t="s">
        <v>650</v>
      </c>
      <c r="B2178" s="265" t="s">
        <v>526</v>
      </c>
      <c r="C2178" s="265">
        <v>1</v>
      </c>
      <c r="D2178" s="265" t="s">
        <v>525</v>
      </c>
      <c r="E2178" s="265" t="s">
        <v>519</v>
      </c>
      <c r="F2178" s="265" t="s">
        <v>519</v>
      </c>
      <c r="G2178" s="265">
        <v>0</v>
      </c>
      <c r="K2178" s="266">
        <v>40179.5</v>
      </c>
      <c r="L2178" s="265">
        <v>0</v>
      </c>
      <c r="M2178" s="265">
        <v>0</v>
      </c>
      <c r="N2178" s="265">
        <f t="shared" si="33"/>
        <v>0</v>
      </c>
    </row>
    <row r="2179" spans="1:14" hidden="1" x14ac:dyDescent="0.2">
      <c r="A2179" s="265" t="s">
        <v>649</v>
      </c>
      <c r="B2179" s="265" t="s">
        <v>526</v>
      </c>
      <c r="C2179" s="265">
        <v>1</v>
      </c>
      <c r="D2179" s="265" t="s">
        <v>525</v>
      </c>
      <c r="E2179" s="265" t="s">
        <v>519</v>
      </c>
      <c r="F2179" s="265" t="s">
        <v>519</v>
      </c>
      <c r="G2179" s="265">
        <v>0</v>
      </c>
      <c r="K2179" s="266">
        <v>40179.5</v>
      </c>
      <c r="L2179" s="265">
        <v>0</v>
      </c>
      <c r="M2179" s="265">
        <v>0</v>
      </c>
      <c r="N2179" s="265">
        <f t="shared" si="33"/>
        <v>0</v>
      </c>
    </row>
    <row r="2180" spans="1:14" hidden="1" x14ac:dyDescent="0.2">
      <c r="A2180" s="265" t="s">
        <v>648</v>
      </c>
      <c r="B2180" s="265" t="s">
        <v>526</v>
      </c>
      <c r="C2180" s="265">
        <v>1</v>
      </c>
      <c r="D2180" s="265" t="s">
        <v>525</v>
      </c>
      <c r="E2180" s="265" t="s">
        <v>519</v>
      </c>
      <c r="F2180" s="265" t="s">
        <v>519</v>
      </c>
      <c r="G2180" s="265">
        <v>0</v>
      </c>
      <c r="K2180" s="266">
        <v>40179.5</v>
      </c>
      <c r="L2180" s="265">
        <v>0</v>
      </c>
      <c r="M2180" s="265">
        <v>0</v>
      </c>
      <c r="N2180" s="265">
        <f t="shared" ref="N2180:N2243" si="34">L2180+M2180</f>
        <v>0</v>
      </c>
    </row>
    <row r="2181" spans="1:14" hidden="1" x14ac:dyDescent="0.2">
      <c r="A2181" s="265" t="s">
        <v>647</v>
      </c>
      <c r="B2181" s="265" t="s">
        <v>526</v>
      </c>
      <c r="C2181" s="265">
        <v>1</v>
      </c>
      <c r="D2181" s="265" t="s">
        <v>525</v>
      </c>
      <c r="E2181" s="265" t="s">
        <v>519</v>
      </c>
      <c r="F2181" s="265" t="s">
        <v>519</v>
      </c>
      <c r="G2181" s="265">
        <v>0</v>
      </c>
      <c r="K2181" s="266">
        <v>40179.5</v>
      </c>
      <c r="L2181" s="265">
        <v>0</v>
      </c>
      <c r="M2181" s="265">
        <v>0</v>
      </c>
      <c r="N2181" s="265">
        <f t="shared" si="34"/>
        <v>0</v>
      </c>
    </row>
    <row r="2182" spans="1:14" hidden="1" x14ac:dyDescent="0.2">
      <c r="A2182" s="265" t="s">
        <v>646</v>
      </c>
      <c r="B2182" s="265" t="s">
        <v>526</v>
      </c>
      <c r="C2182" s="265">
        <v>1</v>
      </c>
      <c r="D2182" s="265" t="s">
        <v>525</v>
      </c>
      <c r="E2182" s="265" t="s">
        <v>519</v>
      </c>
      <c r="F2182" s="265" t="s">
        <v>519</v>
      </c>
      <c r="G2182" s="265">
        <v>0</v>
      </c>
      <c r="K2182" s="266">
        <v>40179.5</v>
      </c>
      <c r="L2182" s="265">
        <v>0</v>
      </c>
      <c r="M2182" s="265">
        <v>0</v>
      </c>
      <c r="N2182" s="265">
        <f t="shared" si="34"/>
        <v>0</v>
      </c>
    </row>
    <row r="2183" spans="1:14" hidden="1" x14ac:dyDescent="0.2">
      <c r="A2183" s="265" t="s">
        <v>645</v>
      </c>
      <c r="B2183" s="265" t="s">
        <v>526</v>
      </c>
      <c r="C2183" s="265">
        <v>1</v>
      </c>
      <c r="D2183" s="265" t="s">
        <v>525</v>
      </c>
      <c r="E2183" s="265" t="s">
        <v>519</v>
      </c>
      <c r="F2183" s="265" t="s">
        <v>519</v>
      </c>
      <c r="G2183" s="265">
        <v>0</v>
      </c>
      <c r="K2183" s="266">
        <v>40179.5</v>
      </c>
      <c r="L2183" s="265">
        <v>0</v>
      </c>
      <c r="M2183" s="265">
        <v>0</v>
      </c>
      <c r="N2183" s="265">
        <f t="shared" si="34"/>
        <v>0</v>
      </c>
    </row>
    <row r="2184" spans="1:14" hidden="1" x14ac:dyDescent="0.2">
      <c r="A2184" s="265" t="s">
        <v>644</v>
      </c>
      <c r="B2184" s="265" t="s">
        <v>526</v>
      </c>
      <c r="C2184" s="265">
        <v>1</v>
      </c>
      <c r="D2184" s="265" t="s">
        <v>525</v>
      </c>
      <c r="E2184" s="265" t="s">
        <v>519</v>
      </c>
      <c r="F2184" s="265" t="s">
        <v>519</v>
      </c>
      <c r="G2184" s="265">
        <v>0</v>
      </c>
      <c r="K2184" s="266">
        <v>40179.5</v>
      </c>
      <c r="L2184" s="265">
        <v>0</v>
      </c>
      <c r="M2184" s="265">
        <v>0</v>
      </c>
      <c r="N2184" s="265">
        <f t="shared" si="34"/>
        <v>0</v>
      </c>
    </row>
    <row r="2185" spans="1:14" hidden="1" x14ac:dyDescent="0.2">
      <c r="A2185" s="265" t="s">
        <v>643</v>
      </c>
      <c r="B2185" s="265" t="s">
        <v>526</v>
      </c>
      <c r="C2185" s="265">
        <v>1</v>
      </c>
      <c r="D2185" s="265" t="s">
        <v>525</v>
      </c>
      <c r="E2185" s="265" t="s">
        <v>519</v>
      </c>
      <c r="F2185" s="265" t="s">
        <v>519</v>
      </c>
      <c r="G2185" s="265">
        <v>0</v>
      </c>
      <c r="K2185" s="266">
        <v>40179.5</v>
      </c>
      <c r="L2185" s="265">
        <v>0</v>
      </c>
      <c r="M2185" s="265">
        <v>0</v>
      </c>
      <c r="N2185" s="265">
        <f t="shared" si="34"/>
        <v>0</v>
      </c>
    </row>
    <row r="2186" spans="1:14" hidden="1" x14ac:dyDescent="0.2">
      <c r="A2186" s="265" t="s">
        <v>642</v>
      </c>
      <c r="B2186" s="265" t="s">
        <v>526</v>
      </c>
      <c r="C2186" s="265">
        <v>1</v>
      </c>
      <c r="D2186" s="265" t="s">
        <v>525</v>
      </c>
      <c r="E2186" s="265" t="s">
        <v>519</v>
      </c>
      <c r="F2186" s="265" t="s">
        <v>519</v>
      </c>
      <c r="G2186" s="265">
        <v>0</v>
      </c>
      <c r="K2186" s="266">
        <v>40179.5</v>
      </c>
      <c r="L2186" s="265">
        <v>0</v>
      </c>
      <c r="M2186" s="265">
        <v>0</v>
      </c>
      <c r="N2186" s="265">
        <f t="shared" si="34"/>
        <v>0</v>
      </c>
    </row>
    <row r="2187" spans="1:14" hidden="1" x14ac:dyDescent="0.2">
      <c r="A2187" s="265" t="s">
        <v>641</v>
      </c>
      <c r="B2187" s="265" t="s">
        <v>526</v>
      </c>
      <c r="C2187" s="265">
        <v>1</v>
      </c>
      <c r="D2187" s="265" t="s">
        <v>525</v>
      </c>
      <c r="E2187" s="265" t="s">
        <v>519</v>
      </c>
      <c r="F2187" s="265" t="s">
        <v>519</v>
      </c>
      <c r="G2187" s="265">
        <v>0</v>
      </c>
      <c r="K2187" s="266">
        <v>40179.5</v>
      </c>
      <c r="L2187" s="265">
        <v>0</v>
      </c>
      <c r="M2187" s="265">
        <v>0</v>
      </c>
      <c r="N2187" s="265">
        <f t="shared" si="34"/>
        <v>0</v>
      </c>
    </row>
    <row r="2188" spans="1:14" hidden="1" x14ac:dyDescent="0.2">
      <c r="A2188" s="265" t="s">
        <v>640</v>
      </c>
      <c r="B2188" s="265" t="s">
        <v>526</v>
      </c>
      <c r="C2188" s="265">
        <v>1</v>
      </c>
      <c r="D2188" s="265" t="s">
        <v>525</v>
      </c>
      <c r="E2188" s="265" t="s">
        <v>519</v>
      </c>
      <c r="F2188" s="265" t="s">
        <v>519</v>
      </c>
      <c r="G2188" s="265">
        <v>0</v>
      </c>
      <c r="K2188" s="266">
        <v>40179.5</v>
      </c>
      <c r="L2188" s="265">
        <v>0</v>
      </c>
      <c r="M2188" s="265">
        <v>0</v>
      </c>
      <c r="N2188" s="265">
        <f t="shared" si="34"/>
        <v>0</v>
      </c>
    </row>
    <row r="2189" spans="1:14" hidden="1" x14ac:dyDescent="0.2">
      <c r="A2189" s="265" t="s">
        <v>639</v>
      </c>
      <c r="B2189" s="265" t="s">
        <v>526</v>
      </c>
      <c r="C2189" s="265">
        <v>1</v>
      </c>
      <c r="D2189" s="265" t="s">
        <v>525</v>
      </c>
      <c r="E2189" s="265" t="s">
        <v>519</v>
      </c>
      <c r="F2189" s="265" t="s">
        <v>519</v>
      </c>
      <c r="G2189" s="265">
        <v>0</v>
      </c>
      <c r="K2189" s="266">
        <v>40179.5</v>
      </c>
      <c r="L2189" s="265">
        <v>0</v>
      </c>
      <c r="M2189" s="265">
        <v>0</v>
      </c>
      <c r="N2189" s="265">
        <f t="shared" si="34"/>
        <v>0</v>
      </c>
    </row>
    <row r="2190" spans="1:14" hidden="1" x14ac:dyDescent="0.2">
      <c r="A2190" s="265" t="s">
        <v>638</v>
      </c>
      <c r="B2190" s="265" t="s">
        <v>526</v>
      </c>
      <c r="C2190" s="265">
        <v>1</v>
      </c>
      <c r="D2190" s="265" t="s">
        <v>525</v>
      </c>
      <c r="E2190" s="265" t="s">
        <v>519</v>
      </c>
      <c r="F2190" s="265" t="s">
        <v>519</v>
      </c>
      <c r="G2190" s="265">
        <v>0</v>
      </c>
      <c r="K2190" s="266">
        <v>40179.5</v>
      </c>
      <c r="L2190" s="265">
        <v>0</v>
      </c>
      <c r="M2190" s="265">
        <v>0</v>
      </c>
      <c r="N2190" s="265">
        <f t="shared" si="34"/>
        <v>0</v>
      </c>
    </row>
    <row r="2191" spans="1:14" hidden="1" x14ac:dyDescent="0.2">
      <c r="A2191" s="265" t="s">
        <v>637</v>
      </c>
      <c r="B2191" s="265" t="s">
        <v>526</v>
      </c>
      <c r="C2191" s="265">
        <v>1</v>
      </c>
      <c r="D2191" s="265" t="s">
        <v>525</v>
      </c>
      <c r="E2191" s="265" t="s">
        <v>519</v>
      </c>
      <c r="F2191" s="265" t="s">
        <v>519</v>
      </c>
      <c r="G2191" s="265">
        <v>0</v>
      </c>
      <c r="K2191" s="266">
        <v>40179.5</v>
      </c>
      <c r="L2191" s="265">
        <v>0</v>
      </c>
      <c r="M2191" s="265">
        <v>0</v>
      </c>
      <c r="N2191" s="265">
        <f t="shared" si="34"/>
        <v>0</v>
      </c>
    </row>
    <row r="2192" spans="1:14" hidden="1" x14ac:dyDescent="0.2">
      <c r="A2192" s="265" t="s">
        <v>636</v>
      </c>
      <c r="B2192" s="265" t="s">
        <v>526</v>
      </c>
      <c r="C2192" s="265">
        <v>1</v>
      </c>
      <c r="D2192" s="265" t="s">
        <v>525</v>
      </c>
      <c r="E2192" s="265" t="s">
        <v>519</v>
      </c>
      <c r="F2192" s="265" t="s">
        <v>519</v>
      </c>
      <c r="G2192" s="265">
        <v>0</v>
      </c>
      <c r="K2192" s="266">
        <v>40179.5</v>
      </c>
      <c r="L2192" s="265">
        <v>0</v>
      </c>
      <c r="M2192" s="265">
        <v>0</v>
      </c>
      <c r="N2192" s="265">
        <f t="shared" si="34"/>
        <v>0</v>
      </c>
    </row>
    <row r="2193" spans="1:14" hidden="1" x14ac:dyDescent="0.2">
      <c r="A2193" s="265" t="s">
        <v>635</v>
      </c>
      <c r="B2193" s="265" t="s">
        <v>526</v>
      </c>
      <c r="C2193" s="265">
        <v>1</v>
      </c>
      <c r="D2193" s="265" t="s">
        <v>525</v>
      </c>
      <c r="E2193" s="265" t="s">
        <v>519</v>
      </c>
      <c r="F2193" s="265" t="s">
        <v>519</v>
      </c>
      <c r="G2193" s="265">
        <v>0</v>
      </c>
      <c r="K2193" s="266">
        <v>40179.5</v>
      </c>
      <c r="L2193" s="265">
        <v>0</v>
      </c>
      <c r="M2193" s="265">
        <v>0</v>
      </c>
      <c r="N2193" s="265">
        <f t="shared" si="34"/>
        <v>0</v>
      </c>
    </row>
    <row r="2194" spans="1:14" hidden="1" x14ac:dyDescent="0.2">
      <c r="A2194" s="265" t="s">
        <v>634</v>
      </c>
      <c r="B2194" s="265" t="s">
        <v>526</v>
      </c>
      <c r="C2194" s="265">
        <v>1</v>
      </c>
      <c r="D2194" s="265" t="s">
        <v>525</v>
      </c>
      <c r="E2194" s="265" t="s">
        <v>519</v>
      </c>
      <c r="F2194" s="265" t="s">
        <v>519</v>
      </c>
      <c r="G2194" s="265">
        <v>0</v>
      </c>
      <c r="K2194" s="266">
        <v>40179.5</v>
      </c>
      <c r="L2194" s="265">
        <v>0</v>
      </c>
      <c r="M2194" s="265">
        <v>0</v>
      </c>
      <c r="N2194" s="265">
        <f t="shared" si="34"/>
        <v>0</v>
      </c>
    </row>
    <row r="2195" spans="1:14" hidden="1" x14ac:dyDescent="0.2">
      <c r="A2195" s="265" t="s">
        <v>633</v>
      </c>
      <c r="B2195" s="265" t="s">
        <v>526</v>
      </c>
      <c r="C2195" s="265">
        <v>1</v>
      </c>
      <c r="D2195" s="265" t="s">
        <v>525</v>
      </c>
      <c r="E2195" s="265" t="s">
        <v>519</v>
      </c>
      <c r="F2195" s="265" t="s">
        <v>519</v>
      </c>
      <c r="G2195" s="265">
        <v>0</v>
      </c>
      <c r="K2195" s="266">
        <v>40179.5</v>
      </c>
      <c r="L2195" s="265">
        <v>0</v>
      </c>
      <c r="M2195" s="265">
        <v>0</v>
      </c>
      <c r="N2195" s="265">
        <f t="shared" si="34"/>
        <v>0</v>
      </c>
    </row>
    <row r="2196" spans="1:14" hidden="1" x14ac:dyDescent="0.2">
      <c r="A2196" s="265" t="s">
        <v>632</v>
      </c>
      <c r="B2196" s="265" t="s">
        <v>526</v>
      </c>
      <c r="C2196" s="265">
        <v>1</v>
      </c>
      <c r="D2196" s="265" t="s">
        <v>525</v>
      </c>
      <c r="E2196" s="265" t="s">
        <v>519</v>
      </c>
      <c r="F2196" s="265" t="s">
        <v>519</v>
      </c>
      <c r="G2196" s="265">
        <v>0</v>
      </c>
      <c r="K2196" s="266">
        <v>40179.5</v>
      </c>
      <c r="L2196" s="265">
        <v>0</v>
      </c>
      <c r="M2196" s="265">
        <v>0</v>
      </c>
      <c r="N2196" s="265">
        <f t="shared" si="34"/>
        <v>0</v>
      </c>
    </row>
    <row r="2197" spans="1:14" hidden="1" x14ac:dyDescent="0.2">
      <c r="A2197" s="265" t="s">
        <v>631</v>
      </c>
      <c r="B2197" s="265" t="s">
        <v>526</v>
      </c>
      <c r="C2197" s="265">
        <v>1</v>
      </c>
      <c r="D2197" s="265" t="s">
        <v>525</v>
      </c>
      <c r="E2197" s="265" t="s">
        <v>519</v>
      </c>
      <c r="F2197" s="265" t="s">
        <v>519</v>
      </c>
      <c r="G2197" s="265">
        <v>0</v>
      </c>
      <c r="K2197" s="266">
        <v>40179.5</v>
      </c>
      <c r="L2197" s="265">
        <v>0</v>
      </c>
      <c r="M2197" s="265">
        <v>0</v>
      </c>
      <c r="N2197" s="265">
        <f t="shared" si="34"/>
        <v>0</v>
      </c>
    </row>
    <row r="2198" spans="1:14" hidden="1" x14ac:dyDescent="0.2">
      <c r="A2198" s="265" t="s">
        <v>630</v>
      </c>
      <c r="B2198" s="265" t="s">
        <v>526</v>
      </c>
      <c r="C2198" s="265">
        <v>1</v>
      </c>
      <c r="D2198" s="265" t="s">
        <v>525</v>
      </c>
      <c r="E2198" s="265" t="s">
        <v>519</v>
      </c>
      <c r="F2198" s="265" t="s">
        <v>519</v>
      </c>
      <c r="G2198" s="265">
        <v>0</v>
      </c>
      <c r="K2198" s="266">
        <v>40179.5</v>
      </c>
      <c r="L2198" s="265">
        <v>0</v>
      </c>
      <c r="M2198" s="265">
        <v>0</v>
      </c>
      <c r="N2198" s="265">
        <f t="shared" si="34"/>
        <v>0</v>
      </c>
    </row>
    <row r="2199" spans="1:14" hidden="1" x14ac:dyDescent="0.2">
      <c r="A2199" s="265" t="s">
        <v>629</v>
      </c>
      <c r="B2199" s="265" t="s">
        <v>526</v>
      </c>
      <c r="C2199" s="265">
        <v>1</v>
      </c>
      <c r="D2199" s="265" t="s">
        <v>525</v>
      </c>
      <c r="E2199" s="265" t="s">
        <v>519</v>
      </c>
      <c r="F2199" s="265" t="s">
        <v>519</v>
      </c>
      <c r="G2199" s="265">
        <v>0</v>
      </c>
      <c r="K2199" s="266">
        <v>40179.5</v>
      </c>
      <c r="L2199" s="265">
        <v>0</v>
      </c>
      <c r="M2199" s="265">
        <v>0</v>
      </c>
      <c r="N2199" s="265">
        <f t="shared" si="34"/>
        <v>0</v>
      </c>
    </row>
    <row r="2200" spans="1:14" hidden="1" x14ac:dyDescent="0.2">
      <c r="A2200" s="265" t="s">
        <v>628</v>
      </c>
      <c r="B2200" s="265" t="s">
        <v>526</v>
      </c>
      <c r="C2200" s="265">
        <v>1</v>
      </c>
      <c r="D2200" s="265" t="s">
        <v>525</v>
      </c>
      <c r="E2200" s="265" t="s">
        <v>519</v>
      </c>
      <c r="F2200" s="265" t="s">
        <v>519</v>
      </c>
      <c r="G2200" s="265">
        <v>0</v>
      </c>
      <c r="K2200" s="266">
        <v>40179.5</v>
      </c>
      <c r="L2200" s="265">
        <v>0</v>
      </c>
      <c r="M2200" s="265">
        <v>0</v>
      </c>
      <c r="N2200" s="265">
        <f t="shared" si="34"/>
        <v>0</v>
      </c>
    </row>
    <row r="2201" spans="1:14" hidden="1" x14ac:dyDescent="0.2">
      <c r="A2201" s="265" t="s">
        <v>627</v>
      </c>
      <c r="B2201" s="265" t="s">
        <v>526</v>
      </c>
      <c r="C2201" s="265">
        <v>1</v>
      </c>
      <c r="D2201" s="265" t="s">
        <v>525</v>
      </c>
      <c r="E2201" s="265" t="s">
        <v>519</v>
      </c>
      <c r="F2201" s="265" t="s">
        <v>519</v>
      </c>
      <c r="G2201" s="265">
        <v>0</v>
      </c>
      <c r="K2201" s="266">
        <v>40179.5</v>
      </c>
      <c r="L2201" s="265">
        <v>0</v>
      </c>
      <c r="M2201" s="265">
        <v>0</v>
      </c>
      <c r="N2201" s="265">
        <f t="shared" si="34"/>
        <v>0</v>
      </c>
    </row>
    <row r="2202" spans="1:14" hidden="1" x14ac:dyDescent="0.2">
      <c r="A2202" s="265" t="s">
        <v>626</v>
      </c>
      <c r="B2202" s="265" t="s">
        <v>526</v>
      </c>
      <c r="C2202" s="265">
        <v>1</v>
      </c>
      <c r="D2202" s="265" t="s">
        <v>525</v>
      </c>
      <c r="E2202" s="265" t="s">
        <v>519</v>
      </c>
      <c r="F2202" s="265" t="s">
        <v>519</v>
      </c>
      <c r="G2202" s="265">
        <v>0</v>
      </c>
      <c r="K2202" s="266">
        <v>40179.5</v>
      </c>
      <c r="L2202" s="265">
        <v>0</v>
      </c>
      <c r="M2202" s="265">
        <v>0</v>
      </c>
      <c r="N2202" s="265">
        <f t="shared" si="34"/>
        <v>0</v>
      </c>
    </row>
    <row r="2203" spans="1:14" hidden="1" x14ac:dyDescent="0.2">
      <c r="A2203" s="265" t="s">
        <v>625</v>
      </c>
      <c r="B2203" s="265" t="s">
        <v>526</v>
      </c>
      <c r="C2203" s="265">
        <v>1</v>
      </c>
      <c r="D2203" s="265" t="s">
        <v>525</v>
      </c>
      <c r="E2203" s="265" t="s">
        <v>519</v>
      </c>
      <c r="F2203" s="265" t="s">
        <v>519</v>
      </c>
      <c r="G2203" s="265">
        <v>0</v>
      </c>
      <c r="K2203" s="266">
        <v>40179.5</v>
      </c>
      <c r="L2203" s="265">
        <v>0</v>
      </c>
      <c r="M2203" s="265">
        <v>0</v>
      </c>
      <c r="N2203" s="265">
        <f t="shared" si="34"/>
        <v>0</v>
      </c>
    </row>
    <row r="2204" spans="1:14" hidden="1" x14ac:dyDescent="0.2">
      <c r="A2204" s="265" t="s">
        <v>624</v>
      </c>
      <c r="B2204" s="265" t="s">
        <v>526</v>
      </c>
      <c r="C2204" s="265">
        <v>1</v>
      </c>
      <c r="D2204" s="265" t="s">
        <v>525</v>
      </c>
      <c r="E2204" s="265" t="s">
        <v>519</v>
      </c>
      <c r="F2204" s="265" t="s">
        <v>519</v>
      </c>
      <c r="G2204" s="265">
        <v>0</v>
      </c>
      <c r="K2204" s="266">
        <v>40179.5</v>
      </c>
      <c r="L2204" s="265">
        <v>0</v>
      </c>
      <c r="M2204" s="265">
        <v>0</v>
      </c>
      <c r="N2204" s="265">
        <f t="shared" si="34"/>
        <v>0</v>
      </c>
    </row>
    <row r="2205" spans="1:14" hidden="1" x14ac:dyDescent="0.2">
      <c r="A2205" s="265" t="s">
        <v>623</v>
      </c>
      <c r="B2205" s="265" t="s">
        <v>526</v>
      </c>
      <c r="C2205" s="265">
        <v>1</v>
      </c>
      <c r="D2205" s="265" t="s">
        <v>525</v>
      </c>
      <c r="E2205" s="265" t="s">
        <v>519</v>
      </c>
      <c r="F2205" s="265" t="s">
        <v>519</v>
      </c>
      <c r="G2205" s="265">
        <v>0</v>
      </c>
      <c r="K2205" s="266">
        <v>40179.5</v>
      </c>
      <c r="L2205" s="265">
        <v>0</v>
      </c>
      <c r="M2205" s="265">
        <v>0</v>
      </c>
      <c r="N2205" s="265">
        <f t="shared" si="34"/>
        <v>0</v>
      </c>
    </row>
    <row r="2206" spans="1:14" hidden="1" x14ac:dyDescent="0.2">
      <c r="A2206" s="265" t="s">
        <v>622</v>
      </c>
      <c r="B2206" s="265" t="s">
        <v>526</v>
      </c>
      <c r="C2206" s="265">
        <v>1</v>
      </c>
      <c r="D2206" s="265" t="s">
        <v>525</v>
      </c>
      <c r="E2206" s="265" t="s">
        <v>519</v>
      </c>
      <c r="F2206" s="265" t="s">
        <v>519</v>
      </c>
      <c r="G2206" s="265">
        <v>0</v>
      </c>
      <c r="K2206" s="266">
        <v>40179.5</v>
      </c>
      <c r="L2206" s="265">
        <v>0</v>
      </c>
      <c r="M2206" s="265">
        <v>0</v>
      </c>
      <c r="N2206" s="265">
        <f t="shared" si="34"/>
        <v>0</v>
      </c>
    </row>
    <row r="2207" spans="1:14" hidden="1" x14ac:dyDescent="0.2">
      <c r="A2207" s="265" t="s">
        <v>621</v>
      </c>
      <c r="B2207" s="265" t="s">
        <v>526</v>
      </c>
      <c r="C2207" s="265">
        <v>1</v>
      </c>
      <c r="D2207" s="265" t="s">
        <v>525</v>
      </c>
      <c r="E2207" s="265" t="s">
        <v>519</v>
      </c>
      <c r="F2207" s="265" t="s">
        <v>519</v>
      </c>
      <c r="G2207" s="265">
        <v>0</v>
      </c>
      <c r="K2207" s="266">
        <v>40179.5</v>
      </c>
      <c r="L2207" s="265">
        <v>0</v>
      </c>
      <c r="M2207" s="265">
        <v>0</v>
      </c>
      <c r="N2207" s="265">
        <f t="shared" si="34"/>
        <v>0</v>
      </c>
    </row>
    <row r="2208" spans="1:14" hidden="1" x14ac:dyDescent="0.2">
      <c r="A2208" s="265" t="s">
        <v>620</v>
      </c>
      <c r="B2208" s="265" t="s">
        <v>526</v>
      </c>
      <c r="C2208" s="265">
        <v>1</v>
      </c>
      <c r="D2208" s="265" t="s">
        <v>525</v>
      </c>
      <c r="E2208" s="265" t="s">
        <v>519</v>
      </c>
      <c r="F2208" s="265" t="s">
        <v>519</v>
      </c>
      <c r="G2208" s="265">
        <v>0</v>
      </c>
      <c r="K2208" s="266">
        <v>40179.5</v>
      </c>
      <c r="L2208" s="265">
        <v>0</v>
      </c>
      <c r="M2208" s="265">
        <v>0</v>
      </c>
      <c r="N2208" s="265">
        <f t="shared" si="34"/>
        <v>0</v>
      </c>
    </row>
    <row r="2209" spans="1:14" hidden="1" x14ac:dyDescent="0.2">
      <c r="A2209" s="265" t="s">
        <v>619</v>
      </c>
      <c r="B2209" s="265" t="s">
        <v>526</v>
      </c>
      <c r="C2209" s="265">
        <v>1</v>
      </c>
      <c r="D2209" s="265" t="s">
        <v>525</v>
      </c>
      <c r="E2209" s="265" t="s">
        <v>519</v>
      </c>
      <c r="F2209" s="265" t="s">
        <v>519</v>
      </c>
      <c r="G2209" s="265">
        <v>0</v>
      </c>
      <c r="K2209" s="266">
        <v>40179.5</v>
      </c>
      <c r="L2209" s="265">
        <v>0</v>
      </c>
      <c r="M2209" s="265">
        <v>0</v>
      </c>
      <c r="N2209" s="265">
        <f t="shared" si="34"/>
        <v>0</v>
      </c>
    </row>
    <row r="2210" spans="1:14" hidden="1" x14ac:dyDescent="0.2">
      <c r="A2210" s="265" t="s">
        <v>618</v>
      </c>
      <c r="B2210" s="265" t="s">
        <v>526</v>
      </c>
      <c r="C2210" s="265">
        <v>1</v>
      </c>
      <c r="D2210" s="265" t="s">
        <v>525</v>
      </c>
      <c r="E2210" s="265" t="s">
        <v>519</v>
      </c>
      <c r="F2210" s="265" t="s">
        <v>519</v>
      </c>
      <c r="G2210" s="265">
        <v>0</v>
      </c>
      <c r="K2210" s="266">
        <v>40179.5</v>
      </c>
      <c r="L2210" s="265">
        <v>0</v>
      </c>
      <c r="M2210" s="265">
        <v>0</v>
      </c>
      <c r="N2210" s="265">
        <f t="shared" si="34"/>
        <v>0</v>
      </c>
    </row>
    <row r="2211" spans="1:14" hidden="1" x14ac:dyDescent="0.2">
      <c r="A2211" s="265" t="s">
        <v>617</v>
      </c>
      <c r="B2211" s="265" t="s">
        <v>526</v>
      </c>
      <c r="C2211" s="265">
        <v>1</v>
      </c>
      <c r="D2211" s="265" t="s">
        <v>525</v>
      </c>
      <c r="E2211" s="265" t="s">
        <v>519</v>
      </c>
      <c r="F2211" s="265" t="s">
        <v>519</v>
      </c>
      <c r="G2211" s="265">
        <v>0</v>
      </c>
      <c r="K2211" s="266">
        <v>40179.5</v>
      </c>
      <c r="L2211" s="265">
        <v>0</v>
      </c>
      <c r="M2211" s="265">
        <v>0</v>
      </c>
      <c r="N2211" s="265">
        <f t="shared" si="34"/>
        <v>0</v>
      </c>
    </row>
    <row r="2212" spans="1:14" hidden="1" x14ac:dyDescent="0.2">
      <c r="A2212" s="265" t="s">
        <v>616</v>
      </c>
      <c r="B2212" s="265" t="s">
        <v>526</v>
      </c>
      <c r="C2212" s="265">
        <v>1</v>
      </c>
      <c r="D2212" s="265" t="s">
        <v>525</v>
      </c>
      <c r="E2212" s="265" t="s">
        <v>519</v>
      </c>
      <c r="F2212" s="265" t="s">
        <v>519</v>
      </c>
      <c r="G2212" s="265">
        <v>0</v>
      </c>
      <c r="K2212" s="266">
        <v>40179.5</v>
      </c>
      <c r="L2212" s="265">
        <v>0</v>
      </c>
      <c r="M2212" s="265">
        <v>0</v>
      </c>
      <c r="N2212" s="265">
        <f t="shared" si="34"/>
        <v>0</v>
      </c>
    </row>
    <row r="2213" spans="1:14" hidden="1" x14ac:dyDescent="0.2">
      <c r="A2213" s="265" t="s">
        <v>615</v>
      </c>
      <c r="B2213" s="265" t="s">
        <v>526</v>
      </c>
      <c r="C2213" s="265">
        <v>1</v>
      </c>
      <c r="D2213" s="265" t="s">
        <v>525</v>
      </c>
      <c r="E2213" s="265" t="s">
        <v>519</v>
      </c>
      <c r="F2213" s="265" t="s">
        <v>519</v>
      </c>
      <c r="G2213" s="265">
        <v>0</v>
      </c>
      <c r="K2213" s="266">
        <v>40179.5</v>
      </c>
      <c r="L2213" s="265">
        <v>0</v>
      </c>
      <c r="M2213" s="265">
        <v>0</v>
      </c>
      <c r="N2213" s="265">
        <f t="shared" si="34"/>
        <v>0</v>
      </c>
    </row>
    <row r="2214" spans="1:14" hidden="1" x14ac:dyDescent="0.2">
      <c r="A2214" s="265" t="s">
        <v>614</v>
      </c>
      <c r="B2214" s="265" t="s">
        <v>526</v>
      </c>
      <c r="C2214" s="265">
        <v>1</v>
      </c>
      <c r="D2214" s="265" t="s">
        <v>525</v>
      </c>
      <c r="E2214" s="265" t="s">
        <v>519</v>
      </c>
      <c r="F2214" s="265" t="s">
        <v>519</v>
      </c>
      <c r="G2214" s="265">
        <v>0</v>
      </c>
      <c r="K2214" s="266">
        <v>40179.5</v>
      </c>
      <c r="L2214" s="265">
        <v>0</v>
      </c>
      <c r="M2214" s="265">
        <v>0</v>
      </c>
      <c r="N2214" s="265">
        <f t="shared" si="34"/>
        <v>0</v>
      </c>
    </row>
    <row r="2215" spans="1:14" hidden="1" x14ac:dyDescent="0.2">
      <c r="A2215" s="265" t="s">
        <v>613</v>
      </c>
      <c r="B2215" s="265" t="s">
        <v>526</v>
      </c>
      <c r="C2215" s="265">
        <v>1</v>
      </c>
      <c r="D2215" s="265" t="s">
        <v>525</v>
      </c>
      <c r="E2215" s="265" t="s">
        <v>519</v>
      </c>
      <c r="F2215" s="265" t="s">
        <v>519</v>
      </c>
      <c r="G2215" s="265">
        <v>0</v>
      </c>
      <c r="K2215" s="266">
        <v>40179.5</v>
      </c>
      <c r="L2215" s="265">
        <v>0</v>
      </c>
      <c r="M2215" s="265">
        <v>0</v>
      </c>
      <c r="N2215" s="265">
        <f t="shared" si="34"/>
        <v>0</v>
      </c>
    </row>
    <row r="2216" spans="1:14" hidden="1" x14ac:dyDescent="0.2">
      <c r="A2216" s="265" t="s">
        <v>612</v>
      </c>
      <c r="B2216" s="265" t="s">
        <v>526</v>
      </c>
      <c r="C2216" s="265">
        <v>1</v>
      </c>
      <c r="D2216" s="265" t="s">
        <v>525</v>
      </c>
      <c r="E2216" s="265" t="s">
        <v>519</v>
      </c>
      <c r="F2216" s="265" t="s">
        <v>519</v>
      </c>
      <c r="G2216" s="265">
        <v>0</v>
      </c>
      <c r="K2216" s="266">
        <v>40179.5</v>
      </c>
      <c r="L2216" s="265">
        <v>0</v>
      </c>
      <c r="M2216" s="265">
        <v>0</v>
      </c>
      <c r="N2216" s="265">
        <f t="shared" si="34"/>
        <v>0</v>
      </c>
    </row>
    <row r="2217" spans="1:14" hidden="1" x14ac:dyDescent="0.2">
      <c r="A2217" s="265" t="s">
        <v>611</v>
      </c>
      <c r="B2217" s="265" t="s">
        <v>526</v>
      </c>
      <c r="C2217" s="265">
        <v>1</v>
      </c>
      <c r="D2217" s="265" t="s">
        <v>525</v>
      </c>
      <c r="E2217" s="265" t="s">
        <v>519</v>
      </c>
      <c r="F2217" s="265" t="s">
        <v>519</v>
      </c>
      <c r="G2217" s="265">
        <v>0</v>
      </c>
      <c r="K2217" s="266">
        <v>40179.5</v>
      </c>
      <c r="L2217" s="265">
        <v>0</v>
      </c>
      <c r="M2217" s="265">
        <v>0</v>
      </c>
      <c r="N2217" s="265">
        <f t="shared" si="34"/>
        <v>0</v>
      </c>
    </row>
    <row r="2218" spans="1:14" hidden="1" x14ac:dyDescent="0.2">
      <c r="A2218" s="265" t="s">
        <v>610</v>
      </c>
      <c r="B2218" s="265" t="s">
        <v>526</v>
      </c>
      <c r="C2218" s="265">
        <v>1</v>
      </c>
      <c r="D2218" s="265" t="s">
        <v>525</v>
      </c>
      <c r="E2218" s="265" t="s">
        <v>519</v>
      </c>
      <c r="F2218" s="265" t="s">
        <v>519</v>
      </c>
      <c r="G2218" s="265">
        <v>0</v>
      </c>
      <c r="K2218" s="266">
        <v>40179.5</v>
      </c>
      <c r="L2218" s="265">
        <v>0</v>
      </c>
      <c r="M2218" s="265">
        <v>0</v>
      </c>
      <c r="N2218" s="265">
        <f t="shared" si="34"/>
        <v>0</v>
      </c>
    </row>
    <row r="2219" spans="1:14" hidden="1" x14ac:dyDescent="0.2">
      <c r="A2219" s="265" t="s">
        <v>609</v>
      </c>
      <c r="B2219" s="265" t="s">
        <v>526</v>
      </c>
      <c r="C2219" s="265">
        <v>1</v>
      </c>
      <c r="D2219" s="265" t="s">
        <v>525</v>
      </c>
      <c r="E2219" s="265" t="s">
        <v>519</v>
      </c>
      <c r="F2219" s="265" t="s">
        <v>519</v>
      </c>
      <c r="G2219" s="265">
        <v>0</v>
      </c>
      <c r="K2219" s="266">
        <v>40179.5</v>
      </c>
      <c r="L2219" s="265">
        <v>0</v>
      </c>
      <c r="M2219" s="265">
        <v>0</v>
      </c>
      <c r="N2219" s="265">
        <f t="shared" si="34"/>
        <v>0</v>
      </c>
    </row>
    <row r="2220" spans="1:14" hidden="1" x14ac:dyDescent="0.2">
      <c r="A2220" s="265" t="s">
        <v>608</v>
      </c>
      <c r="B2220" s="265" t="s">
        <v>526</v>
      </c>
      <c r="C2220" s="265">
        <v>1</v>
      </c>
      <c r="D2220" s="265" t="s">
        <v>525</v>
      </c>
      <c r="E2220" s="265" t="s">
        <v>519</v>
      </c>
      <c r="F2220" s="265" t="s">
        <v>519</v>
      </c>
      <c r="G2220" s="265">
        <v>0</v>
      </c>
      <c r="K2220" s="266">
        <v>40179.5</v>
      </c>
      <c r="L2220" s="265">
        <v>0</v>
      </c>
      <c r="M2220" s="265">
        <v>0</v>
      </c>
      <c r="N2220" s="265">
        <f t="shared" si="34"/>
        <v>0</v>
      </c>
    </row>
    <row r="2221" spans="1:14" hidden="1" x14ac:dyDescent="0.2">
      <c r="A2221" s="265" t="s">
        <v>607</v>
      </c>
      <c r="B2221" s="265" t="s">
        <v>526</v>
      </c>
      <c r="C2221" s="265">
        <v>1</v>
      </c>
      <c r="D2221" s="265" t="s">
        <v>525</v>
      </c>
      <c r="E2221" s="265" t="s">
        <v>519</v>
      </c>
      <c r="F2221" s="265" t="s">
        <v>519</v>
      </c>
      <c r="G2221" s="265">
        <v>0</v>
      </c>
      <c r="K2221" s="266">
        <v>40179.5</v>
      </c>
      <c r="L2221" s="265">
        <v>0</v>
      </c>
      <c r="M2221" s="265">
        <v>0</v>
      </c>
      <c r="N2221" s="265">
        <f t="shared" si="34"/>
        <v>0</v>
      </c>
    </row>
    <row r="2222" spans="1:14" hidden="1" x14ac:dyDescent="0.2">
      <c r="A2222" s="265" t="s">
        <v>606</v>
      </c>
      <c r="B2222" s="265" t="s">
        <v>526</v>
      </c>
      <c r="C2222" s="265">
        <v>1</v>
      </c>
      <c r="D2222" s="265" t="s">
        <v>525</v>
      </c>
      <c r="E2222" s="265" t="s">
        <v>519</v>
      </c>
      <c r="F2222" s="265" t="s">
        <v>519</v>
      </c>
      <c r="G2222" s="265">
        <v>0</v>
      </c>
      <c r="K2222" s="266">
        <v>40179.5</v>
      </c>
      <c r="L2222" s="265">
        <v>0</v>
      </c>
      <c r="M2222" s="265">
        <v>0</v>
      </c>
      <c r="N2222" s="265">
        <f t="shared" si="34"/>
        <v>0</v>
      </c>
    </row>
    <row r="2223" spans="1:14" hidden="1" x14ac:dyDescent="0.2">
      <c r="A2223" s="265" t="s">
        <v>605</v>
      </c>
      <c r="B2223" s="265" t="s">
        <v>526</v>
      </c>
      <c r="C2223" s="265">
        <v>1</v>
      </c>
      <c r="D2223" s="265" t="s">
        <v>525</v>
      </c>
      <c r="E2223" s="265" t="s">
        <v>519</v>
      </c>
      <c r="F2223" s="265" t="s">
        <v>519</v>
      </c>
      <c r="G2223" s="265">
        <v>0</v>
      </c>
      <c r="K2223" s="266">
        <v>40179.5</v>
      </c>
      <c r="L2223" s="265">
        <v>0</v>
      </c>
      <c r="M2223" s="265">
        <v>0</v>
      </c>
      <c r="N2223" s="265">
        <f t="shared" si="34"/>
        <v>0</v>
      </c>
    </row>
    <row r="2224" spans="1:14" hidden="1" x14ac:dyDescent="0.2">
      <c r="A2224" s="265" t="s">
        <v>604</v>
      </c>
      <c r="B2224" s="265" t="s">
        <v>526</v>
      </c>
      <c r="C2224" s="265">
        <v>1</v>
      </c>
      <c r="D2224" s="265" t="s">
        <v>525</v>
      </c>
      <c r="E2224" s="265" t="s">
        <v>519</v>
      </c>
      <c r="F2224" s="265" t="s">
        <v>519</v>
      </c>
      <c r="G2224" s="265">
        <v>0</v>
      </c>
      <c r="K2224" s="266">
        <v>40179.5</v>
      </c>
      <c r="L2224" s="265">
        <v>0</v>
      </c>
      <c r="M2224" s="265">
        <v>0</v>
      </c>
      <c r="N2224" s="265">
        <f t="shared" si="34"/>
        <v>0</v>
      </c>
    </row>
    <row r="2225" spans="1:14" hidden="1" x14ac:dyDescent="0.2">
      <c r="A2225" s="265" t="s">
        <v>603</v>
      </c>
      <c r="B2225" s="265" t="s">
        <v>526</v>
      </c>
      <c r="C2225" s="265">
        <v>1</v>
      </c>
      <c r="D2225" s="265" t="s">
        <v>525</v>
      </c>
      <c r="E2225" s="265" t="s">
        <v>519</v>
      </c>
      <c r="F2225" s="265" t="s">
        <v>519</v>
      </c>
      <c r="G2225" s="265">
        <v>0</v>
      </c>
      <c r="K2225" s="266">
        <v>40179.5</v>
      </c>
      <c r="L2225" s="265">
        <v>0</v>
      </c>
      <c r="M2225" s="265">
        <v>0</v>
      </c>
      <c r="N2225" s="265">
        <f t="shared" si="34"/>
        <v>0</v>
      </c>
    </row>
    <row r="2226" spans="1:14" hidden="1" x14ac:dyDescent="0.2">
      <c r="A2226" s="265" t="s">
        <v>602</v>
      </c>
      <c r="B2226" s="265" t="s">
        <v>526</v>
      </c>
      <c r="C2226" s="265">
        <v>1</v>
      </c>
      <c r="D2226" s="265" t="s">
        <v>525</v>
      </c>
      <c r="E2226" s="265" t="s">
        <v>519</v>
      </c>
      <c r="F2226" s="265" t="s">
        <v>519</v>
      </c>
      <c r="G2226" s="265">
        <v>0</v>
      </c>
      <c r="K2226" s="266">
        <v>40179.5</v>
      </c>
      <c r="L2226" s="265">
        <v>0</v>
      </c>
      <c r="M2226" s="265">
        <v>0</v>
      </c>
      <c r="N2226" s="265">
        <f t="shared" si="34"/>
        <v>0</v>
      </c>
    </row>
    <row r="2227" spans="1:14" hidden="1" x14ac:dyDescent="0.2">
      <c r="A2227" s="265" t="s">
        <v>601</v>
      </c>
      <c r="B2227" s="265" t="s">
        <v>526</v>
      </c>
      <c r="C2227" s="265">
        <v>1</v>
      </c>
      <c r="D2227" s="265" t="s">
        <v>525</v>
      </c>
      <c r="E2227" s="265" t="s">
        <v>519</v>
      </c>
      <c r="F2227" s="265" t="s">
        <v>519</v>
      </c>
      <c r="G2227" s="265">
        <v>0</v>
      </c>
      <c r="K2227" s="266">
        <v>40179.5</v>
      </c>
      <c r="L2227" s="265">
        <v>0</v>
      </c>
      <c r="M2227" s="265">
        <v>0</v>
      </c>
      <c r="N2227" s="265">
        <f t="shared" si="34"/>
        <v>0</v>
      </c>
    </row>
    <row r="2228" spans="1:14" hidden="1" x14ac:dyDescent="0.2">
      <c r="A2228" s="265" t="s">
        <v>600</v>
      </c>
      <c r="B2228" s="265" t="s">
        <v>526</v>
      </c>
      <c r="C2228" s="265">
        <v>1</v>
      </c>
      <c r="D2228" s="265" t="s">
        <v>525</v>
      </c>
      <c r="E2228" s="265" t="s">
        <v>519</v>
      </c>
      <c r="F2228" s="265" t="s">
        <v>519</v>
      </c>
      <c r="G2228" s="265">
        <v>0</v>
      </c>
      <c r="K2228" s="266">
        <v>40179.5</v>
      </c>
      <c r="L2228" s="265">
        <v>0</v>
      </c>
      <c r="M2228" s="265">
        <v>0</v>
      </c>
      <c r="N2228" s="265">
        <f t="shared" si="34"/>
        <v>0</v>
      </c>
    </row>
    <row r="2229" spans="1:14" hidden="1" x14ac:dyDescent="0.2">
      <c r="A2229" s="265" t="s">
        <v>599</v>
      </c>
      <c r="B2229" s="265" t="s">
        <v>526</v>
      </c>
      <c r="C2229" s="265">
        <v>1</v>
      </c>
      <c r="D2229" s="265" t="s">
        <v>525</v>
      </c>
      <c r="E2229" s="265" t="s">
        <v>519</v>
      </c>
      <c r="F2229" s="265" t="s">
        <v>519</v>
      </c>
      <c r="G2229" s="265">
        <v>0</v>
      </c>
      <c r="K2229" s="266">
        <v>40179.5</v>
      </c>
      <c r="L2229" s="265">
        <v>0</v>
      </c>
      <c r="M2229" s="265">
        <v>0</v>
      </c>
      <c r="N2229" s="265">
        <f t="shared" si="34"/>
        <v>0</v>
      </c>
    </row>
    <row r="2230" spans="1:14" hidden="1" x14ac:dyDescent="0.2">
      <c r="A2230" s="265" t="s">
        <v>598</v>
      </c>
      <c r="B2230" s="265" t="s">
        <v>526</v>
      </c>
      <c r="C2230" s="265">
        <v>1</v>
      </c>
      <c r="D2230" s="265" t="s">
        <v>525</v>
      </c>
      <c r="E2230" s="265" t="s">
        <v>519</v>
      </c>
      <c r="F2230" s="265" t="s">
        <v>519</v>
      </c>
      <c r="G2230" s="265">
        <v>0</v>
      </c>
      <c r="K2230" s="266">
        <v>40179.5</v>
      </c>
      <c r="L2230" s="265">
        <v>0</v>
      </c>
      <c r="M2230" s="265">
        <v>0</v>
      </c>
      <c r="N2230" s="265">
        <f t="shared" si="34"/>
        <v>0</v>
      </c>
    </row>
    <row r="2231" spans="1:14" hidden="1" x14ac:dyDescent="0.2">
      <c r="A2231" s="265" t="s">
        <v>597</v>
      </c>
      <c r="B2231" s="265" t="s">
        <v>526</v>
      </c>
      <c r="C2231" s="265">
        <v>1</v>
      </c>
      <c r="D2231" s="265" t="s">
        <v>525</v>
      </c>
      <c r="E2231" s="265" t="s">
        <v>519</v>
      </c>
      <c r="F2231" s="265" t="s">
        <v>519</v>
      </c>
      <c r="G2231" s="265">
        <v>0</v>
      </c>
      <c r="K2231" s="266">
        <v>40179.5</v>
      </c>
      <c r="L2231" s="265">
        <v>0</v>
      </c>
      <c r="M2231" s="265">
        <v>0</v>
      </c>
      <c r="N2231" s="265">
        <f t="shared" si="34"/>
        <v>0</v>
      </c>
    </row>
    <row r="2232" spans="1:14" hidden="1" x14ac:dyDescent="0.2">
      <c r="A2232" s="265" t="s">
        <v>596</v>
      </c>
      <c r="B2232" s="265" t="s">
        <v>526</v>
      </c>
      <c r="C2232" s="265">
        <v>1</v>
      </c>
      <c r="D2232" s="265" t="s">
        <v>525</v>
      </c>
      <c r="E2232" s="265" t="s">
        <v>519</v>
      </c>
      <c r="F2232" s="265" t="s">
        <v>519</v>
      </c>
      <c r="G2232" s="265">
        <v>0</v>
      </c>
      <c r="K2232" s="266">
        <v>40179.5</v>
      </c>
      <c r="L2232" s="265">
        <v>0</v>
      </c>
      <c r="M2232" s="265">
        <v>0</v>
      </c>
      <c r="N2232" s="265">
        <f t="shared" si="34"/>
        <v>0</v>
      </c>
    </row>
    <row r="2233" spans="1:14" hidden="1" x14ac:dyDescent="0.2">
      <c r="A2233" s="265" t="s">
        <v>595</v>
      </c>
      <c r="B2233" s="265" t="s">
        <v>526</v>
      </c>
      <c r="C2233" s="265">
        <v>1</v>
      </c>
      <c r="D2233" s="265" t="s">
        <v>525</v>
      </c>
      <c r="E2233" s="265" t="s">
        <v>519</v>
      </c>
      <c r="F2233" s="265" t="s">
        <v>519</v>
      </c>
      <c r="G2233" s="265">
        <v>0</v>
      </c>
      <c r="K2233" s="266">
        <v>40179.5</v>
      </c>
      <c r="L2233" s="265">
        <v>0</v>
      </c>
      <c r="M2233" s="265">
        <v>0</v>
      </c>
      <c r="N2233" s="265">
        <f t="shared" si="34"/>
        <v>0</v>
      </c>
    </row>
    <row r="2234" spans="1:14" hidden="1" x14ac:dyDescent="0.2">
      <c r="A2234" s="265" t="s">
        <v>594</v>
      </c>
      <c r="B2234" s="265" t="s">
        <v>526</v>
      </c>
      <c r="C2234" s="265">
        <v>1</v>
      </c>
      <c r="D2234" s="265" t="s">
        <v>525</v>
      </c>
      <c r="E2234" s="265" t="s">
        <v>519</v>
      </c>
      <c r="F2234" s="265" t="s">
        <v>519</v>
      </c>
      <c r="G2234" s="265">
        <v>0</v>
      </c>
      <c r="K2234" s="266">
        <v>40179.5</v>
      </c>
      <c r="L2234" s="265">
        <v>0</v>
      </c>
      <c r="M2234" s="265">
        <v>0</v>
      </c>
      <c r="N2234" s="265">
        <f t="shared" si="34"/>
        <v>0</v>
      </c>
    </row>
    <row r="2235" spans="1:14" hidden="1" x14ac:dyDescent="0.2">
      <c r="A2235" s="265" t="s">
        <v>593</v>
      </c>
      <c r="B2235" s="265" t="s">
        <v>526</v>
      </c>
      <c r="C2235" s="265">
        <v>1</v>
      </c>
      <c r="D2235" s="265" t="s">
        <v>525</v>
      </c>
      <c r="E2235" s="265" t="s">
        <v>519</v>
      </c>
      <c r="F2235" s="265" t="s">
        <v>519</v>
      </c>
      <c r="G2235" s="265">
        <v>0</v>
      </c>
      <c r="K2235" s="266">
        <v>40179.5</v>
      </c>
      <c r="L2235" s="265">
        <v>0</v>
      </c>
      <c r="M2235" s="265">
        <v>0</v>
      </c>
      <c r="N2235" s="265">
        <f t="shared" si="34"/>
        <v>0</v>
      </c>
    </row>
    <row r="2236" spans="1:14" hidden="1" x14ac:dyDescent="0.2">
      <c r="A2236" s="265" t="s">
        <v>592</v>
      </c>
      <c r="B2236" s="265" t="s">
        <v>526</v>
      </c>
      <c r="C2236" s="265">
        <v>1</v>
      </c>
      <c r="D2236" s="265" t="s">
        <v>525</v>
      </c>
      <c r="E2236" s="265" t="s">
        <v>519</v>
      </c>
      <c r="F2236" s="265" t="s">
        <v>519</v>
      </c>
      <c r="G2236" s="265">
        <v>0</v>
      </c>
      <c r="K2236" s="266">
        <v>40179.5</v>
      </c>
      <c r="L2236" s="265">
        <v>0</v>
      </c>
      <c r="M2236" s="265">
        <v>0</v>
      </c>
      <c r="N2236" s="265">
        <f t="shared" si="34"/>
        <v>0</v>
      </c>
    </row>
    <row r="2237" spans="1:14" hidden="1" x14ac:dyDescent="0.2">
      <c r="A2237" s="265" t="s">
        <v>591</v>
      </c>
      <c r="B2237" s="265" t="s">
        <v>526</v>
      </c>
      <c r="C2237" s="265">
        <v>1</v>
      </c>
      <c r="D2237" s="265" t="s">
        <v>525</v>
      </c>
      <c r="E2237" s="265" t="s">
        <v>519</v>
      </c>
      <c r="F2237" s="265" t="s">
        <v>519</v>
      </c>
      <c r="G2237" s="265">
        <v>0</v>
      </c>
      <c r="K2237" s="266">
        <v>40179.5</v>
      </c>
      <c r="L2237" s="265">
        <v>0</v>
      </c>
      <c r="M2237" s="265">
        <v>0</v>
      </c>
      <c r="N2237" s="265">
        <f t="shared" si="34"/>
        <v>0</v>
      </c>
    </row>
    <row r="2238" spans="1:14" hidden="1" x14ac:dyDescent="0.2">
      <c r="A2238" s="265" t="s">
        <v>590</v>
      </c>
      <c r="B2238" s="265" t="s">
        <v>526</v>
      </c>
      <c r="C2238" s="265">
        <v>1</v>
      </c>
      <c r="D2238" s="265" t="s">
        <v>525</v>
      </c>
      <c r="E2238" s="265" t="s">
        <v>519</v>
      </c>
      <c r="F2238" s="265" t="s">
        <v>519</v>
      </c>
      <c r="G2238" s="265">
        <v>0</v>
      </c>
      <c r="K2238" s="266">
        <v>40179.5</v>
      </c>
      <c r="L2238" s="265">
        <v>0</v>
      </c>
      <c r="M2238" s="265">
        <v>0</v>
      </c>
      <c r="N2238" s="265">
        <f t="shared" si="34"/>
        <v>0</v>
      </c>
    </row>
    <row r="2239" spans="1:14" hidden="1" x14ac:dyDescent="0.2">
      <c r="A2239" s="265" t="s">
        <v>589</v>
      </c>
      <c r="B2239" s="265" t="s">
        <v>526</v>
      </c>
      <c r="C2239" s="265">
        <v>1</v>
      </c>
      <c r="D2239" s="265" t="s">
        <v>525</v>
      </c>
      <c r="E2239" s="265" t="s">
        <v>519</v>
      </c>
      <c r="F2239" s="265" t="s">
        <v>519</v>
      </c>
      <c r="G2239" s="265">
        <v>0</v>
      </c>
      <c r="K2239" s="266">
        <v>40179.5</v>
      </c>
      <c r="L2239" s="265">
        <v>0</v>
      </c>
      <c r="M2239" s="265">
        <v>0</v>
      </c>
      <c r="N2239" s="265">
        <f t="shared" si="34"/>
        <v>0</v>
      </c>
    </row>
    <row r="2240" spans="1:14" hidden="1" x14ac:dyDescent="0.2">
      <c r="A2240" s="265" t="s">
        <v>588</v>
      </c>
      <c r="B2240" s="265" t="s">
        <v>526</v>
      </c>
      <c r="C2240" s="265">
        <v>1</v>
      </c>
      <c r="D2240" s="265" t="s">
        <v>525</v>
      </c>
      <c r="E2240" s="265" t="s">
        <v>519</v>
      </c>
      <c r="F2240" s="265" t="s">
        <v>519</v>
      </c>
      <c r="G2240" s="265">
        <v>0</v>
      </c>
      <c r="K2240" s="266">
        <v>40179.5</v>
      </c>
      <c r="L2240" s="265">
        <v>0</v>
      </c>
      <c r="M2240" s="265">
        <v>0</v>
      </c>
      <c r="N2240" s="265">
        <f t="shared" si="34"/>
        <v>0</v>
      </c>
    </row>
    <row r="2241" spans="1:14" hidden="1" x14ac:dyDescent="0.2">
      <c r="A2241" s="265" t="s">
        <v>587</v>
      </c>
      <c r="B2241" s="265" t="s">
        <v>526</v>
      </c>
      <c r="C2241" s="265">
        <v>1</v>
      </c>
      <c r="D2241" s="265" t="s">
        <v>525</v>
      </c>
      <c r="E2241" s="265" t="s">
        <v>519</v>
      </c>
      <c r="F2241" s="265" t="s">
        <v>519</v>
      </c>
      <c r="G2241" s="265">
        <v>0</v>
      </c>
      <c r="K2241" s="266">
        <v>40179.5</v>
      </c>
      <c r="L2241" s="265">
        <v>0</v>
      </c>
      <c r="M2241" s="265">
        <v>0</v>
      </c>
      <c r="N2241" s="265">
        <f t="shared" si="34"/>
        <v>0</v>
      </c>
    </row>
    <row r="2242" spans="1:14" hidden="1" x14ac:dyDescent="0.2">
      <c r="A2242" s="265" t="s">
        <v>586</v>
      </c>
      <c r="B2242" s="265" t="s">
        <v>526</v>
      </c>
      <c r="C2242" s="265">
        <v>1</v>
      </c>
      <c r="D2242" s="265" t="s">
        <v>525</v>
      </c>
      <c r="E2242" s="265" t="s">
        <v>519</v>
      </c>
      <c r="F2242" s="265" t="s">
        <v>519</v>
      </c>
      <c r="G2242" s="265">
        <v>0</v>
      </c>
      <c r="K2242" s="266">
        <v>40179.5</v>
      </c>
      <c r="L2242" s="265">
        <v>0</v>
      </c>
      <c r="M2242" s="265">
        <v>0</v>
      </c>
      <c r="N2242" s="265">
        <f t="shared" si="34"/>
        <v>0</v>
      </c>
    </row>
    <row r="2243" spans="1:14" hidden="1" x14ac:dyDescent="0.2">
      <c r="A2243" s="265" t="s">
        <v>585</v>
      </c>
      <c r="B2243" s="265" t="s">
        <v>526</v>
      </c>
      <c r="C2243" s="265">
        <v>1</v>
      </c>
      <c r="D2243" s="265" t="s">
        <v>525</v>
      </c>
      <c r="E2243" s="265" t="s">
        <v>519</v>
      </c>
      <c r="F2243" s="265" t="s">
        <v>519</v>
      </c>
      <c r="G2243" s="265">
        <v>0</v>
      </c>
      <c r="K2243" s="266">
        <v>40179.5</v>
      </c>
      <c r="L2243" s="265">
        <v>0</v>
      </c>
      <c r="M2243" s="265">
        <v>0</v>
      </c>
      <c r="N2243" s="265">
        <f t="shared" si="34"/>
        <v>0</v>
      </c>
    </row>
    <row r="2244" spans="1:14" hidden="1" x14ac:dyDescent="0.2">
      <c r="A2244" s="265" t="s">
        <v>584</v>
      </c>
      <c r="B2244" s="265" t="s">
        <v>526</v>
      </c>
      <c r="C2244" s="265">
        <v>1</v>
      </c>
      <c r="D2244" s="265" t="s">
        <v>525</v>
      </c>
      <c r="E2244" s="265" t="s">
        <v>519</v>
      </c>
      <c r="F2244" s="265" t="s">
        <v>519</v>
      </c>
      <c r="G2244" s="265">
        <v>0</v>
      </c>
      <c r="K2244" s="266">
        <v>40179.5</v>
      </c>
      <c r="L2244" s="265">
        <v>0</v>
      </c>
      <c r="M2244" s="265">
        <v>0</v>
      </c>
      <c r="N2244" s="265">
        <f t="shared" ref="N2244:N2304" si="35">L2244+M2244</f>
        <v>0</v>
      </c>
    </row>
    <row r="2245" spans="1:14" hidden="1" x14ac:dyDescent="0.2">
      <c r="A2245" s="265" t="s">
        <v>583</v>
      </c>
      <c r="B2245" s="265" t="s">
        <v>526</v>
      </c>
      <c r="C2245" s="265">
        <v>1</v>
      </c>
      <c r="D2245" s="265" t="s">
        <v>525</v>
      </c>
      <c r="E2245" s="265" t="s">
        <v>519</v>
      </c>
      <c r="F2245" s="265" t="s">
        <v>519</v>
      </c>
      <c r="G2245" s="265">
        <v>0</v>
      </c>
      <c r="K2245" s="266">
        <v>40179.5</v>
      </c>
      <c r="L2245" s="265">
        <v>0</v>
      </c>
      <c r="M2245" s="265">
        <v>0</v>
      </c>
      <c r="N2245" s="265">
        <f t="shared" si="35"/>
        <v>0</v>
      </c>
    </row>
    <row r="2246" spans="1:14" hidden="1" x14ac:dyDescent="0.2">
      <c r="A2246" s="265" t="s">
        <v>582</v>
      </c>
      <c r="B2246" s="265" t="s">
        <v>526</v>
      </c>
      <c r="C2246" s="265">
        <v>1</v>
      </c>
      <c r="D2246" s="265" t="s">
        <v>525</v>
      </c>
      <c r="E2246" s="265" t="s">
        <v>519</v>
      </c>
      <c r="F2246" s="265" t="s">
        <v>519</v>
      </c>
      <c r="G2246" s="265">
        <v>0</v>
      </c>
      <c r="K2246" s="266">
        <v>40179.5</v>
      </c>
      <c r="L2246" s="265">
        <v>0</v>
      </c>
      <c r="M2246" s="265">
        <v>0</v>
      </c>
      <c r="N2246" s="265">
        <f t="shared" si="35"/>
        <v>0</v>
      </c>
    </row>
    <row r="2247" spans="1:14" hidden="1" x14ac:dyDescent="0.2">
      <c r="A2247" s="265" t="s">
        <v>581</v>
      </c>
      <c r="B2247" s="265" t="s">
        <v>526</v>
      </c>
      <c r="C2247" s="265">
        <v>1</v>
      </c>
      <c r="D2247" s="265" t="s">
        <v>525</v>
      </c>
      <c r="E2247" s="265" t="s">
        <v>519</v>
      </c>
      <c r="F2247" s="265" t="s">
        <v>519</v>
      </c>
      <c r="G2247" s="265">
        <v>0</v>
      </c>
      <c r="K2247" s="266">
        <v>40179.5</v>
      </c>
      <c r="L2247" s="265">
        <v>0</v>
      </c>
      <c r="M2247" s="265">
        <v>0</v>
      </c>
      <c r="N2247" s="265">
        <f t="shared" si="35"/>
        <v>0</v>
      </c>
    </row>
    <row r="2248" spans="1:14" hidden="1" x14ac:dyDescent="0.2">
      <c r="A2248" s="265" t="s">
        <v>580</v>
      </c>
      <c r="B2248" s="265" t="s">
        <v>526</v>
      </c>
      <c r="C2248" s="265">
        <v>1</v>
      </c>
      <c r="D2248" s="265" t="s">
        <v>525</v>
      </c>
      <c r="E2248" s="265" t="s">
        <v>519</v>
      </c>
      <c r="F2248" s="265" t="s">
        <v>519</v>
      </c>
      <c r="G2248" s="265">
        <v>0</v>
      </c>
      <c r="K2248" s="266">
        <v>40179.5</v>
      </c>
      <c r="L2248" s="265">
        <v>0</v>
      </c>
      <c r="M2248" s="265">
        <v>0</v>
      </c>
      <c r="N2248" s="265">
        <f t="shared" si="35"/>
        <v>0</v>
      </c>
    </row>
    <row r="2249" spans="1:14" hidden="1" x14ac:dyDescent="0.2">
      <c r="A2249" s="265" t="s">
        <v>579</v>
      </c>
      <c r="B2249" s="265" t="s">
        <v>526</v>
      </c>
      <c r="C2249" s="265">
        <v>1</v>
      </c>
      <c r="D2249" s="265" t="s">
        <v>525</v>
      </c>
      <c r="E2249" s="265" t="s">
        <v>519</v>
      </c>
      <c r="F2249" s="265" t="s">
        <v>519</v>
      </c>
      <c r="G2249" s="265">
        <v>0</v>
      </c>
      <c r="K2249" s="266">
        <v>40179.5</v>
      </c>
      <c r="L2249" s="265">
        <v>0</v>
      </c>
      <c r="M2249" s="265">
        <v>0</v>
      </c>
      <c r="N2249" s="265">
        <f t="shared" si="35"/>
        <v>0</v>
      </c>
    </row>
    <row r="2250" spans="1:14" hidden="1" x14ac:dyDescent="0.2">
      <c r="A2250" s="265" t="s">
        <v>578</v>
      </c>
      <c r="B2250" s="265" t="s">
        <v>526</v>
      </c>
      <c r="C2250" s="265">
        <v>1</v>
      </c>
      <c r="D2250" s="265" t="s">
        <v>525</v>
      </c>
      <c r="E2250" s="265" t="s">
        <v>519</v>
      </c>
      <c r="F2250" s="265" t="s">
        <v>519</v>
      </c>
      <c r="G2250" s="265">
        <v>0</v>
      </c>
      <c r="K2250" s="266">
        <v>40179.5</v>
      </c>
      <c r="L2250" s="265">
        <v>0</v>
      </c>
      <c r="M2250" s="265">
        <v>0</v>
      </c>
      <c r="N2250" s="265">
        <f t="shared" si="35"/>
        <v>0</v>
      </c>
    </row>
    <row r="2251" spans="1:14" hidden="1" x14ac:dyDescent="0.2">
      <c r="A2251" s="265" t="s">
        <v>577</v>
      </c>
      <c r="B2251" s="265" t="s">
        <v>526</v>
      </c>
      <c r="C2251" s="265">
        <v>1</v>
      </c>
      <c r="D2251" s="265" t="s">
        <v>525</v>
      </c>
      <c r="E2251" s="265" t="s">
        <v>519</v>
      </c>
      <c r="F2251" s="265" t="s">
        <v>519</v>
      </c>
      <c r="G2251" s="265">
        <v>0</v>
      </c>
      <c r="K2251" s="266">
        <v>40179.5</v>
      </c>
      <c r="L2251" s="265">
        <v>0</v>
      </c>
      <c r="M2251" s="265">
        <v>0</v>
      </c>
      <c r="N2251" s="265">
        <f t="shared" si="35"/>
        <v>0</v>
      </c>
    </row>
    <row r="2252" spans="1:14" hidden="1" x14ac:dyDescent="0.2">
      <c r="A2252" s="265" t="s">
        <v>576</v>
      </c>
      <c r="B2252" s="265" t="s">
        <v>526</v>
      </c>
      <c r="C2252" s="265">
        <v>1</v>
      </c>
      <c r="D2252" s="265" t="s">
        <v>525</v>
      </c>
      <c r="E2252" s="265" t="s">
        <v>519</v>
      </c>
      <c r="F2252" s="265" t="s">
        <v>519</v>
      </c>
      <c r="G2252" s="265">
        <v>0</v>
      </c>
      <c r="K2252" s="266">
        <v>40179.5</v>
      </c>
      <c r="L2252" s="265">
        <v>0</v>
      </c>
      <c r="M2252" s="265">
        <v>0</v>
      </c>
      <c r="N2252" s="265">
        <f t="shared" si="35"/>
        <v>0</v>
      </c>
    </row>
    <row r="2253" spans="1:14" hidden="1" x14ac:dyDescent="0.2">
      <c r="A2253" s="265" t="s">
        <v>575</v>
      </c>
      <c r="B2253" s="265" t="s">
        <v>526</v>
      </c>
      <c r="C2253" s="265">
        <v>1</v>
      </c>
      <c r="D2253" s="265" t="s">
        <v>525</v>
      </c>
      <c r="E2253" s="265" t="s">
        <v>519</v>
      </c>
      <c r="F2253" s="265" t="s">
        <v>519</v>
      </c>
      <c r="G2253" s="265">
        <v>0</v>
      </c>
      <c r="K2253" s="266">
        <v>40179.5</v>
      </c>
      <c r="L2253" s="265">
        <v>0</v>
      </c>
      <c r="M2253" s="265">
        <v>0</v>
      </c>
      <c r="N2253" s="265">
        <f t="shared" si="35"/>
        <v>0</v>
      </c>
    </row>
    <row r="2254" spans="1:14" hidden="1" x14ac:dyDescent="0.2">
      <c r="A2254" s="265" t="s">
        <v>574</v>
      </c>
      <c r="B2254" s="265" t="s">
        <v>526</v>
      </c>
      <c r="C2254" s="265">
        <v>1</v>
      </c>
      <c r="D2254" s="265" t="s">
        <v>525</v>
      </c>
      <c r="E2254" s="265" t="s">
        <v>519</v>
      </c>
      <c r="F2254" s="265" t="s">
        <v>519</v>
      </c>
      <c r="G2254" s="265">
        <v>0</v>
      </c>
      <c r="K2254" s="266">
        <v>40179.5</v>
      </c>
      <c r="L2254" s="265">
        <v>0</v>
      </c>
      <c r="M2254" s="265">
        <v>0</v>
      </c>
      <c r="N2254" s="265">
        <f t="shared" si="35"/>
        <v>0</v>
      </c>
    </row>
    <row r="2255" spans="1:14" hidden="1" x14ac:dyDescent="0.2">
      <c r="A2255" s="265" t="s">
        <v>573</v>
      </c>
      <c r="B2255" s="265" t="s">
        <v>526</v>
      </c>
      <c r="C2255" s="265">
        <v>1</v>
      </c>
      <c r="D2255" s="265" t="s">
        <v>525</v>
      </c>
      <c r="E2255" s="265" t="s">
        <v>519</v>
      </c>
      <c r="F2255" s="265" t="s">
        <v>519</v>
      </c>
      <c r="G2255" s="265">
        <v>0</v>
      </c>
      <c r="K2255" s="266">
        <v>40179.5</v>
      </c>
      <c r="L2255" s="265">
        <v>0</v>
      </c>
      <c r="M2255" s="265">
        <v>0</v>
      </c>
      <c r="N2255" s="265">
        <f t="shared" si="35"/>
        <v>0</v>
      </c>
    </row>
    <row r="2256" spans="1:14" hidden="1" x14ac:dyDescent="0.2">
      <c r="A2256" s="265" t="s">
        <v>572</v>
      </c>
      <c r="B2256" s="265" t="s">
        <v>526</v>
      </c>
      <c r="C2256" s="265">
        <v>1</v>
      </c>
      <c r="D2256" s="265" t="s">
        <v>525</v>
      </c>
      <c r="E2256" s="265" t="s">
        <v>519</v>
      </c>
      <c r="F2256" s="265" t="s">
        <v>519</v>
      </c>
      <c r="G2256" s="265">
        <v>0</v>
      </c>
      <c r="K2256" s="266">
        <v>40179.5</v>
      </c>
      <c r="L2256" s="265">
        <v>0</v>
      </c>
      <c r="M2256" s="265">
        <v>0</v>
      </c>
      <c r="N2256" s="265">
        <f t="shared" si="35"/>
        <v>0</v>
      </c>
    </row>
    <row r="2257" spans="1:14" hidden="1" x14ac:dyDescent="0.2">
      <c r="A2257" s="265" t="s">
        <v>571</v>
      </c>
      <c r="B2257" s="265" t="s">
        <v>526</v>
      </c>
      <c r="C2257" s="265">
        <v>1</v>
      </c>
      <c r="D2257" s="265" t="s">
        <v>525</v>
      </c>
      <c r="E2257" s="265" t="s">
        <v>519</v>
      </c>
      <c r="F2257" s="265" t="s">
        <v>519</v>
      </c>
      <c r="G2257" s="265">
        <v>0</v>
      </c>
      <c r="K2257" s="266">
        <v>40179.5</v>
      </c>
      <c r="L2257" s="265">
        <v>0</v>
      </c>
      <c r="M2257" s="265">
        <v>0</v>
      </c>
      <c r="N2257" s="265">
        <f t="shared" si="35"/>
        <v>0</v>
      </c>
    </row>
    <row r="2258" spans="1:14" hidden="1" x14ac:dyDescent="0.2">
      <c r="A2258" s="265" t="s">
        <v>570</v>
      </c>
      <c r="B2258" s="265" t="s">
        <v>526</v>
      </c>
      <c r="C2258" s="265">
        <v>1</v>
      </c>
      <c r="D2258" s="265" t="s">
        <v>525</v>
      </c>
      <c r="E2258" s="265" t="s">
        <v>519</v>
      </c>
      <c r="F2258" s="265" t="s">
        <v>519</v>
      </c>
      <c r="G2258" s="265">
        <v>0</v>
      </c>
      <c r="K2258" s="266">
        <v>40179.5</v>
      </c>
      <c r="L2258" s="265">
        <v>0</v>
      </c>
      <c r="M2258" s="265">
        <v>0</v>
      </c>
      <c r="N2258" s="265">
        <f t="shared" si="35"/>
        <v>0</v>
      </c>
    </row>
    <row r="2259" spans="1:14" hidden="1" x14ac:dyDescent="0.2">
      <c r="A2259" s="265" t="s">
        <v>569</v>
      </c>
      <c r="B2259" s="265" t="s">
        <v>526</v>
      </c>
      <c r="C2259" s="265">
        <v>1</v>
      </c>
      <c r="D2259" s="265" t="s">
        <v>525</v>
      </c>
      <c r="E2259" s="265" t="s">
        <v>519</v>
      </c>
      <c r="F2259" s="265" t="s">
        <v>519</v>
      </c>
      <c r="G2259" s="265">
        <v>0</v>
      </c>
      <c r="K2259" s="266">
        <v>40179.5</v>
      </c>
      <c r="L2259" s="265">
        <v>0</v>
      </c>
      <c r="M2259" s="265">
        <v>0</v>
      </c>
      <c r="N2259" s="265">
        <f t="shared" si="35"/>
        <v>0</v>
      </c>
    </row>
    <row r="2260" spans="1:14" hidden="1" x14ac:dyDescent="0.2">
      <c r="A2260" s="265" t="s">
        <v>568</v>
      </c>
      <c r="B2260" s="265" t="s">
        <v>526</v>
      </c>
      <c r="C2260" s="265">
        <v>1</v>
      </c>
      <c r="D2260" s="265" t="s">
        <v>525</v>
      </c>
      <c r="E2260" s="265" t="s">
        <v>519</v>
      </c>
      <c r="F2260" s="265" t="s">
        <v>519</v>
      </c>
      <c r="G2260" s="265">
        <v>0</v>
      </c>
      <c r="K2260" s="266">
        <v>40179.5</v>
      </c>
      <c r="L2260" s="265">
        <v>0</v>
      </c>
      <c r="M2260" s="265">
        <v>0</v>
      </c>
      <c r="N2260" s="265">
        <f t="shared" si="35"/>
        <v>0</v>
      </c>
    </row>
    <row r="2261" spans="1:14" hidden="1" x14ac:dyDescent="0.2">
      <c r="A2261" s="265" t="s">
        <v>567</v>
      </c>
      <c r="B2261" s="265" t="s">
        <v>526</v>
      </c>
      <c r="C2261" s="265">
        <v>1</v>
      </c>
      <c r="D2261" s="265" t="s">
        <v>525</v>
      </c>
      <c r="E2261" s="265" t="s">
        <v>519</v>
      </c>
      <c r="F2261" s="265" t="s">
        <v>519</v>
      </c>
      <c r="G2261" s="265">
        <v>0</v>
      </c>
      <c r="K2261" s="266">
        <v>40179.5</v>
      </c>
      <c r="L2261" s="265">
        <v>0</v>
      </c>
      <c r="M2261" s="265">
        <v>0</v>
      </c>
      <c r="N2261" s="265">
        <f t="shared" si="35"/>
        <v>0</v>
      </c>
    </row>
    <row r="2262" spans="1:14" hidden="1" x14ac:dyDescent="0.2">
      <c r="A2262" s="265" t="s">
        <v>566</v>
      </c>
      <c r="B2262" s="265" t="s">
        <v>526</v>
      </c>
      <c r="C2262" s="265">
        <v>1</v>
      </c>
      <c r="D2262" s="265" t="s">
        <v>525</v>
      </c>
      <c r="E2262" s="265" t="s">
        <v>519</v>
      </c>
      <c r="F2262" s="265" t="s">
        <v>519</v>
      </c>
      <c r="G2262" s="265">
        <v>0</v>
      </c>
      <c r="K2262" s="266">
        <v>40179.5</v>
      </c>
      <c r="L2262" s="265">
        <v>0</v>
      </c>
      <c r="M2262" s="265">
        <v>0</v>
      </c>
      <c r="N2262" s="265">
        <f t="shared" si="35"/>
        <v>0</v>
      </c>
    </row>
    <row r="2263" spans="1:14" hidden="1" x14ac:dyDescent="0.2">
      <c r="A2263" s="265" t="s">
        <v>565</v>
      </c>
      <c r="B2263" s="265" t="s">
        <v>526</v>
      </c>
      <c r="C2263" s="265">
        <v>1</v>
      </c>
      <c r="D2263" s="265" t="s">
        <v>525</v>
      </c>
      <c r="E2263" s="265" t="s">
        <v>519</v>
      </c>
      <c r="F2263" s="265" t="s">
        <v>519</v>
      </c>
      <c r="G2263" s="265">
        <v>0</v>
      </c>
      <c r="K2263" s="266">
        <v>40179.5</v>
      </c>
      <c r="L2263" s="265">
        <v>0</v>
      </c>
      <c r="M2263" s="265">
        <v>0</v>
      </c>
      <c r="N2263" s="265">
        <f t="shared" si="35"/>
        <v>0</v>
      </c>
    </row>
    <row r="2264" spans="1:14" hidden="1" x14ac:dyDescent="0.2">
      <c r="A2264" s="265" t="s">
        <v>564</v>
      </c>
      <c r="B2264" s="265" t="s">
        <v>526</v>
      </c>
      <c r="C2264" s="265">
        <v>1</v>
      </c>
      <c r="D2264" s="265" t="s">
        <v>525</v>
      </c>
      <c r="E2264" s="265" t="s">
        <v>519</v>
      </c>
      <c r="F2264" s="265" t="s">
        <v>519</v>
      </c>
      <c r="G2264" s="265">
        <v>0</v>
      </c>
      <c r="K2264" s="266">
        <v>40179.5</v>
      </c>
      <c r="L2264" s="265">
        <v>0</v>
      </c>
      <c r="M2264" s="265">
        <v>0</v>
      </c>
      <c r="N2264" s="265">
        <f t="shared" si="35"/>
        <v>0</v>
      </c>
    </row>
    <row r="2265" spans="1:14" hidden="1" x14ac:dyDescent="0.2">
      <c r="A2265" s="265" t="s">
        <v>563</v>
      </c>
      <c r="B2265" s="265" t="s">
        <v>526</v>
      </c>
      <c r="C2265" s="265">
        <v>1</v>
      </c>
      <c r="D2265" s="265" t="s">
        <v>525</v>
      </c>
      <c r="E2265" s="265" t="s">
        <v>519</v>
      </c>
      <c r="F2265" s="265" t="s">
        <v>519</v>
      </c>
      <c r="G2265" s="265">
        <v>0</v>
      </c>
      <c r="K2265" s="266">
        <v>40179.5</v>
      </c>
      <c r="L2265" s="265">
        <v>0</v>
      </c>
      <c r="M2265" s="265">
        <v>0</v>
      </c>
      <c r="N2265" s="265">
        <f t="shared" si="35"/>
        <v>0</v>
      </c>
    </row>
    <row r="2266" spans="1:14" hidden="1" x14ac:dyDescent="0.2">
      <c r="A2266" s="265" t="s">
        <v>562</v>
      </c>
      <c r="B2266" s="265" t="s">
        <v>526</v>
      </c>
      <c r="C2266" s="265">
        <v>1</v>
      </c>
      <c r="D2266" s="265" t="s">
        <v>525</v>
      </c>
      <c r="E2266" s="265" t="s">
        <v>519</v>
      </c>
      <c r="F2266" s="265" t="s">
        <v>519</v>
      </c>
      <c r="G2266" s="265">
        <v>0</v>
      </c>
      <c r="K2266" s="266">
        <v>40179.5</v>
      </c>
      <c r="L2266" s="265">
        <v>0</v>
      </c>
      <c r="M2266" s="265">
        <v>0</v>
      </c>
      <c r="N2266" s="265">
        <f t="shared" si="35"/>
        <v>0</v>
      </c>
    </row>
    <row r="2267" spans="1:14" hidden="1" x14ac:dyDescent="0.2">
      <c r="A2267" s="265" t="s">
        <v>561</v>
      </c>
      <c r="B2267" s="265" t="s">
        <v>526</v>
      </c>
      <c r="C2267" s="265">
        <v>1</v>
      </c>
      <c r="D2267" s="265" t="s">
        <v>525</v>
      </c>
      <c r="E2267" s="265" t="s">
        <v>519</v>
      </c>
      <c r="F2267" s="265" t="s">
        <v>519</v>
      </c>
      <c r="G2267" s="265">
        <v>0</v>
      </c>
      <c r="K2267" s="266">
        <v>40179.5</v>
      </c>
      <c r="L2267" s="265">
        <v>0</v>
      </c>
      <c r="M2267" s="265">
        <v>0</v>
      </c>
      <c r="N2267" s="265">
        <f t="shared" si="35"/>
        <v>0</v>
      </c>
    </row>
    <row r="2268" spans="1:14" hidden="1" x14ac:dyDescent="0.2">
      <c r="A2268" s="265" t="s">
        <v>560</v>
      </c>
      <c r="B2268" s="265" t="s">
        <v>526</v>
      </c>
      <c r="C2268" s="265">
        <v>1</v>
      </c>
      <c r="D2268" s="265" t="s">
        <v>525</v>
      </c>
      <c r="E2268" s="265" t="s">
        <v>519</v>
      </c>
      <c r="F2268" s="265" t="s">
        <v>519</v>
      </c>
      <c r="G2268" s="265">
        <v>0</v>
      </c>
      <c r="K2268" s="266">
        <v>40179.5</v>
      </c>
      <c r="L2268" s="265">
        <v>0</v>
      </c>
      <c r="M2268" s="265">
        <v>0</v>
      </c>
      <c r="N2268" s="265">
        <f t="shared" si="35"/>
        <v>0</v>
      </c>
    </row>
    <row r="2269" spans="1:14" hidden="1" x14ac:dyDescent="0.2">
      <c r="A2269" s="265" t="s">
        <v>559</v>
      </c>
      <c r="B2269" s="265" t="s">
        <v>526</v>
      </c>
      <c r="C2269" s="265">
        <v>1</v>
      </c>
      <c r="D2269" s="265" t="s">
        <v>525</v>
      </c>
      <c r="E2269" s="265" t="s">
        <v>519</v>
      </c>
      <c r="F2269" s="265" t="s">
        <v>519</v>
      </c>
      <c r="G2269" s="265">
        <v>0</v>
      </c>
      <c r="K2269" s="266">
        <v>40179.5</v>
      </c>
      <c r="L2269" s="265">
        <v>0</v>
      </c>
      <c r="M2269" s="265">
        <v>0</v>
      </c>
      <c r="N2269" s="265">
        <f t="shared" si="35"/>
        <v>0</v>
      </c>
    </row>
    <row r="2270" spans="1:14" hidden="1" x14ac:dyDescent="0.2">
      <c r="A2270" s="265" t="s">
        <v>558</v>
      </c>
      <c r="B2270" s="265" t="s">
        <v>526</v>
      </c>
      <c r="C2270" s="265">
        <v>1</v>
      </c>
      <c r="D2270" s="265" t="s">
        <v>525</v>
      </c>
      <c r="E2270" s="265" t="s">
        <v>519</v>
      </c>
      <c r="F2270" s="265" t="s">
        <v>519</v>
      </c>
      <c r="G2270" s="265">
        <v>0</v>
      </c>
      <c r="K2270" s="266">
        <v>40179.5</v>
      </c>
      <c r="L2270" s="265">
        <v>0</v>
      </c>
      <c r="M2270" s="265">
        <v>0</v>
      </c>
      <c r="N2270" s="265">
        <f t="shared" si="35"/>
        <v>0</v>
      </c>
    </row>
    <row r="2271" spans="1:14" hidden="1" x14ac:dyDescent="0.2">
      <c r="A2271" s="265" t="s">
        <v>557</v>
      </c>
      <c r="B2271" s="265" t="s">
        <v>526</v>
      </c>
      <c r="C2271" s="265">
        <v>1</v>
      </c>
      <c r="D2271" s="265" t="s">
        <v>525</v>
      </c>
      <c r="E2271" s="265" t="s">
        <v>519</v>
      </c>
      <c r="F2271" s="265" t="s">
        <v>519</v>
      </c>
      <c r="G2271" s="265">
        <v>0</v>
      </c>
      <c r="K2271" s="266">
        <v>40179.5</v>
      </c>
      <c r="L2271" s="265">
        <v>0</v>
      </c>
      <c r="M2271" s="265">
        <v>0</v>
      </c>
      <c r="N2271" s="265">
        <f t="shared" si="35"/>
        <v>0</v>
      </c>
    </row>
    <row r="2272" spans="1:14" hidden="1" x14ac:dyDescent="0.2">
      <c r="A2272" s="265" t="s">
        <v>556</v>
      </c>
      <c r="B2272" s="265" t="s">
        <v>526</v>
      </c>
      <c r="C2272" s="265">
        <v>1</v>
      </c>
      <c r="D2272" s="265" t="s">
        <v>525</v>
      </c>
      <c r="E2272" s="265" t="s">
        <v>519</v>
      </c>
      <c r="F2272" s="265" t="s">
        <v>519</v>
      </c>
      <c r="G2272" s="265">
        <v>0</v>
      </c>
      <c r="K2272" s="266">
        <v>40179.5</v>
      </c>
      <c r="L2272" s="265">
        <v>0</v>
      </c>
      <c r="M2272" s="265">
        <v>0</v>
      </c>
      <c r="N2272" s="265">
        <f t="shared" si="35"/>
        <v>0</v>
      </c>
    </row>
    <row r="2273" spans="1:14" hidden="1" x14ac:dyDescent="0.2">
      <c r="A2273" s="265" t="s">
        <v>555</v>
      </c>
      <c r="B2273" s="265" t="s">
        <v>526</v>
      </c>
      <c r="C2273" s="265">
        <v>1</v>
      </c>
      <c r="D2273" s="265" t="s">
        <v>525</v>
      </c>
      <c r="E2273" s="265" t="s">
        <v>519</v>
      </c>
      <c r="F2273" s="265" t="s">
        <v>519</v>
      </c>
      <c r="G2273" s="265">
        <v>0</v>
      </c>
      <c r="K2273" s="266">
        <v>40179.5</v>
      </c>
      <c r="L2273" s="265">
        <v>0</v>
      </c>
      <c r="M2273" s="265">
        <v>0</v>
      </c>
      <c r="N2273" s="265">
        <f t="shared" si="35"/>
        <v>0</v>
      </c>
    </row>
    <row r="2274" spans="1:14" hidden="1" x14ac:dyDescent="0.2">
      <c r="A2274" s="265" t="s">
        <v>554</v>
      </c>
      <c r="B2274" s="265" t="s">
        <v>526</v>
      </c>
      <c r="C2274" s="265">
        <v>1</v>
      </c>
      <c r="D2274" s="265" t="s">
        <v>525</v>
      </c>
      <c r="E2274" s="265" t="s">
        <v>519</v>
      </c>
      <c r="F2274" s="265" t="s">
        <v>519</v>
      </c>
      <c r="G2274" s="265">
        <v>0</v>
      </c>
      <c r="K2274" s="266">
        <v>40179.5</v>
      </c>
      <c r="L2274" s="265">
        <v>0</v>
      </c>
      <c r="M2274" s="265">
        <v>0</v>
      </c>
      <c r="N2274" s="265">
        <f t="shared" si="35"/>
        <v>0</v>
      </c>
    </row>
    <row r="2275" spans="1:14" hidden="1" x14ac:dyDescent="0.2">
      <c r="A2275" s="265" t="s">
        <v>553</v>
      </c>
      <c r="B2275" s="265" t="s">
        <v>526</v>
      </c>
      <c r="C2275" s="265">
        <v>1</v>
      </c>
      <c r="D2275" s="265" t="s">
        <v>525</v>
      </c>
      <c r="E2275" s="265" t="s">
        <v>519</v>
      </c>
      <c r="F2275" s="265" t="s">
        <v>519</v>
      </c>
      <c r="G2275" s="265">
        <v>0</v>
      </c>
      <c r="K2275" s="266">
        <v>40179.5</v>
      </c>
      <c r="L2275" s="265">
        <v>0</v>
      </c>
      <c r="M2275" s="265">
        <v>0</v>
      </c>
      <c r="N2275" s="265">
        <f t="shared" si="35"/>
        <v>0</v>
      </c>
    </row>
    <row r="2276" spans="1:14" hidden="1" x14ac:dyDescent="0.2">
      <c r="A2276" s="265" t="s">
        <v>552</v>
      </c>
      <c r="B2276" s="265" t="s">
        <v>526</v>
      </c>
      <c r="C2276" s="265">
        <v>1</v>
      </c>
      <c r="D2276" s="265" t="s">
        <v>525</v>
      </c>
      <c r="E2276" s="265" t="s">
        <v>519</v>
      </c>
      <c r="F2276" s="265" t="s">
        <v>519</v>
      </c>
      <c r="G2276" s="265">
        <v>0</v>
      </c>
      <c r="K2276" s="266">
        <v>40179.5</v>
      </c>
      <c r="L2276" s="265">
        <v>0</v>
      </c>
      <c r="M2276" s="265">
        <v>0</v>
      </c>
      <c r="N2276" s="265">
        <f t="shared" si="35"/>
        <v>0</v>
      </c>
    </row>
    <row r="2277" spans="1:14" hidden="1" x14ac:dyDescent="0.2">
      <c r="A2277" s="265" t="s">
        <v>551</v>
      </c>
      <c r="B2277" s="265" t="s">
        <v>526</v>
      </c>
      <c r="C2277" s="265">
        <v>1</v>
      </c>
      <c r="D2277" s="265" t="s">
        <v>525</v>
      </c>
      <c r="E2277" s="265" t="s">
        <v>519</v>
      </c>
      <c r="F2277" s="265" t="s">
        <v>519</v>
      </c>
      <c r="G2277" s="265">
        <v>0</v>
      </c>
      <c r="K2277" s="266">
        <v>40179.5</v>
      </c>
      <c r="L2277" s="265">
        <v>0</v>
      </c>
      <c r="M2277" s="265">
        <v>0</v>
      </c>
      <c r="N2277" s="265">
        <f t="shared" si="35"/>
        <v>0</v>
      </c>
    </row>
    <row r="2278" spans="1:14" hidden="1" x14ac:dyDescent="0.2">
      <c r="A2278" s="265" t="s">
        <v>550</v>
      </c>
      <c r="B2278" s="265" t="s">
        <v>526</v>
      </c>
      <c r="C2278" s="265">
        <v>1</v>
      </c>
      <c r="D2278" s="265" t="s">
        <v>525</v>
      </c>
      <c r="E2278" s="265" t="s">
        <v>519</v>
      </c>
      <c r="F2278" s="265" t="s">
        <v>519</v>
      </c>
      <c r="G2278" s="265">
        <v>0</v>
      </c>
      <c r="K2278" s="266">
        <v>40179.5</v>
      </c>
      <c r="L2278" s="265">
        <v>0</v>
      </c>
      <c r="M2278" s="265">
        <v>0</v>
      </c>
      <c r="N2278" s="265">
        <f t="shared" si="35"/>
        <v>0</v>
      </c>
    </row>
    <row r="2279" spans="1:14" hidden="1" x14ac:dyDescent="0.2">
      <c r="A2279" s="265" t="s">
        <v>549</v>
      </c>
      <c r="B2279" s="265" t="s">
        <v>526</v>
      </c>
      <c r="C2279" s="265">
        <v>1</v>
      </c>
      <c r="D2279" s="265" t="s">
        <v>525</v>
      </c>
      <c r="E2279" s="265" t="s">
        <v>519</v>
      </c>
      <c r="F2279" s="265" t="s">
        <v>519</v>
      </c>
      <c r="G2279" s="265">
        <v>0</v>
      </c>
      <c r="K2279" s="266">
        <v>40179.5</v>
      </c>
      <c r="L2279" s="265">
        <v>0</v>
      </c>
      <c r="M2279" s="265">
        <v>0</v>
      </c>
      <c r="N2279" s="265">
        <f t="shared" si="35"/>
        <v>0</v>
      </c>
    </row>
    <row r="2280" spans="1:14" hidden="1" x14ac:dyDescent="0.2">
      <c r="A2280" s="265" t="s">
        <v>548</v>
      </c>
      <c r="B2280" s="265" t="s">
        <v>526</v>
      </c>
      <c r="C2280" s="265">
        <v>1</v>
      </c>
      <c r="D2280" s="265" t="s">
        <v>525</v>
      </c>
      <c r="E2280" s="265" t="s">
        <v>519</v>
      </c>
      <c r="F2280" s="265" t="s">
        <v>519</v>
      </c>
      <c r="G2280" s="265">
        <v>0</v>
      </c>
      <c r="K2280" s="266">
        <v>40179.5</v>
      </c>
      <c r="L2280" s="265">
        <v>0</v>
      </c>
      <c r="M2280" s="265">
        <v>0</v>
      </c>
      <c r="N2280" s="265">
        <f t="shared" si="35"/>
        <v>0</v>
      </c>
    </row>
    <row r="2281" spans="1:14" hidden="1" x14ac:dyDescent="0.2">
      <c r="A2281" s="265" t="s">
        <v>547</v>
      </c>
      <c r="B2281" s="265" t="s">
        <v>526</v>
      </c>
      <c r="C2281" s="265">
        <v>1</v>
      </c>
      <c r="D2281" s="265" t="s">
        <v>525</v>
      </c>
      <c r="E2281" s="265" t="s">
        <v>519</v>
      </c>
      <c r="F2281" s="265" t="s">
        <v>519</v>
      </c>
      <c r="G2281" s="265">
        <v>0</v>
      </c>
      <c r="K2281" s="266">
        <v>40179.5</v>
      </c>
      <c r="L2281" s="265">
        <v>0</v>
      </c>
      <c r="M2281" s="265">
        <v>0</v>
      </c>
      <c r="N2281" s="265">
        <f t="shared" si="35"/>
        <v>0</v>
      </c>
    </row>
    <row r="2282" spans="1:14" hidden="1" x14ac:dyDescent="0.2">
      <c r="A2282" s="265" t="s">
        <v>546</v>
      </c>
      <c r="B2282" s="265" t="s">
        <v>526</v>
      </c>
      <c r="C2282" s="265">
        <v>1</v>
      </c>
      <c r="D2282" s="265" t="s">
        <v>525</v>
      </c>
      <c r="E2282" s="265" t="s">
        <v>519</v>
      </c>
      <c r="F2282" s="265" t="s">
        <v>519</v>
      </c>
      <c r="G2282" s="265">
        <v>0</v>
      </c>
      <c r="K2282" s="266">
        <v>40179.5</v>
      </c>
      <c r="L2282" s="265">
        <v>0</v>
      </c>
      <c r="M2282" s="265">
        <v>0</v>
      </c>
      <c r="N2282" s="265">
        <f t="shared" si="35"/>
        <v>0</v>
      </c>
    </row>
    <row r="2283" spans="1:14" hidden="1" x14ac:dyDescent="0.2">
      <c r="A2283" s="265" t="s">
        <v>545</v>
      </c>
      <c r="B2283" s="265" t="s">
        <v>526</v>
      </c>
      <c r="C2283" s="265">
        <v>1</v>
      </c>
      <c r="D2283" s="265" t="s">
        <v>525</v>
      </c>
      <c r="E2283" s="265" t="s">
        <v>519</v>
      </c>
      <c r="F2283" s="265" t="s">
        <v>519</v>
      </c>
      <c r="G2283" s="265">
        <v>0</v>
      </c>
      <c r="K2283" s="266">
        <v>40179.5</v>
      </c>
      <c r="L2283" s="265">
        <v>0</v>
      </c>
      <c r="M2283" s="265">
        <v>0</v>
      </c>
      <c r="N2283" s="265">
        <f t="shared" si="35"/>
        <v>0</v>
      </c>
    </row>
    <row r="2284" spans="1:14" hidden="1" x14ac:dyDescent="0.2">
      <c r="A2284" s="265" t="s">
        <v>544</v>
      </c>
      <c r="B2284" s="265" t="s">
        <v>526</v>
      </c>
      <c r="C2284" s="265">
        <v>1</v>
      </c>
      <c r="D2284" s="265" t="s">
        <v>525</v>
      </c>
      <c r="E2284" s="265" t="s">
        <v>519</v>
      </c>
      <c r="F2284" s="265" t="s">
        <v>519</v>
      </c>
      <c r="G2284" s="265">
        <v>0</v>
      </c>
      <c r="K2284" s="266">
        <v>40179.5</v>
      </c>
      <c r="L2284" s="265">
        <v>0</v>
      </c>
      <c r="M2284" s="265">
        <v>0</v>
      </c>
      <c r="N2284" s="265">
        <f t="shared" si="35"/>
        <v>0</v>
      </c>
    </row>
    <row r="2285" spans="1:14" hidden="1" x14ac:dyDescent="0.2">
      <c r="A2285" s="265" t="s">
        <v>543</v>
      </c>
      <c r="B2285" s="265" t="s">
        <v>526</v>
      </c>
      <c r="C2285" s="265">
        <v>1</v>
      </c>
      <c r="D2285" s="265" t="s">
        <v>525</v>
      </c>
      <c r="E2285" s="265" t="s">
        <v>519</v>
      </c>
      <c r="F2285" s="265" t="s">
        <v>519</v>
      </c>
      <c r="G2285" s="265">
        <v>0</v>
      </c>
      <c r="K2285" s="266">
        <v>40179.5</v>
      </c>
      <c r="L2285" s="265">
        <v>0</v>
      </c>
      <c r="M2285" s="265">
        <v>0</v>
      </c>
      <c r="N2285" s="265">
        <f t="shared" si="35"/>
        <v>0</v>
      </c>
    </row>
    <row r="2286" spans="1:14" hidden="1" x14ac:dyDescent="0.2">
      <c r="A2286" s="265" t="s">
        <v>542</v>
      </c>
      <c r="B2286" s="265" t="s">
        <v>526</v>
      </c>
      <c r="C2286" s="265">
        <v>1</v>
      </c>
      <c r="D2286" s="265" t="s">
        <v>525</v>
      </c>
      <c r="E2286" s="265" t="s">
        <v>519</v>
      </c>
      <c r="F2286" s="265" t="s">
        <v>519</v>
      </c>
      <c r="G2286" s="265">
        <v>0</v>
      </c>
      <c r="K2286" s="266">
        <v>40179.5</v>
      </c>
      <c r="L2286" s="265">
        <v>0</v>
      </c>
      <c r="M2286" s="265">
        <v>0</v>
      </c>
      <c r="N2286" s="265">
        <f t="shared" si="35"/>
        <v>0</v>
      </c>
    </row>
    <row r="2287" spans="1:14" hidden="1" x14ac:dyDescent="0.2">
      <c r="A2287" s="265" t="s">
        <v>541</v>
      </c>
      <c r="B2287" s="265" t="s">
        <v>538</v>
      </c>
      <c r="C2287" s="265">
        <v>0.5</v>
      </c>
      <c r="D2287" s="265" t="s">
        <v>403</v>
      </c>
      <c r="E2287" s="265" t="s">
        <v>519</v>
      </c>
      <c r="F2287" s="265" t="s">
        <v>519</v>
      </c>
      <c r="G2287" s="265">
        <v>0</v>
      </c>
      <c r="K2287" s="266">
        <v>40391</v>
      </c>
      <c r="L2287" s="265">
        <v>0</v>
      </c>
      <c r="M2287" s="265">
        <v>0</v>
      </c>
      <c r="N2287" s="265">
        <f t="shared" si="35"/>
        <v>0</v>
      </c>
    </row>
    <row r="2288" spans="1:14" hidden="1" x14ac:dyDescent="0.2">
      <c r="A2288" s="265" t="s">
        <v>540</v>
      </c>
      <c r="B2288" s="265" t="s">
        <v>520</v>
      </c>
      <c r="C2288" s="265">
        <v>0.5</v>
      </c>
      <c r="D2288" s="265" t="s">
        <v>403</v>
      </c>
      <c r="E2288" s="265" t="s">
        <v>519</v>
      </c>
      <c r="F2288" s="265" t="s">
        <v>519</v>
      </c>
      <c r="G2288" s="265">
        <v>0</v>
      </c>
      <c r="K2288" s="266">
        <v>41730</v>
      </c>
      <c r="L2288" s="265">
        <v>0</v>
      </c>
      <c r="M2288" s="265">
        <v>0</v>
      </c>
      <c r="N2288" s="265">
        <f t="shared" si="35"/>
        <v>0</v>
      </c>
    </row>
    <row r="2289" spans="1:14" hidden="1" x14ac:dyDescent="0.2">
      <c r="A2289" s="265" t="s">
        <v>539</v>
      </c>
      <c r="B2289" s="265" t="s">
        <v>538</v>
      </c>
      <c r="C2289" s="265">
        <v>0.5</v>
      </c>
      <c r="D2289" s="265" t="s">
        <v>403</v>
      </c>
      <c r="E2289" s="265" t="s">
        <v>519</v>
      </c>
      <c r="F2289" s="265" t="s">
        <v>519</v>
      </c>
      <c r="G2289" s="265">
        <v>0</v>
      </c>
      <c r="K2289" s="266">
        <v>40391</v>
      </c>
      <c r="L2289" s="265">
        <v>0</v>
      </c>
      <c r="M2289" s="265">
        <v>0</v>
      </c>
      <c r="N2289" s="265">
        <f t="shared" si="35"/>
        <v>0</v>
      </c>
    </row>
    <row r="2290" spans="1:14" hidden="1" x14ac:dyDescent="0.2">
      <c r="A2290" s="265" t="s">
        <v>537</v>
      </c>
      <c r="B2290" s="265" t="s">
        <v>520</v>
      </c>
      <c r="C2290" s="265">
        <v>0.5</v>
      </c>
      <c r="D2290" s="265" t="s">
        <v>403</v>
      </c>
      <c r="E2290" s="265" t="s">
        <v>519</v>
      </c>
      <c r="F2290" s="265" t="s">
        <v>519</v>
      </c>
      <c r="G2290" s="265">
        <v>0</v>
      </c>
      <c r="K2290" s="266">
        <v>41730</v>
      </c>
      <c r="L2290" s="265">
        <v>0</v>
      </c>
      <c r="M2290" s="265">
        <v>0</v>
      </c>
      <c r="N2290" s="265">
        <f t="shared" si="35"/>
        <v>0</v>
      </c>
    </row>
    <row r="2291" spans="1:14" hidden="1" x14ac:dyDescent="0.2">
      <c r="A2291" s="265" t="s">
        <v>536</v>
      </c>
      <c r="B2291" s="265" t="s">
        <v>520</v>
      </c>
      <c r="C2291" s="265">
        <v>0.5</v>
      </c>
      <c r="D2291" s="265" t="s">
        <v>403</v>
      </c>
      <c r="E2291" s="265" t="s">
        <v>519</v>
      </c>
      <c r="F2291" s="265" t="s">
        <v>519</v>
      </c>
      <c r="G2291" s="265">
        <v>0</v>
      </c>
      <c r="K2291" s="266">
        <v>41730</v>
      </c>
      <c r="L2291" s="265">
        <v>0</v>
      </c>
      <c r="M2291" s="265">
        <v>0</v>
      </c>
      <c r="N2291" s="265">
        <f t="shared" si="35"/>
        <v>0</v>
      </c>
    </row>
    <row r="2292" spans="1:14" hidden="1" x14ac:dyDescent="0.2">
      <c r="A2292" s="265" t="s">
        <v>535</v>
      </c>
      <c r="B2292" s="265" t="s">
        <v>520</v>
      </c>
      <c r="C2292" s="265">
        <v>0.5</v>
      </c>
      <c r="D2292" s="265" t="s">
        <v>403</v>
      </c>
      <c r="E2292" s="265" t="s">
        <v>519</v>
      </c>
      <c r="F2292" s="265" t="s">
        <v>519</v>
      </c>
      <c r="G2292" s="265">
        <v>0</v>
      </c>
      <c r="K2292" s="266">
        <v>41730</v>
      </c>
      <c r="L2292" s="265">
        <v>0</v>
      </c>
      <c r="M2292" s="265">
        <v>0</v>
      </c>
      <c r="N2292" s="265">
        <f t="shared" si="35"/>
        <v>0</v>
      </c>
    </row>
    <row r="2293" spans="1:14" hidden="1" x14ac:dyDescent="0.2">
      <c r="A2293" s="265" t="s">
        <v>534</v>
      </c>
      <c r="B2293" s="265" t="s">
        <v>520</v>
      </c>
      <c r="C2293" s="265">
        <v>0.5</v>
      </c>
      <c r="D2293" s="265" t="s">
        <v>403</v>
      </c>
      <c r="E2293" s="265" t="s">
        <v>519</v>
      </c>
      <c r="F2293" s="265" t="s">
        <v>519</v>
      </c>
      <c r="G2293" s="265">
        <v>0</v>
      </c>
      <c r="K2293" s="266">
        <v>41730</v>
      </c>
      <c r="L2293" s="265">
        <v>0</v>
      </c>
      <c r="M2293" s="265">
        <v>0</v>
      </c>
      <c r="N2293" s="265">
        <f t="shared" si="35"/>
        <v>0</v>
      </c>
    </row>
    <row r="2294" spans="1:14" hidden="1" x14ac:dyDescent="0.2">
      <c r="A2294" s="265" t="s">
        <v>533</v>
      </c>
      <c r="B2294" s="265" t="s">
        <v>520</v>
      </c>
      <c r="C2294" s="265">
        <v>0.5</v>
      </c>
      <c r="D2294" s="265" t="s">
        <v>403</v>
      </c>
      <c r="E2294" s="265" t="s">
        <v>519</v>
      </c>
      <c r="F2294" s="265" t="s">
        <v>519</v>
      </c>
      <c r="G2294" s="265">
        <v>0</v>
      </c>
      <c r="K2294" s="266">
        <v>41730</v>
      </c>
      <c r="L2294" s="265">
        <v>0</v>
      </c>
      <c r="M2294" s="265">
        <v>0</v>
      </c>
      <c r="N2294" s="265">
        <f t="shared" si="35"/>
        <v>0</v>
      </c>
    </row>
    <row r="2295" spans="1:14" hidden="1" x14ac:dyDescent="0.2">
      <c r="A2295" s="265" t="s">
        <v>532</v>
      </c>
      <c r="B2295" s="265" t="s">
        <v>520</v>
      </c>
      <c r="C2295" s="265">
        <v>0.5</v>
      </c>
      <c r="D2295" s="265" t="s">
        <v>403</v>
      </c>
      <c r="E2295" s="265" t="s">
        <v>519</v>
      </c>
      <c r="F2295" s="265" t="s">
        <v>519</v>
      </c>
      <c r="G2295" s="265">
        <v>0</v>
      </c>
      <c r="K2295" s="266">
        <v>41730</v>
      </c>
      <c r="L2295" s="265">
        <v>0</v>
      </c>
      <c r="M2295" s="265">
        <v>0</v>
      </c>
      <c r="N2295" s="265">
        <f t="shared" si="35"/>
        <v>0</v>
      </c>
    </row>
    <row r="2296" spans="1:14" hidden="1" x14ac:dyDescent="0.2">
      <c r="A2296" s="265" t="s">
        <v>531</v>
      </c>
      <c r="B2296" s="265" t="s">
        <v>520</v>
      </c>
      <c r="C2296" s="265">
        <v>0.5</v>
      </c>
      <c r="D2296" s="265" t="s">
        <v>403</v>
      </c>
      <c r="E2296" s="265" t="s">
        <v>519</v>
      </c>
      <c r="F2296" s="265" t="s">
        <v>519</v>
      </c>
      <c r="G2296" s="265">
        <v>0</v>
      </c>
      <c r="K2296" s="266">
        <v>41730</v>
      </c>
      <c r="L2296" s="265">
        <v>0</v>
      </c>
      <c r="M2296" s="265">
        <v>0</v>
      </c>
      <c r="N2296" s="265">
        <f t="shared" si="35"/>
        <v>0</v>
      </c>
    </row>
    <row r="2297" spans="1:14" hidden="1" x14ac:dyDescent="0.2">
      <c r="A2297" s="265" t="s">
        <v>530</v>
      </c>
      <c r="B2297" s="265" t="s">
        <v>526</v>
      </c>
      <c r="C2297" s="265">
        <v>1</v>
      </c>
      <c r="D2297" s="265" t="s">
        <v>525</v>
      </c>
      <c r="E2297" s="265" t="s">
        <v>519</v>
      </c>
      <c r="F2297" s="265" t="s">
        <v>519</v>
      </c>
      <c r="G2297" s="265">
        <v>0</v>
      </c>
      <c r="K2297" s="266">
        <v>40179.5</v>
      </c>
      <c r="L2297" s="265">
        <v>0</v>
      </c>
      <c r="M2297" s="265">
        <v>0</v>
      </c>
      <c r="N2297" s="265">
        <f t="shared" si="35"/>
        <v>0</v>
      </c>
    </row>
    <row r="2298" spans="1:14" hidden="1" x14ac:dyDescent="0.2">
      <c r="A2298" s="265" t="s">
        <v>529</v>
      </c>
      <c r="B2298" s="265" t="s">
        <v>526</v>
      </c>
      <c r="C2298" s="265">
        <v>1</v>
      </c>
      <c r="D2298" s="265" t="s">
        <v>525</v>
      </c>
      <c r="E2298" s="265" t="s">
        <v>519</v>
      </c>
      <c r="F2298" s="265" t="s">
        <v>519</v>
      </c>
      <c r="G2298" s="265">
        <v>0</v>
      </c>
      <c r="K2298" s="266">
        <v>40179.5</v>
      </c>
      <c r="L2298" s="265">
        <v>0</v>
      </c>
      <c r="M2298" s="265">
        <v>0</v>
      </c>
      <c r="N2298" s="265">
        <f t="shared" si="35"/>
        <v>0</v>
      </c>
    </row>
    <row r="2299" spans="1:14" hidden="1" x14ac:dyDescent="0.2">
      <c r="A2299" s="265" t="s">
        <v>528</v>
      </c>
      <c r="B2299" s="265" t="s">
        <v>526</v>
      </c>
      <c r="C2299" s="265">
        <v>1</v>
      </c>
      <c r="D2299" s="265" t="s">
        <v>525</v>
      </c>
      <c r="E2299" s="265" t="s">
        <v>519</v>
      </c>
      <c r="F2299" s="265" t="s">
        <v>519</v>
      </c>
      <c r="G2299" s="265">
        <v>0</v>
      </c>
      <c r="K2299" s="266">
        <v>40179.5</v>
      </c>
      <c r="L2299" s="265">
        <v>0</v>
      </c>
      <c r="M2299" s="265">
        <v>0</v>
      </c>
      <c r="N2299" s="265">
        <f t="shared" si="35"/>
        <v>0</v>
      </c>
    </row>
    <row r="2300" spans="1:14" hidden="1" x14ac:dyDescent="0.2">
      <c r="A2300" s="265" t="s">
        <v>527</v>
      </c>
      <c r="B2300" s="265" t="s">
        <v>526</v>
      </c>
      <c r="C2300" s="265">
        <v>1</v>
      </c>
      <c r="D2300" s="265" t="s">
        <v>525</v>
      </c>
      <c r="E2300" s="265" t="s">
        <v>519</v>
      </c>
      <c r="F2300" s="265" t="s">
        <v>519</v>
      </c>
      <c r="G2300" s="265">
        <v>0</v>
      </c>
      <c r="K2300" s="266">
        <v>40179.5</v>
      </c>
      <c r="L2300" s="265">
        <v>0</v>
      </c>
      <c r="M2300" s="265">
        <v>0</v>
      </c>
      <c r="N2300" s="265">
        <f t="shared" si="35"/>
        <v>0</v>
      </c>
    </row>
    <row r="2301" spans="1:14" hidden="1" x14ac:dyDescent="0.2">
      <c r="A2301" s="265" t="s">
        <v>524</v>
      </c>
      <c r="B2301" s="265" t="s">
        <v>520</v>
      </c>
      <c r="C2301" s="265">
        <v>0.5</v>
      </c>
      <c r="D2301" s="265" t="s">
        <v>403</v>
      </c>
      <c r="E2301" s="265" t="s">
        <v>519</v>
      </c>
      <c r="F2301" s="265" t="s">
        <v>519</v>
      </c>
      <c r="G2301" s="265">
        <v>0</v>
      </c>
      <c r="K2301" s="266">
        <v>41730</v>
      </c>
      <c r="L2301" s="265">
        <v>0</v>
      </c>
      <c r="M2301" s="265">
        <v>0</v>
      </c>
      <c r="N2301" s="265">
        <f t="shared" si="35"/>
        <v>0</v>
      </c>
    </row>
    <row r="2302" spans="1:14" hidden="1" x14ac:dyDescent="0.2">
      <c r="A2302" s="265" t="s">
        <v>523</v>
      </c>
      <c r="B2302" s="265" t="s">
        <v>520</v>
      </c>
      <c r="C2302" s="265">
        <v>0.5</v>
      </c>
      <c r="D2302" s="265" t="s">
        <v>403</v>
      </c>
      <c r="E2302" s="265" t="s">
        <v>519</v>
      </c>
      <c r="F2302" s="265" t="s">
        <v>519</v>
      </c>
      <c r="G2302" s="265">
        <v>0</v>
      </c>
      <c r="K2302" s="266">
        <v>41730</v>
      </c>
      <c r="L2302" s="265">
        <v>0</v>
      </c>
      <c r="M2302" s="265">
        <v>0</v>
      </c>
      <c r="N2302" s="265">
        <f t="shared" si="35"/>
        <v>0</v>
      </c>
    </row>
    <row r="2303" spans="1:14" hidden="1" x14ac:dyDescent="0.2">
      <c r="A2303" s="265" t="s">
        <v>522</v>
      </c>
      <c r="B2303" s="265" t="s">
        <v>520</v>
      </c>
      <c r="C2303" s="265">
        <v>0.5</v>
      </c>
      <c r="D2303" s="265" t="s">
        <v>403</v>
      </c>
      <c r="E2303" s="265" t="s">
        <v>519</v>
      </c>
      <c r="F2303" s="265" t="s">
        <v>519</v>
      </c>
      <c r="G2303" s="265">
        <v>0</v>
      </c>
      <c r="K2303" s="266">
        <v>41730</v>
      </c>
      <c r="L2303" s="265">
        <v>0</v>
      </c>
      <c r="M2303" s="265">
        <v>0</v>
      </c>
      <c r="N2303" s="265">
        <f t="shared" si="35"/>
        <v>0</v>
      </c>
    </row>
    <row r="2304" spans="1:14" hidden="1" x14ac:dyDescent="0.2">
      <c r="A2304" s="265" t="s">
        <v>521</v>
      </c>
      <c r="B2304" s="265" t="s">
        <v>520</v>
      </c>
      <c r="C2304" s="265">
        <v>0.5</v>
      </c>
      <c r="D2304" s="265" t="s">
        <v>403</v>
      </c>
      <c r="E2304" s="265" t="s">
        <v>519</v>
      </c>
      <c r="F2304" s="265" t="s">
        <v>519</v>
      </c>
      <c r="G2304" s="265">
        <v>0</v>
      </c>
      <c r="K2304" s="266">
        <v>41730</v>
      </c>
      <c r="L2304" s="265">
        <v>0</v>
      </c>
      <c r="M2304" s="265">
        <v>0</v>
      </c>
      <c r="N2304" s="265">
        <f t="shared" si="35"/>
        <v>0</v>
      </c>
    </row>
    <row r="2308" spans="2:2" x14ac:dyDescent="0.2">
      <c r="B2308" s="270" t="s">
        <v>3047</v>
      </c>
    </row>
  </sheetData>
  <autoFilter ref="A1:O2304">
    <filterColumn colId="0">
      <filters>
        <filter val="E311 STM Str/Impv, Colstrip 3-NSC"/>
        <filter val="E311 STM Str/Impv, Colstrip 4-NSC"/>
        <filter val="E311 STM Str/Impv, Colstrip3-4 -NSC"/>
        <filter val="E312 STM Boiler, Colstrip 3-NSC"/>
        <filter val="E312 STM Boiler, Colstrip 4-NSC"/>
        <filter val="E312 STM Boiler, Colstrip3-4 Co-NSC"/>
        <filter val="E314 STM Turbogen, Colstrip 3-4-RET"/>
        <filter val="E314 STM Turbogen, Colstrip 3-NSC"/>
        <filter val="E314 STM Turbogen, Colstrip 4-NSC"/>
        <filter val="E315 STM Accessory, Colstrip 3-NSC"/>
        <filter val="E315 STM Accessory, Colstrip 4-NSC"/>
        <filter val="E315 STM Accessory, Colstrip3-4-NSC"/>
        <filter val="E316 STM Misc, Colstrip 3-4 Com-NSC"/>
        <filter val="E316 STM Misc, Colstrip 3-NSC"/>
        <filter val="E316 STM Misc, Colstrip 4-NSC"/>
      </filters>
    </filterColumn>
    <filterColumn colId="14">
      <filters>
        <filter val="Missing"/>
      </filters>
    </filterColumn>
  </autoFilter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153"/>
  <sheetViews>
    <sheetView zoomScaleNormal="100" workbookViewId="0"/>
  </sheetViews>
  <sheetFormatPr defaultRowHeight="12.75" outlineLevelCol="1" x14ac:dyDescent="0.2"/>
  <cols>
    <col min="1" max="1" width="38.5703125" style="225" bestFit="1" customWidth="1"/>
    <col min="2" max="2" width="37.42578125" style="225" customWidth="1" outlineLevel="1"/>
    <col min="3" max="3" width="16" style="225" customWidth="1" outlineLevel="1"/>
    <col min="4" max="4" width="18.42578125" style="225" customWidth="1" outlineLevel="1"/>
    <col min="5" max="5" width="13.42578125" style="225" customWidth="1" outlineLevel="1"/>
    <col min="6" max="6" width="17.28515625" style="225" customWidth="1" outlineLevel="1"/>
    <col min="7" max="7" width="15.28515625" style="225" customWidth="1" outlineLevel="1"/>
    <col min="8" max="8" width="10.28515625" style="225" customWidth="1" outlineLevel="1"/>
    <col min="9" max="9" width="17.28515625" style="225" customWidth="1" outlineLevel="1"/>
    <col min="10" max="10" width="20.42578125" style="225" customWidth="1" outlineLevel="1"/>
    <col min="11" max="11" width="17.140625" style="225" customWidth="1" outlineLevel="1"/>
    <col min="12" max="12" width="12.28515625" style="225" customWidth="1" outlineLevel="1"/>
    <col min="13" max="13" width="20" style="225" customWidth="1" outlineLevel="1"/>
    <col min="14" max="14" width="14" style="225" bestFit="1" customWidth="1"/>
    <col min="15" max="16384" width="9.140625" style="225"/>
  </cols>
  <sheetData>
    <row r="1" spans="1:16" s="226" customFormat="1" x14ac:dyDescent="0.2">
      <c r="A1" s="226" t="s">
        <v>2993</v>
      </c>
      <c r="B1" s="226" t="s">
        <v>2992</v>
      </c>
      <c r="C1" s="226" t="s">
        <v>2991</v>
      </c>
      <c r="D1" s="226" t="s">
        <v>2990</v>
      </c>
      <c r="E1" s="226" t="s">
        <v>2989</v>
      </c>
      <c r="F1" s="226" t="s">
        <v>2988</v>
      </c>
      <c r="G1" s="227" t="s">
        <v>2987</v>
      </c>
      <c r="H1" s="226" t="s">
        <v>2986</v>
      </c>
      <c r="I1" s="226" t="s">
        <v>2985</v>
      </c>
      <c r="J1" s="226" t="s">
        <v>2984</v>
      </c>
      <c r="K1" s="226" t="s">
        <v>2983</v>
      </c>
      <c r="L1" s="226" t="s">
        <v>2982</v>
      </c>
      <c r="M1" s="226" t="s">
        <v>2981</v>
      </c>
      <c r="N1" s="226" t="s">
        <v>2980</v>
      </c>
      <c r="O1" s="268" t="s">
        <v>3046</v>
      </c>
      <c r="P1" s="225"/>
    </row>
    <row r="2" spans="1:16" ht="15" x14ac:dyDescent="0.25">
      <c r="A2" t="s">
        <v>2979</v>
      </c>
      <c r="B2" t="s">
        <v>1264</v>
      </c>
      <c r="C2">
        <v>0.5</v>
      </c>
      <c r="D2" t="s">
        <v>783</v>
      </c>
      <c r="E2" t="s">
        <v>519</v>
      </c>
      <c r="F2" t="s">
        <v>519</v>
      </c>
      <c r="G2" s="284">
        <v>0</v>
      </c>
      <c r="H2"/>
      <c r="I2"/>
      <c r="J2"/>
      <c r="K2" s="285">
        <v>40330</v>
      </c>
      <c r="L2" s="286">
        <v>0</v>
      </c>
      <c r="M2" s="286">
        <v>0</v>
      </c>
      <c r="N2" s="286">
        <v>0</v>
      </c>
    </row>
    <row r="3" spans="1:16" ht="15" x14ac:dyDescent="0.25">
      <c r="A3" t="s">
        <v>2978</v>
      </c>
      <c r="B3" t="s">
        <v>520</v>
      </c>
      <c r="C3">
        <v>0.5</v>
      </c>
      <c r="D3" t="s">
        <v>403</v>
      </c>
      <c r="E3" t="s">
        <v>519</v>
      </c>
      <c r="F3" t="s">
        <v>519</v>
      </c>
      <c r="G3" s="284">
        <v>0</v>
      </c>
      <c r="H3"/>
      <c r="I3"/>
      <c r="J3"/>
      <c r="K3" s="285">
        <v>41730</v>
      </c>
      <c r="L3" s="286">
        <v>0</v>
      </c>
      <c r="M3" s="286">
        <v>0</v>
      </c>
      <c r="N3" s="286">
        <v>0</v>
      </c>
    </row>
    <row r="4" spans="1:16" ht="15" x14ac:dyDescent="0.25">
      <c r="A4" t="s">
        <v>2977</v>
      </c>
      <c r="B4" t="s">
        <v>1264</v>
      </c>
      <c r="C4">
        <v>0.5</v>
      </c>
      <c r="D4" t="s">
        <v>783</v>
      </c>
      <c r="E4" t="s">
        <v>519</v>
      </c>
      <c r="F4" t="s">
        <v>519</v>
      </c>
      <c r="G4" s="284">
        <v>0</v>
      </c>
      <c r="H4"/>
      <c r="I4"/>
      <c r="J4"/>
      <c r="K4" s="285">
        <v>40330</v>
      </c>
      <c r="L4" s="286">
        <v>0</v>
      </c>
      <c r="M4" s="286">
        <v>0</v>
      </c>
      <c r="N4" s="286">
        <v>0</v>
      </c>
    </row>
    <row r="5" spans="1:16" ht="15" x14ac:dyDescent="0.25">
      <c r="A5" t="s">
        <v>2976</v>
      </c>
      <c r="B5" t="s">
        <v>1264</v>
      </c>
      <c r="C5">
        <v>0.5</v>
      </c>
      <c r="D5" t="s">
        <v>783</v>
      </c>
      <c r="E5" t="s">
        <v>519</v>
      </c>
      <c r="F5" t="s">
        <v>519</v>
      </c>
      <c r="G5" s="284">
        <v>0</v>
      </c>
      <c r="H5"/>
      <c r="I5"/>
      <c r="J5"/>
      <c r="K5" s="285">
        <v>40330</v>
      </c>
      <c r="L5" s="286">
        <v>0</v>
      </c>
      <c r="M5" s="286">
        <v>0</v>
      </c>
      <c r="N5" s="286">
        <v>0</v>
      </c>
    </row>
    <row r="6" spans="1:16" ht="15" x14ac:dyDescent="0.25">
      <c r="A6" t="s">
        <v>2975</v>
      </c>
      <c r="B6" t="s">
        <v>1264</v>
      </c>
      <c r="C6">
        <v>0.5</v>
      </c>
      <c r="D6" t="s">
        <v>783</v>
      </c>
      <c r="E6" t="s">
        <v>519</v>
      </c>
      <c r="F6" t="s">
        <v>519</v>
      </c>
      <c r="G6" s="284">
        <v>0</v>
      </c>
      <c r="H6"/>
      <c r="I6"/>
      <c r="J6"/>
      <c r="K6" s="285">
        <v>40330</v>
      </c>
      <c r="L6" s="286">
        <v>0</v>
      </c>
      <c r="M6" s="286">
        <v>0</v>
      </c>
      <c r="N6" s="286">
        <v>0</v>
      </c>
    </row>
    <row r="7" spans="1:16" ht="15" x14ac:dyDescent="0.25">
      <c r="A7" t="s">
        <v>2974</v>
      </c>
      <c r="B7" t="s">
        <v>1264</v>
      </c>
      <c r="C7">
        <v>0.5</v>
      </c>
      <c r="D7" t="s">
        <v>783</v>
      </c>
      <c r="E7" t="s">
        <v>519</v>
      </c>
      <c r="F7" t="s">
        <v>519</v>
      </c>
      <c r="G7" s="284">
        <v>0</v>
      </c>
      <c r="H7"/>
      <c r="I7"/>
      <c r="J7"/>
      <c r="K7" s="285">
        <v>40330</v>
      </c>
      <c r="L7" s="286">
        <v>0</v>
      </c>
      <c r="M7" s="286">
        <v>0</v>
      </c>
      <c r="N7" s="286">
        <v>0</v>
      </c>
    </row>
    <row r="8" spans="1:16" ht="15" x14ac:dyDescent="0.25">
      <c r="A8" t="s">
        <v>2973</v>
      </c>
      <c r="B8" t="s">
        <v>538</v>
      </c>
      <c r="C8">
        <v>0.5</v>
      </c>
      <c r="D8" t="s">
        <v>403</v>
      </c>
      <c r="E8" t="s">
        <v>519</v>
      </c>
      <c r="F8" t="s">
        <v>519</v>
      </c>
      <c r="G8" s="284">
        <v>0</v>
      </c>
      <c r="H8"/>
      <c r="I8"/>
      <c r="J8"/>
      <c r="K8" s="285">
        <v>40391</v>
      </c>
      <c r="L8" s="286">
        <v>0</v>
      </c>
      <c r="M8" s="286">
        <v>0</v>
      </c>
      <c r="N8" s="286">
        <v>0</v>
      </c>
    </row>
    <row r="9" spans="1:16" ht="15" x14ac:dyDescent="0.25">
      <c r="A9" t="s">
        <v>2972</v>
      </c>
      <c r="B9" t="s">
        <v>2972</v>
      </c>
      <c r="C9">
        <v>0.5</v>
      </c>
      <c r="D9" t="s">
        <v>403</v>
      </c>
      <c r="E9" t="s">
        <v>519</v>
      </c>
      <c r="F9" t="s">
        <v>519</v>
      </c>
      <c r="G9" s="284">
        <v>0</v>
      </c>
      <c r="H9"/>
      <c r="I9"/>
      <c r="J9"/>
      <c r="K9" s="285">
        <v>44927</v>
      </c>
      <c r="L9" s="286">
        <v>1.6399999999999998E-2</v>
      </c>
      <c r="M9" s="286">
        <v>0</v>
      </c>
      <c r="N9" s="286">
        <v>1.6399999999999998E-2</v>
      </c>
    </row>
    <row r="10" spans="1:16" ht="15" x14ac:dyDescent="0.25">
      <c r="A10" t="s">
        <v>254</v>
      </c>
      <c r="B10" t="s">
        <v>538</v>
      </c>
      <c r="C10">
        <v>0.5</v>
      </c>
      <c r="D10" t="s">
        <v>403</v>
      </c>
      <c r="E10" t="s">
        <v>519</v>
      </c>
      <c r="F10" t="s">
        <v>519</v>
      </c>
      <c r="G10" s="284">
        <v>0</v>
      </c>
      <c r="H10"/>
      <c r="I10"/>
      <c r="J10"/>
      <c r="K10" s="285">
        <v>40391</v>
      </c>
      <c r="L10" s="286">
        <v>0</v>
      </c>
      <c r="M10" s="286">
        <v>0</v>
      </c>
      <c r="N10" s="286">
        <v>0</v>
      </c>
    </row>
    <row r="11" spans="1:16" ht="15" x14ac:dyDescent="0.25">
      <c r="A11" t="s">
        <v>2971</v>
      </c>
      <c r="B11" t="s">
        <v>228</v>
      </c>
      <c r="C11">
        <v>0.5</v>
      </c>
      <c r="D11" t="s">
        <v>403</v>
      </c>
      <c r="E11" t="s">
        <v>519</v>
      </c>
      <c r="F11" t="s">
        <v>519</v>
      </c>
      <c r="G11" s="284">
        <v>-0.05</v>
      </c>
      <c r="H11"/>
      <c r="I11"/>
      <c r="J11"/>
      <c r="K11" s="285">
        <v>44927</v>
      </c>
      <c r="L11" s="286">
        <v>1.5809523809523808E-2</v>
      </c>
      <c r="M11" s="286">
        <v>7.9047619047619214E-4</v>
      </c>
      <c r="N11" s="286">
        <v>1.66E-2</v>
      </c>
    </row>
    <row r="12" spans="1:16" ht="15" x14ac:dyDescent="0.25">
      <c r="A12" t="s">
        <v>2970</v>
      </c>
      <c r="B12" t="s">
        <v>228</v>
      </c>
      <c r="C12">
        <v>0.5</v>
      </c>
      <c r="D12" t="s">
        <v>403</v>
      </c>
      <c r="E12" t="s">
        <v>519</v>
      </c>
      <c r="F12" t="s">
        <v>519</v>
      </c>
      <c r="G12" s="284">
        <v>-0.05</v>
      </c>
      <c r="H12"/>
      <c r="I12"/>
      <c r="J12"/>
      <c r="K12" s="285">
        <v>44927</v>
      </c>
      <c r="L12" s="286">
        <v>1.5809523809523808E-2</v>
      </c>
      <c r="M12" s="286">
        <v>7.9047619047619214E-4</v>
      </c>
      <c r="N12" s="286">
        <v>1.66E-2</v>
      </c>
    </row>
    <row r="13" spans="1:16" ht="15" x14ac:dyDescent="0.25">
      <c r="A13" t="s">
        <v>2968</v>
      </c>
      <c r="B13" t="s">
        <v>2968</v>
      </c>
      <c r="C13">
        <v>0.5</v>
      </c>
      <c r="D13" t="s">
        <v>403</v>
      </c>
      <c r="E13" t="s">
        <v>519</v>
      </c>
      <c r="F13" t="s">
        <v>519</v>
      </c>
      <c r="G13" s="284">
        <v>-0.05</v>
      </c>
      <c r="H13"/>
      <c r="I13"/>
      <c r="J13"/>
      <c r="K13" s="285">
        <v>44927</v>
      </c>
      <c r="L13" s="286">
        <v>2.5714285714285717E-2</v>
      </c>
      <c r="M13" s="286">
        <v>1.2857142857142859E-3</v>
      </c>
      <c r="N13" s="286">
        <v>2.7000000000000003E-2</v>
      </c>
    </row>
    <row r="14" spans="1:16" ht="15" x14ac:dyDescent="0.25">
      <c r="A14" t="s">
        <v>2969</v>
      </c>
      <c r="B14" t="s">
        <v>2968</v>
      </c>
      <c r="C14">
        <v>0.5</v>
      </c>
      <c r="D14" t="s">
        <v>403</v>
      </c>
      <c r="E14" t="s">
        <v>519</v>
      </c>
      <c r="F14" t="s">
        <v>519</v>
      </c>
      <c r="G14" s="284">
        <v>-0.05</v>
      </c>
      <c r="H14"/>
      <c r="I14"/>
      <c r="J14"/>
      <c r="K14" s="285">
        <v>44927</v>
      </c>
      <c r="L14" s="286">
        <v>2.5714285714285717E-2</v>
      </c>
      <c r="M14" s="286">
        <v>1.2857142857142859E-3</v>
      </c>
      <c r="N14" s="286">
        <v>2.7000000000000003E-2</v>
      </c>
    </row>
    <row r="15" spans="1:16" ht="15" x14ac:dyDescent="0.25">
      <c r="A15" t="s">
        <v>2966</v>
      </c>
      <c r="B15" t="s">
        <v>2966</v>
      </c>
      <c r="C15">
        <v>0.5</v>
      </c>
      <c r="D15" t="s">
        <v>403</v>
      </c>
      <c r="E15" t="s">
        <v>519</v>
      </c>
      <c r="F15" t="s">
        <v>519</v>
      </c>
      <c r="G15" s="284">
        <v>-0.05</v>
      </c>
      <c r="H15"/>
      <c r="I15"/>
      <c r="J15"/>
      <c r="K15" s="285">
        <v>44927</v>
      </c>
      <c r="L15" s="286">
        <v>1.5523809523809521E-2</v>
      </c>
      <c r="M15" s="286">
        <v>7.7619047619047719E-4</v>
      </c>
      <c r="N15" s="286">
        <v>1.6299999999999999E-2</v>
      </c>
    </row>
    <row r="16" spans="1:16" ht="15" x14ac:dyDescent="0.25">
      <c r="A16" t="s">
        <v>2967</v>
      </c>
      <c r="B16" t="s">
        <v>2966</v>
      </c>
      <c r="C16">
        <v>0.5</v>
      </c>
      <c r="D16" t="s">
        <v>403</v>
      </c>
      <c r="E16" t="s">
        <v>519</v>
      </c>
      <c r="F16" t="s">
        <v>519</v>
      </c>
      <c r="G16" s="284">
        <v>-0.05</v>
      </c>
      <c r="H16"/>
      <c r="I16"/>
      <c r="J16"/>
      <c r="K16" s="285">
        <v>44927</v>
      </c>
      <c r="L16" s="286">
        <v>1.5523809523809521E-2</v>
      </c>
      <c r="M16" s="286">
        <v>7.7619047619047719E-4</v>
      </c>
      <c r="N16" s="286">
        <v>1.6299999999999999E-2</v>
      </c>
    </row>
    <row r="17" spans="1:14" ht="15" x14ac:dyDescent="0.25">
      <c r="A17" t="s">
        <v>2965</v>
      </c>
      <c r="B17" t="s">
        <v>228</v>
      </c>
      <c r="C17">
        <v>0.5</v>
      </c>
      <c r="D17" t="s">
        <v>403</v>
      </c>
      <c r="E17" t="s">
        <v>519</v>
      </c>
      <c r="F17" t="s">
        <v>519</v>
      </c>
      <c r="G17" s="284">
        <v>-0.05</v>
      </c>
      <c r="H17"/>
      <c r="I17"/>
      <c r="J17"/>
      <c r="K17" s="285">
        <v>44927</v>
      </c>
      <c r="L17" s="286">
        <v>1.5523809523809521E-2</v>
      </c>
      <c r="M17" s="286">
        <v>7.7619047619047719E-4</v>
      </c>
      <c r="N17" s="286">
        <v>1.6299999999999999E-2</v>
      </c>
    </row>
    <row r="18" spans="1:14" ht="15" x14ac:dyDescent="0.25">
      <c r="A18" t="s">
        <v>2964</v>
      </c>
      <c r="B18" t="s">
        <v>228</v>
      </c>
      <c r="C18">
        <v>0.5</v>
      </c>
      <c r="D18" t="s">
        <v>403</v>
      </c>
      <c r="E18" t="s">
        <v>519</v>
      </c>
      <c r="F18" t="s">
        <v>519</v>
      </c>
      <c r="G18" s="284">
        <v>-0.05</v>
      </c>
      <c r="H18"/>
      <c r="I18"/>
      <c r="J18"/>
      <c r="K18" s="285">
        <v>44927</v>
      </c>
      <c r="L18" s="286">
        <v>1.5523809523809521E-2</v>
      </c>
      <c r="M18" s="286">
        <v>7.7619047619047719E-4</v>
      </c>
      <c r="N18" s="286">
        <v>1.6299999999999999E-2</v>
      </c>
    </row>
    <row r="19" spans="1:14" ht="15" x14ac:dyDescent="0.25">
      <c r="A19" t="s">
        <v>2963</v>
      </c>
      <c r="B19" t="s">
        <v>228</v>
      </c>
      <c r="C19">
        <v>0.5</v>
      </c>
      <c r="D19" t="s">
        <v>403</v>
      </c>
      <c r="E19" t="s">
        <v>519</v>
      </c>
      <c r="F19" t="s">
        <v>519</v>
      </c>
      <c r="G19" s="284">
        <v>-0.05</v>
      </c>
      <c r="H19"/>
      <c r="I19"/>
      <c r="J19"/>
      <c r="K19" s="285">
        <v>44927</v>
      </c>
      <c r="L19" s="286">
        <v>1.5809523809523808E-2</v>
      </c>
      <c r="M19" s="286">
        <v>7.9047619047619214E-4</v>
      </c>
      <c r="N19" s="286">
        <v>1.66E-2</v>
      </c>
    </row>
    <row r="20" spans="1:14" ht="15" x14ac:dyDescent="0.25">
      <c r="A20" t="s">
        <v>2962</v>
      </c>
      <c r="B20" t="s">
        <v>228</v>
      </c>
      <c r="C20">
        <v>0.5</v>
      </c>
      <c r="D20" t="s">
        <v>403</v>
      </c>
      <c r="E20" t="s">
        <v>519</v>
      </c>
      <c r="F20" t="s">
        <v>519</v>
      </c>
      <c r="G20" s="284">
        <v>-0.05</v>
      </c>
      <c r="H20"/>
      <c r="I20"/>
      <c r="J20"/>
      <c r="K20" s="285">
        <v>44927</v>
      </c>
      <c r="L20" s="286">
        <v>1.5809523809523808E-2</v>
      </c>
      <c r="M20" s="286">
        <v>7.9047619047619214E-4</v>
      </c>
      <c r="N20" s="286">
        <v>1.66E-2</v>
      </c>
    </row>
    <row r="21" spans="1:14" ht="15" x14ac:dyDescent="0.25">
      <c r="A21" t="s">
        <v>2961</v>
      </c>
      <c r="B21" t="s">
        <v>228</v>
      </c>
      <c r="C21">
        <v>0.5</v>
      </c>
      <c r="D21" t="s">
        <v>403</v>
      </c>
      <c r="E21" t="s">
        <v>519</v>
      </c>
      <c r="F21" t="s">
        <v>519</v>
      </c>
      <c r="G21" s="284">
        <v>-0.05</v>
      </c>
      <c r="H21"/>
      <c r="I21"/>
      <c r="J21"/>
      <c r="K21" s="285">
        <v>44927</v>
      </c>
      <c r="L21" s="286">
        <v>1.5809523809523808E-2</v>
      </c>
      <c r="M21" s="286">
        <v>7.9047619047619214E-4</v>
      </c>
      <c r="N21" s="286">
        <v>1.66E-2</v>
      </c>
    </row>
    <row r="22" spans="1:14" ht="15" x14ac:dyDescent="0.25">
      <c r="A22" t="s">
        <v>2960</v>
      </c>
      <c r="B22" t="s">
        <v>228</v>
      </c>
      <c r="C22">
        <v>0.5</v>
      </c>
      <c r="D22" t="s">
        <v>403</v>
      </c>
      <c r="E22" t="s">
        <v>519</v>
      </c>
      <c r="F22" t="s">
        <v>519</v>
      </c>
      <c r="G22" s="284">
        <v>-0.05</v>
      </c>
      <c r="H22"/>
      <c r="I22"/>
      <c r="J22"/>
      <c r="K22" s="285">
        <v>44927</v>
      </c>
      <c r="L22" s="286">
        <v>1.5809523809523808E-2</v>
      </c>
      <c r="M22" s="286">
        <v>7.9047619047619214E-4</v>
      </c>
      <c r="N22" s="286">
        <v>1.66E-2</v>
      </c>
    </row>
    <row r="23" spans="1:14" ht="15" x14ac:dyDescent="0.25">
      <c r="A23" t="s">
        <v>2959</v>
      </c>
      <c r="B23" t="s">
        <v>228</v>
      </c>
      <c r="C23">
        <v>0.5</v>
      </c>
      <c r="D23" t="s">
        <v>403</v>
      </c>
      <c r="E23" t="s">
        <v>519</v>
      </c>
      <c r="F23" t="s">
        <v>519</v>
      </c>
      <c r="G23" s="284">
        <v>-0.05</v>
      </c>
      <c r="H23"/>
      <c r="I23"/>
      <c r="J23"/>
      <c r="K23" s="285">
        <v>44927</v>
      </c>
      <c r="L23" s="286">
        <v>1.5809523809523808E-2</v>
      </c>
      <c r="M23" s="286">
        <v>7.9047619047619214E-4</v>
      </c>
      <c r="N23" s="286">
        <v>1.66E-2</v>
      </c>
    </row>
    <row r="24" spans="1:14" ht="15" x14ac:dyDescent="0.25">
      <c r="A24" t="s">
        <v>2958</v>
      </c>
      <c r="B24" t="s">
        <v>228</v>
      </c>
      <c r="C24">
        <v>0.5</v>
      </c>
      <c r="D24" t="s">
        <v>403</v>
      </c>
      <c r="E24" t="s">
        <v>519</v>
      </c>
      <c r="F24" t="s">
        <v>519</v>
      </c>
      <c r="G24" s="284">
        <v>-0.05</v>
      </c>
      <c r="H24"/>
      <c r="I24"/>
      <c r="J24"/>
      <c r="K24" s="285">
        <v>44927</v>
      </c>
      <c r="L24" s="286">
        <v>1.5809523809523808E-2</v>
      </c>
      <c r="M24" s="286">
        <v>7.9047619047619214E-4</v>
      </c>
      <c r="N24" s="286">
        <v>1.66E-2</v>
      </c>
    </row>
    <row r="25" spans="1:14" ht="15" x14ac:dyDescent="0.25">
      <c r="A25" t="s">
        <v>2957</v>
      </c>
      <c r="B25" t="s">
        <v>228</v>
      </c>
      <c r="C25">
        <v>0.5</v>
      </c>
      <c r="D25" t="s">
        <v>403</v>
      </c>
      <c r="E25" t="s">
        <v>519</v>
      </c>
      <c r="F25" t="s">
        <v>519</v>
      </c>
      <c r="G25" s="284">
        <v>-0.05</v>
      </c>
      <c r="H25"/>
      <c r="I25"/>
      <c r="J25"/>
      <c r="K25" s="285">
        <v>44927</v>
      </c>
      <c r="L25" s="286">
        <v>1.5809523809523808E-2</v>
      </c>
      <c r="M25" s="286">
        <v>7.9047619047619214E-4</v>
      </c>
      <c r="N25" s="286">
        <v>1.66E-2</v>
      </c>
    </row>
    <row r="26" spans="1:14" ht="15" x14ac:dyDescent="0.25">
      <c r="A26" t="s">
        <v>2956</v>
      </c>
      <c r="B26" t="s">
        <v>228</v>
      </c>
      <c r="C26">
        <v>0.5</v>
      </c>
      <c r="D26" t="s">
        <v>403</v>
      </c>
      <c r="E26" t="s">
        <v>519</v>
      </c>
      <c r="F26" t="s">
        <v>519</v>
      </c>
      <c r="G26" s="284">
        <v>-0.05</v>
      </c>
      <c r="H26"/>
      <c r="I26"/>
      <c r="J26"/>
      <c r="K26" s="285">
        <v>44927</v>
      </c>
      <c r="L26" s="286">
        <v>1.5809523809523808E-2</v>
      </c>
      <c r="M26" s="286">
        <v>7.9047619047619214E-4</v>
      </c>
      <c r="N26" s="286">
        <v>1.66E-2</v>
      </c>
    </row>
    <row r="27" spans="1:14" ht="15" x14ac:dyDescent="0.25">
      <c r="A27" t="s">
        <v>2955</v>
      </c>
      <c r="B27" t="s">
        <v>228</v>
      </c>
      <c r="C27">
        <v>0.5</v>
      </c>
      <c r="D27" t="s">
        <v>403</v>
      </c>
      <c r="E27" t="s">
        <v>519</v>
      </c>
      <c r="F27" t="s">
        <v>519</v>
      </c>
      <c r="G27" s="284">
        <v>-0.05</v>
      </c>
      <c r="H27"/>
      <c r="I27"/>
      <c r="J27"/>
      <c r="K27" s="285">
        <v>44927</v>
      </c>
      <c r="L27" s="286">
        <v>1.5809523809523808E-2</v>
      </c>
      <c r="M27" s="286">
        <v>7.9047619047619214E-4</v>
      </c>
      <c r="N27" s="286">
        <v>1.66E-2</v>
      </c>
    </row>
    <row r="28" spans="1:14" ht="15" x14ac:dyDescent="0.25">
      <c r="A28" t="s">
        <v>2954</v>
      </c>
      <c r="B28" t="s">
        <v>228</v>
      </c>
      <c r="C28">
        <v>0.5</v>
      </c>
      <c r="D28" t="s">
        <v>403</v>
      </c>
      <c r="E28" t="s">
        <v>519</v>
      </c>
      <c r="F28" t="s">
        <v>519</v>
      </c>
      <c r="G28" s="284">
        <v>-0.05</v>
      </c>
      <c r="H28"/>
      <c r="I28"/>
      <c r="J28"/>
      <c r="K28" s="285">
        <v>44927</v>
      </c>
      <c r="L28" s="286">
        <v>1.5809523809523808E-2</v>
      </c>
      <c r="M28" s="286">
        <v>7.9047619047619214E-4</v>
      </c>
      <c r="N28" s="286">
        <v>1.66E-2</v>
      </c>
    </row>
    <row r="29" spans="1:14" ht="15" x14ac:dyDescent="0.25">
      <c r="A29" t="s">
        <v>2953</v>
      </c>
      <c r="B29" t="s">
        <v>228</v>
      </c>
      <c r="C29">
        <v>0.5</v>
      </c>
      <c r="D29" t="s">
        <v>403</v>
      </c>
      <c r="E29" t="s">
        <v>519</v>
      </c>
      <c r="F29" t="s">
        <v>519</v>
      </c>
      <c r="G29" s="284">
        <v>-0.05</v>
      </c>
      <c r="H29"/>
      <c r="I29"/>
      <c r="J29"/>
      <c r="K29" s="285">
        <v>44927</v>
      </c>
      <c r="L29" s="286">
        <v>1.5809523809523808E-2</v>
      </c>
      <c r="M29" s="286">
        <v>7.9047619047619214E-4</v>
      </c>
      <c r="N29" s="286">
        <v>1.66E-2</v>
      </c>
    </row>
    <row r="30" spans="1:14" ht="15" x14ac:dyDescent="0.25">
      <c r="A30" t="s">
        <v>2952</v>
      </c>
      <c r="B30" t="s">
        <v>228</v>
      </c>
      <c r="C30">
        <v>0.5</v>
      </c>
      <c r="D30" t="s">
        <v>403</v>
      </c>
      <c r="E30" t="s">
        <v>519</v>
      </c>
      <c r="F30" t="s">
        <v>519</v>
      </c>
      <c r="G30" s="284">
        <v>-0.05</v>
      </c>
      <c r="H30"/>
      <c r="I30"/>
      <c r="J30"/>
      <c r="K30" s="285">
        <v>44927</v>
      </c>
      <c r="L30" s="286">
        <v>1.5809523809523808E-2</v>
      </c>
      <c r="M30" s="286">
        <v>7.9047619047619214E-4</v>
      </c>
      <c r="N30" s="286">
        <v>1.66E-2</v>
      </c>
    </row>
    <row r="31" spans="1:14" ht="15" x14ac:dyDescent="0.25">
      <c r="A31" t="s">
        <v>2951</v>
      </c>
      <c r="B31" t="s">
        <v>228</v>
      </c>
      <c r="C31">
        <v>0.5</v>
      </c>
      <c r="D31" t="s">
        <v>403</v>
      </c>
      <c r="E31" t="s">
        <v>519</v>
      </c>
      <c r="F31" t="s">
        <v>519</v>
      </c>
      <c r="G31" s="284">
        <v>-0.05</v>
      </c>
      <c r="H31"/>
      <c r="I31"/>
      <c r="J31"/>
      <c r="K31" s="285">
        <v>44927</v>
      </c>
      <c r="L31" s="286">
        <v>1.5809523809523808E-2</v>
      </c>
      <c r="M31" s="286">
        <v>7.9047619047619214E-4</v>
      </c>
      <c r="N31" s="286">
        <v>1.66E-2</v>
      </c>
    </row>
    <row r="32" spans="1:14" ht="15" x14ac:dyDescent="0.25">
      <c r="A32" t="s">
        <v>2950</v>
      </c>
      <c r="B32" t="s">
        <v>228</v>
      </c>
      <c r="C32">
        <v>0.5</v>
      </c>
      <c r="D32" t="s">
        <v>403</v>
      </c>
      <c r="E32" t="s">
        <v>519</v>
      </c>
      <c r="F32" t="s">
        <v>519</v>
      </c>
      <c r="G32" s="284">
        <v>-0.05</v>
      </c>
      <c r="H32"/>
      <c r="I32"/>
      <c r="J32"/>
      <c r="K32" s="285">
        <v>44927</v>
      </c>
      <c r="L32" s="286">
        <v>1.5809523809523808E-2</v>
      </c>
      <c r="M32" s="286">
        <v>7.9047619047619214E-4</v>
      </c>
      <c r="N32" s="286">
        <v>1.66E-2</v>
      </c>
    </row>
    <row r="33" spans="1:14" ht="15" x14ac:dyDescent="0.25">
      <c r="A33" t="s">
        <v>255</v>
      </c>
      <c r="B33" t="s">
        <v>228</v>
      </c>
      <c r="C33">
        <v>0.5</v>
      </c>
      <c r="D33" t="s">
        <v>403</v>
      </c>
      <c r="E33" t="s">
        <v>519</v>
      </c>
      <c r="F33" t="s">
        <v>519</v>
      </c>
      <c r="G33" s="284">
        <v>-0.05</v>
      </c>
      <c r="H33"/>
      <c r="I33"/>
      <c r="J33"/>
      <c r="K33" s="285">
        <v>44927</v>
      </c>
      <c r="L33" s="286">
        <v>1.5809523809523808E-2</v>
      </c>
      <c r="M33" s="286">
        <v>7.9047619047619214E-4</v>
      </c>
      <c r="N33" s="286">
        <v>1.66E-2</v>
      </c>
    </row>
    <row r="34" spans="1:14" ht="15" x14ac:dyDescent="0.25">
      <c r="A34" t="s">
        <v>2949</v>
      </c>
      <c r="B34" t="s">
        <v>228</v>
      </c>
      <c r="C34">
        <v>0.5</v>
      </c>
      <c r="D34" t="s">
        <v>403</v>
      </c>
      <c r="E34" t="s">
        <v>519</v>
      </c>
      <c r="F34" t="s">
        <v>519</v>
      </c>
      <c r="G34" s="284">
        <v>-0.05</v>
      </c>
      <c r="H34"/>
      <c r="I34"/>
      <c r="J34"/>
      <c r="K34" s="285">
        <v>44927</v>
      </c>
      <c r="L34" s="286">
        <v>1.5809523809523808E-2</v>
      </c>
      <c r="M34" s="286">
        <v>7.9047619047619214E-4</v>
      </c>
      <c r="N34" s="286">
        <v>1.66E-2</v>
      </c>
    </row>
    <row r="35" spans="1:14" ht="15" x14ac:dyDescent="0.25">
      <c r="A35" t="s">
        <v>2948</v>
      </c>
      <c r="B35" t="s">
        <v>228</v>
      </c>
      <c r="C35">
        <v>0.5</v>
      </c>
      <c r="D35" t="s">
        <v>403</v>
      </c>
      <c r="E35" t="s">
        <v>519</v>
      </c>
      <c r="F35" t="s">
        <v>519</v>
      </c>
      <c r="G35" s="284">
        <v>-0.05</v>
      </c>
      <c r="H35"/>
      <c r="I35"/>
      <c r="J35"/>
      <c r="K35" s="285">
        <v>44927</v>
      </c>
      <c r="L35" s="286">
        <v>1.5809523809523808E-2</v>
      </c>
      <c r="M35" s="286">
        <v>7.9047619047619214E-4</v>
      </c>
      <c r="N35" s="286">
        <v>1.66E-2</v>
      </c>
    </row>
    <row r="36" spans="1:14" ht="15" x14ac:dyDescent="0.25">
      <c r="A36" t="s">
        <v>2947</v>
      </c>
      <c r="B36" t="s">
        <v>228</v>
      </c>
      <c r="C36">
        <v>0.5</v>
      </c>
      <c r="D36" t="s">
        <v>403</v>
      </c>
      <c r="E36" t="s">
        <v>519</v>
      </c>
      <c r="F36" t="s">
        <v>519</v>
      </c>
      <c r="G36" s="284">
        <v>-0.05</v>
      </c>
      <c r="H36"/>
      <c r="I36"/>
      <c r="J36"/>
      <c r="K36" s="285">
        <v>44927</v>
      </c>
      <c r="L36" s="286">
        <v>1.5809523809523808E-2</v>
      </c>
      <c r="M36" s="286">
        <v>7.9047619047619214E-4</v>
      </c>
      <c r="N36" s="286">
        <v>1.66E-2</v>
      </c>
    </row>
    <row r="37" spans="1:14" ht="15" x14ac:dyDescent="0.25">
      <c r="A37" t="s">
        <v>2946</v>
      </c>
      <c r="B37" t="s">
        <v>228</v>
      </c>
      <c r="C37">
        <v>0.5</v>
      </c>
      <c r="D37" t="s">
        <v>403</v>
      </c>
      <c r="E37" t="s">
        <v>519</v>
      </c>
      <c r="F37" t="s">
        <v>519</v>
      </c>
      <c r="G37" s="284">
        <v>-0.05</v>
      </c>
      <c r="H37"/>
      <c r="I37"/>
      <c r="J37"/>
      <c r="K37" s="285">
        <v>44927</v>
      </c>
      <c r="L37" s="286">
        <v>1.5809523809523808E-2</v>
      </c>
      <c r="M37" s="286">
        <v>7.9047619047619214E-4</v>
      </c>
      <c r="N37" s="286">
        <v>1.66E-2</v>
      </c>
    </row>
    <row r="38" spans="1:14" ht="15" x14ac:dyDescent="0.25">
      <c r="A38" t="s">
        <v>228</v>
      </c>
      <c r="B38" t="s">
        <v>228</v>
      </c>
      <c r="C38">
        <v>0.5</v>
      </c>
      <c r="D38" t="s">
        <v>403</v>
      </c>
      <c r="E38" t="s">
        <v>519</v>
      </c>
      <c r="F38" t="s">
        <v>519</v>
      </c>
      <c r="G38" s="284">
        <v>-0.05</v>
      </c>
      <c r="H38"/>
      <c r="I38"/>
      <c r="J38"/>
      <c r="K38" s="285">
        <v>44927</v>
      </c>
      <c r="L38" s="286">
        <v>1.5809523809523808E-2</v>
      </c>
      <c r="M38" s="286">
        <v>7.9047619047619214E-4</v>
      </c>
      <c r="N38" s="286">
        <v>1.66E-2</v>
      </c>
    </row>
    <row r="39" spans="1:14" ht="15" x14ac:dyDescent="0.25">
      <c r="A39" t="s">
        <v>2945</v>
      </c>
      <c r="B39" t="s">
        <v>256</v>
      </c>
      <c r="C39">
        <v>0.5</v>
      </c>
      <c r="D39" t="s">
        <v>1043</v>
      </c>
      <c r="E39" t="s">
        <v>519</v>
      </c>
      <c r="F39" t="s">
        <v>519</v>
      </c>
      <c r="G39" s="284">
        <v>0</v>
      </c>
      <c r="H39">
        <v>202106</v>
      </c>
      <c r="I39"/>
      <c r="J39"/>
      <c r="K39" s="285">
        <v>43101</v>
      </c>
      <c r="L39" s="286">
        <v>0</v>
      </c>
      <c r="M39" s="286">
        <v>0</v>
      </c>
      <c r="N39" s="286">
        <v>0</v>
      </c>
    </row>
    <row r="40" spans="1:14" ht="15" x14ac:dyDescent="0.25">
      <c r="A40" t="s">
        <v>256</v>
      </c>
      <c r="B40" t="s">
        <v>256</v>
      </c>
      <c r="C40">
        <v>0.5</v>
      </c>
      <c r="D40" t="s">
        <v>1043</v>
      </c>
      <c r="E40" t="s">
        <v>519</v>
      </c>
      <c r="F40" t="s">
        <v>519</v>
      </c>
      <c r="G40" s="284">
        <v>0</v>
      </c>
      <c r="H40">
        <v>202106</v>
      </c>
      <c r="I40"/>
      <c r="J40"/>
      <c r="K40" s="285">
        <v>43101</v>
      </c>
      <c r="L40" s="286">
        <v>0</v>
      </c>
      <c r="M40" s="286">
        <v>0</v>
      </c>
      <c r="N40" s="286">
        <v>0</v>
      </c>
    </row>
    <row r="41" spans="1:14" ht="15" x14ac:dyDescent="0.25">
      <c r="A41" t="s">
        <v>2944</v>
      </c>
      <c r="B41" t="s">
        <v>2944</v>
      </c>
      <c r="C41">
        <v>0.5</v>
      </c>
      <c r="D41" t="s">
        <v>1043</v>
      </c>
      <c r="E41" t="s">
        <v>519</v>
      </c>
      <c r="F41" t="s">
        <v>519</v>
      </c>
      <c r="G41" s="284">
        <v>0</v>
      </c>
      <c r="H41">
        <v>201106</v>
      </c>
      <c r="I41"/>
      <c r="J41"/>
      <c r="K41" s="285">
        <v>40330</v>
      </c>
      <c r="L41" s="286">
        <v>0</v>
      </c>
      <c r="M41" s="286">
        <v>0</v>
      </c>
      <c r="N41" s="286">
        <v>0</v>
      </c>
    </row>
    <row r="42" spans="1:14" ht="15" x14ac:dyDescent="0.25">
      <c r="A42" t="s">
        <v>2942</v>
      </c>
      <c r="B42" t="s">
        <v>2942</v>
      </c>
      <c r="C42">
        <v>0.5</v>
      </c>
      <c r="D42" t="s">
        <v>1043</v>
      </c>
      <c r="E42" t="s">
        <v>519</v>
      </c>
      <c r="F42" t="s">
        <v>519</v>
      </c>
      <c r="G42" s="284">
        <v>0</v>
      </c>
      <c r="H42">
        <v>202106</v>
      </c>
      <c r="I42"/>
      <c r="J42"/>
      <c r="K42" s="285">
        <v>43101</v>
      </c>
      <c r="L42" s="286">
        <v>0</v>
      </c>
      <c r="M42" s="286">
        <v>0</v>
      </c>
      <c r="N42" s="286">
        <v>0</v>
      </c>
    </row>
    <row r="43" spans="1:14" ht="15" x14ac:dyDescent="0.25">
      <c r="A43" t="s">
        <v>2943</v>
      </c>
      <c r="B43" t="s">
        <v>2942</v>
      </c>
      <c r="C43">
        <v>0.5</v>
      </c>
      <c r="D43" t="s">
        <v>1043</v>
      </c>
      <c r="E43" t="s">
        <v>519</v>
      </c>
      <c r="F43" t="s">
        <v>519</v>
      </c>
      <c r="G43" s="284">
        <v>0</v>
      </c>
      <c r="H43">
        <v>202106</v>
      </c>
      <c r="I43"/>
      <c r="J43"/>
      <c r="K43" s="285">
        <v>43101</v>
      </c>
      <c r="L43" s="286">
        <v>0</v>
      </c>
      <c r="M43" s="286">
        <v>0</v>
      </c>
      <c r="N43" s="286">
        <v>0</v>
      </c>
    </row>
    <row r="44" spans="1:14" ht="15" x14ac:dyDescent="0.25">
      <c r="A44" t="s">
        <v>2941</v>
      </c>
      <c r="B44" t="s">
        <v>2940</v>
      </c>
      <c r="C44">
        <v>0.5</v>
      </c>
      <c r="D44" t="s">
        <v>1043</v>
      </c>
      <c r="E44" t="s">
        <v>519</v>
      </c>
      <c r="F44" t="s">
        <v>519</v>
      </c>
      <c r="G44" s="284">
        <v>0</v>
      </c>
      <c r="H44">
        <v>201211</v>
      </c>
      <c r="I44"/>
      <c r="J44"/>
      <c r="K44" s="285">
        <v>43101</v>
      </c>
      <c r="L44" s="286">
        <v>0</v>
      </c>
      <c r="M44" s="286">
        <v>0</v>
      </c>
      <c r="N44" s="286">
        <v>0</v>
      </c>
    </row>
    <row r="45" spans="1:14" ht="15" x14ac:dyDescent="0.25">
      <c r="A45" t="s">
        <v>2939</v>
      </c>
      <c r="B45" t="s">
        <v>520</v>
      </c>
      <c r="C45">
        <v>0.5</v>
      </c>
      <c r="D45" t="s">
        <v>403</v>
      </c>
      <c r="E45" t="s">
        <v>519</v>
      </c>
      <c r="F45" t="s">
        <v>519</v>
      </c>
      <c r="G45" s="284">
        <v>-0.05</v>
      </c>
      <c r="H45"/>
      <c r="I45"/>
      <c r="J45"/>
      <c r="K45" s="285">
        <v>41730</v>
      </c>
      <c r="L45" s="286">
        <v>0</v>
      </c>
      <c r="M45" s="286">
        <v>0</v>
      </c>
      <c r="N45" s="286">
        <v>0</v>
      </c>
    </row>
    <row r="46" spans="1:14" ht="15" x14ac:dyDescent="0.25">
      <c r="A46" t="s">
        <v>2937</v>
      </c>
      <c r="B46" t="s">
        <v>2937</v>
      </c>
      <c r="C46">
        <v>0.5</v>
      </c>
      <c r="D46" t="s">
        <v>1043</v>
      </c>
      <c r="E46" t="s">
        <v>519</v>
      </c>
      <c r="F46" t="s">
        <v>519</v>
      </c>
      <c r="G46" s="284">
        <v>0</v>
      </c>
      <c r="H46">
        <v>202806</v>
      </c>
      <c r="I46"/>
      <c r="J46"/>
      <c r="K46" s="285">
        <v>43101</v>
      </c>
      <c r="L46" s="286">
        <v>0</v>
      </c>
      <c r="M46" s="286">
        <v>0</v>
      </c>
      <c r="N46" s="286">
        <v>0</v>
      </c>
    </row>
    <row r="47" spans="1:14" ht="15" x14ac:dyDescent="0.25">
      <c r="A47" t="s">
        <v>2938</v>
      </c>
      <c r="B47" t="s">
        <v>2937</v>
      </c>
      <c r="C47">
        <v>0.5</v>
      </c>
      <c r="D47" t="s">
        <v>1043</v>
      </c>
      <c r="E47" t="s">
        <v>519</v>
      </c>
      <c r="F47" t="s">
        <v>519</v>
      </c>
      <c r="G47" s="284">
        <v>0</v>
      </c>
      <c r="H47">
        <v>202806</v>
      </c>
      <c r="I47"/>
      <c r="J47"/>
      <c r="K47" s="285">
        <v>43101</v>
      </c>
      <c r="L47" s="286">
        <v>0</v>
      </c>
      <c r="M47" s="286">
        <v>0</v>
      </c>
      <c r="N47" s="286">
        <v>0</v>
      </c>
    </row>
    <row r="48" spans="1:14" ht="15" x14ac:dyDescent="0.25">
      <c r="A48" t="s">
        <v>2935</v>
      </c>
      <c r="B48" t="s">
        <v>2935</v>
      </c>
      <c r="C48">
        <v>0.5</v>
      </c>
      <c r="D48" t="s">
        <v>1043</v>
      </c>
      <c r="E48" t="s">
        <v>519</v>
      </c>
      <c r="F48" t="s">
        <v>519</v>
      </c>
      <c r="G48" s="284">
        <v>0</v>
      </c>
      <c r="H48">
        <v>202305</v>
      </c>
      <c r="I48"/>
      <c r="J48"/>
      <c r="K48" s="285">
        <v>43101</v>
      </c>
      <c r="L48" s="286">
        <v>0</v>
      </c>
      <c r="M48" s="286">
        <v>0</v>
      </c>
      <c r="N48" s="286">
        <v>0</v>
      </c>
    </row>
    <row r="49" spans="1:14" ht="15" x14ac:dyDescent="0.25">
      <c r="A49" t="s">
        <v>2936</v>
      </c>
      <c r="B49" t="s">
        <v>2935</v>
      </c>
      <c r="C49">
        <v>0.5</v>
      </c>
      <c r="D49" t="s">
        <v>1043</v>
      </c>
      <c r="E49" t="s">
        <v>519</v>
      </c>
      <c r="F49" t="s">
        <v>519</v>
      </c>
      <c r="G49" s="284">
        <v>0</v>
      </c>
      <c r="H49">
        <v>202305</v>
      </c>
      <c r="I49"/>
      <c r="J49"/>
      <c r="K49" s="285">
        <v>43101</v>
      </c>
      <c r="L49" s="286">
        <v>0</v>
      </c>
      <c r="M49" s="286">
        <v>0</v>
      </c>
      <c r="N49" s="286">
        <v>0</v>
      </c>
    </row>
    <row r="50" spans="1:14" ht="15" x14ac:dyDescent="0.25">
      <c r="A50" t="s">
        <v>2934</v>
      </c>
      <c r="B50" t="s">
        <v>2933</v>
      </c>
      <c r="C50">
        <v>0.5</v>
      </c>
      <c r="D50" t="s">
        <v>1043</v>
      </c>
      <c r="E50" t="s">
        <v>519</v>
      </c>
      <c r="F50" t="s">
        <v>519</v>
      </c>
      <c r="G50" s="284">
        <v>0</v>
      </c>
      <c r="H50">
        <v>201108</v>
      </c>
      <c r="I50"/>
      <c r="J50"/>
      <c r="K50" s="285">
        <v>43101</v>
      </c>
      <c r="L50" s="286">
        <v>0</v>
      </c>
      <c r="M50" s="286">
        <v>0</v>
      </c>
      <c r="N50" s="286">
        <v>0</v>
      </c>
    </row>
    <row r="51" spans="1:14" ht="15" x14ac:dyDescent="0.25">
      <c r="A51" t="s">
        <v>2931</v>
      </c>
      <c r="B51" t="s">
        <v>2931</v>
      </c>
      <c r="C51">
        <v>0.5</v>
      </c>
      <c r="D51" t="s">
        <v>1043</v>
      </c>
      <c r="E51" t="s">
        <v>519</v>
      </c>
      <c r="F51" t="s">
        <v>519</v>
      </c>
      <c r="G51" s="284">
        <v>0</v>
      </c>
      <c r="H51">
        <v>201807</v>
      </c>
      <c r="I51"/>
      <c r="J51"/>
      <c r="K51" s="285">
        <v>43101</v>
      </c>
      <c r="L51" s="286">
        <v>0</v>
      </c>
      <c r="M51" s="286">
        <v>0</v>
      </c>
      <c r="N51" s="286">
        <v>0</v>
      </c>
    </row>
    <row r="52" spans="1:14" ht="15" x14ac:dyDescent="0.25">
      <c r="A52" t="s">
        <v>2932</v>
      </c>
      <c r="B52" t="s">
        <v>2931</v>
      </c>
      <c r="C52">
        <v>0.5</v>
      </c>
      <c r="D52" t="s">
        <v>1043</v>
      </c>
      <c r="E52" t="s">
        <v>519</v>
      </c>
      <c r="F52" t="s">
        <v>519</v>
      </c>
      <c r="G52" s="284">
        <v>0</v>
      </c>
      <c r="H52">
        <v>201807</v>
      </c>
      <c r="I52"/>
      <c r="J52"/>
      <c r="K52" s="285">
        <v>43101</v>
      </c>
      <c r="L52" s="286">
        <v>0</v>
      </c>
      <c r="M52" s="286">
        <v>0</v>
      </c>
      <c r="N52" s="286">
        <v>0</v>
      </c>
    </row>
    <row r="53" spans="1:14" ht="15" x14ac:dyDescent="0.25">
      <c r="A53" t="s">
        <v>2929</v>
      </c>
      <c r="B53" t="s">
        <v>2929</v>
      </c>
      <c r="C53">
        <v>0.5</v>
      </c>
      <c r="D53" t="s">
        <v>1043</v>
      </c>
      <c r="E53" t="s">
        <v>519</v>
      </c>
      <c r="F53" t="s">
        <v>519</v>
      </c>
      <c r="G53" s="284">
        <v>-0.05</v>
      </c>
      <c r="H53">
        <v>202810</v>
      </c>
      <c r="I53"/>
      <c r="J53"/>
      <c r="K53" s="285">
        <v>43344</v>
      </c>
      <c r="L53" s="286">
        <v>0.13904761904761903</v>
      </c>
      <c r="M53" s="286">
        <v>6.9523809523809599E-3</v>
      </c>
      <c r="N53" s="286">
        <v>0.14599999999999999</v>
      </c>
    </row>
    <row r="54" spans="1:14" ht="15" x14ac:dyDescent="0.25">
      <c r="A54" t="s">
        <v>2930</v>
      </c>
      <c r="B54" t="s">
        <v>2929</v>
      </c>
      <c r="C54">
        <v>0.5</v>
      </c>
      <c r="D54" t="s">
        <v>1043</v>
      </c>
      <c r="E54" t="s">
        <v>519</v>
      </c>
      <c r="F54" t="s">
        <v>519</v>
      </c>
      <c r="G54" s="284">
        <v>-0.05</v>
      </c>
      <c r="H54">
        <v>202810</v>
      </c>
      <c r="I54"/>
      <c r="J54"/>
      <c r="K54" s="285">
        <v>43344</v>
      </c>
      <c r="L54" s="286">
        <v>0.13904761904761903</v>
      </c>
      <c r="M54" s="286">
        <v>6.9523809523809599E-3</v>
      </c>
      <c r="N54" s="286">
        <v>0.14599999999999999</v>
      </c>
    </row>
    <row r="55" spans="1:14" ht="15" x14ac:dyDescent="0.25">
      <c r="A55" t="s">
        <v>257</v>
      </c>
      <c r="B55" t="s">
        <v>257</v>
      </c>
      <c r="C55">
        <v>0.5</v>
      </c>
      <c r="D55" t="s">
        <v>1043</v>
      </c>
      <c r="E55" t="s">
        <v>519</v>
      </c>
      <c r="F55" t="s">
        <v>519</v>
      </c>
      <c r="G55" s="284">
        <v>0</v>
      </c>
      <c r="H55">
        <v>202010</v>
      </c>
      <c r="I55"/>
      <c r="J55"/>
      <c r="K55" s="285">
        <v>44317</v>
      </c>
      <c r="L55" s="286">
        <v>0</v>
      </c>
      <c r="M55" s="286">
        <v>0</v>
      </c>
      <c r="N55" s="286">
        <v>0</v>
      </c>
    </row>
    <row r="56" spans="1:14" ht="15" x14ac:dyDescent="0.25">
      <c r="A56" t="s">
        <v>257</v>
      </c>
      <c r="B56" t="s">
        <v>257</v>
      </c>
      <c r="C56">
        <v>0.5</v>
      </c>
      <c r="D56" t="s">
        <v>1043</v>
      </c>
      <c r="E56" t="s">
        <v>519</v>
      </c>
      <c r="F56" t="s">
        <v>519</v>
      </c>
      <c r="G56" s="284">
        <v>0</v>
      </c>
      <c r="H56">
        <v>202010</v>
      </c>
      <c r="I56"/>
      <c r="J56"/>
      <c r="K56" s="285">
        <v>44317</v>
      </c>
      <c r="L56" s="286">
        <v>0</v>
      </c>
      <c r="M56" s="286">
        <v>0</v>
      </c>
      <c r="N56" s="286">
        <v>0</v>
      </c>
    </row>
    <row r="57" spans="1:14" ht="15" x14ac:dyDescent="0.25">
      <c r="A57" t="s">
        <v>2928</v>
      </c>
      <c r="B57" t="s">
        <v>257</v>
      </c>
      <c r="C57">
        <v>0.5</v>
      </c>
      <c r="D57" t="s">
        <v>1043</v>
      </c>
      <c r="E57" t="s">
        <v>519</v>
      </c>
      <c r="F57" t="s">
        <v>519</v>
      </c>
      <c r="G57" s="284">
        <v>0</v>
      </c>
      <c r="H57">
        <v>202010</v>
      </c>
      <c r="I57"/>
      <c r="J57"/>
      <c r="K57" s="285">
        <v>44317</v>
      </c>
      <c r="L57" s="286">
        <v>0</v>
      </c>
      <c r="M57" s="286">
        <v>0</v>
      </c>
      <c r="N57" s="286">
        <v>0</v>
      </c>
    </row>
    <row r="58" spans="1:14" ht="15" x14ac:dyDescent="0.25">
      <c r="A58" t="s">
        <v>2928</v>
      </c>
      <c r="B58" t="s">
        <v>257</v>
      </c>
      <c r="C58">
        <v>0.5</v>
      </c>
      <c r="D58" t="s">
        <v>1043</v>
      </c>
      <c r="E58" t="s">
        <v>519</v>
      </c>
      <c r="F58" t="s">
        <v>519</v>
      </c>
      <c r="G58" s="284">
        <v>0</v>
      </c>
      <c r="H58">
        <v>202010</v>
      </c>
      <c r="I58"/>
      <c r="J58"/>
      <c r="K58" s="285">
        <v>44317</v>
      </c>
      <c r="L58" s="286">
        <v>0</v>
      </c>
      <c r="M58" s="286">
        <v>0</v>
      </c>
      <c r="N58" s="286">
        <v>0</v>
      </c>
    </row>
    <row r="59" spans="1:14" ht="15" x14ac:dyDescent="0.25">
      <c r="A59" t="s">
        <v>2927</v>
      </c>
      <c r="B59" t="s">
        <v>2926</v>
      </c>
      <c r="C59">
        <v>0.5</v>
      </c>
      <c r="D59" t="s">
        <v>1043</v>
      </c>
      <c r="E59" t="s">
        <v>519</v>
      </c>
      <c r="F59" t="s">
        <v>519</v>
      </c>
      <c r="G59" s="284">
        <v>0</v>
      </c>
      <c r="H59">
        <v>201007</v>
      </c>
      <c r="I59"/>
      <c r="J59"/>
      <c r="K59" s="285">
        <v>43132</v>
      </c>
      <c r="L59" s="286">
        <v>0</v>
      </c>
      <c r="M59" s="286">
        <v>0</v>
      </c>
      <c r="N59" s="286">
        <v>0</v>
      </c>
    </row>
    <row r="60" spans="1:14" ht="15" x14ac:dyDescent="0.25">
      <c r="A60" t="s">
        <v>2925</v>
      </c>
      <c r="B60" t="s">
        <v>258</v>
      </c>
      <c r="C60">
        <v>0.5</v>
      </c>
      <c r="D60" t="s">
        <v>1043</v>
      </c>
      <c r="E60" t="s">
        <v>519</v>
      </c>
      <c r="F60" t="s">
        <v>519</v>
      </c>
      <c r="G60" s="284">
        <v>0</v>
      </c>
      <c r="H60">
        <v>202711</v>
      </c>
      <c r="I60"/>
      <c r="J60"/>
      <c r="K60" s="285">
        <v>43101</v>
      </c>
      <c r="L60" s="286">
        <v>0</v>
      </c>
      <c r="M60" s="286">
        <v>0</v>
      </c>
      <c r="N60" s="286">
        <v>0</v>
      </c>
    </row>
    <row r="61" spans="1:14" ht="15" x14ac:dyDescent="0.25">
      <c r="A61" t="s">
        <v>258</v>
      </c>
      <c r="B61" t="s">
        <v>258</v>
      </c>
      <c r="C61">
        <v>0.5</v>
      </c>
      <c r="D61" t="s">
        <v>1043</v>
      </c>
      <c r="E61" t="s">
        <v>519</v>
      </c>
      <c r="F61" t="s">
        <v>519</v>
      </c>
      <c r="G61" s="284">
        <v>0</v>
      </c>
      <c r="H61">
        <v>202711</v>
      </c>
      <c r="I61"/>
      <c r="J61"/>
      <c r="K61" s="285">
        <v>43101</v>
      </c>
      <c r="L61" s="286">
        <v>0</v>
      </c>
      <c r="M61" s="286">
        <v>0</v>
      </c>
      <c r="N61" s="286">
        <v>0</v>
      </c>
    </row>
    <row r="62" spans="1:14" ht="15" x14ac:dyDescent="0.25">
      <c r="A62" t="s">
        <v>2924</v>
      </c>
      <c r="B62" t="s">
        <v>2923</v>
      </c>
      <c r="C62">
        <v>0.5</v>
      </c>
      <c r="D62" t="s">
        <v>403</v>
      </c>
      <c r="E62" t="s">
        <v>519</v>
      </c>
      <c r="F62" t="s">
        <v>519</v>
      </c>
      <c r="G62" s="284">
        <v>0</v>
      </c>
      <c r="H62">
        <v>201609</v>
      </c>
      <c r="I62"/>
      <c r="J62"/>
      <c r="K62" s="285">
        <v>43132</v>
      </c>
      <c r="L62" s="286">
        <v>0</v>
      </c>
      <c r="M62" s="286">
        <v>0</v>
      </c>
      <c r="N62" s="286">
        <v>0</v>
      </c>
    </row>
    <row r="63" spans="1:14" ht="15" x14ac:dyDescent="0.25">
      <c r="A63" t="s">
        <v>2922</v>
      </c>
      <c r="B63" t="s">
        <v>2921</v>
      </c>
      <c r="C63">
        <v>0.5</v>
      </c>
      <c r="D63" t="s">
        <v>1043</v>
      </c>
      <c r="E63" t="s">
        <v>519</v>
      </c>
      <c r="F63" t="s">
        <v>519</v>
      </c>
      <c r="G63" s="284">
        <v>0</v>
      </c>
      <c r="H63">
        <v>201402</v>
      </c>
      <c r="I63"/>
      <c r="J63"/>
      <c r="K63" s="285">
        <v>43132</v>
      </c>
      <c r="L63" s="286">
        <v>0</v>
      </c>
      <c r="M63" s="286">
        <v>0</v>
      </c>
      <c r="N63" s="286">
        <v>0</v>
      </c>
    </row>
    <row r="64" spans="1:14" ht="15" x14ac:dyDescent="0.25">
      <c r="A64" t="s">
        <v>2920</v>
      </c>
      <c r="B64" t="s">
        <v>2920</v>
      </c>
      <c r="C64">
        <v>0.5</v>
      </c>
      <c r="D64" t="s">
        <v>1043</v>
      </c>
      <c r="E64" t="s">
        <v>519</v>
      </c>
      <c r="F64" t="s">
        <v>519</v>
      </c>
      <c r="G64" s="284">
        <v>0</v>
      </c>
      <c r="H64">
        <v>201507</v>
      </c>
      <c r="I64"/>
      <c r="J64"/>
      <c r="K64" s="285">
        <v>42186</v>
      </c>
      <c r="L64" s="286">
        <v>0</v>
      </c>
      <c r="M64" s="286">
        <v>0</v>
      </c>
      <c r="N64" s="286">
        <v>0</v>
      </c>
    </row>
    <row r="65" spans="1:14" ht="15" x14ac:dyDescent="0.25">
      <c r="A65" t="s">
        <v>2919</v>
      </c>
      <c r="B65" t="s">
        <v>2918</v>
      </c>
      <c r="C65">
        <v>0.5</v>
      </c>
      <c r="D65" t="s">
        <v>403</v>
      </c>
      <c r="E65" t="s">
        <v>519</v>
      </c>
      <c r="F65" t="s">
        <v>519</v>
      </c>
      <c r="G65" s="284">
        <v>0</v>
      </c>
      <c r="H65"/>
      <c r="I65"/>
      <c r="J65"/>
      <c r="K65" s="285">
        <v>40664</v>
      </c>
      <c r="L65" s="286">
        <v>0</v>
      </c>
      <c r="M65" s="286">
        <v>0</v>
      </c>
      <c r="N65" s="286">
        <v>0</v>
      </c>
    </row>
    <row r="66" spans="1:14" ht="15" x14ac:dyDescent="0.25">
      <c r="A66" t="s">
        <v>259</v>
      </c>
      <c r="B66" t="s">
        <v>2916</v>
      </c>
      <c r="C66">
        <v>0.5</v>
      </c>
      <c r="D66" t="s">
        <v>403</v>
      </c>
      <c r="E66" t="s">
        <v>519</v>
      </c>
      <c r="F66" t="s">
        <v>519</v>
      </c>
      <c r="G66" s="284">
        <v>0</v>
      </c>
      <c r="H66"/>
      <c r="I66"/>
      <c r="J66"/>
      <c r="K66" s="285">
        <v>44927</v>
      </c>
      <c r="L66" s="286">
        <v>0.05</v>
      </c>
      <c r="M66" s="286">
        <v>0</v>
      </c>
      <c r="N66" s="286">
        <v>0.05</v>
      </c>
    </row>
    <row r="67" spans="1:14" ht="15" x14ac:dyDescent="0.25">
      <c r="A67" t="s">
        <v>2917</v>
      </c>
      <c r="B67" t="s">
        <v>2916</v>
      </c>
      <c r="C67">
        <v>0.5</v>
      </c>
      <c r="D67" t="s">
        <v>403</v>
      </c>
      <c r="E67" t="s">
        <v>519</v>
      </c>
      <c r="F67" t="s">
        <v>519</v>
      </c>
      <c r="G67" s="284">
        <v>0</v>
      </c>
      <c r="H67"/>
      <c r="I67"/>
      <c r="J67"/>
      <c r="K67" s="285">
        <v>44927</v>
      </c>
      <c r="L67" s="286">
        <v>0.05</v>
      </c>
      <c r="M67" s="286">
        <v>0</v>
      </c>
      <c r="N67" s="286">
        <v>0.05</v>
      </c>
    </row>
    <row r="68" spans="1:14" ht="15" x14ac:dyDescent="0.25">
      <c r="A68" t="s">
        <v>2915</v>
      </c>
      <c r="B68" t="s">
        <v>2913</v>
      </c>
      <c r="C68">
        <v>0.5</v>
      </c>
      <c r="D68" t="s">
        <v>1043</v>
      </c>
      <c r="E68" t="s">
        <v>519</v>
      </c>
      <c r="F68" t="s">
        <v>519</v>
      </c>
      <c r="G68" s="284">
        <v>0</v>
      </c>
      <c r="H68">
        <v>202212</v>
      </c>
      <c r="I68"/>
      <c r="J68"/>
      <c r="K68" s="285">
        <v>43132</v>
      </c>
      <c r="L68" s="286">
        <v>0</v>
      </c>
      <c r="M68" s="286">
        <v>0</v>
      </c>
      <c r="N68" s="286">
        <v>0</v>
      </c>
    </row>
    <row r="69" spans="1:14" ht="15" x14ac:dyDescent="0.25">
      <c r="A69" t="s">
        <v>2914</v>
      </c>
      <c r="B69" t="s">
        <v>2913</v>
      </c>
      <c r="C69">
        <v>0.5</v>
      </c>
      <c r="D69" t="s">
        <v>1043</v>
      </c>
      <c r="E69" t="s">
        <v>519</v>
      </c>
      <c r="F69" t="s">
        <v>519</v>
      </c>
      <c r="G69" s="284">
        <v>0</v>
      </c>
      <c r="H69">
        <v>202212</v>
      </c>
      <c r="I69"/>
      <c r="J69"/>
      <c r="K69" s="285">
        <v>43132</v>
      </c>
      <c r="L69" s="286">
        <v>0</v>
      </c>
      <c r="M69" s="286">
        <v>0</v>
      </c>
      <c r="N69" s="286">
        <v>0</v>
      </c>
    </row>
    <row r="70" spans="1:14" ht="15" x14ac:dyDescent="0.25">
      <c r="A70" t="s">
        <v>197</v>
      </c>
      <c r="B70" t="s">
        <v>2911</v>
      </c>
      <c r="C70">
        <v>0.5</v>
      </c>
      <c r="D70" t="s">
        <v>403</v>
      </c>
      <c r="E70" t="s">
        <v>519</v>
      </c>
      <c r="F70" t="s">
        <v>519</v>
      </c>
      <c r="G70" s="284">
        <v>0</v>
      </c>
      <c r="H70"/>
      <c r="I70"/>
      <c r="J70"/>
      <c r="K70" s="285">
        <v>44927</v>
      </c>
      <c r="L70" s="286">
        <v>0.2</v>
      </c>
      <c r="M70" s="286">
        <v>0</v>
      </c>
      <c r="N70" s="286">
        <v>0.2</v>
      </c>
    </row>
    <row r="71" spans="1:14" ht="15" x14ac:dyDescent="0.25">
      <c r="A71" t="s">
        <v>2912</v>
      </c>
      <c r="B71" t="s">
        <v>2911</v>
      </c>
      <c r="C71">
        <v>0.5</v>
      </c>
      <c r="D71" t="s">
        <v>403</v>
      </c>
      <c r="E71" t="s">
        <v>519</v>
      </c>
      <c r="F71" t="s">
        <v>519</v>
      </c>
      <c r="G71" s="284">
        <v>0</v>
      </c>
      <c r="H71"/>
      <c r="I71"/>
      <c r="J71"/>
      <c r="K71" s="285">
        <v>44927</v>
      </c>
      <c r="L71" s="286">
        <v>0.2</v>
      </c>
      <c r="M71" s="286">
        <v>0</v>
      </c>
      <c r="N71" s="286">
        <v>0.2</v>
      </c>
    </row>
    <row r="72" spans="1:14" ht="15" x14ac:dyDescent="0.25">
      <c r="A72" t="s">
        <v>2910</v>
      </c>
      <c r="B72" t="s">
        <v>2909</v>
      </c>
      <c r="C72">
        <v>0.5</v>
      </c>
      <c r="D72" t="s">
        <v>1043</v>
      </c>
      <c r="E72" t="s">
        <v>519</v>
      </c>
      <c r="F72" t="s">
        <v>519</v>
      </c>
      <c r="G72" s="284">
        <v>0</v>
      </c>
      <c r="H72">
        <v>201310</v>
      </c>
      <c r="I72"/>
      <c r="J72"/>
      <c r="K72" s="285">
        <v>43132</v>
      </c>
      <c r="L72" s="286">
        <v>0</v>
      </c>
      <c r="M72" s="286">
        <v>0</v>
      </c>
      <c r="N72" s="286">
        <v>0</v>
      </c>
    </row>
    <row r="73" spans="1:14" ht="15" x14ac:dyDescent="0.25">
      <c r="A73" t="s">
        <v>2907</v>
      </c>
      <c r="B73" t="s">
        <v>2907</v>
      </c>
      <c r="C73">
        <v>0.5</v>
      </c>
      <c r="D73" t="s">
        <v>403</v>
      </c>
      <c r="E73" t="s">
        <v>519</v>
      </c>
      <c r="F73" t="s">
        <v>519</v>
      </c>
      <c r="G73" s="284">
        <v>0</v>
      </c>
      <c r="H73"/>
      <c r="I73"/>
      <c r="J73"/>
      <c r="K73" s="285">
        <v>44927</v>
      </c>
      <c r="L73" s="286">
        <v>0.05</v>
      </c>
      <c r="M73" s="286">
        <v>0</v>
      </c>
      <c r="N73" s="286">
        <v>0.05</v>
      </c>
    </row>
    <row r="74" spans="1:14" ht="15" x14ac:dyDescent="0.25">
      <c r="A74" t="s">
        <v>2908</v>
      </c>
      <c r="B74" t="s">
        <v>2907</v>
      </c>
      <c r="C74">
        <v>0.5</v>
      </c>
      <c r="D74" t="s">
        <v>403</v>
      </c>
      <c r="E74" t="s">
        <v>519</v>
      </c>
      <c r="F74" t="s">
        <v>519</v>
      </c>
      <c r="G74" s="284">
        <v>0</v>
      </c>
      <c r="H74"/>
      <c r="I74"/>
      <c r="J74"/>
      <c r="K74" s="285">
        <v>44927</v>
      </c>
      <c r="L74" s="286">
        <v>0.05</v>
      </c>
      <c r="M74" s="286">
        <v>0</v>
      </c>
      <c r="N74" s="286">
        <v>0.05</v>
      </c>
    </row>
    <row r="75" spans="1:14" ht="15" x14ac:dyDescent="0.25">
      <c r="A75" t="s">
        <v>2906</v>
      </c>
      <c r="B75" t="s">
        <v>2905</v>
      </c>
      <c r="C75">
        <v>0.5</v>
      </c>
      <c r="D75" t="s">
        <v>403</v>
      </c>
      <c r="E75" t="s">
        <v>519</v>
      </c>
      <c r="F75" t="s">
        <v>519</v>
      </c>
      <c r="G75" s="284">
        <v>0</v>
      </c>
      <c r="H75"/>
      <c r="I75"/>
      <c r="J75"/>
      <c r="K75" s="285">
        <v>40664</v>
      </c>
      <c r="L75" s="286">
        <v>0</v>
      </c>
      <c r="M75" s="286">
        <v>0</v>
      </c>
      <c r="N75" s="286">
        <v>0</v>
      </c>
    </row>
    <row r="76" spans="1:14" ht="15" x14ac:dyDescent="0.25">
      <c r="A76" t="s">
        <v>2904</v>
      </c>
      <c r="B76" t="s">
        <v>2903</v>
      </c>
      <c r="C76">
        <v>0.5</v>
      </c>
      <c r="D76" t="s">
        <v>403</v>
      </c>
      <c r="E76" t="s">
        <v>519</v>
      </c>
      <c r="F76" t="s">
        <v>519</v>
      </c>
      <c r="G76" s="284">
        <v>0</v>
      </c>
      <c r="H76"/>
      <c r="I76"/>
      <c r="J76"/>
      <c r="K76" s="285">
        <v>40664</v>
      </c>
      <c r="L76" s="286">
        <v>0</v>
      </c>
      <c r="M76" s="286">
        <v>0</v>
      </c>
      <c r="N76" s="286">
        <v>0</v>
      </c>
    </row>
    <row r="77" spans="1:14" ht="15" x14ac:dyDescent="0.25">
      <c r="A77" t="s">
        <v>260</v>
      </c>
      <c r="B77" t="s">
        <v>2901</v>
      </c>
      <c r="C77">
        <v>0.5</v>
      </c>
      <c r="D77" t="s">
        <v>403</v>
      </c>
      <c r="E77" t="s">
        <v>519</v>
      </c>
      <c r="F77" t="s">
        <v>519</v>
      </c>
      <c r="G77" s="284">
        <v>0.1</v>
      </c>
      <c r="H77"/>
      <c r="I77"/>
      <c r="J77"/>
      <c r="K77" s="285">
        <v>44927</v>
      </c>
      <c r="L77" s="286">
        <v>0.1171111111111111</v>
      </c>
      <c r="M77" s="286">
        <v>-1.1711111111111103E-2</v>
      </c>
      <c r="N77" s="286">
        <v>0.10539999999999999</v>
      </c>
    </row>
    <row r="78" spans="1:14" ht="15" x14ac:dyDescent="0.25">
      <c r="A78" t="s">
        <v>2902</v>
      </c>
      <c r="B78" t="s">
        <v>2901</v>
      </c>
      <c r="C78">
        <v>0.5</v>
      </c>
      <c r="D78" t="s">
        <v>403</v>
      </c>
      <c r="E78" t="s">
        <v>519</v>
      </c>
      <c r="F78" t="s">
        <v>519</v>
      </c>
      <c r="G78" s="284">
        <v>0.1</v>
      </c>
      <c r="H78"/>
      <c r="I78"/>
      <c r="J78"/>
      <c r="K78" s="285">
        <v>44927</v>
      </c>
      <c r="L78" s="286">
        <v>0.1171111111111111</v>
      </c>
      <c r="M78" s="286">
        <v>-1.1711111111111103E-2</v>
      </c>
      <c r="N78" s="286">
        <v>0.10539999999999999</v>
      </c>
    </row>
    <row r="79" spans="1:14" ht="15" x14ac:dyDescent="0.25">
      <c r="A79" t="s">
        <v>2900</v>
      </c>
      <c r="B79" t="s">
        <v>2898</v>
      </c>
      <c r="C79">
        <v>0.5</v>
      </c>
      <c r="D79" t="s">
        <v>1043</v>
      </c>
      <c r="E79" t="s">
        <v>519</v>
      </c>
      <c r="F79" t="s">
        <v>519</v>
      </c>
      <c r="G79" s="284">
        <v>0</v>
      </c>
      <c r="H79">
        <v>202212</v>
      </c>
      <c r="I79"/>
      <c r="J79"/>
      <c r="K79" s="285">
        <v>43132</v>
      </c>
      <c r="L79" s="286">
        <v>0</v>
      </c>
      <c r="M79" s="286">
        <v>0</v>
      </c>
      <c r="N79" s="286">
        <v>0</v>
      </c>
    </row>
    <row r="80" spans="1:14" ht="15" x14ac:dyDescent="0.25">
      <c r="A80" t="s">
        <v>2899</v>
      </c>
      <c r="B80" t="s">
        <v>2898</v>
      </c>
      <c r="C80">
        <v>0.5</v>
      </c>
      <c r="D80" t="s">
        <v>1043</v>
      </c>
      <c r="E80" t="s">
        <v>519</v>
      </c>
      <c r="F80" t="s">
        <v>519</v>
      </c>
      <c r="G80" s="284">
        <v>0</v>
      </c>
      <c r="H80">
        <v>202212</v>
      </c>
      <c r="I80"/>
      <c r="J80"/>
      <c r="K80" s="285">
        <v>43132</v>
      </c>
      <c r="L80" s="286">
        <v>0</v>
      </c>
      <c r="M80" s="286">
        <v>0</v>
      </c>
      <c r="N80" s="286">
        <v>0</v>
      </c>
    </row>
    <row r="81" spans="1:14" ht="15" x14ac:dyDescent="0.25">
      <c r="A81" t="s">
        <v>2896</v>
      </c>
      <c r="B81" t="s">
        <v>2896</v>
      </c>
      <c r="C81">
        <v>0.5</v>
      </c>
      <c r="D81" t="s">
        <v>403</v>
      </c>
      <c r="E81" t="s">
        <v>519</v>
      </c>
      <c r="F81" t="s">
        <v>519</v>
      </c>
      <c r="G81" s="284">
        <v>0</v>
      </c>
      <c r="H81"/>
      <c r="I81"/>
      <c r="J81"/>
      <c r="K81" s="285">
        <v>43101</v>
      </c>
      <c r="L81" s="286">
        <v>0</v>
      </c>
      <c r="M81" s="286">
        <v>0</v>
      </c>
      <c r="N81" s="286">
        <v>0</v>
      </c>
    </row>
    <row r="82" spans="1:14" ht="15" x14ac:dyDescent="0.25">
      <c r="A82" t="s">
        <v>2897</v>
      </c>
      <c r="B82" t="s">
        <v>2896</v>
      </c>
      <c r="C82">
        <v>0.5</v>
      </c>
      <c r="D82" t="s">
        <v>403</v>
      </c>
      <c r="E82" t="s">
        <v>519</v>
      </c>
      <c r="F82" t="s">
        <v>519</v>
      </c>
      <c r="G82" s="284">
        <v>0</v>
      </c>
      <c r="H82"/>
      <c r="I82"/>
      <c r="J82"/>
      <c r="K82" s="285">
        <v>43101</v>
      </c>
      <c r="L82" s="286">
        <v>0</v>
      </c>
      <c r="M82" s="286">
        <v>0</v>
      </c>
      <c r="N82" s="286">
        <v>0</v>
      </c>
    </row>
    <row r="83" spans="1:14" ht="15" x14ac:dyDescent="0.25">
      <c r="A83" t="s">
        <v>2894</v>
      </c>
      <c r="B83" t="s">
        <v>2894</v>
      </c>
      <c r="C83">
        <v>0.5</v>
      </c>
      <c r="D83" t="s">
        <v>403</v>
      </c>
      <c r="E83" t="s">
        <v>519</v>
      </c>
      <c r="F83" t="s">
        <v>519</v>
      </c>
      <c r="G83" s="284">
        <v>0</v>
      </c>
      <c r="H83"/>
      <c r="I83"/>
      <c r="J83"/>
      <c r="K83" s="285">
        <v>43101</v>
      </c>
      <c r="L83" s="286">
        <v>0</v>
      </c>
      <c r="M83" s="286">
        <v>0</v>
      </c>
      <c r="N83" s="286">
        <v>0</v>
      </c>
    </row>
    <row r="84" spans="1:14" ht="15" x14ac:dyDescent="0.25">
      <c r="A84" t="s">
        <v>2895</v>
      </c>
      <c r="B84" t="s">
        <v>2894</v>
      </c>
      <c r="C84">
        <v>0.5</v>
      </c>
      <c r="D84" t="s">
        <v>403</v>
      </c>
      <c r="E84" t="s">
        <v>519</v>
      </c>
      <c r="F84" t="s">
        <v>519</v>
      </c>
      <c r="G84" s="284">
        <v>0</v>
      </c>
      <c r="H84"/>
      <c r="I84"/>
      <c r="J84"/>
      <c r="K84" s="285">
        <v>43101</v>
      </c>
      <c r="L84" s="286">
        <v>0</v>
      </c>
      <c r="M84" s="286">
        <v>0</v>
      </c>
      <c r="N84" s="286">
        <v>0</v>
      </c>
    </row>
    <row r="85" spans="1:14" ht="15" x14ac:dyDescent="0.25">
      <c r="A85" t="s">
        <v>2893</v>
      </c>
      <c r="B85" t="s">
        <v>2891</v>
      </c>
      <c r="C85">
        <v>0.5</v>
      </c>
      <c r="D85" t="s">
        <v>403</v>
      </c>
      <c r="E85" t="s">
        <v>519</v>
      </c>
      <c r="F85" t="s">
        <v>519</v>
      </c>
      <c r="G85" s="284">
        <v>0</v>
      </c>
      <c r="H85"/>
      <c r="I85"/>
      <c r="J85"/>
      <c r="K85" s="285">
        <v>44927</v>
      </c>
      <c r="L85" s="286">
        <v>0.05</v>
      </c>
      <c r="M85" s="286">
        <v>0</v>
      </c>
      <c r="N85" s="286">
        <v>0.05</v>
      </c>
    </row>
    <row r="86" spans="1:14" ht="15" x14ac:dyDescent="0.25">
      <c r="A86" t="s">
        <v>2892</v>
      </c>
      <c r="B86" t="s">
        <v>2891</v>
      </c>
      <c r="C86">
        <v>0.5</v>
      </c>
      <c r="D86" t="s">
        <v>403</v>
      </c>
      <c r="E86" t="s">
        <v>519</v>
      </c>
      <c r="F86" t="s">
        <v>519</v>
      </c>
      <c r="G86" s="284">
        <v>0</v>
      </c>
      <c r="H86"/>
      <c r="I86"/>
      <c r="J86"/>
      <c r="K86" s="285">
        <v>44927</v>
      </c>
      <c r="L86" s="286">
        <v>0.05</v>
      </c>
      <c r="M86" s="286">
        <v>0</v>
      </c>
      <c r="N86" s="286">
        <v>0.05</v>
      </c>
    </row>
    <row r="87" spans="1:14" ht="15" x14ac:dyDescent="0.25">
      <c r="A87" t="s">
        <v>2890</v>
      </c>
      <c r="B87" t="s">
        <v>2888</v>
      </c>
      <c r="C87">
        <v>0.5</v>
      </c>
      <c r="D87" t="s">
        <v>1043</v>
      </c>
      <c r="E87" t="s">
        <v>519</v>
      </c>
      <c r="F87" t="s">
        <v>519</v>
      </c>
      <c r="G87" s="284">
        <v>0</v>
      </c>
      <c r="H87">
        <v>202212</v>
      </c>
      <c r="I87"/>
      <c r="J87"/>
      <c r="K87" s="285">
        <v>43132</v>
      </c>
      <c r="L87" s="286">
        <v>0</v>
      </c>
      <c r="M87" s="286">
        <v>0</v>
      </c>
      <c r="N87" s="286">
        <v>0</v>
      </c>
    </row>
    <row r="88" spans="1:14" ht="15" x14ac:dyDescent="0.25">
      <c r="A88" t="s">
        <v>2889</v>
      </c>
      <c r="B88" t="s">
        <v>2888</v>
      </c>
      <c r="C88">
        <v>0.5</v>
      </c>
      <c r="D88" t="s">
        <v>1043</v>
      </c>
      <c r="E88" t="s">
        <v>519</v>
      </c>
      <c r="F88" t="s">
        <v>519</v>
      </c>
      <c r="G88" s="284">
        <v>0</v>
      </c>
      <c r="H88">
        <v>202212</v>
      </c>
      <c r="I88"/>
      <c r="J88"/>
      <c r="K88" s="285">
        <v>43132</v>
      </c>
      <c r="L88" s="286">
        <v>0</v>
      </c>
      <c r="M88" s="286">
        <v>0</v>
      </c>
      <c r="N88" s="286">
        <v>0</v>
      </c>
    </row>
    <row r="89" spans="1:14" ht="15" x14ac:dyDescent="0.25">
      <c r="A89" t="s">
        <v>2887</v>
      </c>
      <c r="B89" t="s">
        <v>2885</v>
      </c>
      <c r="C89">
        <v>0.5</v>
      </c>
      <c r="D89" t="s">
        <v>403</v>
      </c>
      <c r="E89" t="s">
        <v>519</v>
      </c>
      <c r="F89" t="s">
        <v>519</v>
      </c>
      <c r="G89" s="284">
        <v>0</v>
      </c>
      <c r="H89"/>
      <c r="I89"/>
      <c r="J89"/>
      <c r="K89" s="285">
        <v>44927</v>
      </c>
      <c r="L89" s="286">
        <v>0.05</v>
      </c>
      <c r="M89" s="286">
        <v>0</v>
      </c>
      <c r="N89" s="286">
        <v>0.05</v>
      </c>
    </row>
    <row r="90" spans="1:14" ht="15" x14ac:dyDescent="0.25">
      <c r="A90" t="s">
        <v>2886</v>
      </c>
      <c r="B90" t="s">
        <v>2885</v>
      </c>
      <c r="C90">
        <v>0.5</v>
      </c>
      <c r="D90" t="s">
        <v>403</v>
      </c>
      <c r="E90" t="s">
        <v>519</v>
      </c>
      <c r="F90" t="s">
        <v>519</v>
      </c>
      <c r="G90" s="284">
        <v>0</v>
      </c>
      <c r="H90"/>
      <c r="I90"/>
      <c r="J90"/>
      <c r="K90" s="285">
        <v>44927</v>
      </c>
      <c r="L90" s="286">
        <v>0.05</v>
      </c>
      <c r="M90" s="286">
        <v>0</v>
      </c>
      <c r="N90" s="286">
        <v>0.05</v>
      </c>
    </row>
    <row r="91" spans="1:14" ht="15" x14ac:dyDescent="0.25">
      <c r="A91" t="s">
        <v>2884</v>
      </c>
      <c r="B91" t="s">
        <v>2882</v>
      </c>
      <c r="C91">
        <v>0.5</v>
      </c>
      <c r="D91" t="s">
        <v>1043</v>
      </c>
      <c r="E91" t="s">
        <v>519</v>
      </c>
      <c r="F91" t="s">
        <v>519</v>
      </c>
      <c r="G91" s="284">
        <v>0</v>
      </c>
      <c r="H91">
        <v>202212</v>
      </c>
      <c r="I91"/>
      <c r="J91"/>
      <c r="K91" s="285">
        <v>43132</v>
      </c>
      <c r="L91" s="286">
        <v>0</v>
      </c>
      <c r="M91" s="286">
        <v>0</v>
      </c>
      <c r="N91" s="286">
        <v>0</v>
      </c>
    </row>
    <row r="92" spans="1:14" ht="15" x14ac:dyDescent="0.25">
      <c r="A92" t="s">
        <v>2883</v>
      </c>
      <c r="B92" t="s">
        <v>2882</v>
      </c>
      <c r="C92">
        <v>0.5</v>
      </c>
      <c r="D92" t="s">
        <v>1043</v>
      </c>
      <c r="E92" t="s">
        <v>519</v>
      </c>
      <c r="F92" t="s">
        <v>519</v>
      </c>
      <c r="G92" s="284">
        <v>0</v>
      </c>
      <c r="H92">
        <v>202212</v>
      </c>
      <c r="I92"/>
      <c r="J92"/>
      <c r="K92" s="285">
        <v>43132</v>
      </c>
      <c r="L92" s="286">
        <v>0</v>
      </c>
      <c r="M92" s="286">
        <v>0</v>
      </c>
      <c r="N92" s="286">
        <v>0</v>
      </c>
    </row>
    <row r="93" spans="1:14" ht="15" x14ac:dyDescent="0.25">
      <c r="A93" t="s">
        <v>2881</v>
      </c>
      <c r="B93" t="s">
        <v>2880</v>
      </c>
      <c r="C93">
        <v>0.5</v>
      </c>
      <c r="D93" t="s">
        <v>403</v>
      </c>
      <c r="E93" t="s">
        <v>519</v>
      </c>
      <c r="F93" t="s">
        <v>519</v>
      </c>
      <c r="G93" s="284">
        <v>0</v>
      </c>
      <c r="H93"/>
      <c r="I93"/>
      <c r="J93"/>
      <c r="K93" s="285">
        <v>40664</v>
      </c>
      <c r="L93" s="286">
        <v>0</v>
      </c>
      <c r="M93" s="286">
        <v>0</v>
      </c>
      <c r="N93" s="286">
        <v>0</v>
      </c>
    </row>
    <row r="94" spans="1:14" ht="15" x14ac:dyDescent="0.25">
      <c r="A94" t="s">
        <v>2879</v>
      </c>
      <c r="B94" t="s">
        <v>2878</v>
      </c>
      <c r="C94">
        <v>0.5</v>
      </c>
      <c r="D94" t="s">
        <v>403</v>
      </c>
      <c r="E94" t="s">
        <v>519</v>
      </c>
      <c r="F94" t="s">
        <v>519</v>
      </c>
      <c r="G94" s="284">
        <v>0</v>
      </c>
      <c r="H94"/>
      <c r="I94"/>
      <c r="J94"/>
      <c r="K94" s="285">
        <v>40664</v>
      </c>
      <c r="L94" s="286">
        <v>0</v>
      </c>
      <c r="M94" s="286">
        <v>0</v>
      </c>
      <c r="N94" s="286">
        <v>0</v>
      </c>
    </row>
    <row r="95" spans="1:14" ht="15" x14ac:dyDescent="0.25">
      <c r="A95" t="s">
        <v>2877</v>
      </c>
      <c r="B95" t="s">
        <v>2876</v>
      </c>
      <c r="C95">
        <v>0.5</v>
      </c>
      <c r="D95" t="s">
        <v>403</v>
      </c>
      <c r="E95" t="s">
        <v>519</v>
      </c>
      <c r="F95" t="s">
        <v>519</v>
      </c>
      <c r="G95" s="284">
        <v>0</v>
      </c>
      <c r="H95"/>
      <c r="I95"/>
      <c r="J95"/>
      <c r="K95" s="285">
        <v>40330</v>
      </c>
      <c r="L95" s="286">
        <v>0</v>
      </c>
      <c r="M95" s="286">
        <v>0</v>
      </c>
      <c r="N95" s="286">
        <v>0</v>
      </c>
    </row>
    <row r="96" spans="1:14" ht="15" x14ac:dyDescent="0.25">
      <c r="A96" t="s">
        <v>261</v>
      </c>
      <c r="B96" t="s">
        <v>2874</v>
      </c>
      <c r="C96">
        <v>0.5</v>
      </c>
      <c r="D96" t="s">
        <v>403</v>
      </c>
      <c r="E96" t="s">
        <v>519</v>
      </c>
      <c r="F96" t="s">
        <v>519</v>
      </c>
      <c r="G96" s="284">
        <v>0.1</v>
      </c>
      <c r="H96"/>
      <c r="I96"/>
      <c r="J96"/>
      <c r="K96" s="285">
        <v>44927</v>
      </c>
      <c r="L96" s="286">
        <v>6.5000000000000002E-2</v>
      </c>
      <c r="M96" s="286">
        <v>-6.9999999999999999E-4</v>
      </c>
      <c r="N96" s="286">
        <v>6.4299999999999996E-2</v>
      </c>
    </row>
    <row r="97" spans="1:14" ht="15" x14ac:dyDescent="0.25">
      <c r="A97" t="s">
        <v>2875</v>
      </c>
      <c r="B97" t="s">
        <v>2874</v>
      </c>
      <c r="C97">
        <v>0.5</v>
      </c>
      <c r="D97" t="s">
        <v>403</v>
      </c>
      <c r="E97" t="s">
        <v>519</v>
      </c>
      <c r="F97" t="s">
        <v>519</v>
      </c>
      <c r="G97" s="284">
        <v>0.1</v>
      </c>
      <c r="H97"/>
      <c r="I97"/>
      <c r="J97"/>
      <c r="K97" s="285">
        <v>44927</v>
      </c>
      <c r="L97" s="286">
        <v>6.5000000000000002E-2</v>
      </c>
      <c r="M97" s="286">
        <v>-6.9999999999999999E-4</v>
      </c>
      <c r="N97" s="286">
        <v>6.4299999999999996E-2</v>
      </c>
    </row>
    <row r="98" spans="1:14" ht="15" x14ac:dyDescent="0.25">
      <c r="A98" t="s">
        <v>2873</v>
      </c>
      <c r="B98" t="s">
        <v>2872</v>
      </c>
      <c r="C98">
        <v>0.5</v>
      </c>
      <c r="D98" t="s">
        <v>1043</v>
      </c>
      <c r="E98" t="s">
        <v>519</v>
      </c>
      <c r="F98" t="s">
        <v>519</v>
      </c>
      <c r="G98" s="284">
        <v>0</v>
      </c>
      <c r="H98">
        <v>202212</v>
      </c>
      <c r="I98"/>
      <c r="J98"/>
      <c r="K98" s="285">
        <v>43132</v>
      </c>
      <c r="L98" s="286">
        <v>0</v>
      </c>
      <c r="M98" s="286">
        <v>0</v>
      </c>
      <c r="N98" s="286">
        <v>0</v>
      </c>
    </row>
    <row r="99" spans="1:14" ht="15" x14ac:dyDescent="0.25">
      <c r="A99" t="s">
        <v>2871</v>
      </c>
      <c r="B99" t="s">
        <v>520</v>
      </c>
      <c r="C99">
        <v>0.5</v>
      </c>
      <c r="D99" t="s">
        <v>403</v>
      </c>
      <c r="E99" t="s">
        <v>519</v>
      </c>
      <c r="F99" t="s">
        <v>519</v>
      </c>
      <c r="G99" s="284">
        <v>0</v>
      </c>
      <c r="H99"/>
      <c r="I99"/>
      <c r="J99"/>
      <c r="K99" s="285">
        <v>43132</v>
      </c>
      <c r="L99" s="286">
        <v>0</v>
      </c>
      <c r="M99" s="286">
        <v>0</v>
      </c>
      <c r="N99" s="286">
        <v>0</v>
      </c>
    </row>
    <row r="100" spans="1:14" ht="15" x14ac:dyDescent="0.25">
      <c r="A100" t="s">
        <v>2870</v>
      </c>
      <c r="B100" t="s">
        <v>520</v>
      </c>
      <c r="C100">
        <v>0.5</v>
      </c>
      <c r="D100" t="s">
        <v>403</v>
      </c>
      <c r="E100" t="s">
        <v>519</v>
      </c>
      <c r="F100" t="s">
        <v>519</v>
      </c>
      <c r="G100" s="284">
        <v>0</v>
      </c>
      <c r="H100"/>
      <c r="I100"/>
      <c r="J100"/>
      <c r="K100" s="285">
        <v>43132</v>
      </c>
      <c r="L100" s="286">
        <v>0</v>
      </c>
      <c r="M100" s="286">
        <v>0</v>
      </c>
      <c r="N100" s="286">
        <v>0</v>
      </c>
    </row>
    <row r="101" spans="1:14" ht="15" x14ac:dyDescent="0.25">
      <c r="A101" t="s">
        <v>145</v>
      </c>
      <c r="B101" t="s">
        <v>2868</v>
      </c>
      <c r="C101">
        <v>0.5</v>
      </c>
      <c r="D101" t="s">
        <v>403</v>
      </c>
      <c r="E101" t="s">
        <v>519</v>
      </c>
      <c r="F101" t="s">
        <v>519</v>
      </c>
      <c r="G101" s="284">
        <v>0</v>
      </c>
      <c r="H101"/>
      <c r="I101"/>
      <c r="J101"/>
      <c r="K101" s="285">
        <v>44927</v>
      </c>
      <c r="L101" s="286">
        <v>6.6666666666666666E-2</v>
      </c>
      <c r="M101" s="286">
        <v>0</v>
      </c>
      <c r="N101" s="286">
        <v>6.6666666666666666E-2</v>
      </c>
    </row>
    <row r="102" spans="1:14" ht="15" x14ac:dyDescent="0.25">
      <c r="A102" t="s">
        <v>2869</v>
      </c>
      <c r="B102" t="s">
        <v>2868</v>
      </c>
      <c r="C102">
        <v>0.5</v>
      </c>
      <c r="D102" t="s">
        <v>403</v>
      </c>
      <c r="E102" t="s">
        <v>519</v>
      </c>
      <c r="F102" t="s">
        <v>519</v>
      </c>
      <c r="G102" s="284">
        <v>0</v>
      </c>
      <c r="H102"/>
      <c r="I102"/>
      <c r="J102"/>
      <c r="K102" s="285">
        <v>44927</v>
      </c>
      <c r="L102" s="286">
        <v>6.6666666666666666E-2</v>
      </c>
      <c r="M102" s="286">
        <v>0</v>
      </c>
      <c r="N102" s="286">
        <v>6.6666666666666666E-2</v>
      </c>
    </row>
    <row r="103" spans="1:14" ht="15" x14ac:dyDescent="0.25">
      <c r="A103" t="s">
        <v>2866</v>
      </c>
      <c r="B103" t="s">
        <v>2866</v>
      </c>
      <c r="C103">
        <v>0.5</v>
      </c>
      <c r="D103" t="s">
        <v>1043</v>
      </c>
      <c r="E103" t="s">
        <v>519</v>
      </c>
      <c r="F103" t="s">
        <v>519</v>
      </c>
      <c r="G103" s="284">
        <v>0</v>
      </c>
      <c r="H103">
        <v>202212</v>
      </c>
      <c r="I103"/>
      <c r="J103"/>
      <c r="K103" s="285">
        <v>43132</v>
      </c>
      <c r="L103" s="286">
        <v>0</v>
      </c>
      <c r="M103" s="286">
        <v>0</v>
      </c>
      <c r="N103" s="286">
        <v>0</v>
      </c>
    </row>
    <row r="104" spans="1:14" ht="15" x14ac:dyDescent="0.25">
      <c r="A104" t="s">
        <v>2867</v>
      </c>
      <c r="B104" t="s">
        <v>2866</v>
      </c>
      <c r="C104">
        <v>0.5</v>
      </c>
      <c r="D104" t="s">
        <v>1043</v>
      </c>
      <c r="E104" t="s">
        <v>519</v>
      </c>
      <c r="F104" t="s">
        <v>519</v>
      </c>
      <c r="G104" s="284">
        <v>0</v>
      </c>
      <c r="H104">
        <v>202212</v>
      </c>
      <c r="I104"/>
      <c r="J104"/>
      <c r="K104" s="285">
        <v>43132</v>
      </c>
      <c r="L104" s="286">
        <v>0</v>
      </c>
      <c r="M104" s="286">
        <v>0</v>
      </c>
      <c r="N104" s="286">
        <v>0</v>
      </c>
    </row>
    <row r="105" spans="1:14" ht="15" x14ac:dyDescent="0.25">
      <c r="A105" t="s">
        <v>2865</v>
      </c>
      <c r="B105" t="s">
        <v>2864</v>
      </c>
      <c r="C105">
        <v>0.5</v>
      </c>
      <c r="D105" t="s">
        <v>403</v>
      </c>
      <c r="E105" t="s">
        <v>519</v>
      </c>
      <c r="F105" t="s">
        <v>519</v>
      </c>
      <c r="G105" s="284">
        <v>0</v>
      </c>
      <c r="H105"/>
      <c r="I105"/>
      <c r="J105"/>
      <c r="K105" s="285">
        <v>40664</v>
      </c>
      <c r="L105" s="286">
        <v>0</v>
      </c>
      <c r="M105" s="286">
        <v>0</v>
      </c>
      <c r="N105" s="286">
        <v>0</v>
      </c>
    </row>
    <row r="106" spans="1:14" ht="15" x14ac:dyDescent="0.25">
      <c r="A106" t="s">
        <v>2863</v>
      </c>
      <c r="B106" t="s">
        <v>2862</v>
      </c>
      <c r="C106">
        <v>0.5</v>
      </c>
      <c r="D106" t="s">
        <v>403</v>
      </c>
      <c r="E106" t="s">
        <v>519</v>
      </c>
      <c r="F106" t="s">
        <v>519</v>
      </c>
      <c r="G106" s="284">
        <v>0</v>
      </c>
      <c r="H106"/>
      <c r="I106"/>
      <c r="J106"/>
      <c r="K106" s="285">
        <v>40664</v>
      </c>
      <c r="L106" s="286">
        <v>0</v>
      </c>
      <c r="M106" s="286">
        <v>0</v>
      </c>
      <c r="N106" s="286">
        <v>0</v>
      </c>
    </row>
    <row r="107" spans="1:14" ht="15" x14ac:dyDescent="0.25">
      <c r="A107" t="s">
        <v>2861</v>
      </c>
      <c r="B107" t="s">
        <v>2860</v>
      </c>
      <c r="C107">
        <v>0.5</v>
      </c>
      <c r="D107" t="s">
        <v>403</v>
      </c>
      <c r="E107" t="s">
        <v>519</v>
      </c>
      <c r="F107" t="s">
        <v>519</v>
      </c>
      <c r="G107" s="284">
        <v>0</v>
      </c>
      <c r="H107"/>
      <c r="I107"/>
      <c r="J107"/>
      <c r="K107" s="285">
        <v>43101</v>
      </c>
      <c r="L107" s="286">
        <v>6.6666666666666666E-2</v>
      </c>
      <c r="M107" s="286">
        <v>0</v>
      </c>
      <c r="N107" s="286">
        <v>6.6666666666666666E-2</v>
      </c>
    </row>
    <row r="108" spans="1:14" ht="15" x14ac:dyDescent="0.25">
      <c r="A108" t="s">
        <v>146</v>
      </c>
      <c r="B108" t="s">
        <v>2860</v>
      </c>
      <c r="C108">
        <v>0.5</v>
      </c>
      <c r="D108" t="s">
        <v>403</v>
      </c>
      <c r="E108" t="s">
        <v>519</v>
      </c>
      <c r="F108" t="s">
        <v>519</v>
      </c>
      <c r="G108" s="284">
        <v>0</v>
      </c>
      <c r="H108"/>
      <c r="I108"/>
      <c r="J108"/>
      <c r="K108" s="285">
        <v>43101</v>
      </c>
      <c r="L108" s="286">
        <v>6.6666666666666666E-2</v>
      </c>
      <c r="M108" s="286">
        <v>0</v>
      </c>
      <c r="N108" s="286">
        <v>6.6666666666666666E-2</v>
      </c>
    </row>
    <row r="109" spans="1:14" ht="15" x14ac:dyDescent="0.25">
      <c r="A109" t="s">
        <v>2859</v>
      </c>
      <c r="B109" t="s">
        <v>2857</v>
      </c>
      <c r="C109">
        <v>0.5</v>
      </c>
      <c r="D109" t="s">
        <v>403</v>
      </c>
      <c r="E109" t="s">
        <v>519</v>
      </c>
      <c r="F109" t="s">
        <v>519</v>
      </c>
      <c r="G109" s="284">
        <v>0</v>
      </c>
      <c r="H109"/>
      <c r="I109"/>
      <c r="J109"/>
      <c r="K109" s="285">
        <v>44927</v>
      </c>
      <c r="L109" s="286">
        <v>6.6666666666666666E-2</v>
      </c>
      <c r="M109" s="286">
        <v>0</v>
      </c>
      <c r="N109" s="286">
        <v>6.6666666666666666E-2</v>
      </c>
    </row>
    <row r="110" spans="1:14" ht="15" x14ac:dyDescent="0.25">
      <c r="A110" t="s">
        <v>2858</v>
      </c>
      <c r="B110" t="s">
        <v>2857</v>
      </c>
      <c r="C110">
        <v>0.5</v>
      </c>
      <c r="D110" t="s">
        <v>403</v>
      </c>
      <c r="E110" t="s">
        <v>519</v>
      </c>
      <c r="F110" t="s">
        <v>519</v>
      </c>
      <c r="G110" s="284">
        <v>0</v>
      </c>
      <c r="H110"/>
      <c r="I110"/>
      <c r="J110"/>
      <c r="K110" s="285">
        <v>44927</v>
      </c>
      <c r="L110" s="286">
        <v>6.6666666666666666E-2</v>
      </c>
      <c r="M110" s="286">
        <v>0</v>
      </c>
      <c r="N110" s="286">
        <v>6.6666666666666666E-2</v>
      </c>
    </row>
    <row r="111" spans="1:14" ht="15" x14ac:dyDescent="0.25">
      <c r="A111" t="s">
        <v>2856</v>
      </c>
      <c r="B111" t="s">
        <v>2855</v>
      </c>
      <c r="C111">
        <v>0.5</v>
      </c>
      <c r="D111" t="s">
        <v>1043</v>
      </c>
      <c r="E111" t="s">
        <v>519</v>
      </c>
      <c r="F111" t="s">
        <v>519</v>
      </c>
      <c r="G111" s="284">
        <v>0</v>
      </c>
      <c r="H111">
        <v>202212</v>
      </c>
      <c r="I111"/>
      <c r="J111"/>
      <c r="K111" s="285">
        <v>43132</v>
      </c>
      <c r="L111" s="286">
        <v>0</v>
      </c>
      <c r="M111" s="286">
        <v>0</v>
      </c>
      <c r="N111" s="286">
        <v>0</v>
      </c>
    </row>
    <row r="112" spans="1:14" ht="15" x14ac:dyDescent="0.25">
      <c r="A112" t="s">
        <v>2854</v>
      </c>
      <c r="B112" t="s">
        <v>2852</v>
      </c>
      <c r="C112">
        <v>0.5</v>
      </c>
      <c r="D112" t="s">
        <v>403</v>
      </c>
      <c r="E112" t="s">
        <v>519</v>
      </c>
      <c r="F112" t="s">
        <v>519</v>
      </c>
      <c r="G112" s="284">
        <v>0</v>
      </c>
      <c r="H112"/>
      <c r="I112"/>
      <c r="J112"/>
      <c r="K112" s="285">
        <v>40664</v>
      </c>
      <c r="L112" s="286">
        <v>0</v>
      </c>
      <c r="M112" s="286">
        <v>0</v>
      </c>
      <c r="N112" s="286">
        <v>0</v>
      </c>
    </row>
    <row r="113" spans="1:14" ht="15" x14ac:dyDescent="0.25">
      <c r="A113" t="s">
        <v>2853</v>
      </c>
      <c r="B113" t="s">
        <v>2852</v>
      </c>
      <c r="C113">
        <v>0.5</v>
      </c>
      <c r="D113" t="s">
        <v>403</v>
      </c>
      <c r="E113" t="s">
        <v>519</v>
      </c>
      <c r="F113" t="s">
        <v>519</v>
      </c>
      <c r="G113" s="284">
        <v>0</v>
      </c>
      <c r="H113"/>
      <c r="I113"/>
      <c r="J113"/>
      <c r="K113" s="285">
        <v>40664</v>
      </c>
      <c r="L113" s="286">
        <v>0</v>
      </c>
      <c r="M113" s="286">
        <v>0</v>
      </c>
      <c r="N113" s="286">
        <v>0</v>
      </c>
    </row>
    <row r="114" spans="1:14" ht="15" x14ac:dyDescent="0.25">
      <c r="A114" t="s">
        <v>2851</v>
      </c>
      <c r="B114" t="s">
        <v>1112</v>
      </c>
      <c r="C114">
        <v>0.5</v>
      </c>
      <c r="D114" t="s">
        <v>783</v>
      </c>
      <c r="E114" t="s">
        <v>519</v>
      </c>
      <c r="F114" t="s">
        <v>519</v>
      </c>
      <c r="G114" s="284">
        <v>0</v>
      </c>
      <c r="H114"/>
      <c r="I114"/>
      <c r="J114"/>
      <c r="K114" s="285">
        <v>42979</v>
      </c>
      <c r="L114" s="286">
        <v>0</v>
      </c>
      <c r="M114" s="286">
        <v>0</v>
      </c>
      <c r="N114" s="286">
        <v>0</v>
      </c>
    </row>
    <row r="115" spans="1:14" ht="15" x14ac:dyDescent="0.25">
      <c r="A115" t="s">
        <v>2850</v>
      </c>
      <c r="B115" t="s">
        <v>2838</v>
      </c>
      <c r="C115">
        <v>0.5</v>
      </c>
      <c r="D115" t="s">
        <v>1043</v>
      </c>
      <c r="E115" t="s">
        <v>519</v>
      </c>
      <c r="F115" t="s">
        <v>519</v>
      </c>
      <c r="G115" s="284">
        <v>0</v>
      </c>
      <c r="H115"/>
      <c r="I115"/>
      <c r="J115"/>
      <c r="K115" s="285">
        <v>43497</v>
      </c>
      <c r="L115" s="286">
        <v>0</v>
      </c>
      <c r="M115" s="286">
        <v>0</v>
      </c>
      <c r="N115" s="286">
        <v>0</v>
      </c>
    </row>
    <row r="116" spans="1:14" ht="15" x14ac:dyDescent="0.25">
      <c r="A116" t="s">
        <v>2849</v>
      </c>
      <c r="B116" t="s">
        <v>2836</v>
      </c>
      <c r="C116">
        <v>0.5</v>
      </c>
      <c r="D116" t="s">
        <v>1043</v>
      </c>
      <c r="E116" t="s">
        <v>519</v>
      </c>
      <c r="F116" t="s">
        <v>519</v>
      </c>
      <c r="G116" s="284">
        <v>0</v>
      </c>
      <c r="H116"/>
      <c r="I116"/>
      <c r="J116"/>
      <c r="K116" s="285">
        <v>43497</v>
      </c>
      <c r="L116" s="286">
        <v>0</v>
      </c>
      <c r="M116" s="286">
        <v>0</v>
      </c>
      <c r="N116" s="286">
        <v>0</v>
      </c>
    </row>
    <row r="117" spans="1:14" ht="15" x14ac:dyDescent="0.25">
      <c r="A117" t="s">
        <v>2848</v>
      </c>
      <c r="B117" t="s">
        <v>2847</v>
      </c>
      <c r="C117">
        <v>0.5</v>
      </c>
      <c r="D117" t="s">
        <v>403</v>
      </c>
      <c r="E117" t="s">
        <v>519</v>
      </c>
      <c r="F117" t="s">
        <v>519</v>
      </c>
      <c r="G117" s="284">
        <v>0</v>
      </c>
      <c r="H117"/>
      <c r="I117"/>
      <c r="J117"/>
      <c r="K117" s="285">
        <v>40330</v>
      </c>
      <c r="L117" s="286">
        <v>0</v>
      </c>
      <c r="M117" s="286">
        <v>0</v>
      </c>
      <c r="N117" s="286">
        <v>0</v>
      </c>
    </row>
    <row r="118" spans="1:14" ht="15" x14ac:dyDescent="0.25">
      <c r="A118" t="s">
        <v>2846</v>
      </c>
      <c r="B118" t="s">
        <v>2845</v>
      </c>
      <c r="C118">
        <v>0.5</v>
      </c>
      <c r="D118" t="s">
        <v>403</v>
      </c>
      <c r="E118" t="s">
        <v>519</v>
      </c>
      <c r="F118" t="s">
        <v>519</v>
      </c>
      <c r="G118" s="284">
        <v>0</v>
      </c>
      <c r="H118"/>
      <c r="I118"/>
      <c r="J118"/>
      <c r="K118" s="285">
        <v>40330</v>
      </c>
      <c r="L118" s="286">
        <v>0</v>
      </c>
      <c r="M118" s="286">
        <v>0</v>
      </c>
      <c r="N118" s="286">
        <v>0</v>
      </c>
    </row>
    <row r="119" spans="1:14" ht="15" x14ac:dyDescent="0.25">
      <c r="A119" t="s">
        <v>2844</v>
      </c>
      <c r="B119" t="s">
        <v>2843</v>
      </c>
      <c r="C119">
        <v>0.5</v>
      </c>
      <c r="D119" t="s">
        <v>403</v>
      </c>
      <c r="E119" t="s">
        <v>519</v>
      </c>
      <c r="F119" t="s">
        <v>519</v>
      </c>
      <c r="G119" s="284">
        <v>0</v>
      </c>
      <c r="H119"/>
      <c r="I119"/>
      <c r="J119"/>
      <c r="K119" s="285">
        <v>40330</v>
      </c>
      <c r="L119" s="286">
        <v>0</v>
      </c>
      <c r="M119" s="286">
        <v>0</v>
      </c>
      <c r="N119" s="286">
        <v>0</v>
      </c>
    </row>
    <row r="120" spans="1:14" ht="15" x14ac:dyDescent="0.25">
      <c r="A120" t="s">
        <v>2842</v>
      </c>
      <c r="B120" t="s">
        <v>2841</v>
      </c>
      <c r="C120">
        <v>0.5</v>
      </c>
      <c r="D120" t="s">
        <v>403</v>
      </c>
      <c r="E120" t="s">
        <v>519</v>
      </c>
      <c r="F120" t="s">
        <v>519</v>
      </c>
      <c r="G120" s="284">
        <v>0</v>
      </c>
      <c r="H120"/>
      <c r="I120"/>
      <c r="J120"/>
      <c r="K120" s="285">
        <v>41640</v>
      </c>
      <c r="L120" s="286">
        <v>0</v>
      </c>
      <c r="M120" s="286">
        <v>0</v>
      </c>
      <c r="N120" s="286">
        <v>0</v>
      </c>
    </row>
    <row r="121" spans="1:14" ht="15" x14ac:dyDescent="0.25">
      <c r="A121" t="s">
        <v>2840</v>
      </c>
      <c r="B121" t="s">
        <v>2834</v>
      </c>
      <c r="C121">
        <v>0.5</v>
      </c>
      <c r="D121" t="s">
        <v>403</v>
      </c>
      <c r="E121" t="s">
        <v>519</v>
      </c>
      <c r="F121" t="s">
        <v>519</v>
      </c>
      <c r="G121" s="284">
        <v>0</v>
      </c>
      <c r="H121"/>
      <c r="I121"/>
      <c r="J121"/>
      <c r="K121" s="285">
        <v>43497</v>
      </c>
      <c r="L121" s="286">
        <v>0</v>
      </c>
      <c r="M121" s="286">
        <v>0</v>
      </c>
      <c r="N121" s="286">
        <v>0</v>
      </c>
    </row>
    <row r="122" spans="1:14" ht="15" x14ac:dyDescent="0.25">
      <c r="A122" t="s">
        <v>2839</v>
      </c>
      <c r="B122" t="s">
        <v>2838</v>
      </c>
      <c r="C122">
        <v>0.5</v>
      </c>
      <c r="D122" t="s">
        <v>403</v>
      </c>
      <c r="E122" t="s">
        <v>519</v>
      </c>
      <c r="F122" t="s">
        <v>519</v>
      </c>
      <c r="G122" s="284">
        <v>0</v>
      </c>
      <c r="H122"/>
      <c r="I122"/>
      <c r="J122"/>
      <c r="K122" s="285">
        <v>43497</v>
      </c>
      <c r="L122" s="286">
        <v>0</v>
      </c>
      <c r="M122" s="286">
        <v>0</v>
      </c>
      <c r="N122" s="286">
        <v>0</v>
      </c>
    </row>
    <row r="123" spans="1:14" ht="15" x14ac:dyDescent="0.25">
      <c r="A123" t="s">
        <v>2837</v>
      </c>
      <c r="B123" t="s">
        <v>2836</v>
      </c>
      <c r="C123">
        <v>0.5</v>
      </c>
      <c r="D123" t="s">
        <v>403</v>
      </c>
      <c r="E123" t="s">
        <v>519</v>
      </c>
      <c r="F123" t="s">
        <v>519</v>
      </c>
      <c r="G123" s="284">
        <v>0</v>
      </c>
      <c r="H123"/>
      <c r="I123"/>
      <c r="J123"/>
      <c r="K123" s="285">
        <v>43497</v>
      </c>
      <c r="L123" s="286">
        <v>0</v>
      </c>
      <c r="M123" s="286">
        <v>0</v>
      </c>
      <c r="N123" s="286">
        <v>0</v>
      </c>
    </row>
    <row r="124" spans="1:14" ht="15" x14ac:dyDescent="0.25">
      <c r="A124" t="s">
        <v>2835</v>
      </c>
      <c r="B124" t="s">
        <v>2834</v>
      </c>
      <c r="C124">
        <v>0.5</v>
      </c>
      <c r="D124" t="s">
        <v>1043</v>
      </c>
      <c r="E124" t="s">
        <v>519</v>
      </c>
      <c r="F124" t="s">
        <v>519</v>
      </c>
      <c r="G124" s="284">
        <v>0</v>
      </c>
      <c r="H124"/>
      <c r="I124"/>
      <c r="J124"/>
      <c r="K124" s="285">
        <v>43497</v>
      </c>
      <c r="L124" s="286">
        <v>0</v>
      </c>
      <c r="M124" s="286">
        <v>0</v>
      </c>
      <c r="N124" s="286">
        <v>0</v>
      </c>
    </row>
    <row r="125" spans="1:14" ht="15" x14ac:dyDescent="0.25">
      <c r="A125" t="s">
        <v>2833</v>
      </c>
      <c r="B125" t="s">
        <v>2832</v>
      </c>
      <c r="C125">
        <v>0.5</v>
      </c>
      <c r="D125" t="s">
        <v>403</v>
      </c>
      <c r="E125" t="s">
        <v>519</v>
      </c>
      <c r="F125" t="s">
        <v>519</v>
      </c>
      <c r="G125" s="284">
        <v>0</v>
      </c>
      <c r="H125"/>
      <c r="I125"/>
      <c r="J125"/>
      <c r="K125" s="285">
        <v>40330</v>
      </c>
      <c r="L125" s="286">
        <v>0</v>
      </c>
      <c r="M125" s="286">
        <v>0</v>
      </c>
      <c r="N125" s="286">
        <v>0</v>
      </c>
    </row>
    <row r="126" spans="1:14" ht="15" x14ac:dyDescent="0.25">
      <c r="A126" t="s">
        <v>2831</v>
      </c>
      <c r="B126" t="s">
        <v>520</v>
      </c>
      <c r="C126">
        <v>0.5</v>
      </c>
      <c r="D126" t="s">
        <v>403</v>
      </c>
      <c r="E126" t="s">
        <v>519</v>
      </c>
      <c r="F126" t="s">
        <v>519</v>
      </c>
      <c r="G126" s="284">
        <v>0</v>
      </c>
      <c r="H126"/>
      <c r="I126"/>
      <c r="J126"/>
      <c r="K126" s="285">
        <v>41730</v>
      </c>
      <c r="L126" s="286">
        <v>0</v>
      </c>
      <c r="M126" s="286">
        <v>0</v>
      </c>
      <c r="N126" s="286">
        <v>0</v>
      </c>
    </row>
    <row r="127" spans="1:14" ht="15" x14ac:dyDescent="0.25">
      <c r="A127" t="s">
        <v>2830</v>
      </c>
      <c r="B127" t="s">
        <v>520</v>
      </c>
      <c r="C127">
        <v>0.5</v>
      </c>
      <c r="D127" t="s">
        <v>403</v>
      </c>
      <c r="E127" t="s">
        <v>519</v>
      </c>
      <c r="F127" t="s">
        <v>519</v>
      </c>
      <c r="G127" s="284">
        <v>0</v>
      </c>
      <c r="H127"/>
      <c r="I127"/>
      <c r="J127"/>
      <c r="K127" s="285">
        <v>41730</v>
      </c>
      <c r="L127" s="286">
        <v>0</v>
      </c>
      <c r="M127" s="286">
        <v>0</v>
      </c>
      <c r="N127" s="286">
        <v>0</v>
      </c>
    </row>
    <row r="128" spans="1:14" ht="15" x14ac:dyDescent="0.25">
      <c r="A128" t="s">
        <v>2829</v>
      </c>
      <c r="B128" t="s">
        <v>1264</v>
      </c>
      <c r="C128">
        <v>0.5</v>
      </c>
      <c r="D128" t="s">
        <v>783</v>
      </c>
      <c r="E128" t="s">
        <v>519</v>
      </c>
      <c r="F128" t="s">
        <v>519</v>
      </c>
      <c r="G128" s="284">
        <v>0</v>
      </c>
      <c r="H128"/>
      <c r="I128"/>
      <c r="J128"/>
      <c r="K128" s="285">
        <v>40330</v>
      </c>
      <c r="L128" s="286">
        <v>0</v>
      </c>
      <c r="M128" s="286">
        <v>0</v>
      </c>
      <c r="N128" s="286">
        <v>0</v>
      </c>
    </row>
    <row r="129" spans="1:14" ht="15" x14ac:dyDescent="0.25">
      <c r="A129" t="s">
        <v>2828</v>
      </c>
      <c r="B129" t="s">
        <v>1264</v>
      </c>
      <c r="C129">
        <v>0.5</v>
      </c>
      <c r="D129" t="s">
        <v>783</v>
      </c>
      <c r="E129" t="s">
        <v>519</v>
      </c>
      <c r="F129" t="s">
        <v>519</v>
      </c>
      <c r="G129" s="284">
        <v>0</v>
      </c>
      <c r="H129"/>
      <c r="I129"/>
      <c r="J129"/>
      <c r="K129" s="285">
        <v>40330</v>
      </c>
      <c r="L129" s="286">
        <v>0</v>
      </c>
      <c r="M129" s="286">
        <v>0</v>
      </c>
      <c r="N129" s="286">
        <v>0</v>
      </c>
    </row>
    <row r="130" spans="1:14" ht="15" x14ac:dyDescent="0.25">
      <c r="A130" t="s">
        <v>2827</v>
      </c>
      <c r="B130" t="s">
        <v>1264</v>
      </c>
      <c r="C130">
        <v>0.5</v>
      </c>
      <c r="D130" t="s">
        <v>783</v>
      </c>
      <c r="E130" t="s">
        <v>519</v>
      </c>
      <c r="F130" t="s">
        <v>519</v>
      </c>
      <c r="G130" s="284">
        <v>0</v>
      </c>
      <c r="H130"/>
      <c r="I130"/>
      <c r="J130"/>
      <c r="K130" s="285">
        <v>40330</v>
      </c>
      <c r="L130" s="286">
        <v>0</v>
      </c>
      <c r="M130" s="286">
        <v>0</v>
      </c>
      <c r="N130" s="286">
        <v>0</v>
      </c>
    </row>
    <row r="131" spans="1:14" ht="15" x14ac:dyDescent="0.25">
      <c r="A131" t="s">
        <v>2826</v>
      </c>
      <c r="B131" t="s">
        <v>520</v>
      </c>
      <c r="C131">
        <v>0.5</v>
      </c>
      <c r="D131" t="s">
        <v>403</v>
      </c>
      <c r="E131" t="s">
        <v>519</v>
      </c>
      <c r="F131" t="s">
        <v>519</v>
      </c>
      <c r="G131" s="284">
        <v>0</v>
      </c>
      <c r="H131"/>
      <c r="I131"/>
      <c r="J131"/>
      <c r="K131" s="285">
        <v>41730</v>
      </c>
      <c r="L131" s="286">
        <v>0</v>
      </c>
      <c r="M131" s="286">
        <v>0</v>
      </c>
      <c r="N131" s="286">
        <v>0</v>
      </c>
    </row>
    <row r="132" spans="1:14" ht="15" x14ac:dyDescent="0.25">
      <c r="A132" t="s">
        <v>2825</v>
      </c>
      <c r="B132" t="s">
        <v>1264</v>
      </c>
      <c r="C132">
        <v>0.5</v>
      </c>
      <c r="D132" t="s">
        <v>783</v>
      </c>
      <c r="E132" t="s">
        <v>519</v>
      </c>
      <c r="F132" t="s">
        <v>519</v>
      </c>
      <c r="G132" s="284">
        <v>0</v>
      </c>
      <c r="H132"/>
      <c r="I132"/>
      <c r="J132"/>
      <c r="K132" s="285">
        <v>40330</v>
      </c>
      <c r="L132" s="286">
        <v>0</v>
      </c>
      <c r="M132" s="286">
        <v>0</v>
      </c>
      <c r="N132" s="286">
        <v>0</v>
      </c>
    </row>
    <row r="133" spans="1:14" ht="15" x14ac:dyDescent="0.25">
      <c r="A133" t="s">
        <v>2824</v>
      </c>
      <c r="B133" t="s">
        <v>520</v>
      </c>
      <c r="C133">
        <v>0.5</v>
      </c>
      <c r="D133" t="s">
        <v>783</v>
      </c>
      <c r="E133" t="s">
        <v>519</v>
      </c>
      <c r="F133" t="s">
        <v>519</v>
      </c>
      <c r="G133" s="284">
        <v>0</v>
      </c>
      <c r="H133"/>
      <c r="I133"/>
      <c r="J133"/>
      <c r="K133" s="285">
        <v>41730</v>
      </c>
      <c r="L133" s="286">
        <v>0</v>
      </c>
      <c r="M133" s="286">
        <v>0</v>
      </c>
      <c r="N133" s="286">
        <v>0</v>
      </c>
    </row>
    <row r="134" spans="1:14" ht="15" x14ac:dyDescent="0.25">
      <c r="A134" t="s">
        <v>2823</v>
      </c>
      <c r="B134" t="s">
        <v>1264</v>
      </c>
      <c r="C134">
        <v>0.5</v>
      </c>
      <c r="D134" t="s">
        <v>783</v>
      </c>
      <c r="E134" t="s">
        <v>519</v>
      </c>
      <c r="F134" t="s">
        <v>519</v>
      </c>
      <c r="G134" s="284">
        <v>0</v>
      </c>
      <c r="H134"/>
      <c r="I134"/>
      <c r="J134"/>
      <c r="K134" s="285">
        <v>40330</v>
      </c>
      <c r="L134" s="286">
        <v>0</v>
      </c>
      <c r="M134" s="286">
        <v>0</v>
      </c>
      <c r="N134" s="286">
        <v>0</v>
      </c>
    </row>
    <row r="135" spans="1:14" ht="15" x14ac:dyDescent="0.25">
      <c r="A135" t="s">
        <v>2822</v>
      </c>
      <c r="B135" t="s">
        <v>1264</v>
      </c>
      <c r="C135">
        <v>0.5</v>
      </c>
      <c r="D135" t="s">
        <v>783</v>
      </c>
      <c r="E135" t="s">
        <v>519</v>
      </c>
      <c r="F135" t="s">
        <v>519</v>
      </c>
      <c r="G135" s="284">
        <v>0</v>
      </c>
      <c r="H135"/>
      <c r="I135"/>
      <c r="J135"/>
      <c r="K135" s="285">
        <v>40330</v>
      </c>
      <c r="L135" s="286">
        <v>0</v>
      </c>
      <c r="M135" s="286">
        <v>0</v>
      </c>
      <c r="N135" s="286">
        <v>0</v>
      </c>
    </row>
    <row r="136" spans="1:14" ht="15" x14ac:dyDescent="0.25">
      <c r="A136" t="s">
        <v>2821</v>
      </c>
      <c r="B136" t="s">
        <v>1264</v>
      </c>
      <c r="C136">
        <v>0.5</v>
      </c>
      <c r="D136" t="s">
        <v>783</v>
      </c>
      <c r="E136" t="s">
        <v>519</v>
      </c>
      <c r="F136" t="s">
        <v>519</v>
      </c>
      <c r="G136" s="284">
        <v>0</v>
      </c>
      <c r="H136"/>
      <c r="I136"/>
      <c r="J136"/>
      <c r="K136" s="285">
        <v>40330</v>
      </c>
      <c r="L136" s="286">
        <v>0</v>
      </c>
      <c r="M136" s="286">
        <v>0</v>
      </c>
      <c r="N136" s="286">
        <v>0</v>
      </c>
    </row>
    <row r="137" spans="1:14" ht="15" x14ac:dyDescent="0.25">
      <c r="A137" t="s">
        <v>2820</v>
      </c>
      <c r="B137" t="s">
        <v>1264</v>
      </c>
      <c r="C137">
        <v>0.5</v>
      </c>
      <c r="D137" t="s">
        <v>783</v>
      </c>
      <c r="E137" t="s">
        <v>519</v>
      </c>
      <c r="F137" t="s">
        <v>519</v>
      </c>
      <c r="G137" s="284">
        <v>0</v>
      </c>
      <c r="H137"/>
      <c r="I137"/>
      <c r="J137"/>
      <c r="K137" s="285">
        <v>40330</v>
      </c>
      <c r="L137" s="286">
        <v>0</v>
      </c>
      <c r="M137" s="286">
        <v>0</v>
      </c>
      <c r="N137" s="286">
        <v>0</v>
      </c>
    </row>
    <row r="138" spans="1:14" ht="15" x14ac:dyDescent="0.25">
      <c r="A138" t="s">
        <v>2819</v>
      </c>
      <c r="B138" t="s">
        <v>538</v>
      </c>
      <c r="C138">
        <v>0.5</v>
      </c>
      <c r="D138" t="s">
        <v>403</v>
      </c>
      <c r="E138" t="s">
        <v>519</v>
      </c>
      <c r="F138" t="s">
        <v>519</v>
      </c>
      <c r="G138" s="284">
        <v>0</v>
      </c>
      <c r="H138"/>
      <c r="I138"/>
      <c r="J138"/>
      <c r="K138" s="285">
        <v>40391</v>
      </c>
      <c r="L138" s="286">
        <v>0</v>
      </c>
      <c r="M138" s="286">
        <v>0</v>
      </c>
      <c r="N138" s="286">
        <v>0</v>
      </c>
    </row>
    <row r="139" spans="1:14" ht="15" x14ac:dyDescent="0.25">
      <c r="A139" t="s">
        <v>2818</v>
      </c>
      <c r="B139" t="s">
        <v>538</v>
      </c>
      <c r="C139">
        <v>0.5</v>
      </c>
      <c r="D139" t="s">
        <v>403</v>
      </c>
      <c r="E139" t="s">
        <v>519</v>
      </c>
      <c r="F139" t="s">
        <v>519</v>
      </c>
      <c r="G139" s="284">
        <v>0</v>
      </c>
      <c r="H139"/>
      <c r="I139"/>
      <c r="J139"/>
      <c r="K139" s="285">
        <v>40391</v>
      </c>
      <c r="L139" s="286">
        <v>0</v>
      </c>
      <c r="M139" s="286">
        <v>0</v>
      </c>
      <c r="N139" s="286">
        <v>0</v>
      </c>
    </row>
    <row r="140" spans="1:14" ht="15" x14ac:dyDescent="0.25">
      <c r="A140" t="s">
        <v>2817</v>
      </c>
      <c r="B140" t="s">
        <v>538</v>
      </c>
      <c r="C140">
        <v>0.5</v>
      </c>
      <c r="D140" t="s">
        <v>403</v>
      </c>
      <c r="E140" t="s">
        <v>519</v>
      </c>
      <c r="F140" t="s">
        <v>519</v>
      </c>
      <c r="G140" s="284">
        <v>0</v>
      </c>
      <c r="H140"/>
      <c r="I140"/>
      <c r="J140"/>
      <c r="K140" s="285">
        <v>40391</v>
      </c>
      <c r="L140" s="286">
        <v>0</v>
      </c>
      <c r="M140" s="286">
        <v>0</v>
      </c>
      <c r="N140" s="286">
        <v>0</v>
      </c>
    </row>
    <row r="141" spans="1:14" ht="15" x14ac:dyDescent="0.25">
      <c r="A141" t="s">
        <v>2816</v>
      </c>
      <c r="B141" t="s">
        <v>538</v>
      </c>
      <c r="C141">
        <v>0.5</v>
      </c>
      <c r="D141" t="s">
        <v>403</v>
      </c>
      <c r="E141" t="s">
        <v>519</v>
      </c>
      <c r="F141" t="s">
        <v>519</v>
      </c>
      <c r="G141" s="284">
        <v>0</v>
      </c>
      <c r="H141"/>
      <c r="I141"/>
      <c r="J141"/>
      <c r="K141" s="285">
        <v>40391</v>
      </c>
      <c r="L141" s="286">
        <v>0</v>
      </c>
      <c r="M141" s="286">
        <v>0</v>
      </c>
      <c r="N141" s="286">
        <v>0</v>
      </c>
    </row>
    <row r="142" spans="1:14" ht="15" x14ac:dyDescent="0.25">
      <c r="A142" t="s">
        <v>132</v>
      </c>
      <c r="B142" t="s">
        <v>538</v>
      </c>
      <c r="C142">
        <v>0.5</v>
      </c>
      <c r="D142" t="s">
        <v>403</v>
      </c>
      <c r="E142" t="s">
        <v>519</v>
      </c>
      <c r="F142" t="s">
        <v>519</v>
      </c>
      <c r="G142" s="284">
        <v>0</v>
      </c>
      <c r="H142"/>
      <c r="I142"/>
      <c r="J142"/>
      <c r="K142" s="285">
        <v>40391</v>
      </c>
      <c r="L142" s="286">
        <v>0</v>
      </c>
      <c r="M142" s="286">
        <v>0</v>
      </c>
      <c r="N142" s="286">
        <v>0</v>
      </c>
    </row>
    <row r="143" spans="1:14" ht="15" x14ac:dyDescent="0.25">
      <c r="A143" t="s">
        <v>106</v>
      </c>
      <c r="B143" t="s">
        <v>538</v>
      </c>
      <c r="C143">
        <v>0.5</v>
      </c>
      <c r="D143" t="s">
        <v>403</v>
      </c>
      <c r="E143" t="s">
        <v>519</v>
      </c>
      <c r="F143" t="s">
        <v>519</v>
      </c>
      <c r="G143" s="284">
        <v>0</v>
      </c>
      <c r="H143"/>
      <c r="I143"/>
      <c r="J143"/>
      <c r="K143" s="285">
        <v>40391</v>
      </c>
      <c r="L143" s="286">
        <v>0</v>
      </c>
      <c r="M143" s="286">
        <v>0</v>
      </c>
      <c r="N143" s="286">
        <v>0</v>
      </c>
    </row>
    <row r="144" spans="1:14" ht="15" x14ac:dyDescent="0.25">
      <c r="A144" t="s">
        <v>117</v>
      </c>
      <c r="B144" t="s">
        <v>538</v>
      </c>
      <c r="C144">
        <v>0.5</v>
      </c>
      <c r="D144" t="s">
        <v>403</v>
      </c>
      <c r="E144" t="s">
        <v>519</v>
      </c>
      <c r="F144" t="s">
        <v>519</v>
      </c>
      <c r="G144" s="284">
        <v>0</v>
      </c>
      <c r="H144"/>
      <c r="I144"/>
      <c r="J144"/>
      <c r="K144" s="285">
        <v>40391</v>
      </c>
      <c r="L144" s="286">
        <v>0</v>
      </c>
      <c r="M144" s="286">
        <v>0</v>
      </c>
      <c r="N144" s="286">
        <v>0</v>
      </c>
    </row>
    <row r="145" spans="1:14" ht="15" x14ac:dyDescent="0.25">
      <c r="A145" t="s">
        <v>2815</v>
      </c>
      <c r="B145" t="s">
        <v>538</v>
      </c>
      <c r="C145">
        <v>0.5</v>
      </c>
      <c r="D145" t="s">
        <v>403</v>
      </c>
      <c r="E145" t="s">
        <v>519</v>
      </c>
      <c r="F145" t="s">
        <v>519</v>
      </c>
      <c r="G145" s="284">
        <v>0</v>
      </c>
      <c r="H145"/>
      <c r="I145"/>
      <c r="J145"/>
      <c r="K145" s="285">
        <v>40391</v>
      </c>
      <c r="L145" s="286">
        <v>0</v>
      </c>
      <c r="M145" s="286">
        <v>0</v>
      </c>
      <c r="N145" s="286">
        <v>0</v>
      </c>
    </row>
    <row r="146" spans="1:14" ht="15" x14ac:dyDescent="0.25">
      <c r="A146" t="s">
        <v>265</v>
      </c>
      <c r="B146" t="s">
        <v>2811</v>
      </c>
      <c r="C146">
        <v>0.5</v>
      </c>
      <c r="D146" t="s">
        <v>403</v>
      </c>
      <c r="E146" t="s">
        <v>519</v>
      </c>
      <c r="F146" t="s">
        <v>519</v>
      </c>
      <c r="G146" s="284">
        <v>-0.05</v>
      </c>
      <c r="H146"/>
      <c r="I146"/>
      <c r="J146"/>
      <c r="K146" s="285">
        <v>44927</v>
      </c>
      <c r="L146" s="286">
        <v>2.9714285714285714E-2</v>
      </c>
      <c r="M146" s="286">
        <v>1.4857142857142881E-3</v>
      </c>
      <c r="N146" s="286">
        <v>3.1200000000000002E-2</v>
      </c>
    </row>
    <row r="147" spans="1:14" ht="15" x14ac:dyDescent="0.25">
      <c r="A147" t="s">
        <v>2814</v>
      </c>
      <c r="B147" t="s">
        <v>2811</v>
      </c>
      <c r="C147">
        <v>0.5</v>
      </c>
      <c r="D147" t="s">
        <v>403</v>
      </c>
      <c r="E147" t="s">
        <v>519</v>
      </c>
      <c r="F147" t="s">
        <v>519</v>
      </c>
      <c r="G147" s="284">
        <v>-0.05</v>
      </c>
      <c r="H147"/>
      <c r="I147"/>
      <c r="J147"/>
      <c r="K147" s="285">
        <v>44927</v>
      </c>
      <c r="L147" s="286">
        <v>2.9714285714285714E-2</v>
      </c>
      <c r="M147" s="286">
        <v>1.4857142857142881E-3</v>
      </c>
      <c r="N147" s="286">
        <v>3.1200000000000002E-2</v>
      </c>
    </row>
    <row r="148" spans="1:14" ht="15" x14ac:dyDescent="0.25">
      <c r="A148" t="s">
        <v>2813</v>
      </c>
      <c r="B148" t="s">
        <v>2811</v>
      </c>
      <c r="C148">
        <v>0.5</v>
      </c>
      <c r="D148" t="s">
        <v>403</v>
      </c>
      <c r="E148" t="s">
        <v>519</v>
      </c>
      <c r="F148" t="s">
        <v>519</v>
      </c>
      <c r="G148" s="284">
        <v>-0.05</v>
      </c>
      <c r="H148"/>
      <c r="I148"/>
      <c r="J148"/>
      <c r="K148" s="285">
        <v>44927</v>
      </c>
      <c r="L148" s="286">
        <v>2.9714285714285714E-2</v>
      </c>
      <c r="M148" s="286">
        <v>1.4857142857142881E-3</v>
      </c>
      <c r="N148" s="286">
        <v>3.1200000000000002E-2</v>
      </c>
    </row>
    <row r="149" spans="1:14" ht="15" x14ac:dyDescent="0.25">
      <c r="A149" t="s">
        <v>2812</v>
      </c>
      <c r="B149" t="s">
        <v>2811</v>
      </c>
      <c r="C149">
        <v>0.5</v>
      </c>
      <c r="D149" t="s">
        <v>403</v>
      </c>
      <c r="E149" t="s">
        <v>519</v>
      </c>
      <c r="F149" t="s">
        <v>519</v>
      </c>
      <c r="G149" s="284">
        <v>-0.05</v>
      </c>
      <c r="H149"/>
      <c r="I149"/>
      <c r="J149"/>
      <c r="K149" s="285">
        <v>44927</v>
      </c>
      <c r="L149" s="286">
        <v>2.9714285714285714E-2</v>
      </c>
      <c r="M149" s="286">
        <v>1.4857142857142881E-3</v>
      </c>
      <c r="N149" s="286">
        <v>3.1200000000000002E-2</v>
      </c>
    </row>
    <row r="150" spans="1:14" ht="15" x14ac:dyDescent="0.25">
      <c r="A150" t="s">
        <v>266</v>
      </c>
      <c r="B150" t="s">
        <v>2807</v>
      </c>
      <c r="C150">
        <v>0.5</v>
      </c>
      <c r="D150" t="s">
        <v>403</v>
      </c>
      <c r="E150" t="s">
        <v>519</v>
      </c>
      <c r="F150" t="s">
        <v>519</v>
      </c>
      <c r="G150" s="284">
        <v>-0.05</v>
      </c>
      <c r="H150"/>
      <c r="I150"/>
      <c r="J150"/>
      <c r="K150" s="285">
        <v>44927</v>
      </c>
      <c r="L150" s="286">
        <v>3.0380952380952377E-2</v>
      </c>
      <c r="M150" s="286">
        <v>1.5190476190476213E-3</v>
      </c>
      <c r="N150" s="286">
        <v>3.1899999999999998E-2</v>
      </c>
    </row>
    <row r="151" spans="1:14" ht="15" x14ac:dyDescent="0.25">
      <c r="A151" t="s">
        <v>2810</v>
      </c>
      <c r="B151" t="s">
        <v>2807</v>
      </c>
      <c r="C151">
        <v>0.5</v>
      </c>
      <c r="D151" t="s">
        <v>403</v>
      </c>
      <c r="E151" t="s">
        <v>519</v>
      </c>
      <c r="F151" t="s">
        <v>519</v>
      </c>
      <c r="G151" s="284">
        <v>-0.05</v>
      </c>
      <c r="H151"/>
      <c r="I151"/>
      <c r="J151"/>
      <c r="K151" s="285">
        <v>44927</v>
      </c>
      <c r="L151" s="286">
        <v>3.0380952380952377E-2</v>
      </c>
      <c r="M151" s="286">
        <v>1.5190476190476213E-3</v>
      </c>
      <c r="N151" s="286">
        <v>3.1899999999999998E-2</v>
      </c>
    </row>
    <row r="152" spans="1:14" ht="15" x14ac:dyDescent="0.25">
      <c r="A152" t="s">
        <v>2809</v>
      </c>
      <c r="B152" t="s">
        <v>2807</v>
      </c>
      <c r="C152">
        <v>0.5</v>
      </c>
      <c r="D152" t="s">
        <v>403</v>
      </c>
      <c r="E152" t="s">
        <v>519</v>
      </c>
      <c r="F152" t="s">
        <v>519</v>
      </c>
      <c r="G152" s="284">
        <v>-0.05</v>
      </c>
      <c r="H152"/>
      <c r="I152"/>
      <c r="J152"/>
      <c r="K152" s="285">
        <v>44927</v>
      </c>
      <c r="L152" s="286">
        <v>3.0380952380952377E-2</v>
      </c>
      <c r="M152" s="286">
        <v>1.5190476190476213E-3</v>
      </c>
      <c r="N152" s="286">
        <v>3.1899999999999998E-2</v>
      </c>
    </row>
    <row r="153" spans="1:14" ht="15" x14ac:dyDescent="0.25">
      <c r="A153" t="s">
        <v>2808</v>
      </c>
      <c r="B153" t="s">
        <v>2807</v>
      </c>
      <c r="C153">
        <v>0.5</v>
      </c>
      <c r="D153" t="s">
        <v>403</v>
      </c>
      <c r="E153" t="s">
        <v>519</v>
      </c>
      <c r="F153" t="s">
        <v>519</v>
      </c>
      <c r="G153" s="284">
        <v>-0.05</v>
      </c>
      <c r="H153"/>
      <c r="I153"/>
      <c r="J153"/>
      <c r="K153" s="285">
        <v>44927</v>
      </c>
      <c r="L153" s="286">
        <v>3.0380952380952377E-2</v>
      </c>
      <c r="M153" s="286">
        <v>1.5190476190476213E-3</v>
      </c>
      <c r="N153" s="286">
        <v>3.1899999999999998E-2</v>
      </c>
    </row>
    <row r="154" spans="1:14" ht="15" x14ac:dyDescent="0.25">
      <c r="A154" t="s">
        <v>2805</v>
      </c>
      <c r="B154" t="s">
        <v>2805</v>
      </c>
      <c r="C154">
        <v>0.5</v>
      </c>
      <c r="D154" t="s">
        <v>403</v>
      </c>
      <c r="E154" t="s">
        <v>519</v>
      </c>
      <c r="F154" t="s">
        <v>519</v>
      </c>
      <c r="G154" s="284">
        <v>0</v>
      </c>
      <c r="H154"/>
      <c r="I154"/>
      <c r="J154"/>
      <c r="K154" s="285">
        <v>44927</v>
      </c>
      <c r="L154" s="286">
        <v>0</v>
      </c>
      <c r="M154" s="286">
        <v>0</v>
      </c>
      <c r="N154" s="286">
        <v>0</v>
      </c>
    </row>
    <row r="155" spans="1:14" ht="15" x14ac:dyDescent="0.25">
      <c r="A155" t="s">
        <v>2799</v>
      </c>
      <c r="B155" t="s">
        <v>2799</v>
      </c>
      <c r="C155">
        <v>0.5</v>
      </c>
      <c r="D155" t="s">
        <v>403</v>
      </c>
      <c r="E155" t="s">
        <v>519</v>
      </c>
      <c r="F155" t="s">
        <v>519</v>
      </c>
      <c r="G155" s="284">
        <v>0</v>
      </c>
      <c r="H155"/>
      <c r="I155"/>
      <c r="J155"/>
      <c r="K155" s="285">
        <v>44927</v>
      </c>
      <c r="L155" s="286">
        <v>0</v>
      </c>
      <c r="M155" s="286">
        <v>0</v>
      </c>
      <c r="N155" s="286">
        <v>0</v>
      </c>
    </row>
    <row r="156" spans="1:14" ht="13.15" customHeight="1" x14ac:dyDescent="0.25">
      <c r="A156" t="s">
        <v>2806</v>
      </c>
      <c r="B156" t="s">
        <v>2805</v>
      </c>
      <c r="C156">
        <v>0.5</v>
      </c>
      <c r="D156" t="s">
        <v>403</v>
      </c>
      <c r="E156" t="s">
        <v>519</v>
      </c>
      <c r="F156" t="s">
        <v>519</v>
      </c>
      <c r="G156" s="284">
        <v>0</v>
      </c>
      <c r="H156"/>
      <c r="I156"/>
      <c r="J156"/>
      <c r="K156" s="285">
        <v>44927</v>
      </c>
      <c r="L156" s="286">
        <v>0</v>
      </c>
      <c r="M156" s="286">
        <v>0</v>
      </c>
      <c r="N156" s="286">
        <v>0</v>
      </c>
    </row>
    <row r="157" spans="1:14" ht="13.15" customHeight="1" x14ac:dyDescent="0.25">
      <c r="A157" t="s">
        <v>2803</v>
      </c>
      <c r="B157" t="s">
        <v>2803</v>
      </c>
      <c r="C157">
        <v>0.5</v>
      </c>
      <c r="D157" t="s">
        <v>403</v>
      </c>
      <c r="E157" t="s">
        <v>519</v>
      </c>
      <c r="F157" t="s">
        <v>519</v>
      </c>
      <c r="G157" s="284">
        <v>0</v>
      </c>
      <c r="H157"/>
      <c r="I157"/>
      <c r="J157"/>
      <c r="K157" s="285">
        <v>44927</v>
      </c>
      <c r="L157" s="286">
        <v>0</v>
      </c>
      <c r="M157" s="286">
        <v>0</v>
      </c>
      <c r="N157" s="286">
        <v>0</v>
      </c>
    </row>
    <row r="158" spans="1:14" ht="13.15" customHeight="1" x14ac:dyDescent="0.25">
      <c r="A158" t="s">
        <v>2804</v>
      </c>
      <c r="B158" t="s">
        <v>2803</v>
      </c>
      <c r="C158">
        <v>0.5</v>
      </c>
      <c r="D158" t="s">
        <v>403</v>
      </c>
      <c r="E158" t="s">
        <v>519</v>
      </c>
      <c r="F158" t="s">
        <v>519</v>
      </c>
      <c r="G158" s="284">
        <v>0</v>
      </c>
      <c r="H158"/>
      <c r="I158"/>
      <c r="J158"/>
      <c r="K158" s="285">
        <v>44927</v>
      </c>
      <c r="L158" s="286">
        <v>0</v>
      </c>
      <c r="M158" s="286">
        <v>0</v>
      </c>
      <c r="N158" s="286">
        <v>0</v>
      </c>
    </row>
    <row r="159" spans="1:14" ht="13.15" customHeight="1" x14ac:dyDescent="0.25">
      <c r="A159" t="s">
        <v>112</v>
      </c>
      <c r="B159" t="s">
        <v>112</v>
      </c>
      <c r="C159">
        <v>0.5</v>
      </c>
      <c r="D159" t="s">
        <v>403</v>
      </c>
      <c r="E159" t="s">
        <v>519</v>
      </c>
      <c r="F159" t="s">
        <v>519</v>
      </c>
      <c r="G159" s="284">
        <v>-0.2</v>
      </c>
      <c r="H159"/>
      <c r="I159"/>
      <c r="J159"/>
      <c r="K159" s="285">
        <v>44927</v>
      </c>
      <c r="L159" s="286">
        <v>4.7699999999999999E-2</v>
      </c>
      <c r="M159" s="286">
        <v>0</v>
      </c>
      <c r="N159" s="286">
        <v>4.7699999999999999E-2</v>
      </c>
    </row>
    <row r="160" spans="1:14" ht="13.15" customHeight="1" x14ac:dyDescent="0.25">
      <c r="A160" t="s">
        <v>107</v>
      </c>
      <c r="B160" t="s">
        <v>107</v>
      </c>
      <c r="C160">
        <v>0.5</v>
      </c>
      <c r="D160" t="s">
        <v>403</v>
      </c>
      <c r="E160" t="s">
        <v>519</v>
      </c>
      <c r="F160" t="s">
        <v>519</v>
      </c>
      <c r="G160" s="284">
        <v>-0.2</v>
      </c>
      <c r="H160"/>
      <c r="I160"/>
      <c r="J160"/>
      <c r="K160" s="285">
        <v>44927</v>
      </c>
      <c r="L160" s="286">
        <v>1.7500000000000002E-2</v>
      </c>
      <c r="M160" s="286">
        <v>0</v>
      </c>
      <c r="N160" s="286">
        <v>1.7500000000000002E-2</v>
      </c>
    </row>
    <row r="161" spans="1:14" ht="13.15" customHeight="1" x14ac:dyDescent="0.25">
      <c r="A161" t="s">
        <v>2802</v>
      </c>
      <c r="B161" t="s">
        <v>112</v>
      </c>
      <c r="C161">
        <v>0.5</v>
      </c>
      <c r="D161" t="s">
        <v>403</v>
      </c>
      <c r="E161" t="s">
        <v>519</v>
      </c>
      <c r="F161" t="s">
        <v>519</v>
      </c>
      <c r="G161" s="284">
        <v>-0.2</v>
      </c>
      <c r="H161"/>
      <c r="I161"/>
      <c r="J161"/>
      <c r="K161" s="285">
        <v>44927</v>
      </c>
      <c r="L161" s="286">
        <v>4.7699999999999999E-2</v>
      </c>
      <c r="M161" s="286">
        <v>0</v>
      </c>
      <c r="N161" s="286">
        <v>4.7699999999999999E-2</v>
      </c>
    </row>
    <row r="162" spans="1:14" ht="13.15" customHeight="1" x14ac:dyDescent="0.25">
      <c r="A162" t="s">
        <v>118</v>
      </c>
      <c r="B162" t="s">
        <v>118</v>
      </c>
      <c r="C162">
        <v>0.5</v>
      </c>
      <c r="D162" t="s">
        <v>403</v>
      </c>
      <c r="E162" t="s">
        <v>519</v>
      </c>
      <c r="F162" t="s">
        <v>519</v>
      </c>
      <c r="G162" s="284">
        <v>-0.2</v>
      </c>
      <c r="H162"/>
      <c r="I162"/>
      <c r="J162"/>
      <c r="K162" s="285">
        <v>44927</v>
      </c>
      <c r="L162" s="286">
        <v>4.9500000000000002E-2</v>
      </c>
      <c r="M162" s="286">
        <v>0</v>
      </c>
      <c r="N162" s="286">
        <v>4.9500000000000002E-2</v>
      </c>
    </row>
    <row r="163" spans="1:14" ht="13.15" customHeight="1" x14ac:dyDescent="0.25">
      <c r="A163" t="s">
        <v>2801</v>
      </c>
      <c r="B163" t="s">
        <v>118</v>
      </c>
      <c r="C163">
        <v>0.5</v>
      </c>
      <c r="D163" t="s">
        <v>403</v>
      </c>
      <c r="E163" t="s">
        <v>519</v>
      </c>
      <c r="F163" t="s">
        <v>519</v>
      </c>
      <c r="G163" s="284">
        <v>-0.2</v>
      </c>
      <c r="H163"/>
      <c r="I163"/>
      <c r="J163"/>
      <c r="K163" s="285">
        <v>44927</v>
      </c>
      <c r="L163" s="286">
        <v>4.9500000000000002E-2</v>
      </c>
      <c r="M163" s="286">
        <v>0</v>
      </c>
      <c r="N163" s="286">
        <v>4.9500000000000002E-2</v>
      </c>
    </row>
    <row r="164" spans="1:14" ht="13.15" customHeight="1" x14ac:dyDescent="0.25">
      <c r="A164" t="s">
        <v>2800</v>
      </c>
      <c r="B164" t="s">
        <v>2799</v>
      </c>
      <c r="C164">
        <v>0.5</v>
      </c>
      <c r="D164" t="s">
        <v>403</v>
      </c>
      <c r="E164" t="s">
        <v>519</v>
      </c>
      <c r="F164" t="s">
        <v>519</v>
      </c>
      <c r="G164" s="284">
        <v>0</v>
      </c>
      <c r="H164"/>
      <c r="I164"/>
      <c r="J164"/>
      <c r="K164" s="285">
        <v>44927</v>
      </c>
      <c r="L164" s="286">
        <v>0</v>
      </c>
      <c r="M164" s="286">
        <v>0</v>
      </c>
      <c r="N164" s="286">
        <v>0</v>
      </c>
    </row>
    <row r="165" spans="1:14" ht="13.15" customHeight="1" x14ac:dyDescent="0.25">
      <c r="A165" t="s">
        <v>2798</v>
      </c>
      <c r="B165" t="s">
        <v>107</v>
      </c>
      <c r="C165">
        <v>0.5</v>
      </c>
      <c r="D165" t="s">
        <v>403</v>
      </c>
      <c r="E165" t="s">
        <v>519</v>
      </c>
      <c r="F165" t="s">
        <v>519</v>
      </c>
      <c r="G165" s="284">
        <v>-0.2</v>
      </c>
      <c r="H165"/>
      <c r="I165"/>
      <c r="J165"/>
      <c r="K165" s="285">
        <v>44927</v>
      </c>
      <c r="L165" s="286">
        <v>1.7500000000000002E-2</v>
      </c>
      <c r="M165" s="286">
        <v>0</v>
      </c>
      <c r="N165" s="286">
        <v>1.7500000000000002E-2</v>
      </c>
    </row>
    <row r="166" spans="1:14" ht="13.15" customHeight="1" x14ac:dyDescent="0.25">
      <c r="A166" t="s">
        <v>128</v>
      </c>
      <c r="B166" t="s">
        <v>2797</v>
      </c>
      <c r="C166">
        <v>0.5</v>
      </c>
      <c r="D166" t="s">
        <v>403</v>
      </c>
      <c r="E166" t="s">
        <v>519</v>
      </c>
      <c r="F166" t="s">
        <v>519</v>
      </c>
      <c r="G166" s="284">
        <v>0</v>
      </c>
      <c r="H166"/>
      <c r="I166"/>
      <c r="J166"/>
      <c r="K166" s="285">
        <v>44927</v>
      </c>
      <c r="L166" s="286">
        <v>0</v>
      </c>
      <c r="M166" s="286">
        <v>0</v>
      </c>
      <c r="N166" s="286">
        <v>0</v>
      </c>
    </row>
    <row r="167" spans="1:14" ht="13.15" hidden="1" customHeight="1" x14ac:dyDescent="0.25">
      <c r="A167" t="s">
        <v>2796</v>
      </c>
      <c r="B167" t="s">
        <v>2795</v>
      </c>
      <c r="C167">
        <v>0.5</v>
      </c>
      <c r="D167" t="s">
        <v>403</v>
      </c>
      <c r="E167" t="s">
        <v>519</v>
      </c>
      <c r="F167" t="s">
        <v>519</v>
      </c>
      <c r="G167" s="284">
        <v>0</v>
      </c>
      <c r="H167"/>
      <c r="I167"/>
      <c r="J167"/>
      <c r="K167" s="285">
        <v>43101</v>
      </c>
      <c r="L167" s="286">
        <v>0</v>
      </c>
      <c r="M167" s="286">
        <v>0</v>
      </c>
      <c r="N167" s="286">
        <v>0</v>
      </c>
    </row>
    <row r="168" spans="1:14" ht="13.15" hidden="1" customHeight="1" x14ac:dyDescent="0.25">
      <c r="A168" t="s">
        <v>267</v>
      </c>
      <c r="B168" t="s">
        <v>267</v>
      </c>
      <c r="C168">
        <v>0.5</v>
      </c>
      <c r="D168" t="s">
        <v>403</v>
      </c>
      <c r="E168" t="s">
        <v>519</v>
      </c>
      <c r="F168" t="s">
        <v>519</v>
      </c>
      <c r="G168" s="284">
        <v>-0.05</v>
      </c>
      <c r="H168"/>
      <c r="I168"/>
      <c r="J168"/>
      <c r="K168" s="285">
        <v>44927</v>
      </c>
      <c r="L168" s="286">
        <v>2.5714285714285717E-2</v>
      </c>
      <c r="M168" s="286">
        <v>1.2857142857142859E-3</v>
      </c>
      <c r="N168" s="286">
        <v>2.7000000000000003E-2</v>
      </c>
    </row>
    <row r="169" spans="1:14" ht="13.15" hidden="1" customHeight="1" x14ac:dyDescent="0.25">
      <c r="A169" t="s">
        <v>2794</v>
      </c>
      <c r="B169" t="s">
        <v>267</v>
      </c>
      <c r="C169">
        <v>0.5</v>
      </c>
      <c r="D169" t="s">
        <v>403</v>
      </c>
      <c r="E169" t="s">
        <v>519</v>
      </c>
      <c r="F169" t="s">
        <v>519</v>
      </c>
      <c r="G169" s="284">
        <v>-0.05</v>
      </c>
      <c r="H169"/>
      <c r="I169"/>
      <c r="J169"/>
      <c r="K169" s="285">
        <v>44927</v>
      </c>
      <c r="L169" s="286">
        <v>2.5714285714285717E-2</v>
      </c>
      <c r="M169" s="286">
        <v>1.2857142857142859E-3</v>
      </c>
      <c r="N169" s="286">
        <v>2.7000000000000003E-2</v>
      </c>
    </row>
    <row r="170" spans="1:14" ht="13.15" hidden="1" customHeight="1" x14ac:dyDescent="0.25">
      <c r="A170" t="s">
        <v>2792</v>
      </c>
      <c r="B170" t="s">
        <v>2792</v>
      </c>
      <c r="C170">
        <v>0.5</v>
      </c>
      <c r="D170" t="s">
        <v>403</v>
      </c>
      <c r="E170" t="s">
        <v>519</v>
      </c>
      <c r="F170" t="s">
        <v>519</v>
      </c>
      <c r="G170" s="284">
        <v>-0.05</v>
      </c>
      <c r="H170"/>
      <c r="I170"/>
      <c r="J170"/>
      <c r="K170" s="285">
        <v>44927</v>
      </c>
      <c r="L170" s="286">
        <v>3.9333333333333331E-2</v>
      </c>
      <c r="M170" s="286">
        <v>1.9666666666666652E-3</v>
      </c>
      <c r="N170" s="286">
        <v>4.1299999999999996E-2</v>
      </c>
    </row>
    <row r="171" spans="1:14" ht="13.15" hidden="1" customHeight="1" x14ac:dyDescent="0.25">
      <c r="A171" t="s">
        <v>2793</v>
      </c>
      <c r="B171" t="s">
        <v>2792</v>
      </c>
      <c r="C171">
        <v>0.5</v>
      </c>
      <c r="D171" t="s">
        <v>403</v>
      </c>
      <c r="E171" t="s">
        <v>519</v>
      </c>
      <c r="F171" t="s">
        <v>519</v>
      </c>
      <c r="G171" s="284">
        <v>-0.05</v>
      </c>
      <c r="H171"/>
      <c r="I171"/>
      <c r="J171"/>
      <c r="K171" s="285">
        <v>44927</v>
      </c>
      <c r="L171" s="286">
        <v>3.9333333333333331E-2</v>
      </c>
      <c r="M171" s="286">
        <v>1.9666666666666652E-3</v>
      </c>
      <c r="N171" s="286">
        <v>4.1299999999999996E-2</v>
      </c>
    </row>
    <row r="172" spans="1:14" ht="13.15" hidden="1" customHeight="1" x14ac:dyDescent="0.25">
      <c r="A172" t="s">
        <v>2788</v>
      </c>
      <c r="B172" t="s">
        <v>2788</v>
      </c>
      <c r="C172">
        <v>0.5</v>
      </c>
      <c r="D172" t="s">
        <v>403</v>
      </c>
      <c r="E172" t="s">
        <v>519</v>
      </c>
      <c r="F172" t="s">
        <v>519</v>
      </c>
      <c r="G172" s="284">
        <v>-0.05</v>
      </c>
      <c r="H172"/>
      <c r="I172"/>
      <c r="J172"/>
      <c r="K172" s="285">
        <v>44927</v>
      </c>
      <c r="L172" s="286">
        <v>2.0190476190476189E-2</v>
      </c>
      <c r="M172" s="286">
        <v>1.0095238095238108E-3</v>
      </c>
      <c r="N172" s="286">
        <v>2.12E-2</v>
      </c>
    </row>
    <row r="173" spans="1:14" ht="13.15" hidden="1" customHeight="1" x14ac:dyDescent="0.25">
      <c r="A173" t="s">
        <v>2791</v>
      </c>
      <c r="B173" t="s">
        <v>2788</v>
      </c>
      <c r="C173">
        <v>0.5</v>
      </c>
      <c r="D173" t="s">
        <v>403</v>
      </c>
      <c r="E173" t="s">
        <v>519</v>
      </c>
      <c r="F173" t="s">
        <v>519</v>
      </c>
      <c r="G173" s="284">
        <v>-0.05</v>
      </c>
      <c r="H173"/>
      <c r="I173"/>
      <c r="J173"/>
      <c r="K173" s="285">
        <v>44927</v>
      </c>
      <c r="L173" s="286">
        <v>2.0190476190476189E-2</v>
      </c>
      <c r="M173" s="286">
        <v>1.0095238095238108E-3</v>
      </c>
      <c r="N173" s="286">
        <v>2.12E-2</v>
      </c>
    </row>
    <row r="174" spans="1:14" ht="13.15" hidden="1" customHeight="1" x14ac:dyDescent="0.25">
      <c r="A174" t="s">
        <v>2790</v>
      </c>
      <c r="B174" t="s">
        <v>2788</v>
      </c>
      <c r="C174">
        <v>0.5</v>
      </c>
      <c r="D174" t="s">
        <v>403</v>
      </c>
      <c r="E174" t="s">
        <v>519</v>
      </c>
      <c r="F174" t="s">
        <v>519</v>
      </c>
      <c r="G174" s="284">
        <v>-0.05</v>
      </c>
      <c r="H174"/>
      <c r="I174"/>
      <c r="J174"/>
      <c r="K174" s="285">
        <v>44927</v>
      </c>
      <c r="L174" s="286">
        <v>2.0190476190476189E-2</v>
      </c>
      <c r="M174" s="286">
        <v>1.0095238095238108E-3</v>
      </c>
      <c r="N174" s="286">
        <v>2.12E-2</v>
      </c>
    </row>
    <row r="175" spans="1:14" ht="13.15" hidden="1" customHeight="1" x14ac:dyDescent="0.25">
      <c r="A175" t="s">
        <v>2789</v>
      </c>
      <c r="B175" t="s">
        <v>2788</v>
      </c>
      <c r="C175">
        <v>0.5</v>
      </c>
      <c r="D175" t="s">
        <v>403</v>
      </c>
      <c r="E175" t="s">
        <v>519</v>
      </c>
      <c r="F175" t="s">
        <v>519</v>
      </c>
      <c r="G175" s="284">
        <v>-0.05</v>
      </c>
      <c r="H175"/>
      <c r="I175"/>
      <c r="J175"/>
      <c r="K175" s="285">
        <v>44927</v>
      </c>
      <c r="L175" s="286">
        <v>2.0190476190476189E-2</v>
      </c>
      <c r="M175" s="286">
        <v>1.0095238095238108E-3</v>
      </c>
      <c r="N175" s="286">
        <v>2.12E-2</v>
      </c>
    </row>
    <row r="176" spans="1:14" ht="13.15" hidden="1" customHeight="1" x14ac:dyDescent="0.25">
      <c r="A176" t="s">
        <v>2787</v>
      </c>
      <c r="B176" t="s">
        <v>2786</v>
      </c>
      <c r="C176">
        <v>0.5</v>
      </c>
      <c r="D176" t="s">
        <v>403</v>
      </c>
      <c r="E176" t="s">
        <v>519</v>
      </c>
      <c r="F176" t="s">
        <v>519</v>
      </c>
      <c r="G176" s="284">
        <v>0</v>
      </c>
      <c r="H176"/>
      <c r="I176"/>
      <c r="J176"/>
      <c r="K176" s="285">
        <v>40330</v>
      </c>
      <c r="L176" s="286">
        <v>0</v>
      </c>
      <c r="M176" s="286">
        <v>0</v>
      </c>
      <c r="N176" s="286">
        <v>0</v>
      </c>
    </row>
    <row r="177" spans="1:14" ht="13.15" hidden="1" customHeight="1" x14ac:dyDescent="0.25">
      <c r="A177" t="s">
        <v>2785</v>
      </c>
      <c r="B177" t="s">
        <v>2784</v>
      </c>
      <c r="C177">
        <v>0.5</v>
      </c>
      <c r="D177" t="s">
        <v>403</v>
      </c>
      <c r="E177" t="s">
        <v>519</v>
      </c>
      <c r="F177" t="s">
        <v>519</v>
      </c>
      <c r="G177" s="284">
        <v>0</v>
      </c>
      <c r="H177"/>
      <c r="I177"/>
      <c r="J177"/>
      <c r="K177" s="285">
        <v>40330</v>
      </c>
      <c r="L177" s="286">
        <v>0</v>
      </c>
      <c r="M177" s="286">
        <v>0</v>
      </c>
      <c r="N177" s="286">
        <v>0</v>
      </c>
    </row>
    <row r="178" spans="1:14" ht="13.15" customHeight="1" x14ac:dyDescent="0.25">
      <c r="A178" t="s">
        <v>2782</v>
      </c>
      <c r="B178" t="s">
        <v>2782</v>
      </c>
      <c r="C178">
        <v>0.5</v>
      </c>
      <c r="D178" t="s">
        <v>403</v>
      </c>
      <c r="E178" t="s">
        <v>519</v>
      </c>
      <c r="F178" t="s">
        <v>519</v>
      </c>
      <c r="G178" s="284">
        <v>0</v>
      </c>
      <c r="H178"/>
      <c r="I178"/>
      <c r="J178"/>
      <c r="K178" s="285">
        <v>44927</v>
      </c>
      <c r="L178" s="286">
        <v>0</v>
      </c>
      <c r="M178" s="286">
        <v>0</v>
      </c>
      <c r="N178" s="286">
        <v>0</v>
      </c>
    </row>
    <row r="179" spans="1:14" ht="13.15" customHeight="1" x14ac:dyDescent="0.25">
      <c r="A179" t="s">
        <v>2776</v>
      </c>
      <c r="B179" t="s">
        <v>2776</v>
      </c>
      <c r="C179">
        <v>0.5</v>
      </c>
      <c r="D179" t="s">
        <v>403</v>
      </c>
      <c r="E179" t="s">
        <v>519</v>
      </c>
      <c r="F179" t="s">
        <v>519</v>
      </c>
      <c r="G179" s="284">
        <v>0</v>
      </c>
      <c r="H179"/>
      <c r="I179"/>
      <c r="J179"/>
      <c r="K179" s="285">
        <v>44927</v>
      </c>
      <c r="L179" s="286">
        <v>0</v>
      </c>
      <c r="M179" s="286">
        <v>0</v>
      </c>
      <c r="N179" s="286">
        <v>0</v>
      </c>
    </row>
    <row r="180" spans="1:14" ht="13.15" customHeight="1" x14ac:dyDescent="0.25">
      <c r="A180" t="s">
        <v>2783</v>
      </c>
      <c r="B180" t="s">
        <v>2782</v>
      </c>
      <c r="C180">
        <v>0.5</v>
      </c>
      <c r="D180" t="s">
        <v>403</v>
      </c>
      <c r="E180" t="s">
        <v>519</v>
      </c>
      <c r="F180" t="s">
        <v>519</v>
      </c>
      <c r="G180" s="284">
        <v>0</v>
      </c>
      <c r="H180"/>
      <c r="I180"/>
      <c r="J180"/>
      <c r="K180" s="285">
        <v>44927</v>
      </c>
      <c r="L180" s="286">
        <v>0</v>
      </c>
      <c r="M180" s="286">
        <v>0</v>
      </c>
      <c r="N180" s="286">
        <v>0</v>
      </c>
    </row>
    <row r="181" spans="1:14" ht="13.15" customHeight="1" x14ac:dyDescent="0.25">
      <c r="A181" t="s">
        <v>2780</v>
      </c>
      <c r="B181" t="s">
        <v>2780</v>
      </c>
      <c r="C181">
        <v>0.5</v>
      </c>
      <c r="D181" t="s">
        <v>403</v>
      </c>
      <c r="E181" t="s">
        <v>519</v>
      </c>
      <c r="F181" t="s">
        <v>519</v>
      </c>
      <c r="G181" s="284">
        <v>0</v>
      </c>
      <c r="H181"/>
      <c r="I181"/>
      <c r="J181"/>
      <c r="K181" s="285">
        <v>44927</v>
      </c>
      <c r="L181" s="286">
        <v>0</v>
      </c>
      <c r="M181" s="286">
        <v>0</v>
      </c>
      <c r="N181" s="286">
        <v>0</v>
      </c>
    </row>
    <row r="182" spans="1:14" ht="13.15" customHeight="1" x14ac:dyDescent="0.25">
      <c r="A182" t="s">
        <v>2781</v>
      </c>
      <c r="B182" t="s">
        <v>2780</v>
      </c>
      <c r="C182">
        <v>0.5</v>
      </c>
      <c r="D182" t="s">
        <v>403</v>
      </c>
      <c r="E182" t="s">
        <v>519</v>
      </c>
      <c r="F182" t="s">
        <v>519</v>
      </c>
      <c r="G182" s="284">
        <v>0</v>
      </c>
      <c r="H182"/>
      <c r="I182"/>
      <c r="J182"/>
      <c r="K182" s="285">
        <v>44927</v>
      </c>
      <c r="L182" s="286">
        <v>0</v>
      </c>
      <c r="M182" s="286">
        <v>0</v>
      </c>
      <c r="N182" s="286">
        <v>0</v>
      </c>
    </row>
    <row r="183" spans="1:14" ht="13.15" customHeight="1" x14ac:dyDescent="0.25">
      <c r="A183" t="s">
        <v>113</v>
      </c>
      <c r="B183" t="s">
        <v>113</v>
      </c>
      <c r="C183">
        <v>0.5</v>
      </c>
      <c r="D183" t="s">
        <v>403</v>
      </c>
      <c r="E183" t="s">
        <v>519</v>
      </c>
      <c r="F183" t="s">
        <v>519</v>
      </c>
      <c r="G183" s="284">
        <v>-0.2</v>
      </c>
      <c r="H183"/>
      <c r="I183"/>
      <c r="J183"/>
      <c r="K183" s="285">
        <v>44927</v>
      </c>
      <c r="L183" s="286">
        <v>5.8799999999999998E-2</v>
      </c>
      <c r="M183" s="286">
        <v>0</v>
      </c>
      <c r="N183" s="286">
        <v>5.8799999999999998E-2</v>
      </c>
    </row>
    <row r="184" spans="1:14" ht="13.15" customHeight="1" x14ac:dyDescent="0.25">
      <c r="A184" t="s">
        <v>108</v>
      </c>
      <c r="B184" t="s">
        <v>108</v>
      </c>
      <c r="C184">
        <v>0.5</v>
      </c>
      <c r="D184" t="s">
        <v>403</v>
      </c>
      <c r="E184" t="s">
        <v>519</v>
      </c>
      <c r="F184" t="s">
        <v>519</v>
      </c>
      <c r="G184" s="284">
        <v>-0.2</v>
      </c>
      <c r="H184"/>
      <c r="I184"/>
      <c r="J184"/>
      <c r="K184" s="285">
        <v>44927</v>
      </c>
      <c r="L184" s="286">
        <v>9.2299999999999993E-2</v>
      </c>
      <c r="M184" s="286">
        <v>0</v>
      </c>
      <c r="N184" s="286">
        <v>9.2299999999999993E-2</v>
      </c>
    </row>
    <row r="185" spans="1:14" ht="13.15" customHeight="1" x14ac:dyDescent="0.25">
      <c r="A185" t="s">
        <v>2779</v>
      </c>
      <c r="B185" t="s">
        <v>113</v>
      </c>
      <c r="C185">
        <v>0.5</v>
      </c>
      <c r="D185" t="s">
        <v>403</v>
      </c>
      <c r="E185" t="s">
        <v>519</v>
      </c>
      <c r="F185" t="s">
        <v>519</v>
      </c>
      <c r="G185" s="284">
        <v>-0.2</v>
      </c>
      <c r="H185"/>
      <c r="I185"/>
      <c r="J185"/>
      <c r="K185" s="285">
        <v>44927</v>
      </c>
      <c r="L185" s="286">
        <v>5.8799999999999998E-2</v>
      </c>
      <c r="M185" s="286">
        <v>0</v>
      </c>
      <c r="N185" s="286">
        <v>5.8799999999999998E-2</v>
      </c>
    </row>
    <row r="186" spans="1:14" ht="13.15" customHeight="1" x14ac:dyDescent="0.25">
      <c r="A186" t="s">
        <v>119</v>
      </c>
      <c r="B186" t="s">
        <v>119</v>
      </c>
      <c r="C186">
        <v>0.5</v>
      </c>
      <c r="D186" t="s">
        <v>403</v>
      </c>
      <c r="E186" t="s">
        <v>519</v>
      </c>
      <c r="F186" t="s">
        <v>519</v>
      </c>
      <c r="G186" s="284">
        <v>-0.2</v>
      </c>
      <c r="H186"/>
      <c r="I186"/>
      <c r="J186"/>
      <c r="K186" s="285">
        <v>44927</v>
      </c>
      <c r="L186" s="286">
        <v>6.3100000000000003E-2</v>
      </c>
      <c r="M186" s="286">
        <v>0</v>
      </c>
      <c r="N186" s="286">
        <v>6.3100000000000003E-2</v>
      </c>
    </row>
    <row r="187" spans="1:14" ht="13.15" customHeight="1" x14ac:dyDescent="0.25">
      <c r="A187" t="s">
        <v>2778</v>
      </c>
      <c r="B187" t="s">
        <v>119</v>
      </c>
      <c r="C187">
        <v>0.5</v>
      </c>
      <c r="D187" t="s">
        <v>403</v>
      </c>
      <c r="E187" t="s">
        <v>519</v>
      </c>
      <c r="F187" t="s">
        <v>519</v>
      </c>
      <c r="G187" s="284">
        <v>-0.2</v>
      </c>
      <c r="H187"/>
      <c r="I187"/>
      <c r="J187"/>
      <c r="K187" s="285">
        <v>44927</v>
      </c>
      <c r="L187" s="286">
        <v>6.3100000000000003E-2</v>
      </c>
      <c r="M187" s="286">
        <v>0</v>
      </c>
      <c r="N187" s="286">
        <v>6.3100000000000003E-2</v>
      </c>
    </row>
    <row r="188" spans="1:14" ht="13.15" customHeight="1" x14ac:dyDescent="0.25">
      <c r="A188" t="s">
        <v>2777</v>
      </c>
      <c r="B188" t="s">
        <v>2776</v>
      </c>
      <c r="C188">
        <v>0.5</v>
      </c>
      <c r="D188" t="s">
        <v>403</v>
      </c>
      <c r="E188" t="s">
        <v>519</v>
      </c>
      <c r="F188" t="s">
        <v>519</v>
      </c>
      <c r="G188" s="284">
        <v>0</v>
      </c>
      <c r="H188"/>
      <c r="I188"/>
      <c r="J188"/>
      <c r="K188" s="285">
        <v>44927</v>
      </c>
      <c r="L188" s="286">
        <v>0</v>
      </c>
      <c r="M188" s="286">
        <v>0</v>
      </c>
      <c r="N188" s="286">
        <v>0</v>
      </c>
    </row>
    <row r="189" spans="1:14" ht="13.15" customHeight="1" x14ac:dyDescent="0.25">
      <c r="A189" t="s">
        <v>2775</v>
      </c>
      <c r="B189" t="s">
        <v>108</v>
      </c>
      <c r="C189">
        <v>0.5</v>
      </c>
      <c r="D189" t="s">
        <v>403</v>
      </c>
      <c r="E189" t="s">
        <v>519</v>
      </c>
      <c r="F189" t="s">
        <v>519</v>
      </c>
      <c r="G189" s="284">
        <v>-0.2</v>
      </c>
      <c r="H189"/>
      <c r="I189"/>
      <c r="J189"/>
      <c r="K189" s="285">
        <v>44927</v>
      </c>
      <c r="L189" s="286">
        <v>9.2299999999999993E-2</v>
      </c>
      <c r="M189" s="286">
        <v>0</v>
      </c>
      <c r="N189" s="286">
        <v>9.2299999999999993E-2</v>
      </c>
    </row>
    <row r="190" spans="1:14" ht="13.15" hidden="1" customHeight="1" x14ac:dyDescent="0.25">
      <c r="A190" t="s">
        <v>268</v>
      </c>
      <c r="B190" t="s">
        <v>2773</v>
      </c>
      <c r="C190">
        <v>0.5</v>
      </c>
      <c r="D190" t="s">
        <v>403</v>
      </c>
      <c r="E190" t="s">
        <v>519</v>
      </c>
      <c r="F190" t="s">
        <v>519</v>
      </c>
      <c r="G190" s="284">
        <v>-0.05</v>
      </c>
      <c r="H190"/>
      <c r="I190"/>
      <c r="J190"/>
      <c r="K190" s="285">
        <v>44927</v>
      </c>
      <c r="L190" s="286">
        <v>1.7714285714285714E-2</v>
      </c>
      <c r="M190" s="286">
        <v>8.8571428571428829E-4</v>
      </c>
      <c r="N190" s="286">
        <v>1.8600000000000002E-2</v>
      </c>
    </row>
    <row r="191" spans="1:14" ht="13.15" hidden="1" customHeight="1" x14ac:dyDescent="0.25">
      <c r="A191" t="s">
        <v>2774</v>
      </c>
      <c r="B191" t="s">
        <v>2773</v>
      </c>
      <c r="C191">
        <v>0.5</v>
      </c>
      <c r="D191" t="s">
        <v>403</v>
      </c>
      <c r="E191" t="s">
        <v>519</v>
      </c>
      <c r="F191" t="s">
        <v>519</v>
      </c>
      <c r="G191" s="284">
        <v>-0.05</v>
      </c>
      <c r="H191"/>
      <c r="I191"/>
      <c r="J191"/>
      <c r="K191" s="285">
        <v>44927</v>
      </c>
      <c r="L191" s="286">
        <v>1.7714285714285714E-2</v>
      </c>
      <c r="M191" s="286">
        <v>8.8571428571428829E-4</v>
      </c>
      <c r="N191" s="286">
        <v>1.8600000000000002E-2</v>
      </c>
    </row>
    <row r="192" spans="1:14" ht="13.15" hidden="1" customHeight="1" x14ac:dyDescent="0.25">
      <c r="A192" t="s">
        <v>269</v>
      </c>
      <c r="B192" t="s">
        <v>269</v>
      </c>
      <c r="C192">
        <v>0.5</v>
      </c>
      <c r="D192" t="s">
        <v>403</v>
      </c>
      <c r="E192" t="s">
        <v>519</v>
      </c>
      <c r="F192" t="s">
        <v>519</v>
      </c>
      <c r="G192" s="284">
        <v>-0.05</v>
      </c>
      <c r="H192"/>
      <c r="I192"/>
      <c r="J192"/>
      <c r="K192" s="285">
        <v>44927</v>
      </c>
      <c r="L192" s="286">
        <v>2.0666666666666667E-2</v>
      </c>
      <c r="M192" s="286">
        <v>1.033333333333334E-3</v>
      </c>
      <c r="N192" s="286">
        <v>2.1700000000000001E-2</v>
      </c>
    </row>
    <row r="193" spans="1:14" ht="13.15" hidden="1" customHeight="1" x14ac:dyDescent="0.25">
      <c r="A193" t="s">
        <v>2772</v>
      </c>
      <c r="B193" t="s">
        <v>269</v>
      </c>
      <c r="C193">
        <v>0.5</v>
      </c>
      <c r="D193" t="s">
        <v>403</v>
      </c>
      <c r="E193" t="s">
        <v>519</v>
      </c>
      <c r="F193" t="s">
        <v>519</v>
      </c>
      <c r="G193" s="284">
        <v>-0.05</v>
      </c>
      <c r="H193"/>
      <c r="I193"/>
      <c r="J193"/>
      <c r="K193" s="285">
        <v>44927</v>
      </c>
      <c r="L193" s="286">
        <v>2.0666666666666667E-2</v>
      </c>
      <c r="M193" s="286">
        <v>1.033333333333334E-3</v>
      </c>
      <c r="N193" s="286">
        <v>2.1700000000000001E-2</v>
      </c>
    </row>
    <row r="194" spans="1:14" ht="13.15" hidden="1" customHeight="1" x14ac:dyDescent="0.25">
      <c r="A194" t="s">
        <v>2770</v>
      </c>
      <c r="B194" t="s">
        <v>2770</v>
      </c>
      <c r="C194">
        <v>0.5</v>
      </c>
      <c r="D194" t="s">
        <v>403</v>
      </c>
      <c r="E194" t="s">
        <v>519</v>
      </c>
      <c r="F194" t="s">
        <v>519</v>
      </c>
      <c r="G194" s="284">
        <v>-0.05</v>
      </c>
      <c r="H194"/>
      <c r="I194"/>
      <c r="J194"/>
      <c r="K194" s="285">
        <v>44927</v>
      </c>
      <c r="L194" s="286">
        <v>2.3523809523809527E-2</v>
      </c>
      <c r="M194" s="286">
        <v>1.1761904761904765E-3</v>
      </c>
      <c r="N194" s="286">
        <v>2.4700000000000003E-2</v>
      </c>
    </row>
    <row r="195" spans="1:14" ht="13.15" hidden="1" customHeight="1" x14ac:dyDescent="0.25">
      <c r="A195" t="s">
        <v>2771</v>
      </c>
      <c r="B195" t="s">
        <v>2770</v>
      </c>
      <c r="C195">
        <v>0.5</v>
      </c>
      <c r="D195" t="s">
        <v>403</v>
      </c>
      <c r="E195" t="s">
        <v>519</v>
      </c>
      <c r="F195" t="s">
        <v>519</v>
      </c>
      <c r="G195" s="284">
        <v>-0.05</v>
      </c>
      <c r="H195"/>
      <c r="I195"/>
      <c r="J195"/>
      <c r="K195" s="285">
        <v>44927</v>
      </c>
      <c r="L195" s="286">
        <v>2.3523809523809527E-2</v>
      </c>
      <c r="M195" s="286">
        <v>1.1761904761904765E-3</v>
      </c>
      <c r="N195" s="286">
        <v>2.4700000000000003E-2</v>
      </c>
    </row>
    <row r="196" spans="1:14" ht="13.15" hidden="1" customHeight="1" x14ac:dyDescent="0.25">
      <c r="A196" t="s">
        <v>2766</v>
      </c>
      <c r="B196" t="s">
        <v>2766</v>
      </c>
      <c r="C196">
        <v>0.5</v>
      </c>
      <c r="D196" t="s">
        <v>403</v>
      </c>
      <c r="E196" t="s">
        <v>519</v>
      </c>
      <c r="F196" t="s">
        <v>519</v>
      </c>
      <c r="G196" s="284">
        <v>-0.05</v>
      </c>
      <c r="H196"/>
      <c r="I196"/>
      <c r="J196"/>
      <c r="K196" s="285">
        <v>44927</v>
      </c>
      <c r="L196" s="286">
        <v>0.01</v>
      </c>
      <c r="M196" s="286">
        <v>5.0000000000000044E-4</v>
      </c>
      <c r="N196" s="286">
        <v>1.0500000000000001E-2</v>
      </c>
    </row>
    <row r="197" spans="1:14" ht="13.15" hidden="1" customHeight="1" x14ac:dyDescent="0.25">
      <c r="A197" t="s">
        <v>2769</v>
      </c>
      <c r="B197" t="s">
        <v>2766</v>
      </c>
      <c r="C197">
        <v>0.5</v>
      </c>
      <c r="D197" t="s">
        <v>403</v>
      </c>
      <c r="E197" t="s">
        <v>519</v>
      </c>
      <c r="F197" t="s">
        <v>519</v>
      </c>
      <c r="G197" s="284">
        <v>-0.05</v>
      </c>
      <c r="H197"/>
      <c r="I197"/>
      <c r="J197"/>
      <c r="K197" s="285">
        <v>44927</v>
      </c>
      <c r="L197" s="286">
        <v>0.01</v>
      </c>
      <c r="M197" s="286">
        <v>5.0000000000000044E-4</v>
      </c>
      <c r="N197" s="286">
        <v>1.0500000000000001E-2</v>
      </c>
    </row>
    <row r="198" spans="1:14" ht="13.15" hidden="1" customHeight="1" x14ac:dyDescent="0.25">
      <c r="A198" t="s">
        <v>2768</v>
      </c>
      <c r="B198" t="s">
        <v>2766</v>
      </c>
      <c r="C198">
        <v>0.5</v>
      </c>
      <c r="D198" t="s">
        <v>403</v>
      </c>
      <c r="E198" t="s">
        <v>519</v>
      </c>
      <c r="F198" t="s">
        <v>519</v>
      </c>
      <c r="G198" s="284">
        <v>-0.05</v>
      </c>
      <c r="H198"/>
      <c r="I198"/>
      <c r="J198"/>
      <c r="K198" s="285">
        <v>44927</v>
      </c>
      <c r="L198" s="286">
        <v>0.01</v>
      </c>
      <c r="M198" s="286">
        <v>5.0000000000000044E-4</v>
      </c>
      <c r="N198" s="286">
        <v>1.0500000000000001E-2</v>
      </c>
    </row>
    <row r="199" spans="1:14" ht="13.15" hidden="1" customHeight="1" x14ac:dyDescent="0.25">
      <c r="A199" t="s">
        <v>2767</v>
      </c>
      <c r="B199" t="s">
        <v>2766</v>
      </c>
      <c r="C199">
        <v>0.5</v>
      </c>
      <c r="D199" t="s">
        <v>403</v>
      </c>
      <c r="E199" t="s">
        <v>519</v>
      </c>
      <c r="F199" t="s">
        <v>519</v>
      </c>
      <c r="G199" s="284">
        <v>-0.05</v>
      </c>
      <c r="H199"/>
      <c r="I199"/>
      <c r="J199"/>
      <c r="K199" s="285">
        <v>44927</v>
      </c>
      <c r="L199" s="286">
        <v>0.01</v>
      </c>
      <c r="M199" s="286">
        <v>5.0000000000000044E-4</v>
      </c>
      <c r="N199" s="286">
        <v>1.0500000000000001E-2</v>
      </c>
    </row>
    <row r="200" spans="1:14" ht="13.15" hidden="1" customHeight="1" x14ac:dyDescent="0.25">
      <c r="A200" t="s">
        <v>270</v>
      </c>
      <c r="B200" t="s">
        <v>270</v>
      </c>
      <c r="C200">
        <v>0.5</v>
      </c>
      <c r="D200" t="s">
        <v>403</v>
      </c>
      <c r="E200" t="s">
        <v>519</v>
      </c>
      <c r="F200" t="s">
        <v>519</v>
      </c>
      <c r="G200" s="284">
        <v>-0.05</v>
      </c>
      <c r="H200"/>
      <c r="I200"/>
      <c r="J200"/>
      <c r="K200" s="285">
        <v>44927</v>
      </c>
      <c r="L200" s="286">
        <v>3.2952380952380948E-2</v>
      </c>
      <c r="M200" s="286">
        <v>1.6476190476190505E-3</v>
      </c>
      <c r="N200" s="286">
        <v>3.4599999999999999E-2</v>
      </c>
    </row>
    <row r="201" spans="1:14" ht="13.15" hidden="1" customHeight="1" x14ac:dyDescent="0.25">
      <c r="A201" t="s">
        <v>2765</v>
      </c>
      <c r="B201" t="s">
        <v>270</v>
      </c>
      <c r="C201">
        <v>0.5</v>
      </c>
      <c r="D201" t="s">
        <v>403</v>
      </c>
      <c r="E201" t="s">
        <v>519</v>
      </c>
      <c r="F201" t="s">
        <v>519</v>
      </c>
      <c r="G201" s="284">
        <v>-0.05</v>
      </c>
      <c r="H201"/>
      <c r="I201"/>
      <c r="J201"/>
      <c r="K201" s="285">
        <v>44927</v>
      </c>
      <c r="L201" s="286">
        <v>3.2952380952380948E-2</v>
      </c>
      <c r="M201" s="286">
        <v>1.6476190476190505E-3</v>
      </c>
      <c r="N201" s="286">
        <v>3.4599999999999999E-2</v>
      </c>
    </row>
    <row r="202" spans="1:14" ht="13.15" hidden="1" customHeight="1" x14ac:dyDescent="0.25">
      <c r="A202" t="s">
        <v>2764</v>
      </c>
      <c r="B202" t="s">
        <v>270</v>
      </c>
      <c r="C202">
        <v>0.5</v>
      </c>
      <c r="D202" t="s">
        <v>403</v>
      </c>
      <c r="E202" t="s">
        <v>519</v>
      </c>
      <c r="F202" t="s">
        <v>519</v>
      </c>
      <c r="G202" s="284">
        <v>-0.05</v>
      </c>
      <c r="H202"/>
      <c r="I202"/>
      <c r="J202"/>
      <c r="K202" s="285">
        <v>44927</v>
      </c>
      <c r="L202" s="286">
        <v>3.2952380952380948E-2</v>
      </c>
      <c r="M202" s="286">
        <v>1.6476190476190505E-3</v>
      </c>
      <c r="N202" s="286">
        <v>3.4599999999999999E-2</v>
      </c>
    </row>
    <row r="203" spans="1:14" ht="13.15" hidden="1" customHeight="1" x14ac:dyDescent="0.25">
      <c r="A203" t="s">
        <v>2763</v>
      </c>
      <c r="B203" t="s">
        <v>270</v>
      </c>
      <c r="C203">
        <v>0.5</v>
      </c>
      <c r="D203" t="s">
        <v>403</v>
      </c>
      <c r="E203" t="s">
        <v>519</v>
      </c>
      <c r="F203" t="s">
        <v>519</v>
      </c>
      <c r="G203" s="284">
        <v>-0.05</v>
      </c>
      <c r="H203"/>
      <c r="I203"/>
      <c r="J203"/>
      <c r="K203" s="285">
        <v>44927</v>
      </c>
      <c r="L203" s="286">
        <v>3.2952380952380948E-2</v>
      </c>
      <c r="M203" s="286">
        <v>1.6476190476190505E-3</v>
      </c>
      <c r="N203" s="286">
        <v>3.4599999999999999E-2</v>
      </c>
    </row>
    <row r="204" spans="1:14" ht="13.15" hidden="1" customHeight="1" x14ac:dyDescent="0.25">
      <c r="A204" t="s">
        <v>271</v>
      </c>
      <c r="B204" t="s">
        <v>271</v>
      </c>
      <c r="C204">
        <v>0.5</v>
      </c>
      <c r="D204" t="s">
        <v>403</v>
      </c>
      <c r="E204" t="s">
        <v>519</v>
      </c>
      <c r="F204" t="s">
        <v>519</v>
      </c>
      <c r="G204" s="284">
        <v>-0.05</v>
      </c>
      <c r="H204"/>
      <c r="I204"/>
      <c r="J204"/>
      <c r="K204" s="285">
        <v>44927</v>
      </c>
      <c r="L204" s="286">
        <v>1.2476190476190476E-2</v>
      </c>
      <c r="M204" s="286">
        <v>6.2380952380952474E-4</v>
      </c>
      <c r="N204" s="286">
        <v>1.3100000000000001E-2</v>
      </c>
    </row>
    <row r="205" spans="1:14" ht="13.15" hidden="1" customHeight="1" x14ac:dyDescent="0.25">
      <c r="A205" t="s">
        <v>2762</v>
      </c>
      <c r="B205" t="s">
        <v>271</v>
      </c>
      <c r="C205">
        <v>0.5</v>
      </c>
      <c r="D205" t="s">
        <v>403</v>
      </c>
      <c r="E205" t="s">
        <v>519</v>
      </c>
      <c r="F205" t="s">
        <v>519</v>
      </c>
      <c r="G205" s="284">
        <v>-0.05</v>
      </c>
      <c r="H205"/>
      <c r="I205"/>
      <c r="J205"/>
      <c r="K205" s="285">
        <v>44927</v>
      </c>
      <c r="L205" s="286">
        <v>1.2476190476190476E-2</v>
      </c>
      <c r="M205" s="286">
        <v>6.2380952380952474E-4</v>
      </c>
      <c r="N205" s="286">
        <v>1.3100000000000001E-2</v>
      </c>
    </row>
    <row r="206" spans="1:14" ht="13.15" hidden="1" customHeight="1" x14ac:dyDescent="0.25">
      <c r="A206" t="s">
        <v>2761</v>
      </c>
      <c r="B206" t="s">
        <v>271</v>
      </c>
      <c r="C206">
        <v>0.5</v>
      </c>
      <c r="D206" t="s">
        <v>403</v>
      </c>
      <c r="E206" t="s">
        <v>519</v>
      </c>
      <c r="F206" t="s">
        <v>519</v>
      </c>
      <c r="G206" s="284">
        <v>-0.05</v>
      </c>
      <c r="H206"/>
      <c r="I206"/>
      <c r="J206"/>
      <c r="K206" s="285">
        <v>44927</v>
      </c>
      <c r="L206" s="286">
        <v>1.2476190476190476E-2</v>
      </c>
      <c r="M206" s="286">
        <v>6.2380952380952474E-4</v>
      </c>
      <c r="N206" s="286">
        <v>1.3100000000000001E-2</v>
      </c>
    </row>
    <row r="207" spans="1:14" ht="13.15" hidden="1" customHeight="1" x14ac:dyDescent="0.25">
      <c r="A207" t="s">
        <v>2760</v>
      </c>
      <c r="B207" t="s">
        <v>271</v>
      </c>
      <c r="C207">
        <v>0.5</v>
      </c>
      <c r="D207" t="s">
        <v>403</v>
      </c>
      <c r="E207" t="s">
        <v>519</v>
      </c>
      <c r="F207" t="s">
        <v>519</v>
      </c>
      <c r="G207" s="284">
        <v>-0.05</v>
      </c>
      <c r="H207"/>
      <c r="I207"/>
      <c r="J207"/>
      <c r="K207" s="285">
        <v>44927</v>
      </c>
      <c r="L207" s="286">
        <v>1.2476190476190476E-2</v>
      </c>
      <c r="M207" s="286">
        <v>6.2380952380952474E-4</v>
      </c>
      <c r="N207" s="286">
        <v>1.3100000000000001E-2</v>
      </c>
    </row>
    <row r="208" spans="1:14" ht="13.15" hidden="1" customHeight="1" x14ac:dyDescent="0.25">
      <c r="A208" t="s">
        <v>2759</v>
      </c>
      <c r="B208" t="s">
        <v>2759</v>
      </c>
      <c r="C208">
        <v>0.5</v>
      </c>
      <c r="D208" t="s">
        <v>403</v>
      </c>
      <c r="E208" t="s">
        <v>519</v>
      </c>
      <c r="F208" t="s">
        <v>519</v>
      </c>
      <c r="G208" s="284">
        <v>0</v>
      </c>
      <c r="H208"/>
      <c r="I208"/>
      <c r="J208"/>
      <c r="K208" s="285">
        <v>44927</v>
      </c>
      <c r="L208" s="286">
        <v>0</v>
      </c>
      <c r="M208" s="286">
        <v>0</v>
      </c>
      <c r="N208" s="286">
        <v>0</v>
      </c>
    </row>
    <row r="209" spans="1:14" ht="13.15" customHeight="1" x14ac:dyDescent="0.25">
      <c r="A209" t="s">
        <v>2757</v>
      </c>
      <c r="B209" t="s">
        <v>2757</v>
      </c>
      <c r="C209">
        <v>0.5</v>
      </c>
      <c r="D209" t="s">
        <v>403</v>
      </c>
      <c r="E209" t="s">
        <v>519</v>
      </c>
      <c r="F209" t="s">
        <v>519</v>
      </c>
      <c r="G209" s="284">
        <v>0</v>
      </c>
      <c r="H209"/>
      <c r="I209"/>
      <c r="J209"/>
      <c r="K209" s="285">
        <v>44927</v>
      </c>
      <c r="L209" s="286">
        <v>0</v>
      </c>
      <c r="M209" s="286">
        <v>0</v>
      </c>
      <c r="N209" s="286">
        <v>0</v>
      </c>
    </row>
    <row r="210" spans="1:14" ht="13.15" customHeight="1" x14ac:dyDescent="0.25">
      <c r="A210" t="s">
        <v>2750</v>
      </c>
      <c r="B210" t="s">
        <v>2750</v>
      </c>
      <c r="C210">
        <v>0.5</v>
      </c>
      <c r="D210" t="s">
        <v>403</v>
      </c>
      <c r="E210" t="s">
        <v>519</v>
      </c>
      <c r="F210" t="s">
        <v>519</v>
      </c>
      <c r="G210" s="284">
        <v>0</v>
      </c>
      <c r="H210"/>
      <c r="I210"/>
      <c r="J210"/>
      <c r="K210" s="285">
        <v>44927</v>
      </c>
      <c r="L210" s="286">
        <v>0</v>
      </c>
      <c r="M210" s="286">
        <v>0</v>
      </c>
      <c r="N210" s="286">
        <v>0</v>
      </c>
    </row>
    <row r="211" spans="1:14" ht="13.15" customHeight="1" x14ac:dyDescent="0.25">
      <c r="A211" t="s">
        <v>2758</v>
      </c>
      <c r="B211" t="s">
        <v>2757</v>
      </c>
      <c r="C211">
        <v>0.5</v>
      </c>
      <c r="D211" t="s">
        <v>403</v>
      </c>
      <c r="E211" t="s">
        <v>519</v>
      </c>
      <c r="F211" t="s">
        <v>519</v>
      </c>
      <c r="G211" s="284">
        <v>0</v>
      </c>
      <c r="H211"/>
      <c r="I211"/>
      <c r="J211"/>
      <c r="K211" s="285">
        <v>44927</v>
      </c>
      <c r="L211" s="286">
        <v>0</v>
      </c>
      <c r="M211" s="286">
        <v>0</v>
      </c>
      <c r="N211" s="286">
        <v>0</v>
      </c>
    </row>
    <row r="212" spans="1:14" ht="13.15" customHeight="1" x14ac:dyDescent="0.25">
      <c r="A212" t="s">
        <v>2755</v>
      </c>
      <c r="B212" t="s">
        <v>2755</v>
      </c>
      <c r="C212">
        <v>0.5</v>
      </c>
      <c r="D212" t="s">
        <v>403</v>
      </c>
      <c r="E212" t="s">
        <v>519</v>
      </c>
      <c r="F212" t="s">
        <v>519</v>
      </c>
      <c r="G212" s="284">
        <v>0</v>
      </c>
      <c r="H212"/>
      <c r="I212"/>
      <c r="J212"/>
      <c r="K212" s="285">
        <v>44927</v>
      </c>
      <c r="L212" s="286">
        <v>0</v>
      </c>
      <c r="M212" s="286">
        <v>0</v>
      </c>
      <c r="N212" s="286">
        <v>0</v>
      </c>
    </row>
    <row r="213" spans="1:14" ht="13.15" customHeight="1" x14ac:dyDescent="0.25">
      <c r="A213" t="s">
        <v>2756</v>
      </c>
      <c r="B213" t="s">
        <v>2755</v>
      </c>
      <c r="C213">
        <v>0.5</v>
      </c>
      <c r="D213" t="s">
        <v>403</v>
      </c>
      <c r="E213" t="s">
        <v>519</v>
      </c>
      <c r="F213" t="s">
        <v>519</v>
      </c>
      <c r="G213" s="284">
        <v>0</v>
      </c>
      <c r="H213"/>
      <c r="I213"/>
      <c r="J213"/>
      <c r="K213" s="285">
        <v>44927</v>
      </c>
      <c r="L213" s="286">
        <v>0</v>
      </c>
      <c r="M213" s="286">
        <v>0</v>
      </c>
      <c r="N213" s="286">
        <v>0</v>
      </c>
    </row>
    <row r="214" spans="1:14" ht="13.15" customHeight="1" x14ac:dyDescent="0.25">
      <c r="A214" t="s">
        <v>114</v>
      </c>
      <c r="B214" t="s">
        <v>114</v>
      </c>
      <c r="C214">
        <v>0.5</v>
      </c>
      <c r="D214" t="s">
        <v>403</v>
      </c>
      <c r="E214" t="s">
        <v>519</v>
      </c>
      <c r="F214" t="s">
        <v>519</v>
      </c>
      <c r="G214" s="284">
        <v>-0.19</v>
      </c>
      <c r="H214"/>
      <c r="I214"/>
      <c r="J214"/>
      <c r="K214" s="285">
        <v>44927</v>
      </c>
      <c r="L214" s="286">
        <v>0.10390000000000001</v>
      </c>
      <c r="M214" s="286">
        <v>0</v>
      </c>
      <c r="N214" s="286">
        <v>0.10390000000000001</v>
      </c>
    </row>
    <row r="215" spans="1:14" ht="13.15" customHeight="1" x14ac:dyDescent="0.25">
      <c r="A215" t="s">
        <v>109</v>
      </c>
      <c r="B215" t="s">
        <v>2754</v>
      </c>
      <c r="C215">
        <v>0.5</v>
      </c>
      <c r="D215" t="s">
        <v>403</v>
      </c>
      <c r="E215" t="s">
        <v>519</v>
      </c>
      <c r="F215" t="s">
        <v>519</v>
      </c>
      <c r="G215" s="284">
        <v>0</v>
      </c>
      <c r="H215"/>
      <c r="I215"/>
      <c r="J215"/>
      <c r="K215" s="285">
        <v>44927</v>
      </c>
      <c r="L215" s="286">
        <v>0</v>
      </c>
      <c r="M215" s="286">
        <v>0</v>
      </c>
      <c r="N215" s="286">
        <v>0</v>
      </c>
    </row>
    <row r="216" spans="1:14" ht="13.15" customHeight="1" x14ac:dyDescent="0.25">
      <c r="A216" t="s">
        <v>2753</v>
      </c>
      <c r="B216" t="s">
        <v>114</v>
      </c>
      <c r="C216">
        <v>0.5</v>
      </c>
      <c r="D216" t="s">
        <v>403</v>
      </c>
      <c r="E216" t="s">
        <v>519</v>
      </c>
      <c r="F216" t="s">
        <v>519</v>
      </c>
      <c r="G216" s="284">
        <v>-0.19</v>
      </c>
      <c r="H216"/>
      <c r="I216"/>
      <c r="J216"/>
      <c r="K216" s="285">
        <v>44927</v>
      </c>
      <c r="L216" s="286">
        <v>0.10390000000000001</v>
      </c>
      <c r="M216" s="286">
        <v>0</v>
      </c>
      <c r="N216" s="286">
        <v>0.10390000000000001</v>
      </c>
    </row>
    <row r="217" spans="1:14" ht="13.15" customHeight="1" x14ac:dyDescent="0.25">
      <c r="A217" t="s">
        <v>120</v>
      </c>
      <c r="B217" t="s">
        <v>120</v>
      </c>
      <c r="C217">
        <v>0.5</v>
      </c>
      <c r="D217" t="s">
        <v>403</v>
      </c>
      <c r="E217" t="s">
        <v>519</v>
      </c>
      <c r="F217" t="s">
        <v>519</v>
      </c>
      <c r="G217" s="284">
        <v>-0.19</v>
      </c>
      <c r="H217"/>
      <c r="I217"/>
      <c r="J217"/>
      <c r="K217" s="285">
        <v>44927</v>
      </c>
      <c r="L217" s="286">
        <v>0.10100000000000001</v>
      </c>
      <c r="M217" s="286">
        <v>0</v>
      </c>
      <c r="N217" s="286">
        <v>0.10100000000000001</v>
      </c>
    </row>
    <row r="218" spans="1:14" ht="13.15" customHeight="1" x14ac:dyDescent="0.25">
      <c r="A218" t="s">
        <v>2752</v>
      </c>
      <c r="B218" t="s">
        <v>120</v>
      </c>
      <c r="C218">
        <v>0.5</v>
      </c>
      <c r="D218" t="s">
        <v>403</v>
      </c>
      <c r="E218" t="s">
        <v>519</v>
      </c>
      <c r="F218" t="s">
        <v>519</v>
      </c>
      <c r="G218" s="284">
        <v>-0.19</v>
      </c>
      <c r="H218"/>
      <c r="I218"/>
      <c r="J218"/>
      <c r="K218" s="285">
        <v>44927</v>
      </c>
      <c r="L218" s="286">
        <v>0.10100000000000001</v>
      </c>
      <c r="M218" s="286">
        <v>0</v>
      </c>
      <c r="N218" s="286">
        <v>0.10100000000000001</v>
      </c>
    </row>
    <row r="219" spans="1:14" ht="13.15" customHeight="1" x14ac:dyDescent="0.25">
      <c r="A219" t="s">
        <v>2751</v>
      </c>
      <c r="B219" t="s">
        <v>2750</v>
      </c>
      <c r="C219">
        <v>0.5</v>
      </c>
      <c r="D219" t="s">
        <v>403</v>
      </c>
      <c r="E219" t="s">
        <v>519</v>
      </c>
      <c r="F219" t="s">
        <v>519</v>
      </c>
      <c r="G219" s="284">
        <v>0</v>
      </c>
      <c r="H219"/>
      <c r="I219"/>
      <c r="J219"/>
      <c r="K219" s="285">
        <v>44927</v>
      </c>
      <c r="L219" s="286">
        <v>0</v>
      </c>
      <c r="M219" s="286">
        <v>0</v>
      </c>
      <c r="N219" s="286">
        <v>0</v>
      </c>
    </row>
    <row r="220" spans="1:14" ht="13.15" hidden="1" customHeight="1" x14ac:dyDescent="0.25">
      <c r="A220" t="s">
        <v>272</v>
      </c>
      <c r="B220" t="s">
        <v>2748</v>
      </c>
      <c r="C220">
        <v>0.5</v>
      </c>
      <c r="D220" t="s">
        <v>403</v>
      </c>
      <c r="E220" t="s">
        <v>519</v>
      </c>
      <c r="F220" t="s">
        <v>519</v>
      </c>
      <c r="G220" s="284">
        <v>-0.05</v>
      </c>
      <c r="H220"/>
      <c r="I220"/>
      <c r="J220"/>
      <c r="K220" s="285">
        <v>44927</v>
      </c>
      <c r="L220" s="286">
        <v>2.0380952380952382E-2</v>
      </c>
      <c r="M220" s="286">
        <v>1.0190476190476208E-3</v>
      </c>
      <c r="N220" s="286">
        <v>2.1400000000000002E-2</v>
      </c>
    </row>
    <row r="221" spans="1:14" ht="13.15" hidden="1" customHeight="1" x14ac:dyDescent="0.25">
      <c r="A221" t="s">
        <v>2749</v>
      </c>
      <c r="B221" t="s">
        <v>2748</v>
      </c>
      <c r="C221">
        <v>0.5</v>
      </c>
      <c r="D221" t="s">
        <v>403</v>
      </c>
      <c r="E221" t="s">
        <v>519</v>
      </c>
      <c r="F221" t="s">
        <v>519</v>
      </c>
      <c r="G221" s="284">
        <v>-0.05</v>
      </c>
      <c r="H221"/>
      <c r="I221"/>
      <c r="J221"/>
      <c r="K221" s="285">
        <v>44927</v>
      </c>
      <c r="L221" s="286">
        <v>2.0380952380952382E-2</v>
      </c>
      <c r="M221" s="286">
        <v>1.0190476190476208E-3</v>
      </c>
      <c r="N221" s="286">
        <v>2.1400000000000002E-2</v>
      </c>
    </row>
    <row r="222" spans="1:14" ht="13.15" hidden="1" customHeight="1" x14ac:dyDescent="0.25">
      <c r="A222" t="s">
        <v>2746</v>
      </c>
      <c r="B222" t="s">
        <v>2746</v>
      </c>
      <c r="C222">
        <v>0.5</v>
      </c>
      <c r="D222" t="s">
        <v>403</v>
      </c>
      <c r="E222" t="s">
        <v>519</v>
      </c>
      <c r="F222" t="s">
        <v>519</v>
      </c>
      <c r="G222" s="284">
        <v>-0.05</v>
      </c>
      <c r="H222"/>
      <c r="I222"/>
      <c r="J222"/>
      <c r="K222" s="285">
        <v>44927</v>
      </c>
      <c r="L222" s="286">
        <v>2.4857142857142855E-2</v>
      </c>
      <c r="M222" s="286">
        <v>1.2428571428571428E-3</v>
      </c>
      <c r="N222" s="286">
        <v>2.6099999999999998E-2</v>
      </c>
    </row>
    <row r="223" spans="1:14" ht="13.15" hidden="1" customHeight="1" x14ac:dyDescent="0.25">
      <c r="A223" t="s">
        <v>2747</v>
      </c>
      <c r="B223" t="s">
        <v>2746</v>
      </c>
      <c r="C223">
        <v>0.5</v>
      </c>
      <c r="D223" t="s">
        <v>403</v>
      </c>
      <c r="E223" t="s">
        <v>519</v>
      </c>
      <c r="F223" t="s">
        <v>519</v>
      </c>
      <c r="G223" s="284">
        <v>-0.05</v>
      </c>
      <c r="H223"/>
      <c r="I223"/>
      <c r="J223"/>
      <c r="K223" s="285">
        <v>44927</v>
      </c>
      <c r="L223" s="286">
        <v>2.4857142857142855E-2</v>
      </c>
      <c r="M223" s="286">
        <v>1.2428571428571428E-3</v>
      </c>
      <c r="N223" s="286">
        <v>2.6099999999999998E-2</v>
      </c>
    </row>
    <row r="224" spans="1:14" ht="13.15" hidden="1" customHeight="1" x14ac:dyDescent="0.25">
      <c r="A224" t="s">
        <v>273</v>
      </c>
      <c r="B224" t="s">
        <v>273</v>
      </c>
      <c r="C224">
        <v>0.5</v>
      </c>
      <c r="D224" t="s">
        <v>403</v>
      </c>
      <c r="E224" t="s">
        <v>519</v>
      </c>
      <c r="F224" t="s">
        <v>519</v>
      </c>
      <c r="G224" s="284">
        <v>-0.05</v>
      </c>
      <c r="H224"/>
      <c r="I224"/>
      <c r="J224"/>
      <c r="K224" s="285">
        <v>44927</v>
      </c>
      <c r="L224" s="286">
        <v>2.5809523809523807E-2</v>
      </c>
      <c r="M224" s="286">
        <v>1.2904761904761926E-3</v>
      </c>
      <c r="N224" s="286">
        <v>2.7099999999999999E-2</v>
      </c>
    </row>
    <row r="225" spans="1:14" ht="13.15" hidden="1" customHeight="1" x14ac:dyDescent="0.25">
      <c r="A225" t="s">
        <v>2745</v>
      </c>
      <c r="B225" t="s">
        <v>273</v>
      </c>
      <c r="C225">
        <v>0.5</v>
      </c>
      <c r="D225" t="s">
        <v>403</v>
      </c>
      <c r="E225" t="s">
        <v>519</v>
      </c>
      <c r="F225" t="s">
        <v>519</v>
      </c>
      <c r="G225" s="284">
        <v>-0.05</v>
      </c>
      <c r="H225"/>
      <c r="I225"/>
      <c r="J225"/>
      <c r="K225" s="285">
        <v>44927</v>
      </c>
      <c r="L225" s="286">
        <v>2.5809523809523807E-2</v>
      </c>
      <c r="M225" s="286">
        <v>1.2904761904761926E-3</v>
      </c>
      <c r="N225" s="286">
        <v>2.7099999999999999E-2</v>
      </c>
    </row>
    <row r="226" spans="1:14" ht="13.15" hidden="1" customHeight="1" x14ac:dyDescent="0.25">
      <c r="A226" t="s">
        <v>2741</v>
      </c>
      <c r="B226" t="s">
        <v>2741</v>
      </c>
      <c r="C226">
        <v>0.5</v>
      </c>
      <c r="D226" t="s">
        <v>403</v>
      </c>
      <c r="E226" t="s">
        <v>519</v>
      </c>
      <c r="F226" t="s">
        <v>519</v>
      </c>
      <c r="G226" s="284">
        <v>-0.05</v>
      </c>
      <c r="H226"/>
      <c r="I226"/>
      <c r="J226"/>
      <c r="K226" s="285">
        <v>44927</v>
      </c>
      <c r="L226" s="286">
        <v>1.0476190476190477E-2</v>
      </c>
      <c r="M226" s="286">
        <v>5.2380952380952361E-4</v>
      </c>
      <c r="N226" s="286">
        <v>1.1000000000000001E-2</v>
      </c>
    </row>
    <row r="227" spans="1:14" ht="13.15" hidden="1" customHeight="1" x14ac:dyDescent="0.25">
      <c r="A227" t="s">
        <v>2744</v>
      </c>
      <c r="B227" t="s">
        <v>2741</v>
      </c>
      <c r="C227">
        <v>0.5</v>
      </c>
      <c r="D227" t="s">
        <v>403</v>
      </c>
      <c r="E227" t="s">
        <v>519</v>
      </c>
      <c r="F227" t="s">
        <v>519</v>
      </c>
      <c r="G227" s="284">
        <v>-0.05</v>
      </c>
      <c r="H227"/>
      <c r="I227"/>
      <c r="J227"/>
      <c r="K227" s="285">
        <v>44927</v>
      </c>
      <c r="L227" s="286">
        <v>1.0476190476190477E-2</v>
      </c>
      <c r="M227" s="286">
        <v>5.2380952380952361E-4</v>
      </c>
      <c r="N227" s="286">
        <v>1.1000000000000001E-2</v>
      </c>
    </row>
    <row r="228" spans="1:14" ht="13.15" hidden="1" customHeight="1" x14ac:dyDescent="0.25">
      <c r="A228" t="s">
        <v>2743</v>
      </c>
      <c r="B228" t="s">
        <v>2741</v>
      </c>
      <c r="C228">
        <v>0.5</v>
      </c>
      <c r="D228" t="s">
        <v>403</v>
      </c>
      <c r="E228" t="s">
        <v>519</v>
      </c>
      <c r="F228" t="s">
        <v>519</v>
      </c>
      <c r="G228" s="284">
        <v>-0.05</v>
      </c>
      <c r="H228"/>
      <c r="I228"/>
      <c r="J228"/>
      <c r="K228" s="285">
        <v>44927</v>
      </c>
      <c r="L228" s="286">
        <v>1.0476190476190477E-2</v>
      </c>
      <c r="M228" s="286">
        <v>5.2380952380952361E-4</v>
      </c>
      <c r="N228" s="286">
        <v>1.1000000000000001E-2</v>
      </c>
    </row>
    <row r="229" spans="1:14" ht="13.15" hidden="1" customHeight="1" x14ac:dyDescent="0.25">
      <c r="A229" t="s">
        <v>2742</v>
      </c>
      <c r="B229" t="s">
        <v>2741</v>
      </c>
      <c r="C229">
        <v>0.5</v>
      </c>
      <c r="D229" t="s">
        <v>403</v>
      </c>
      <c r="E229" t="s">
        <v>519</v>
      </c>
      <c r="F229" t="s">
        <v>519</v>
      </c>
      <c r="G229" s="284">
        <v>-0.05</v>
      </c>
      <c r="H229"/>
      <c r="I229"/>
      <c r="J229"/>
      <c r="K229" s="285">
        <v>44927</v>
      </c>
      <c r="L229" s="286">
        <v>1.0476190476190477E-2</v>
      </c>
      <c r="M229" s="286">
        <v>5.2380952380952361E-4</v>
      </c>
      <c r="N229" s="286">
        <v>1.1000000000000001E-2</v>
      </c>
    </row>
    <row r="230" spans="1:14" ht="13.15" hidden="1" customHeight="1" x14ac:dyDescent="0.25">
      <c r="A230" t="s">
        <v>274</v>
      </c>
      <c r="B230" t="s">
        <v>274</v>
      </c>
      <c r="C230">
        <v>0.5</v>
      </c>
      <c r="D230" t="s">
        <v>403</v>
      </c>
      <c r="E230" t="s">
        <v>519</v>
      </c>
      <c r="F230" t="s">
        <v>519</v>
      </c>
      <c r="G230" s="284">
        <v>-0.05</v>
      </c>
      <c r="H230"/>
      <c r="I230"/>
      <c r="J230"/>
      <c r="K230" s="285">
        <v>44927</v>
      </c>
      <c r="L230" s="286">
        <v>2.9238095238095237E-2</v>
      </c>
      <c r="M230" s="286">
        <v>1.4619047619047615E-3</v>
      </c>
      <c r="N230" s="286">
        <v>3.0699999999999998E-2</v>
      </c>
    </row>
    <row r="231" spans="1:14" ht="13.15" hidden="1" customHeight="1" x14ac:dyDescent="0.25">
      <c r="A231" t="s">
        <v>2740</v>
      </c>
      <c r="B231" t="s">
        <v>274</v>
      </c>
      <c r="C231">
        <v>0.5</v>
      </c>
      <c r="D231" t="s">
        <v>403</v>
      </c>
      <c r="E231" t="s">
        <v>519</v>
      </c>
      <c r="F231" t="s">
        <v>519</v>
      </c>
      <c r="G231" s="284">
        <v>-0.05</v>
      </c>
      <c r="H231"/>
      <c r="I231"/>
      <c r="J231"/>
      <c r="K231" s="285">
        <v>44927</v>
      </c>
      <c r="L231" s="286">
        <v>2.9238095238095237E-2</v>
      </c>
      <c r="M231" s="286">
        <v>1.4619047619047615E-3</v>
      </c>
      <c r="N231" s="286">
        <v>3.0699999999999998E-2</v>
      </c>
    </row>
    <row r="232" spans="1:14" ht="13.15" hidden="1" customHeight="1" x14ac:dyDescent="0.25">
      <c r="A232" t="s">
        <v>2739</v>
      </c>
      <c r="B232" t="s">
        <v>274</v>
      </c>
      <c r="C232">
        <v>0.5</v>
      </c>
      <c r="D232" t="s">
        <v>403</v>
      </c>
      <c r="E232" t="s">
        <v>519</v>
      </c>
      <c r="F232" t="s">
        <v>519</v>
      </c>
      <c r="G232" s="284">
        <v>-0.05</v>
      </c>
      <c r="H232"/>
      <c r="I232"/>
      <c r="J232"/>
      <c r="K232" s="285">
        <v>44927</v>
      </c>
      <c r="L232" s="286">
        <v>2.9238095238095237E-2</v>
      </c>
      <c r="M232" s="286">
        <v>1.4619047619047615E-3</v>
      </c>
      <c r="N232" s="286">
        <v>3.0699999999999998E-2</v>
      </c>
    </row>
    <row r="233" spans="1:14" ht="13.15" hidden="1" customHeight="1" x14ac:dyDescent="0.25">
      <c r="A233" t="s">
        <v>2738</v>
      </c>
      <c r="B233" t="s">
        <v>274</v>
      </c>
      <c r="C233">
        <v>0.5</v>
      </c>
      <c r="D233" t="s">
        <v>403</v>
      </c>
      <c r="E233" t="s">
        <v>519</v>
      </c>
      <c r="F233" t="s">
        <v>519</v>
      </c>
      <c r="G233" s="284">
        <v>-0.05</v>
      </c>
      <c r="H233"/>
      <c r="I233"/>
      <c r="J233"/>
      <c r="K233" s="285">
        <v>44927</v>
      </c>
      <c r="L233" s="286">
        <v>2.9238095238095237E-2</v>
      </c>
      <c r="M233" s="286">
        <v>1.4619047619047615E-3</v>
      </c>
      <c r="N233" s="286">
        <v>3.0699999999999998E-2</v>
      </c>
    </row>
    <row r="234" spans="1:14" ht="13.15" hidden="1" customHeight="1" x14ac:dyDescent="0.25">
      <c r="A234" t="s">
        <v>275</v>
      </c>
      <c r="B234" t="s">
        <v>275</v>
      </c>
      <c r="C234">
        <v>0.5</v>
      </c>
      <c r="D234" t="s">
        <v>403</v>
      </c>
      <c r="E234" t="s">
        <v>519</v>
      </c>
      <c r="F234" t="s">
        <v>519</v>
      </c>
      <c r="G234" s="284">
        <v>-0.05</v>
      </c>
      <c r="H234"/>
      <c r="I234"/>
      <c r="J234"/>
      <c r="K234" s="285">
        <v>44927</v>
      </c>
      <c r="L234" s="286">
        <v>2.1333333333333336E-2</v>
      </c>
      <c r="M234" s="286">
        <v>1.0666666666666672E-3</v>
      </c>
      <c r="N234" s="286">
        <v>2.2400000000000003E-2</v>
      </c>
    </row>
    <row r="235" spans="1:14" ht="13.15" hidden="1" customHeight="1" x14ac:dyDescent="0.25">
      <c r="A235" t="s">
        <v>2737</v>
      </c>
      <c r="B235" t="s">
        <v>275</v>
      </c>
      <c r="C235">
        <v>0.5</v>
      </c>
      <c r="D235" t="s">
        <v>403</v>
      </c>
      <c r="E235" t="s">
        <v>519</v>
      </c>
      <c r="F235" t="s">
        <v>519</v>
      </c>
      <c r="G235" s="284">
        <v>-0.05</v>
      </c>
      <c r="H235"/>
      <c r="I235"/>
      <c r="J235"/>
      <c r="K235" s="285">
        <v>44927</v>
      </c>
      <c r="L235" s="286">
        <v>2.1333333333333336E-2</v>
      </c>
      <c r="M235" s="286">
        <v>1.0666666666666672E-3</v>
      </c>
      <c r="N235" s="286">
        <v>2.2400000000000003E-2</v>
      </c>
    </row>
    <row r="236" spans="1:14" ht="13.15" hidden="1" customHeight="1" x14ac:dyDescent="0.25">
      <c r="A236" t="s">
        <v>2736</v>
      </c>
      <c r="B236" t="s">
        <v>275</v>
      </c>
      <c r="C236">
        <v>0.5</v>
      </c>
      <c r="D236" t="s">
        <v>403</v>
      </c>
      <c r="E236" t="s">
        <v>519</v>
      </c>
      <c r="F236" t="s">
        <v>519</v>
      </c>
      <c r="G236" s="284">
        <v>-0.05</v>
      </c>
      <c r="H236"/>
      <c r="I236"/>
      <c r="J236"/>
      <c r="K236" s="285">
        <v>44927</v>
      </c>
      <c r="L236" s="286">
        <v>2.1333333333333336E-2</v>
      </c>
      <c r="M236" s="286">
        <v>1.0666666666666672E-3</v>
      </c>
      <c r="N236" s="286">
        <v>2.2400000000000003E-2</v>
      </c>
    </row>
    <row r="237" spans="1:14" ht="13.15" hidden="1" customHeight="1" x14ac:dyDescent="0.25">
      <c r="A237" t="s">
        <v>2735</v>
      </c>
      <c r="B237" t="s">
        <v>275</v>
      </c>
      <c r="C237">
        <v>0.5</v>
      </c>
      <c r="D237" t="s">
        <v>403</v>
      </c>
      <c r="E237" t="s">
        <v>519</v>
      </c>
      <c r="F237" t="s">
        <v>519</v>
      </c>
      <c r="G237" s="284">
        <v>-0.05</v>
      </c>
      <c r="H237"/>
      <c r="I237"/>
      <c r="J237"/>
      <c r="K237" s="285">
        <v>44927</v>
      </c>
      <c r="L237" s="286">
        <v>2.1333333333333336E-2</v>
      </c>
      <c r="M237" s="286">
        <v>1.0666666666666672E-3</v>
      </c>
      <c r="N237" s="286">
        <v>2.2400000000000003E-2</v>
      </c>
    </row>
    <row r="238" spans="1:14" ht="13.15" hidden="1" customHeight="1" x14ac:dyDescent="0.25">
      <c r="A238" t="s">
        <v>2734</v>
      </c>
      <c r="B238" t="s">
        <v>2733</v>
      </c>
      <c r="C238">
        <v>0.5</v>
      </c>
      <c r="D238" t="s">
        <v>403</v>
      </c>
      <c r="E238" t="s">
        <v>519</v>
      </c>
      <c r="F238" t="s">
        <v>519</v>
      </c>
      <c r="G238" s="284">
        <v>0</v>
      </c>
      <c r="H238"/>
      <c r="I238"/>
      <c r="J238"/>
      <c r="K238" s="285">
        <v>40330</v>
      </c>
      <c r="L238" s="286">
        <v>0</v>
      </c>
      <c r="M238" s="286">
        <v>0</v>
      </c>
      <c r="N238" s="286">
        <v>0</v>
      </c>
    </row>
    <row r="239" spans="1:14" ht="13.15" customHeight="1" x14ac:dyDescent="0.25">
      <c r="A239" t="s">
        <v>2730</v>
      </c>
      <c r="B239" t="s">
        <v>2730</v>
      </c>
      <c r="C239">
        <v>0.5</v>
      </c>
      <c r="D239" t="s">
        <v>403</v>
      </c>
      <c r="E239" t="s">
        <v>519</v>
      </c>
      <c r="F239" t="s">
        <v>519</v>
      </c>
      <c r="G239" s="284">
        <v>0</v>
      </c>
      <c r="H239"/>
      <c r="I239"/>
      <c r="J239"/>
      <c r="K239" s="285">
        <v>44927</v>
      </c>
      <c r="L239" s="286">
        <v>0</v>
      </c>
      <c r="M239" s="286">
        <v>0</v>
      </c>
      <c r="N239" s="286">
        <v>0</v>
      </c>
    </row>
    <row r="240" spans="1:14" ht="13.15" customHeight="1" x14ac:dyDescent="0.25">
      <c r="A240" t="s">
        <v>2732</v>
      </c>
      <c r="B240" t="s">
        <v>2724</v>
      </c>
      <c r="C240">
        <v>0.5</v>
      </c>
      <c r="D240" t="s">
        <v>403</v>
      </c>
      <c r="E240" t="s">
        <v>519</v>
      </c>
      <c r="F240" t="s">
        <v>519</v>
      </c>
      <c r="G240" s="284">
        <v>0</v>
      </c>
      <c r="H240"/>
      <c r="I240"/>
      <c r="J240"/>
      <c r="K240" s="285">
        <v>44927</v>
      </c>
      <c r="L240" s="286">
        <v>0</v>
      </c>
      <c r="M240" s="286">
        <v>0</v>
      </c>
      <c r="N240" s="286">
        <v>0</v>
      </c>
    </row>
    <row r="241" spans="1:14" ht="13.15" customHeight="1" x14ac:dyDescent="0.25">
      <c r="A241" t="s">
        <v>2731</v>
      </c>
      <c r="B241" t="s">
        <v>2730</v>
      </c>
      <c r="C241">
        <v>0.5</v>
      </c>
      <c r="D241" t="s">
        <v>403</v>
      </c>
      <c r="E241" t="s">
        <v>519</v>
      </c>
      <c r="F241" t="s">
        <v>519</v>
      </c>
      <c r="G241" s="284">
        <v>0</v>
      </c>
      <c r="H241"/>
      <c r="I241"/>
      <c r="J241"/>
      <c r="K241" s="285">
        <v>44927</v>
      </c>
      <c r="L241" s="286">
        <v>0</v>
      </c>
      <c r="M241" s="286">
        <v>0</v>
      </c>
      <c r="N241" s="286">
        <v>0</v>
      </c>
    </row>
    <row r="242" spans="1:14" ht="13.15" customHeight="1" x14ac:dyDescent="0.25">
      <c r="A242" t="s">
        <v>2728</v>
      </c>
      <c r="B242" t="s">
        <v>2728</v>
      </c>
      <c r="C242">
        <v>0.5</v>
      </c>
      <c r="D242" t="s">
        <v>403</v>
      </c>
      <c r="E242" t="s">
        <v>519</v>
      </c>
      <c r="F242" t="s">
        <v>519</v>
      </c>
      <c r="G242" s="284">
        <v>0</v>
      </c>
      <c r="H242"/>
      <c r="I242"/>
      <c r="J242"/>
      <c r="K242" s="285">
        <v>44927</v>
      </c>
      <c r="L242" s="286">
        <v>0</v>
      </c>
      <c r="M242" s="286">
        <v>0</v>
      </c>
      <c r="N242" s="286">
        <v>0</v>
      </c>
    </row>
    <row r="243" spans="1:14" ht="13.15" customHeight="1" x14ac:dyDescent="0.25">
      <c r="A243" t="s">
        <v>2729</v>
      </c>
      <c r="B243" t="s">
        <v>2728</v>
      </c>
      <c r="C243">
        <v>0.5</v>
      </c>
      <c r="D243" t="s">
        <v>403</v>
      </c>
      <c r="E243" t="s">
        <v>519</v>
      </c>
      <c r="F243" t="s">
        <v>519</v>
      </c>
      <c r="G243" s="284">
        <v>0</v>
      </c>
      <c r="H243"/>
      <c r="I243"/>
      <c r="J243"/>
      <c r="K243" s="285">
        <v>44927</v>
      </c>
      <c r="L243" s="286">
        <v>0</v>
      </c>
      <c r="M243" s="286">
        <v>0</v>
      </c>
      <c r="N243" s="286">
        <v>0</v>
      </c>
    </row>
    <row r="244" spans="1:14" ht="15" x14ac:dyDescent="0.25">
      <c r="A244" t="s">
        <v>115</v>
      </c>
      <c r="B244" t="s">
        <v>115</v>
      </c>
      <c r="C244">
        <v>0.5</v>
      </c>
      <c r="D244" t="s">
        <v>403</v>
      </c>
      <c r="E244" t="s">
        <v>519</v>
      </c>
      <c r="F244" t="s">
        <v>519</v>
      </c>
      <c r="G244" s="284">
        <v>-0.19</v>
      </c>
      <c r="H244"/>
      <c r="I244"/>
      <c r="J244"/>
      <c r="K244" s="285">
        <v>44927</v>
      </c>
      <c r="L244" s="286">
        <v>8.4099999999999994E-2</v>
      </c>
      <c r="M244" s="286">
        <v>0</v>
      </c>
      <c r="N244" s="286">
        <v>8.4099999999999994E-2</v>
      </c>
    </row>
    <row r="245" spans="1:14" ht="15" x14ac:dyDescent="0.25">
      <c r="A245" t="s">
        <v>110</v>
      </c>
      <c r="B245" t="s">
        <v>110</v>
      </c>
      <c r="C245">
        <v>0.5</v>
      </c>
      <c r="D245" t="s">
        <v>403</v>
      </c>
      <c r="E245" t="s">
        <v>519</v>
      </c>
      <c r="F245" t="s">
        <v>519</v>
      </c>
      <c r="G245" s="284">
        <v>-0.19</v>
      </c>
      <c r="H245"/>
      <c r="I245"/>
      <c r="J245"/>
      <c r="K245" s="285">
        <v>44927</v>
      </c>
      <c r="L245" s="286">
        <v>3.9399999999999998E-2</v>
      </c>
      <c r="M245" s="286">
        <v>0</v>
      </c>
      <c r="N245" s="286">
        <v>3.9399999999999998E-2</v>
      </c>
    </row>
    <row r="246" spans="1:14" ht="15" x14ac:dyDescent="0.25">
      <c r="A246" t="s">
        <v>2727</v>
      </c>
      <c r="B246" t="s">
        <v>115</v>
      </c>
      <c r="C246">
        <v>0.5</v>
      </c>
      <c r="D246" t="s">
        <v>403</v>
      </c>
      <c r="E246" t="s">
        <v>519</v>
      </c>
      <c r="F246" t="s">
        <v>519</v>
      </c>
      <c r="G246" s="284">
        <v>-0.19</v>
      </c>
      <c r="H246"/>
      <c r="I246"/>
      <c r="J246"/>
      <c r="K246" s="285">
        <v>44927</v>
      </c>
      <c r="L246" s="286">
        <v>8.4099999999999994E-2</v>
      </c>
      <c r="M246" s="286">
        <v>0</v>
      </c>
      <c r="N246" s="286">
        <v>8.4099999999999994E-2</v>
      </c>
    </row>
    <row r="247" spans="1:14" ht="15" x14ac:dyDescent="0.25">
      <c r="A247" t="s">
        <v>121</v>
      </c>
      <c r="B247" t="s">
        <v>121</v>
      </c>
      <c r="C247">
        <v>0.5</v>
      </c>
      <c r="D247" t="s">
        <v>403</v>
      </c>
      <c r="E247" t="s">
        <v>519</v>
      </c>
      <c r="F247" t="s">
        <v>519</v>
      </c>
      <c r="G247" s="284">
        <v>-0.19</v>
      </c>
      <c r="H247"/>
      <c r="I247"/>
      <c r="J247"/>
      <c r="K247" s="285">
        <v>44927</v>
      </c>
      <c r="L247" s="286">
        <v>9.7000000000000003E-2</v>
      </c>
      <c r="M247" s="286">
        <v>0</v>
      </c>
      <c r="N247" s="286">
        <v>9.7000000000000003E-2</v>
      </c>
    </row>
    <row r="248" spans="1:14" ht="15" x14ac:dyDescent="0.25">
      <c r="A248" t="s">
        <v>2726</v>
      </c>
      <c r="B248" t="s">
        <v>121</v>
      </c>
      <c r="C248">
        <v>0.5</v>
      </c>
      <c r="D248" t="s">
        <v>403</v>
      </c>
      <c r="E248" t="s">
        <v>519</v>
      </c>
      <c r="F248" t="s">
        <v>519</v>
      </c>
      <c r="G248" s="284">
        <v>-0.19</v>
      </c>
      <c r="H248"/>
      <c r="I248"/>
      <c r="J248"/>
      <c r="K248" s="285">
        <v>44927</v>
      </c>
      <c r="L248" s="286">
        <v>9.7000000000000003E-2</v>
      </c>
      <c r="M248" s="286">
        <v>0</v>
      </c>
      <c r="N248" s="286">
        <v>9.7000000000000003E-2</v>
      </c>
    </row>
    <row r="249" spans="1:14" ht="13.15" customHeight="1" x14ac:dyDescent="0.25">
      <c r="A249" t="s">
        <v>2725</v>
      </c>
      <c r="B249" t="s">
        <v>2724</v>
      </c>
      <c r="C249">
        <v>0.5</v>
      </c>
      <c r="D249" t="s">
        <v>403</v>
      </c>
      <c r="E249" t="s">
        <v>519</v>
      </c>
      <c r="F249" t="s">
        <v>519</v>
      </c>
      <c r="G249" s="284">
        <v>0</v>
      </c>
      <c r="H249"/>
      <c r="I249"/>
      <c r="J249"/>
      <c r="K249" s="285">
        <v>44927</v>
      </c>
      <c r="L249" s="286">
        <v>0</v>
      </c>
      <c r="M249" s="286">
        <v>0</v>
      </c>
      <c r="N249" s="286">
        <v>0</v>
      </c>
    </row>
    <row r="250" spans="1:14" ht="15" x14ac:dyDescent="0.25">
      <c r="A250" t="s">
        <v>2723</v>
      </c>
      <c r="B250" t="s">
        <v>110</v>
      </c>
      <c r="C250">
        <v>0.5</v>
      </c>
      <c r="D250" t="s">
        <v>403</v>
      </c>
      <c r="E250" t="s">
        <v>519</v>
      </c>
      <c r="F250" t="s">
        <v>519</v>
      </c>
      <c r="G250" s="284">
        <v>-0.19</v>
      </c>
      <c r="H250"/>
      <c r="I250"/>
      <c r="J250"/>
      <c r="K250" s="285">
        <v>44927</v>
      </c>
      <c r="L250" s="286">
        <v>3.9399999999999998E-2</v>
      </c>
      <c r="M250" s="286">
        <v>0</v>
      </c>
      <c r="N250" s="286">
        <v>3.9399999999999998E-2</v>
      </c>
    </row>
    <row r="251" spans="1:14" ht="15" hidden="1" x14ac:dyDescent="0.25">
      <c r="A251" t="s">
        <v>2722</v>
      </c>
      <c r="B251" t="s">
        <v>2720</v>
      </c>
      <c r="C251">
        <v>0.5</v>
      </c>
      <c r="D251" t="s">
        <v>403</v>
      </c>
      <c r="E251" t="s">
        <v>519</v>
      </c>
      <c r="F251" t="s">
        <v>519</v>
      </c>
      <c r="G251" s="284">
        <v>0</v>
      </c>
      <c r="H251"/>
      <c r="I251"/>
      <c r="J251"/>
      <c r="K251" s="285">
        <v>44927</v>
      </c>
      <c r="L251" s="286">
        <v>1.2E-2</v>
      </c>
      <c r="M251" s="286">
        <v>0</v>
      </c>
      <c r="N251" s="286">
        <v>1.2E-2</v>
      </c>
    </row>
    <row r="252" spans="1:14" ht="15" hidden="1" x14ac:dyDescent="0.25">
      <c r="A252" t="s">
        <v>2721</v>
      </c>
      <c r="B252" t="s">
        <v>2720</v>
      </c>
      <c r="C252">
        <v>0.5</v>
      </c>
      <c r="D252" t="s">
        <v>403</v>
      </c>
      <c r="E252" t="s">
        <v>519</v>
      </c>
      <c r="F252" t="s">
        <v>519</v>
      </c>
      <c r="G252" s="284">
        <v>0</v>
      </c>
      <c r="H252"/>
      <c r="I252"/>
      <c r="J252"/>
      <c r="K252" s="285">
        <v>44927</v>
      </c>
      <c r="L252" s="286">
        <v>1.2E-2</v>
      </c>
      <c r="M252" s="286">
        <v>0</v>
      </c>
      <c r="N252" s="286">
        <v>1.2E-2</v>
      </c>
    </row>
    <row r="253" spans="1:14" ht="15" hidden="1" x14ac:dyDescent="0.25">
      <c r="A253" t="s">
        <v>2718</v>
      </c>
      <c r="B253" t="s">
        <v>2718</v>
      </c>
      <c r="C253">
        <v>0.5</v>
      </c>
      <c r="D253" t="s">
        <v>403</v>
      </c>
      <c r="E253" t="s">
        <v>519</v>
      </c>
      <c r="F253" t="s">
        <v>519</v>
      </c>
      <c r="G253" s="284">
        <v>0</v>
      </c>
      <c r="H253"/>
      <c r="I253"/>
      <c r="J253"/>
      <c r="K253" s="285">
        <v>44927</v>
      </c>
      <c r="L253" s="286">
        <v>2.3700000000000002E-2</v>
      </c>
      <c r="M253" s="286">
        <v>0</v>
      </c>
      <c r="N253" s="286">
        <v>2.3700000000000002E-2</v>
      </c>
    </row>
    <row r="254" spans="1:14" ht="15" hidden="1" x14ac:dyDescent="0.25">
      <c r="A254" t="s">
        <v>2719</v>
      </c>
      <c r="B254" t="s">
        <v>2718</v>
      </c>
      <c r="C254">
        <v>0.5</v>
      </c>
      <c r="D254" t="s">
        <v>403</v>
      </c>
      <c r="E254" t="s">
        <v>519</v>
      </c>
      <c r="F254" t="s">
        <v>519</v>
      </c>
      <c r="G254" s="284">
        <v>0</v>
      </c>
      <c r="H254"/>
      <c r="I254"/>
      <c r="J254"/>
      <c r="K254" s="285">
        <v>44927</v>
      </c>
      <c r="L254" s="286">
        <v>2.3700000000000002E-2</v>
      </c>
      <c r="M254" s="286">
        <v>0</v>
      </c>
      <c r="N254" s="286">
        <v>2.3700000000000002E-2</v>
      </c>
    </row>
    <row r="255" spans="1:14" ht="15" hidden="1" x14ac:dyDescent="0.25">
      <c r="A255" t="s">
        <v>2716</v>
      </c>
      <c r="B255" t="s">
        <v>2716</v>
      </c>
      <c r="C255">
        <v>0.5</v>
      </c>
      <c r="D255" t="s">
        <v>403</v>
      </c>
      <c r="E255" t="s">
        <v>519</v>
      </c>
      <c r="F255" t="s">
        <v>519</v>
      </c>
      <c r="G255" s="284">
        <v>0</v>
      </c>
      <c r="H255"/>
      <c r="I255"/>
      <c r="J255"/>
      <c r="K255" s="285">
        <v>44927</v>
      </c>
      <c r="L255" s="286">
        <v>2.5000000000000001E-2</v>
      </c>
      <c r="M255" s="286">
        <v>0</v>
      </c>
      <c r="N255" s="286">
        <v>2.5000000000000001E-2</v>
      </c>
    </row>
    <row r="256" spans="1:14" ht="15" hidden="1" x14ac:dyDescent="0.25">
      <c r="A256" t="s">
        <v>2717</v>
      </c>
      <c r="B256" t="s">
        <v>2716</v>
      </c>
      <c r="C256">
        <v>0.5</v>
      </c>
      <c r="D256" t="s">
        <v>403</v>
      </c>
      <c r="E256" t="s">
        <v>519</v>
      </c>
      <c r="F256" t="s">
        <v>519</v>
      </c>
      <c r="G256" s="284">
        <v>0</v>
      </c>
      <c r="H256"/>
      <c r="I256"/>
      <c r="J256"/>
      <c r="K256" s="285">
        <v>44927</v>
      </c>
      <c r="L256" s="286">
        <v>2.5000000000000001E-2</v>
      </c>
      <c r="M256" s="286">
        <v>0</v>
      </c>
      <c r="N256" s="286">
        <v>2.5000000000000001E-2</v>
      </c>
    </row>
    <row r="257" spans="1:14" ht="15" hidden="1" x14ac:dyDescent="0.25">
      <c r="A257" t="s">
        <v>2712</v>
      </c>
      <c r="B257" t="s">
        <v>2712</v>
      </c>
      <c r="C257">
        <v>0.5</v>
      </c>
      <c r="D257" t="s">
        <v>403</v>
      </c>
      <c r="E257" t="s">
        <v>519</v>
      </c>
      <c r="F257" t="s">
        <v>519</v>
      </c>
      <c r="G257" s="284">
        <v>0</v>
      </c>
      <c r="H257"/>
      <c r="I257"/>
      <c r="J257"/>
      <c r="K257" s="285">
        <v>44927</v>
      </c>
      <c r="L257" s="286">
        <v>7.7000000000000002E-3</v>
      </c>
      <c r="M257" s="286">
        <v>0</v>
      </c>
      <c r="N257" s="286">
        <v>7.7000000000000002E-3</v>
      </c>
    </row>
    <row r="258" spans="1:14" ht="15" hidden="1" x14ac:dyDescent="0.25">
      <c r="A258" t="s">
        <v>2715</v>
      </c>
      <c r="B258" t="s">
        <v>2712</v>
      </c>
      <c r="C258">
        <v>0.5</v>
      </c>
      <c r="D258" t="s">
        <v>403</v>
      </c>
      <c r="E258" t="s">
        <v>519</v>
      </c>
      <c r="F258" t="s">
        <v>519</v>
      </c>
      <c r="G258" s="284">
        <v>0</v>
      </c>
      <c r="H258"/>
      <c r="I258"/>
      <c r="J258"/>
      <c r="K258" s="285">
        <v>44927</v>
      </c>
      <c r="L258" s="286">
        <v>7.7000000000000002E-3</v>
      </c>
      <c r="M258" s="286">
        <v>0</v>
      </c>
      <c r="N258" s="286">
        <v>7.7000000000000002E-3</v>
      </c>
    </row>
    <row r="259" spans="1:14" ht="15" hidden="1" x14ac:dyDescent="0.25">
      <c r="A259" t="s">
        <v>2714</v>
      </c>
      <c r="B259" t="s">
        <v>2712</v>
      </c>
      <c r="C259">
        <v>0.5</v>
      </c>
      <c r="D259" t="s">
        <v>403</v>
      </c>
      <c r="E259" t="s">
        <v>519</v>
      </c>
      <c r="F259" t="s">
        <v>519</v>
      </c>
      <c r="G259" s="284">
        <v>0</v>
      </c>
      <c r="H259"/>
      <c r="I259"/>
      <c r="J259"/>
      <c r="K259" s="285">
        <v>44927</v>
      </c>
      <c r="L259" s="286">
        <v>7.7000000000000002E-3</v>
      </c>
      <c r="M259" s="286">
        <v>0</v>
      </c>
      <c r="N259" s="286">
        <v>7.7000000000000002E-3</v>
      </c>
    </row>
    <row r="260" spans="1:14" ht="15" hidden="1" x14ac:dyDescent="0.25">
      <c r="A260" t="s">
        <v>2713</v>
      </c>
      <c r="B260" t="s">
        <v>2712</v>
      </c>
      <c r="C260">
        <v>0.5</v>
      </c>
      <c r="D260" t="s">
        <v>403</v>
      </c>
      <c r="E260" t="s">
        <v>519</v>
      </c>
      <c r="F260" t="s">
        <v>519</v>
      </c>
      <c r="G260" s="284">
        <v>0</v>
      </c>
      <c r="H260"/>
      <c r="I260"/>
      <c r="J260"/>
      <c r="K260" s="285">
        <v>44927</v>
      </c>
      <c r="L260" s="286">
        <v>7.7000000000000002E-3</v>
      </c>
      <c r="M260" s="286">
        <v>0</v>
      </c>
      <c r="N260" s="286">
        <v>7.7000000000000002E-3</v>
      </c>
    </row>
    <row r="261" spans="1:14" ht="15" hidden="1" x14ac:dyDescent="0.25">
      <c r="A261" t="s">
        <v>2708</v>
      </c>
      <c r="B261" t="s">
        <v>2708</v>
      </c>
      <c r="C261">
        <v>0.5</v>
      </c>
      <c r="D261" t="s">
        <v>403</v>
      </c>
      <c r="E261" t="s">
        <v>519</v>
      </c>
      <c r="F261" t="s">
        <v>519</v>
      </c>
      <c r="G261" s="284">
        <v>0</v>
      </c>
      <c r="H261"/>
      <c r="I261"/>
      <c r="J261"/>
      <c r="K261" s="285">
        <v>44927</v>
      </c>
      <c r="L261" s="286">
        <v>2.64E-2</v>
      </c>
      <c r="M261" s="286">
        <v>0</v>
      </c>
      <c r="N261" s="286">
        <v>2.64E-2</v>
      </c>
    </row>
    <row r="262" spans="1:14" ht="15" hidden="1" x14ac:dyDescent="0.25">
      <c r="A262" t="s">
        <v>2711</v>
      </c>
      <c r="B262" t="s">
        <v>2708</v>
      </c>
      <c r="C262">
        <v>0.5</v>
      </c>
      <c r="D262" t="s">
        <v>403</v>
      </c>
      <c r="E262" t="s">
        <v>519</v>
      </c>
      <c r="F262" t="s">
        <v>519</v>
      </c>
      <c r="G262" s="284">
        <v>0</v>
      </c>
      <c r="H262"/>
      <c r="I262"/>
      <c r="J262"/>
      <c r="K262" s="285">
        <v>44927</v>
      </c>
      <c r="L262" s="286">
        <v>2.64E-2</v>
      </c>
      <c r="M262" s="286">
        <v>0</v>
      </c>
      <c r="N262" s="286">
        <v>2.64E-2</v>
      </c>
    </row>
    <row r="263" spans="1:14" ht="15" hidden="1" x14ac:dyDescent="0.25">
      <c r="A263" t="s">
        <v>2710</v>
      </c>
      <c r="B263" t="s">
        <v>2708</v>
      </c>
      <c r="C263">
        <v>0.5</v>
      </c>
      <c r="D263" t="s">
        <v>403</v>
      </c>
      <c r="E263" t="s">
        <v>519</v>
      </c>
      <c r="F263" t="s">
        <v>519</v>
      </c>
      <c r="G263" s="284">
        <v>0</v>
      </c>
      <c r="H263"/>
      <c r="I263"/>
      <c r="J263"/>
      <c r="K263" s="285">
        <v>44927</v>
      </c>
      <c r="L263" s="286">
        <v>2.64E-2</v>
      </c>
      <c r="M263" s="286">
        <v>0</v>
      </c>
      <c r="N263" s="286">
        <v>2.64E-2</v>
      </c>
    </row>
    <row r="264" spans="1:14" ht="15" hidden="1" x14ac:dyDescent="0.25">
      <c r="A264" t="s">
        <v>2709</v>
      </c>
      <c r="B264" t="s">
        <v>2708</v>
      </c>
      <c r="C264">
        <v>0.5</v>
      </c>
      <c r="D264" t="s">
        <v>403</v>
      </c>
      <c r="E264" t="s">
        <v>519</v>
      </c>
      <c r="F264" t="s">
        <v>519</v>
      </c>
      <c r="G264" s="284">
        <v>0</v>
      </c>
      <c r="H264"/>
      <c r="I264"/>
      <c r="J264"/>
      <c r="K264" s="285">
        <v>44927</v>
      </c>
      <c r="L264" s="286">
        <v>2.64E-2</v>
      </c>
      <c r="M264" s="286">
        <v>0</v>
      </c>
      <c r="N264" s="286">
        <v>2.64E-2</v>
      </c>
    </row>
    <row r="265" spans="1:14" ht="15" hidden="1" x14ac:dyDescent="0.25">
      <c r="A265" t="s">
        <v>276</v>
      </c>
      <c r="B265" t="s">
        <v>276</v>
      </c>
      <c r="C265">
        <v>0.5</v>
      </c>
      <c r="D265" t="s">
        <v>403</v>
      </c>
      <c r="E265" t="s">
        <v>519</v>
      </c>
      <c r="F265" t="s">
        <v>519</v>
      </c>
      <c r="G265" s="284">
        <v>0</v>
      </c>
      <c r="H265"/>
      <c r="I265"/>
      <c r="J265"/>
      <c r="K265" s="285">
        <v>44927</v>
      </c>
      <c r="L265" s="286">
        <v>1.41E-2</v>
      </c>
      <c r="M265" s="286">
        <v>0</v>
      </c>
      <c r="N265" s="286">
        <v>1.41E-2</v>
      </c>
    </row>
    <row r="266" spans="1:14" ht="15" hidden="1" x14ac:dyDescent="0.25">
      <c r="A266" t="s">
        <v>2707</v>
      </c>
      <c r="B266" t="s">
        <v>276</v>
      </c>
      <c r="C266">
        <v>0.5</v>
      </c>
      <c r="D266" t="s">
        <v>403</v>
      </c>
      <c r="E266" t="s">
        <v>519</v>
      </c>
      <c r="F266" t="s">
        <v>519</v>
      </c>
      <c r="G266" s="284">
        <v>0</v>
      </c>
      <c r="H266"/>
      <c r="I266"/>
      <c r="J266"/>
      <c r="K266" s="285">
        <v>44927</v>
      </c>
      <c r="L266" s="286">
        <v>1.41E-2</v>
      </c>
      <c r="M266" s="286">
        <v>0</v>
      </c>
      <c r="N266" s="286">
        <v>1.41E-2</v>
      </c>
    </row>
    <row r="267" spans="1:14" ht="15" hidden="1" x14ac:dyDescent="0.25">
      <c r="A267" t="s">
        <v>2706</v>
      </c>
      <c r="B267" t="s">
        <v>276</v>
      </c>
      <c r="C267">
        <v>0.5</v>
      </c>
      <c r="D267" t="s">
        <v>403</v>
      </c>
      <c r="E267" t="s">
        <v>519</v>
      </c>
      <c r="F267" t="s">
        <v>519</v>
      </c>
      <c r="G267" s="284">
        <v>0</v>
      </c>
      <c r="H267"/>
      <c r="I267"/>
      <c r="J267"/>
      <c r="K267" s="285">
        <v>44927</v>
      </c>
      <c r="L267" s="286">
        <v>1.41E-2</v>
      </c>
      <c r="M267" s="286">
        <v>0</v>
      </c>
      <c r="N267" s="286">
        <v>1.41E-2</v>
      </c>
    </row>
    <row r="268" spans="1:14" ht="15" hidden="1" x14ac:dyDescent="0.25">
      <c r="A268" t="s">
        <v>2705</v>
      </c>
      <c r="B268" t="s">
        <v>276</v>
      </c>
      <c r="C268">
        <v>0.5</v>
      </c>
      <c r="D268" t="s">
        <v>403</v>
      </c>
      <c r="E268" t="s">
        <v>519</v>
      </c>
      <c r="F268" t="s">
        <v>519</v>
      </c>
      <c r="G268" s="284">
        <v>0</v>
      </c>
      <c r="H268"/>
      <c r="I268"/>
      <c r="J268"/>
      <c r="K268" s="285">
        <v>44927</v>
      </c>
      <c r="L268" s="286">
        <v>1.41E-2</v>
      </c>
      <c r="M268" s="286">
        <v>0</v>
      </c>
      <c r="N268" s="286">
        <v>1.41E-2</v>
      </c>
    </row>
    <row r="269" spans="1:14" ht="13.15" hidden="1" customHeight="1" x14ac:dyDescent="0.25">
      <c r="A269" t="s">
        <v>2704</v>
      </c>
      <c r="B269" t="s">
        <v>2703</v>
      </c>
      <c r="C269">
        <v>0.5</v>
      </c>
      <c r="D269" t="s">
        <v>403</v>
      </c>
      <c r="E269" t="s">
        <v>519</v>
      </c>
      <c r="F269" t="s">
        <v>519</v>
      </c>
      <c r="G269" s="284">
        <v>0</v>
      </c>
      <c r="H269"/>
      <c r="I269"/>
      <c r="J269"/>
      <c r="K269" s="285">
        <v>40330</v>
      </c>
      <c r="L269" s="286">
        <v>0</v>
      </c>
      <c r="M269" s="286">
        <v>0</v>
      </c>
      <c r="N269" s="286">
        <v>0</v>
      </c>
    </row>
    <row r="270" spans="1:14" ht="13.15" hidden="1" customHeight="1" x14ac:dyDescent="0.25">
      <c r="A270" t="s">
        <v>2702</v>
      </c>
      <c r="B270" t="s">
        <v>2701</v>
      </c>
      <c r="C270">
        <v>0.5</v>
      </c>
      <c r="D270" t="s">
        <v>403</v>
      </c>
      <c r="E270" t="s">
        <v>519</v>
      </c>
      <c r="F270" t="s">
        <v>519</v>
      </c>
      <c r="G270" s="284">
        <v>0</v>
      </c>
      <c r="H270"/>
      <c r="I270"/>
      <c r="J270"/>
      <c r="K270" s="285">
        <v>40330</v>
      </c>
      <c r="L270" s="286">
        <v>0</v>
      </c>
      <c r="M270" s="286">
        <v>0</v>
      </c>
      <c r="N270" s="286">
        <v>0</v>
      </c>
    </row>
    <row r="271" spans="1:14" ht="13.15" customHeight="1" x14ac:dyDescent="0.25">
      <c r="A271" t="s">
        <v>2700</v>
      </c>
      <c r="B271" t="s">
        <v>2693</v>
      </c>
      <c r="C271">
        <v>0.5</v>
      </c>
      <c r="D271" t="s">
        <v>403</v>
      </c>
      <c r="E271" t="s">
        <v>519</v>
      </c>
      <c r="F271" t="s">
        <v>519</v>
      </c>
      <c r="G271" s="284">
        <v>0</v>
      </c>
      <c r="H271"/>
      <c r="I271"/>
      <c r="J271"/>
      <c r="K271" s="285">
        <v>44927</v>
      </c>
      <c r="L271" s="286">
        <v>0</v>
      </c>
      <c r="M271" s="286">
        <v>0</v>
      </c>
      <c r="N271" s="286">
        <v>0</v>
      </c>
    </row>
    <row r="272" spans="1:14" ht="13.15" customHeight="1" x14ac:dyDescent="0.25">
      <c r="A272" t="s">
        <v>2699</v>
      </c>
      <c r="B272" t="s">
        <v>2697</v>
      </c>
      <c r="C272">
        <v>0.5</v>
      </c>
      <c r="D272" t="s">
        <v>403</v>
      </c>
      <c r="E272" t="s">
        <v>519</v>
      </c>
      <c r="F272" t="s">
        <v>519</v>
      </c>
      <c r="G272" s="284">
        <v>0</v>
      </c>
      <c r="H272"/>
      <c r="I272"/>
      <c r="J272"/>
      <c r="K272" s="285">
        <v>44927</v>
      </c>
      <c r="L272" s="286">
        <v>0</v>
      </c>
      <c r="M272" s="286">
        <v>0</v>
      </c>
      <c r="N272" s="286">
        <v>0</v>
      </c>
    </row>
    <row r="273" spans="1:14" ht="13.15" customHeight="1" x14ac:dyDescent="0.25">
      <c r="A273" t="s">
        <v>2698</v>
      </c>
      <c r="B273" t="s">
        <v>2697</v>
      </c>
      <c r="C273">
        <v>0.5</v>
      </c>
      <c r="D273" t="s">
        <v>403</v>
      </c>
      <c r="E273" t="s">
        <v>519</v>
      </c>
      <c r="F273" t="s">
        <v>519</v>
      </c>
      <c r="G273" s="284">
        <v>0</v>
      </c>
      <c r="H273"/>
      <c r="I273"/>
      <c r="J273"/>
      <c r="K273" s="285">
        <v>44927</v>
      </c>
      <c r="L273" s="286">
        <v>0</v>
      </c>
      <c r="M273" s="286">
        <v>0</v>
      </c>
      <c r="N273" s="286">
        <v>0</v>
      </c>
    </row>
    <row r="274" spans="1:14" ht="13.15" customHeight="1" x14ac:dyDescent="0.25">
      <c r="A274" t="s">
        <v>105</v>
      </c>
      <c r="B274" t="s">
        <v>2695</v>
      </c>
      <c r="C274">
        <v>0.5</v>
      </c>
      <c r="D274" t="s">
        <v>403</v>
      </c>
      <c r="E274" t="s">
        <v>519</v>
      </c>
      <c r="F274" t="s">
        <v>519</v>
      </c>
      <c r="G274" s="284">
        <v>-0.13</v>
      </c>
      <c r="H274"/>
      <c r="I274"/>
      <c r="J274"/>
      <c r="K274" s="285">
        <v>44927</v>
      </c>
      <c r="L274" s="286">
        <v>0</v>
      </c>
      <c r="M274" s="286">
        <v>0</v>
      </c>
      <c r="N274" s="286">
        <v>0</v>
      </c>
    </row>
    <row r="275" spans="1:14" ht="13.15" customHeight="1" x14ac:dyDescent="0.25">
      <c r="A275" t="s">
        <v>2696</v>
      </c>
      <c r="B275" t="s">
        <v>2695</v>
      </c>
      <c r="C275">
        <v>0.5</v>
      </c>
      <c r="D275" t="s">
        <v>403</v>
      </c>
      <c r="E275" t="s">
        <v>519</v>
      </c>
      <c r="F275" t="s">
        <v>519</v>
      </c>
      <c r="G275" s="284">
        <v>-0.13</v>
      </c>
      <c r="H275"/>
      <c r="I275"/>
      <c r="J275"/>
      <c r="K275" s="285">
        <v>44927</v>
      </c>
      <c r="L275" s="286">
        <v>0</v>
      </c>
      <c r="M275" s="286">
        <v>0</v>
      </c>
      <c r="N275" s="286">
        <v>0</v>
      </c>
    </row>
    <row r="276" spans="1:14" ht="13.15" customHeight="1" x14ac:dyDescent="0.25">
      <c r="A276" t="s">
        <v>2694</v>
      </c>
      <c r="B276" t="s">
        <v>2693</v>
      </c>
      <c r="C276">
        <v>0.5</v>
      </c>
      <c r="D276" t="s">
        <v>403</v>
      </c>
      <c r="E276" t="s">
        <v>519</v>
      </c>
      <c r="F276" t="s">
        <v>519</v>
      </c>
      <c r="G276" s="284">
        <v>0</v>
      </c>
      <c r="H276"/>
      <c r="I276"/>
      <c r="J276"/>
      <c r="K276" s="285">
        <v>44927</v>
      </c>
      <c r="L276" s="286">
        <v>0</v>
      </c>
      <c r="M276" s="286">
        <v>0</v>
      </c>
      <c r="N276" s="286">
        <v>0</v>
      </c>
    </row>
    <row r="277" spans="1:14" ht="13.15" customHeight="1" x14ac:dyDescent="0.25">
      <c r="A277" t="s">
        <v>2692</v>
      </c>
      <c r="B277" t="s">
        <v>2690</v>
      </c>
      <c r="C277">
        <v>0.5</v>
      </c>
      <c r="D277" t="s">
        <v>403</v>
      </c>
      <c r="E277" t="s">
        <v>519</v>
      </c>
      <c r="F277" t="s">
        <v>519</v>
      </c>
      <c r="G277" s="284">
        <v>0</v>
      </c>
      <c r="H277"/>
      <c r="I277"/>
      <c r="J277"/>
      <c r="K277" s="285">
        <v>44927</v>
      </c>
      <c r="L277" s="286">
        <v>0</v>
      </c>
      <c r="M277" s="286">
        <v>0</v>
      </c>
      <c r="N277" s="286">
        <v>0</v>
      </c>
    </row>
    <row r="278" spans="1:14" ht="13.15" customHeight="1" x14ac:dyDescent="0.25">
      <c r="A278" t="s">
        <v>2691</v>
      </c>
      <c r="B278" t="s">
        <v>2690</v>
      </c>
      <c r="C278">
        <v>0.5</v>
      </c>
      <c r="D278" t="s">
        <v>403</v>
      </c>
      <c r="E278" t="s">
        <v>519</v>
      </c>
      <c r="F278" t="s">
        <v>519</v>
      </c>
      <c r="G278" s="284">
        <v>0</v>
      </c>
      <c r="H278"/>
      <c r="I278"/>
      <c r="J278"/>
      <c r="K278" s="285">
        <v>44927</v>
      </c>
      <c r="L278" s="286">
        <v>0</v>
      </c>
      <c r="M278" s="286">
        <v>0</v>
      </c>
      <c r="N278" s="286">
        <v>0</v>
      </c>
    </row>
    <row r="279" spans="1:14" ht="13.15" customHeight="1" x14ac:dyDescent="0.25">
      <c r="A279" t="s">
        <v>116</v>
      </c>
      <c r="B279" t="s">
        <v>2686</v>
      </c>
      <c r="C279">
        <v>0.5</v>
      </c>
      <c r="D279" t="s">
        <v>403</v>
      </c>
      <c r="E279" t="s">
        <v>519</v>
      </c>
      <c r="F279" t="s">
        <v>519</v>
      </c>
      <c r="G279" s="284">
        <v>-0.19</v>
      </c>
      <c r="H279"/>
      <c r="I279"/>
      <c r="J279"/>
      <c r="K279" s="285">
        <v>44927</v>
      </c>
      <c r="L279" s="286">
        <v>8.9399999999999993E-2</v>
      </c>
      <c r="M279" s="286">
        <v>0</v>
      </c>
      <c r="N279" s="286">
        <v>8.9399999999999993E-2</v>
      </c>
    </row>
    <row r="280" spans="1:14" ht="13.15" customHeight="1" x14ac:dyDescent="0.25">
      <c r="A280" t="s">
        <v>111</v>
      </c>
      <c r="B280" t="s">
        <v>2688</v>
      </c>
      <c r="C280">
        <v>0.5</v>
      </c>
      <c r="D280" t="s">
        <v>403</v>
      </c>
      <c r="E280" t="s">
        <v>519</v>
      </c>
      <c r="F280" t="s">
        <v>519</v>
      </c>
      <c r="G280" s="284">
        <v>-0.19</v>
      </c>
      <c r="H280"/>
      <c r="I280"/>
      <c r="J280"/>
      <c r="K280" s="285">
        <v>44927</v>
      </c>
      <c r="L280" s="286">
        <v>4.2500000000000003E-2</v>
      </c>
      <c r="M280" s="286">
        <v>0</v>
      </c>
      <c r="N280" s="286">
        <v>4.2500000000000003E-2</v>
      </c>
    </row>
    <row r="281" spans="1:14" ht="13.15" customHeight="1" x14ac:dyDescent="0.25">
      <c r="A281" t="s">
        <v>2689</v>
      </c>
      <c r="B281" t="s">
        <v>2688</v>
      </c>
      <c r="C281">
        <v>0.5</v>
      </c>
      <c r="D281" t="s">
        <v>403</v>
      </c>
      <c r="E281" t="s">
        <v>519</v>
      </c>
      <c r="F281" t="s">
        <v>519</v>
      </c>
      <c r="G281" s="284">
        <v>-0.19</v>
      </c>
      <c r="H281"/>
      <c r="I281"/>
      <c r="J281"/>
      <c r="K281" s="285">
        <v>44927</v>
      </c>
      <c r="L281" s="286">
        <v>4.2500000000000003E-2</v>
      </c>
      <c r="M281" s="286">
        <v>0</v>
      </c>
      <c r="N281" s="286">
        <v>4.2500000000000003E-2</v>
      </c>
    </row>
    <row r="282" spans="1:14" ht="13.15" customHeight="1" x14ac:dyDescent="0.25">
      <c r="A282" t="s">
        <v>2687</v>
      </c>
      <c r="B282" t="s">
        <v>2686</v>
      </c>
      <c r="C282">
        <v>0.5</v>
      </c>
      <c r="D282" t="s">
        <v>403</v>
      </c>
      <c r="E282" t="s">
        <v>519</v>
      </c>
      <c r="F282" t="s">
        <v>519</v>
      </c>
      <c r="G282" s="284">
        <v>-0.19</v>
      </c>
      <c r="H282"/>
      <c r="I282"/>
      <c r="J282"/>
      <c r="K282" s="285">
        <v>44927</v>
      </c>
      <c r="L282" s="286">
        <v>8.9399999999999993E-2</v>
      </c>
      <c r="M282" s="286">
        <v>0</v>
      </c>
      <c r="N282" s="286">
        <v>8.9399999999999993E-2</v>
      </c>
    </row>
    <row r="283" spans="1:14" ht="13.15" customHeight="1" x14ac:dyDescent="0.25">
      <c r="A283" t="s">
        <v>122</v>
      </c>
      <c r="B283" t="s">
        <v>2684</v>
      </c>
      <c r="C283">
        <v>0.5</v>
      </c>
      <c r="D283" t="s">
        <v>403</v>
      </c>
      <c r="E283" t="s">
        <v>519</v>
      </c>
      <c r="F283" t="s">
        <v>519</v>
      </c>
      <c r="G283" s="284">
        <v>-0.19</v>
      </c>
      <c r="H283"/>
      <c r="I283"/>
      <c r="J283"/>
      <c r="K283" s="285">
        <v>44927</v>
      </c>
      <c r="L283" s="286">
        <v>8.9499999999999996E-2</v>
      </c>
      <c r="M283" s="286">
        <v>0</v>
      </c>
      <c r="N283" s="286">
        <v>8.9499999999999996E-2</v>
      </c>
    </row>
    <row r="284" spans="1:14" ht="15" x14ac:dyDescent="0.25">
      <c r="A284" t="s">
        <v>2685</v>
      </c>
      <c r="B284" t="s">
        <v>2684</v>
      </c>
      <c r="C284">
        <v>0.5</v>
      </c>
      <c r="D284" t="s">
        <v>403</v>
      </c>
      <c r="E284" t="s">
        <v>519</v>
      </c>
      <c r="F284" t="s">
        <v>519</v>
      </c>
      <c r="G284" s="284">
        <v>-0.19</v>
      </c>
      <c r="H284"/>
      <c r="I284"/>
      <c r="J284"/>
      <c r="K284" s="285">
        <v>44927</v>
      </c>
      <c r="L284" s="286">
        <v>8.9499999999999996E-2</v>
      </c>
      <c r="M284" s="286">
        <v>0</v>
      </c>
      <c r="N284" s="286">
        <v>8.9499999999999996E-2</v>
      </c>
    </row>
    <row r="285" spans="1:14" ht="15" x14ac:dyDescent="0.25">
      <c r="A285" t="s">
        <v>2683</v>
      </c>
      <c r="B285" t="s">
        <v>2682</v>
      </c>
      <c r="C285">
        <v>0.5</v>
      </c>
      <c r="D285" t="s">
        <v>403</v>
      </c>
      <c r="E285" t="s">
        <v>519</v>
      </c>
      <c r="F285" t="s">
        <v>519</v>
      </c>
      <c r="G285" s="284">
        <v>0</v>
      </c>
      <c r="H285"/>
      <c r="I285"/>
      <c r="J285"/>
      <c r="K285" s="285">
        <v>44927</v>
      </c>
      <c r="L285" s="286">
        <v>0</v>
      </c>
      <c r="M285" s="286">
        <v>0</v>
      </c>
      <c r="N285" s="286">
        <v>0</v>
      </c>
    </row>
    <row r="286" spans="1:14" ht="15" x14ac:dyDescent="0.25">
      <c r="A286" t="s">
        <v>2681</v>
      </c>
      <c r="B286" t="s">
        <v>2679</v>
      </c>
      <c r="C286">
        <v>0.5</v>
      </c>
      <c r="D286" t="s">
        <v>403</v>
      </c>
      <c r="E286" t="s">
        <v>519</v>
      </c>
      <c r="F286" t="s">
        <v>519</v>
      </c>
      <c r="G286" s="284">
        <v>0</v>
      </c>
      <c r="H286"/>
      <c r="I286"/>
      <c r="J286"/>
      <c r="K286" s="285">
        <v>44927</v>
      </c>
      <c r="L286" s="286">
        <v>1.8500000000000003E-2</v>
      </c>
      <c r="M286" s="286">
        <v>0</v>
      </c>
      <c r="N286" s="286">
        <v>1.8500000000000003E-2</v>
      </c>
    </row>
    <row r="287" spans="1:14" ht="15" x14ac:dyDescent="0.25">
      <c r="A287" t="s">
        <v>2680</v>
      </c>
      <c r="B287" t="s">
        <v>2679</v>
      </c>
      <c r="C287">
        <v>0.5</v>
      </c>
      <c r="D287" t="s">
        <v>403</v>
      </c>
      <c r="E287" t="s">
        <v>519</v>
      </c>
      <c r="F287" t="s">
        <v>519</v>
      </c>
      <c r="G287" s="284">
        <v>0</v>
      </c>
      <c r="H287"/>
      <c r="I287"/>
      <c r="J287"/>
      <c r="K287" s="285">
        <v>44927</v>
      </c>
      <c r="L287" s="286">
        <v>1.8500000000000003E-2</v>
      </c>
      <c r="M287" s="286">
        <v>0</v>
      </c>
      <c r="N287" s="286">
        <v>1.8500000000000003E-2</v>
      </c>
    </row>
    <row r="288" spans="1:14" ht="15" x14ac:dyDescent="0.25">
      <c r="A288" t="s">
        <v>2678</v>
      </c>
      <c r="B288" t="s">
        <v>2676</v>
      </c>
      <c r="C288">
        <v>0.5</v>
      </c>
      <c r="D288" t="s">
        <v>403</v>
      </c>
      <c r="E288" t="s">
        <v>519</v>
      </c>
      <c r="F288" t="s">
        <v>519</v>
      </c>
      <c r="G288" s="284">
        <v>0</v>
      </c>
      <c r="H288"/>
      <c r="I288"/>
      <c r="J288"/>
      <c r="K288" s="285">
        <v>44927</v>
      </c>
      <c r="L288" s="286">
        <v>2.41E-2</v>
      </c>
      <c r="M288" s="286">
        <v>0</v>
      </c>
      <c r="N288" s="286">
        <v>2.41E-2</v>
      </c>
    </row>
    <row r="289" spans="1:14" ht="15" x14ac:dyDescent="0.25">
      <c r="A289" t="s">
        <v>2677</v>
      </c>
      <c r="B289" t="s">
        <v>2676</v>
      </c>
      <c r="C289">
        <v>0.5</v>
      </c>
      <c r="D289" t="s">
        <v>403</v>
      </c>
      <c r="E289" t="s">
        <v>519</v>
      </c>
      <c r="F289" t="s">
        <v>519</v>
      </c>
      <c r="G289" s="284">
        <v>0</v>
      </c>
      <c r="H289"/>
      <c r="I289"/>
      <c r="J289"/>
      <c r="K289" s="285">
        <v>44927</v>
      </c>
      <c r="L289" s="286">
        <v>2.41E-2</v>
      </c>
      <c r="M289" s="286">
        <v>0</v>
      </c>
      <c r="N289" s="286">
        <v>2.41E-2</v>
      </c>
    </row>
    <row r="290" spans="1:14" ht="15" x14ac:dyDescent="0.25">
      <c r="A290" t="s">
        <v>2675</v>
      </c>
      <c r="B290" t="s">
        <v>2671</v>
      </c>
      <c r="C290">
        <v>0.5</v>
      </c>
      <c r="D290" t="s">
        <v>403</v>
      </c>
      <c r="E290" t="s">
        <v>519</v>
      </c>
      <c r="F290" t="s">
        <v>519</v>
      </c>
      <c r="G290" s="284">
        <v>0</v>
      </c>
      <c r="H290"/>
      <c r="I290"/>
      <c r="J290"/>
      <c r="K290" s="285">
        <v>44927</v>
      </c>
      <c r="L290" s="286">
        <v>8.1000000000000013E-3</v>
      </c>
      <c r="M290" s="286">
        <v>0</v>
      </c>
      <c r="N290" s="286">
        <v>8.1000000000000013E-3</v>
      </c>
    </row>
    <row r="291" spans="1:14" ht="15" x14ac:dyDescent="0.25">
      <c r="A291" t="s">
        <v>2674</v>
      </c>
      <c r="B291" t="s">
        <v>2671</v>
      </c>
      <c r="C291">
        <v>0.5</v>
      </c>
      <c r="D291" t="s">
        <v>403</v>
      </c>
      <c r="E291" t="s">
        <v>519</v>
      </c>
      <c r="F291" t="s">
        <v>519</v>
      </c>
      <c r="G291" s="284">
        <v>0</v>
      </c>
      <c r="H291"/>
      <c r="I291"/>
      <c r="J291"/>
      <c r="K291" s="285">
        <v>44927</v>
      </c>
      <c r="L291" s="286">
        <v>8.1000000000000013E-3</v>
      </c>
      <c r="M291" s="286">
        <v>0</v>
      </c>
      <c r="N291" s="286">
        <v>8.1000000000000013E-3</v>
      </c>
    </row>
    <row r="292" spans="1:14" ht="15" x14ac:dyDescent="0.25">
      <c r="A292" t="s">
        <v>2673</v>
      </c>
      <c r="B292" t="s">
        <v>2671</v>
      </c>
      <c r="C292">
        <v>0.5</v>
      </c>
      <c r="D292" t="s">
        <v>403</v>
      </c>
      <c r="E292" t="s">
        <v>519</v>
      </c>
      <c r="F292" t="s">
        <v>519</v>
      </c>
      <c r="G292" s="284">
        <v>0</v>
      </c>
      <c r="H292"/>
      <c r="I292"/>
      <c r="J292"/>
      <c r="K292" s="285">
        <v>44927</v>
      </c>
      <c r="L292" s="286">
        <v>8.1000000000000013E-3</v>
      </c>
      <c r="M292" s="286">
        <v>0</v>
      </c>
      <c r="N292" s="286">
        <v>8.1000000000000013E-3</v>
      </c>
    </row>
    <row r="293" spans="1:14" ht="15" x14ac:dyDescent="0.25">
      <c r="A293" t="s">
        <v>2672</v>
      </c>
      <c r="B293" t="s">
        <v>2671</v>
      </c>
      <c r="C293">
        <v>0.5</v>
      </c>
      <c r="D293" t="s">
        <v>403</v>
      </c>
      <c r="E293" t="s">
        <v>519</v>
      </c>
      <c r="F293" t="s">
        <v>519</v>
      </c>
      <c r="G293" s="284">
        <v>0</v>
      </c>
      <c r="H293"/>
      <c r="I293"/>
      <c r="J293"/>
      <c r="K293" s="285">
        <v>44927</v>
      </c>
      <c r="L293" s="286">
        <v>8.1000000000000013E-3</v>
      </c>
      <c r="M293" s="286">
        <v>0</v>
      </c>
      <c r="N293" s="286">
        <v>8.1000000000000013E-3</v>
      </c>
    </row>
    <row r="294" spans="1:14" ht="15" x14ac:dyDescent="0.25">
      <c r="A294" t="s">
        <v>277</v>
      </c>
      <c r="B294" t="s">
        <v>2667</v>
      </c>
      <c r="C294">
        <v>0.5</v>
      </c>
      <c r="D294" t="s">
        <v>403</v>
      </c>
      <c r="E294" t="s">
        <v>519</v>
      </c>
      <c r="F294" t="s">
        <v>519</v>
      </c>
      <c r="G294" s="284">
        <v>0</v>
      </c>
      <c r="H294"/>
      <c r="I294"/>
      <c r="J294"/>
      <c r="K294" s="285">
        <v>44927</v>
      </c>
      <c r="L294" s="286">
        <v>2.92E-2</v>
      </c>
      <c r="M294" s="286">
        <v>0</v>
      </c>
      <c r="N294" s="286">
        <v>2.92E-2</v>
      </c>
    </row>
    <row r="295" spans="1:14" ht="15" x14ac:dyDescent="0.25">
      <c r="A295" t="s">
        <v>2670</v>
      </c>
      <c r="B295" t="s">
        <v>2667</v>
      </c>
      <c r="C295">
        <v>0.5</v>
      </c>
      <c r="D295" t="s">
        <v>403</v>
      </c>
      <c r="E295" t="s">
        <v>519</v>
      </c>
      <c r="F295" t="s">
        <v>519</v>
      </c>
      <c r="G295" s="284">
        <v>0</v>
      </c>
      <c r="H295"/>
      <c r="I295"/>
      <c r="J295"/>
      <c r="K295" s="285">
        <v>44927</v>
      </c>
      <c r="L295" s="286">
        <v>2.92E-2</v>
      </c>
      <c r="M295" s="286">
        <v>0</v>
      </c>
      <c r="N295" s="286">
        <v>2.92E-2</v>
      </c>
    </row>
    <row r="296" spans="1:14" ht="15" x14ac:dyDescent="0.25">
      <c r="A296" t="s">
        <v>2669</v>
      </c>
      <c r="B296" t="s">
        <v>2667</v>
      </c>
      <c r="C296">
        <v>0.5</v>
      </c>
      <c r="D296" t="s">
        <v>403</v>
      </c>
      <c r="E296" t="s">
        <v>519</v>
      </c>
      <c r="F296" t="s">
        <v>519</v>
      </c>
      <c r="G296" s="284">
        <v>0</v>
      </c>
      <c r="H296"/>
      <c r="I296"/>
      <c r="J296"/>
      <c r="K296" s="285">
        <v>44927</v>
      </c>
      <c r="L296" s="286">
        <v>2.92E-2</v>
      </c>
      <c r="M296" s="286">
        <v>0</v>
      </c>
      <c r="N296" s="286">
        <v>2.92E-2</v>
      </c>
    </row>
    <row r="297" spans="1:14" ht="15" x14ac:dyDescent="0.25">
      <c r="A297" t="s">
        <v>2668</v>
      </c>
      <c r="B297" t="s">
        <v>2667</v>
      </c>
      <c r="C297">
        <v>0.5</v>
      </c>
      <c r="D297" t="s">
        <v>403</v>
      </c>
      <c r="E297" t="s">
        <v>519</v>
      </c>
      <c r="F297" t="s">
        <v>519</v>
      </c>
      <c r="G297" s="284">
        <v>0</v>
      </c>
      <c r="H297"/>
      <c r="I297"/>
      <c r="J297"/>
      <c r="K297" s="285">
        <v>44927</v>
      </c>
      <c r="L297" s="286">
        <v>2.92E-2</v>
      </c>
      <c r="M297" s="286">
        <v>0</v>
      </c>
      <c r="N297" s="286">
        <v>2.92E-2</v>
      </c>
    </row>
    <row r="298" spans="1:14" ht="15" x14ac:dyDescent="0.25">
      <c r="A298" t="s">
        <v>2666</v>
      </c>
      <c r="B298" t="s">
        <v>2662</v>
      </c>
      <c r="C298">
        <v>0.5</v>
      </c>
      <c r="D298" t="s">
        <v>403</v>
      </c>
      <c r="E298" t="s">
        <v>519</v>
      </c>
      <c r="F298" t="s">
        <v>519</v>
      </c>
      <c r="G298" s="284">
        <v>0</v>
      </c>
      <c r="H298"/>
      <c r="I298"/>
      <c r="J298"/>
      <c r="K298" s="285">
        <v>44927</v>
      </c>
      <c r="L298" s="286">
        <v>3.6900000000000002E-2</v>
      </c>
      <c r="M298" s="286">
        <v>0</v>
      </c>
      <c r="N298" s="286">
        <v>3.6900000000000002E-2</v>
      </c>
    </row>
    <row r="299" spans="1:14" ht="15" x14ac:dyDescent="0.25">
      <c r="A299" t="s">
        <v>2665</v>
      </c>
      <c r="B299" t="s">
        <v>2662</v>
      </c>
      <c r="C299">
        <v>0.5</v>
      </c>
      <c r="D299" t="s">
        <v>403</v>
      </c>
      <c r="E299" t="s">
        <v>519</v>
      </c>
      <c r="F299" t="s">
        <v>519</v>
      </c>
      <c r="G299" s="284">
        <v>0</v>
      </c>
      <c r="H299"/>
      <c r="I299"/>
      <c r="J299"/>
      <c r="K299" s="285">
        <v>44927</v>
      </c>
      <c r="L299" s="286">
        <v>3.6900000000000002E-2</v>
      </c>
      <c r="M299" s="286">
        <v>0</v>
      </c>
      <c r="N299" s="286">
        <v>3.6900000000000002E-2</v>
      </c>
    </row>
    <row r="300" spans="1:14" ht="15" x14ac:dyDescent="0.25">
      <c r="A300" t="s">
        <v>2664</v>
      </c>
      <c r="B300" t="s">
        <v>2662</v>
      </c>
      <c r="C300">
        <v>0.5</v>
      </c>
      <c r="D300" t="s">
        <v>403</v>
      </c>
      <c r="E300" t="s">
        <v>519</v>
      </c>
      <c r="F300" t="s">
        <v>519</v>
      </c>
      <c r="G300" s="284">
        <v>0</v>
      </c>
      <c r="H300"/>
      <c r="I300"/>
      <c r="J300"/>
      <c r="K300" s="285">
        <v>44927</v>
      </c>
      <c r="L300" s="286">
        <v>3.6900000000000002E-2</v>
      </c>
      <c r="M300" s="286">
        <v>0</v>
      </c>
      <c r="N300" s="286">
        <v>3.6900000000000002E-2</v>
      </c>
    </row>
    <row r="301" spans="1:14" ht="15" x14ac:dyDescent="0.25">
      <c r="A301" t="s">
        <v>2663</v>
      </c>
      <c r="B301" t="s">
        <v>2662</v>
      </c>
      <c r="C301">
        <v>0.5</v>
      </c>
      <c r="D301" t="s">
        <v>403</v>
      </c>
      <c r="E301" t="s">
        <v>519</v>
      </c>
      <c r="F301" t="s">
        <v>519</v>
      </c>
      <c r="G301" s="284">
        <v>0</v>
      </c>
      <c r="H301"/>
      <c r="I301"/>
      <c r="J301"/>
      <c r="K301" s="285">
        <v>44927</v>
      </c>
      <c r="L301" s="286">
        <v>3.6900000000000002E-2</v>
      </c>
      <c r="M301" s="286">
        <v>0</v>
      </c>
      <c r="N301" s="286">
        <v>3.6900000000000002E-2</v>
      </c>
    </row>
    <row r="302" spans="1:14" ht="15" x14ac:dyDescent="0.25">
      <c r="A302" t="s">
        <v>2661</v>
      </c>
      <c r="B302" t="s">
        <v>1112</v>
      </c>
      <c r="C302">
        <v>0.5</v>
      </c>
      <c r="D302" t="s">
        <v>783</v>
      </c>
      <c r="E302" t="s">
        <v>519</v>
      </c>
      <c r="F302" t="s">
        <v>519</v>
      </c>
      <c r="G302" s="284">
        <v>0</v>
      </c>
      <c r="H302"/>
      <c r="I302"/>
      <c r="J302"/>
      <c r="K302" s="285">
        <v>42979</v>
      </c>
      <c r="L302" s="286">
        <v>0</v>
      </c>
      <c r="M302" s="286">
        <v>0</v>
      </c>
      <c r="N302" s="286">
        <v>0</v>
      </c>
    </row>
    <row r="303" spans="1:14" ht="15" x14ac:dyDescent="0.25">
      <c r="A303" t="s">
        <v>2660</v>
      </c>
      <c r="B303" t="s">
        <v>1112</v>
      </c>
      <c r="C303">
        <v>0.5</v>
      </c>
      <c r="D303" t="s">
        <v>783</v>
      </c>
      <c r="E303" t="s">
        <v>519</v>
      </c>
      <c r="F303" t="s">
        <v>519</v>
      </c>
      <c r="G303" s="284">
        <v>0</v>
      </c>
      <c r="H303"/>
      <c r="I303"/>
      <c r="J303"/>
      <c r="K303" s="285">
        <v>42979</v>
      </c>
      <c r="L303" s="286">
        <v>0</v>
      </c>
      <c r="M303" s="286">
        <v>0</v>
      </c>
      <c r="N303" s="286">
        <v>0</v>
      </c>
    </row>
    <row r="304" spans="1:14" ht="15" x14ac:dyDescent="0.25">
      <c r="A304" t="s">
        <v>2659</v>
      </c>
      <c r="B304" t="s">
        <v>538</v>
      </c>
      <c r="C304">
        <v>0.5</v>
      </c>
      <c r="D304" t="s">
        <v>403</v>
      </c>
      <c r="E304" t="s">
        <v>519</v>
      </c>
      <c r="F304" t="s">
        <v>519</v>
      </c>
      <c r="G304" s="284">
        <v>0</v>
      </c>
      <c r="H304"/>
      <c r="I304"/>
      <c r="J304"/>
      <c r="K304" s="285">
        <v>40391</v>
      </c>
      <c r="L304" s="286">
        <v>0</v>
      </c>
      <c r="M304" s="286">
        <v>0</v>
      </c>
      <c r="N304" s="286">
        <v>0</v>
      </c>
    </row>
    <row r="305" spans="1:14" ht="15" x14ac:dyDescent="0.25">
      <c r="A305" t="s">
        <v>2658</v>
      </c>
      <c r="B305" t="s">
        <v>538</v>
      </c>
      <c r="C305">
        <v>0.5</v>
      </c>
      <c r="D305" t="s">
        <v>403</v>
      </c>
      <c r="E305" t="s">
        <v>519</v>
      </c>
      <c r="F305" t="s">
        <v>519</v>
      </c>
      <c r="G305" s="284">
        <v>0</v>
      </c>
      <c r="H305"/>
      <c r="I305"/>
      <c r="J305"/>
      <c r="K305" s="285">
        <v>40391</v>
      </c>
      <c r="L305" s="286">
        <v>0</v>
      </c>
      <c r="M305" s="286">
        <v>0</v>
      </c>
      <c r="N305" s="286">
        <v>0</v>
      </c>
    </row>
    <row r="306" spans="1:14" ht="15" x14ac:dyDescent="0.25">
      <c r="A306" t="s">
        <v>278</v>
      </c>
      <c r="B306" t="s">
        <v>538</v>
      </c>
      <c r="C306">
        <v>0.5</v>
      </c>
      <c r="D306" t="s">
        <v>403</v>
      </c>
      <c r="E306" t="s">
        <v>519</v>
      </c>
      <c r="F306" t="s">
        <v>519</v>
      </c>
      <c r="G306" s="284">
        <v>0</v>
      </c>
      <c r="H306"/>
      <c r="I306"/>
      <c r="J306"/>
      <c r="K306" s="285">
        <v>40391</v>
      </c>
      <c r="L306" s="286">
        <v>0</v>
      </c>
      <c r="M306" s="286">
        <v>0</v>
      </c>
      <c r="N306" s="286">
        <v>0</v>
      </c>
    </row>
    <row r="307" spans="1:14" ht="15" x14ac:dyDescent="0.25">
      <c r="A307" t="s">
        <v>2657</v>
      </c>
      <c r="B307" t="s">
        <v>538</v>
      </c>
      <c r="C307">
        <v>0.5</v>
      </c>
      <c r="D307" t="s">
        <v>403</v>
      </c>
      <c r="E307" t="s">
        <v>519</v>
      </c>
      <c r="F307" t="s">
        <v>519</v>
      </c>
      <c r="G307" s="284">
        <v>0</v>
      </c>
      <c r="H307"/>
      <c r="I307"/>
      <c r="J307"/>
      <c r="K307" s="285">
        <v>40391</v>
      </c>
      <c r="L307" s="286">
        <v>0</v>
      </c>
      <c r="M307" s="286">
        <v>0</v>
      </c>
      <c r="N307" s="286">
        <v>0</v>
      </c>
    </row>
    <row r="308" spans="1:14" ht="15" x14ac:dyDescent="0.25">
      <c r="A308" t="s">
        <v>2656</v>
      </c>
      <c r="B308" t="s">
        <v>538</v>
      </c>
      <c r="C308">
        <v>0.5</v>
      </c>
      <c r="D308" t="s">
        <v>403</v>
      </c>
      <c r="E308" t="s">
        <v>519</v>
      </c>
      <c r="F308" t="s">
        <v>519</v>
      </c>
      <c r="G308" s="284">
        <v>0</v>
      </c>
      <c r="H308"/>
      <c r="I308"/>
      <c r="J308"/>
      <c r="K308" s="285">
        <v>40391</v>
      </c>
      <c r="L308" s="286">
        <v>0</v>
      </c>
      <c r="M308" s="286">
        <v>0</v>
      </c>
      <c r="N308" s="286">
        <v>0</v>
      </c>
    </row>
    <row r="309" spans="1:14" ht="15" x14ac:dyDescent="0.25">
      <c r="A309" t="s">
        <v>2655</v>
      </c>
      <c r="B309" t="s">
        <v>538</v>
      </c>
      <c r="C309">
        <v>0.5</v>
      </c>
      <c r="D309" t="s">
        <v>403</v>
      </c>
      <c r="E309" t="s">
        <v>519</v>
      </c>
      <c r="F309" t="s">
        <v>519</v>
      </c>
      <c r="G309" s="284">
        <v>0</v>
      </c>
      <c r="H309"/>
      <c r="I309"/>
      <c r="J309"/>
      <c r="K309" s="285">
        <v>40391</v>
      </c>
      <c r="L309" s="286">
        <v>0</v>
      </c>
      <c r="M309" s="286">
        <v>0</v>
      </c>
      <c r="N309" s="286">
        <v>0</v>
      </c>
    </row>
    <row r="310" spans="1:14" ht="15" x14ac:dyDescent="0.25">
      <c r="A310" t="s">
        <v>2654</v>
      </c>
      <c r="B310" t="s">
        <v>538</v>
      </c>
      <c r="C310">
        <v>0.5</v>
      </c>
      <c r="D310" t="s">
        <v>403</v>
      </c>
      <c r="E310" t="s">
        <v>519</v>
      </c>
      <c r="F310" t="s">
        <v>519</v>
      </c>
      <c r="G310" s="284">
        <v>0</v>
      </c>
      <c r="H310"/>
      <c r="I310"/>
      <c r="J310"/>
      <c r="K310" s="285">
        <v>40391</v>
      </c>
      <c r="L310" s="286">
        <v>0</v>
      </c>
      <c r="M310" s="286">
        <v>0</v>
      </c>
      <c r="N310" s="286">
        <v>0</v>
      </c>
    </row>
    <row r="311" spans="1:14" ht="15" x14ac:dyDescent="0.25">
      <c r="A311" t="s">
        <v>2653</v>
      </c>
      <c r="B311" t="s">
        <v>538</v>
      </c>
      <c r="C311">
        <v>0.5</v>
      </c>
      <c r="D311" t="s">
        <v>403</v>
      </c>
      <c r="E311" t="s">
        <v>519</v>
      </c>
      <c r="F311" t="s">
        <v>519</v>
      </c>
      <c r="G311" s="284">
        <v>0</v>
      </c>
      <c r="H311"/>
      <c r="I311"/>
      <c r="J311"/>
      <c r="K311" s="285">
        <v>40391</v>
      </c>
      <c r="L311" s="286">
        <v>0</v>
      </c>
      <c r="M311" s="286">
        <v>0</v>
      </c>
      <c r="N311" s="286">
        <v>0</v>
      </c>
    </row>
    <row r="312" spans="1:14" ht="15" x14ac:dyDescent="0.25">
      <c r="A312" t="s">
        <v>2652</v>
      </c>
      <c r="B312" t="s">
        <v>520</v>
      </c>
      <c r="C312">
        <v>0.5</v>
      </c>
      <c r="D312" t="s">
        <v>403</v>
      </c>
      <c r="E312" t="s">
        <v>519</v>
      </c>
      <c r="F312" t="s">
        <v>519</v>
      </c>
      <c r="G312" s="284">
        <v>0</v>
      </c>
      <c r="H312"/>
      <c r="I312"/>
      <c r="J312"/>
      <c r="K312" s="285">
        <v>41730</v>
      </c>
      <c r="L312" s="286">
        <v>0</v>
      </c>
      <c r="M312" s="286">
        <v>0</v>
      </c>
      <c r="N312" s="286">
        <v>0</v>
      </c>
    </row>
    <row r="313" spans="1:14" ht="15" x14ac:dyDescent="0.25">
      <c r="A313" t="s">
        <v>2651</v>
      </c>
      <c r="B313" t="s">
        <v>2651</v>
      </c>
      <c r="C313">
        <v>0.5</v>
      </c>
      <c r="D313" t="s">
        <v>403</v>
      </c>
      <c r="E313" t="s">
        <v>519</v>
      </c>
      <c r="F313" t="s">
        <v>519</v>
      </c>
      <c r="G313" s="284">
        <v>0</v>
      </c>
      <c r="H313"/>
      <c r="I313"/>
      <c r="J313"/>
      <c r="K313" s="285">
        <v>44927</v>
      </c>
      <c r="L313" s="286">
        <v>1.9799999999999998E-2</v>
      </c>
      <c r="M313" s="286">
        <v>0</v>
      </c>
      <c r="N313" s="286">
        <v>1.9799999999999998E-2</v>
      </c>
    </row>
    <row r="314" spans="1:14" ht="15" x14ac:dyDescent="0.25">
      <c r="A314" t="s">
        <v>2650</v>
      </c>
      <c r="B314" t="s">
        <v>2650</v>
      </c>
      <c r="C314">
        <v>0.5</v>
      </c>
      <c r="D314" t="s">
        <v>783</v>
      </c>
      <c r="E314" t="s">
        <v>519</v>
      </c>
      <c r="F314" t="s">
        <v>519</v>
      </c>
      <c r="G314" s="284">
        <v>0</v>
      </c>
      <c r="H314"/>
      <c r="I314"/>
      <c r="J314"/>
      <c r="K314" s="285">
        <v>40330</v>
      </c>
      <c r="L314" s="286">
        <v>0</v>
      </c>
      <c r="M314" s="286">
        <v>0</v>
      </c>
      <c r="N314" s="286">
        <v>0</v>
      </c>
    </row>
    <row r="315" spans="1:14" ht="15" x14ac:dyDescent="0.25">
      <c r="A315" t="s">
        <v>2649</v>
      </c>
      <c r="B315" t="s">
        <v>2648</v>
      </c>
      <c r="C315">
        <v>0.5</v>
      </c>
      <c r="D315" t="s">
        <v>403</v>
      </c>
      <c r="E315" t="s">
        <v>519</v>
      </c>
      <c r="F315" t="s">
        <v>519</v>
      </c>
      <c r="G315" s="284">
        <v>0</v>
      </c>
      <c r="H315"/>
      <c r="I315"/>
      <c r="J315"/>
      <c r="K315" s="285">
        <v>44927</v>
      </c>
      <c r="L315" s="286">
        <v>0</v>
      </c>
      <c r="M315" s="286">
        <v>0</v>
      </c>
      <c r="N315" s="286">
        <v>0</v>
      </c>
    </row>
    <row r="316" spans="1:14" ht="15" x14ac:dyDescent="0.25">
      <c r="A316" t="s">
        <v>2647</v>
      </c>
      <c r="B316" t="s">
        <v>2645</v>
      </c>
      <c r="C316">
        <v>0.5</v>
      </c>
      <c r="D316" t="s">
        <v>403</v>
      </c>
      <c r="E316" t="s">
        <v>519</v>
      </c>
      <c r="F316" t="s">
        <v>519</v>
      </c>
      <c r="G316" s="284">
        <v>-0.04</v>
      </c>
      <c r="H316"/>
      <c r="I316"/>
      <c r="J316"/>
      <c r="K316" s="285">
        <v>44927</v>
      </c>
      <c r="L316" s="286">
        <v>2.0769230769230769E-2</v>
      </c>
      <c r="M316" s="286">
        <v>8.3076923076923215E-4</v>
      </c>
      <c r="N316" s="286">
        <v>2.1600000000000001E-2</v>
      </c>
    </row>
    <row r="317" spans="1:14" ht="15" x14ac:dyDescent="0.25">
      <c r="A317" t="s">
        <v>2646</v>
      </c>
      <c r="B317" t="s">
        <v>2645</v>
      </c>
      <c r="C317">
        <v>0.5</v>
      </c>
      <c r="D317" t="s">
        <v>403</v>
      </c>
      <c r="E317" t="s">
        <v>519</v>
      </c>
      <c r="F317" t="s">
        <v>519</v>
      </c>
      <c r="G317" s="284">
        <v>-0.04</v>
      </c>
      <c r="H317"/>
      <c r="I317"/>
      <c r="J317"/>
      <c r="K317" s="285">
        <v>44927</v>
      </c>
      <c r="L317" s="286">
        <v>2.0769230769230769E-2</v>
      </c>
      <c r="M317" s="286">
        <v>8.3076923076923215E-4</v>
      </c>
      <c r="N317" s="286">
        <v>2.1600000000000001E-2</v>
      </c>
    </row>
    <row r="318" spans="1:14" ht="15" x14ac:dyDescent="0.25">
      <c r="A318" t="s">
        <v>279</v>
      </c>
      <c r="B318" t="s">
        <v>2643</v>
      </c>
      <c r="C318">
        <v>0.5</v>
      </c>
      <c r="D318" t="s">
        <v>403</v>
      </c>
      <c r="E318" t="s">
        <v>519</v>
      </c>
      <c r="F318" t="s">
        <v>519</v>
      </c>
      <c r="G318" s="284">
        <v>-0.06</v>
      </c>
      <c r="H318"/>
      <c r="I318"/>
      <c r="J318"/>
      <c r="K318" s="285">
        <v>44927</v>
      </c>
      <c r="L318" s="286">
        <v>1.6037735849056604E-2</v>
      </c>
      <c r="M318" s="286">
        <v>9.6226415094339754E-4</v>
      </c>
      <c r="N318" s="286">
        <v>1.7000000000000001E-2</v>
      </c>
    </row>
    <row r="319" spans="1:14" ht="15" x14ac:dyDescent="0.25">
      <c r="A319" t="s">
        <v>2644</v>
      </c>
      <c r="B319" t="s">
        <v>2643</v>
      </c>
      <c r="C319">
        <v>0.5</v>
      </c>
      <c r="D319" t="s">
        <v>403</v>
      </c>
      <c r="E319" t="s">
        <v>519</v>
      </c>
      <c r="F319" t="s">
        <v>519</v>
      </c>
      <c r="G319" s="284">
        <v>-0.06</v>
      </c>
      <c r="H319"/>
      <c r="I319"/>
      <c r="J319"/>
      <c r="K319" s="285">
        <v>44927</v>
      </c>
      <c r="L319" s="286">
        <v>1.6037735849056604E-2</v>
      </c>
      <c r="M319" s="286">
        <v>9.6226415094339754E-4</v>
      </c>
      <c r="N319" s="286">
        <v>1.7000000000000001E-2</v>
      </c>
    </row>
    <row r="320" spans="1:14" ht="15" x14ac:dyDescent="0.25">
      <c r="A320" t="s">
        <v>2642</v>
      </c>
      <c r="B320" t="s">
        <v>2641</v>
      </c>
      <c r="C320">
        <v>0.5</v>
      </c>
      <c r="D320" t="s">
        <v>403</v>
      </c>
      <c r="E320" t="s">
        <v>519</v>
      </c>
      <c r="F320" t="s">
        <v>519</v>
      </c>
      <c r="G320" s="284">
        <v>0</v>
      </c>
      <c r="H320"/>
      <c r="I320"/>
      <c r="J320"/>
      <c r="K320" s="285">
        <v>43101</v>
      </c>
      <c r="L320" s="286">
        <v>0</v>
      </c>
      <c r="M320" s="286">
        <v>0</v>
      </c>
      <c r="N320" s="286">
        <v>0</v>
      </c>
    </row>
    <row r="321" spans="1:14" ht="15" x14ac:dyDescent="0.25">
      <c r="A321" t="s">
        <v>2639</v>
      </c>
      <c r="B321" t="s">
        <v>2639</v>
      </c>
      <c r="C321">
        <v>0.5</v>
      </c>
      <c r="D321" t="s">
        <v>403</v>
      </c>
      <c r="E321" t="s">
        <v>519</v>
      </c>
      <c r="F321" t="s">
        <v>519</v>
      </c>
      <c r="G321" s="284">
        <v>-0.04</v>
      </c>
      <c r="H321"/>
      <c r="I321"/>
      <c r="J321"/>
      <c r="K321" s="285">
        <v>44927</v>
      </c>
      <c r="L321" s="286">
        <v>2.0769230769230769E-2</v>
      </c>
      <c r="M321" s="286">
        <v>8.3076923076923215E-4</v>
      </c>
      <c r="N321" s="286">
        <v>2.1600000000000001E-2</v>
      </c>
    </row>
    <row r="322" spans="1:14" ht="15" x14ac:dyDescent="0.25">
      <c r="A322" t="s">
        <v>2640</v>
      </c>
      <c r="B322" t="s">
        <v>2639</v>
      </c>
      <c r="C322">
        <v>0.5</v>
      </c>
      <c r="D322" t="s">
        <v>403</v>
      </c>
      <c r="E322" t="s">
        <v>519</v>
      </c>
      <c r="F322" t="s">
        <v>519</v>
      </c>
      <c r="G322" s="284">
        <v>-0.04</v>
      </c>
      <c r="H322"/>
      <c r="I322"/>
      <c r="J322"/>
      <c r="K322" s="285">
        <v>44927</v>
      </c>
      <c r="L322" s="286">
        <v>2.0769230769230769E-2</v>
      </c>
      <c r="M322" s="286">
        <v>8.3076923076923215E-4</v>
      </c>
      <c r="N322" s="286">
        <v>2.1600000000000001E-2</v>
      </c>
    </row>
    <row r="323" spans="1:14" ht="15" x14ac:dyDescent="0.25">
      <c r="A323" t="s">
        <v>2637</v>
      </c>
      <c r="B323" t="s">
        <v>2637</v>
      </c>
      <c r="C323">
        <v>0.5</v>
      </c>
      <c r="D323" t="s">
        <v>403</v>
      </c>
      <c r="E323" t="s">
        <v>519</v>
      </c>
      <c r="F323" t="s">
        <v>519</v>
      </c>
      <c r="G323" s="284">
        <v>-0.04</v>
      </c>
      <c r="H323"/>
      <c r="I323"/>
      <c r="J323"/>
      <c r="K323" s="285">
        <v>44927</v>
      </c>
      <c r="L323" s="286">
        <v>2.0769230769230769E-2</v>
      </c>
      <c r="M323" s="286">
        <v>8.3076923076923215E-4</v>
      </c>
      <c r="N323" s="286">
        <v>2.1600000000000001E-2</v>
      </c>
    </row>
    <row r="324" spans="1:14" ht="15" x14ac:dyDescent="0.25">
      <c r="A324" t="s">
        <v>2638</v>
      </c>
      <c r="B324" t="s">
        <v>2637</v>
      </c>
      <c r="C324">
        <v>0.5</v>
      </c>
      <c r="D324" t="s">
        <v>403</v>
      </c>
      <c r="E324" t="s">
        <v>519</v>
      </c>
      <c r="F324" t="s">
        <v>519</v>
      </c>
      <c r="G324" s="284">
        <v>-0.04</v>
      </c>
      <c r="H324"/>
      <c r="I324"/>
      <c r="J324"/>
      <c r="K324" s="285">
        <v>44927</v>
      </c>
      <c r="L324" s="286">
        <v>2.0769230769230769E-2</v>
      </c>
      <c r="M324" s="286">
        <v>8.3076923076923215E-4</v>
      </c>
      <c r="N324" s="286">
        <v>2.1600000000000001E-2</v>
      </c>
    </row>
    <row r="325" spans="1:14" ht="15" x14ac:dyDescent="0.25">
      <c r="A325" t="s">
        <v>2636</v>
      </c>
      <c r="B325" t="s">
        <v>2635</v>
      </c>
      <c r="C325">
        <v>0.5</v>
      </c>
      <c r="D325" t="s">
        <v>403</v>
      </c>
      <c r="E325" t="s">
        <v>519</v>
      </c>
      <c r="F325" t="s">
        <v>519</v>
      </c>
      <c r="G325" s="284">
        <v>0</v>
      </c>
      <c r="H325"/>
      <c r="I325"/>
      <c r="J325"/>
      <c r="K325" s="285">
        <v>40330</v>
      </c>
      <c r="L325" s="286">
        <v>0</v>
      </c>
      <c r="M325" s="286">
        <v>0</v>
      </c>
      <c r="N325" s="286">
        <v>0</v>
      </c>
    </row>
    <row r="326" spans="1:14" ht="15" x14ac:dyDescent="0.25">
      <c r="A326" t="s">
        <v>2634</v>
      </c>
      <c r="B326" t="s">
        <v>2633</v>
      </c>
      <c r="C326">
        <v>0.5</v>
      </c>
      <c r="D326" t="s">
        <v>403</v>
      </c>
      <c r="E326" t="s">
        <v>519</v>
      </c>
      <c r="F326" t="s">
        <v>519</v>
      </c>
      <c r="G326" s="284">
        <v>0</v>
      </c>
      <c r="H326"/>
      <c r="I326"/>
      <c r="J326"/>
      <c r="K326" s="285">
        <v>40664</v>
      </c>
      <c r="L326" s="286">
        <v>0</v>
      </c>
      <c r="M326" s="286">
        <v>0</v>
      </c>
      <c r="N326" s="286">
        <v>0</v>
      </c>
    </row>
    <row r="327" spans="1:14" ht="15" x14ac:dyDescent="0.25">
      <c r="A327" t="s">
        <v>2631</v>
      </c>
      <c r="B327" t="s">
        <v>2631</v>
      </c>
      <c r="C327">
        <v>0.5</v>
      </c>
      <c r="D327" t="s">
        <v>403</v>
      </c>
      <c r="E327" t="s">
        <v>519</v>
      </c>
      <c r="F327" t="s">
        <v>519</v>
      </c>
      <c r="G327" s="284">
        <v>-0.01</v>
      </c>
      <c r="H327"/>
      <c r="I327"/>
      <c r="J327"/>
      <c r="K327" s="285">
        <v>44927</v>
      </c>
      <c r="L327" s="286">
        <v>3.3960396039603963E-2</v>
      </c>
      <c r="M327" s="286">
        <v>3.3960396039604129E-4</v>
      </c>
      <c r="N327" s="286">
        <v>3.4300000000000004E-2</v>
      </c>
    </row>
    <row r="328" spans="1:14" ht="15" x14ac:dyDescent="0.25">
      <c r="A328" t="s">
        <v>2632</v>
      </c>
      <c r="B328" t="s">
        <v>2631</v>
      </c>
      <c r="C328">
        <v>0.5</v>
      </c>
      <c r="D328" t="s">
        <v>403</v>
      </c>
      <c r="E328" t="s">
        <v>519</v>
      </c>
      <c r="F328" t="s">
        <v>519</v>
      </c>
      <c r="G328" s="284">
        <v>-0.01</v>
      </c>
      <c r="H328"/>
      <c r="I328"/>
      <c r="J328"/>
      <c r="K328" s="285">
        <v>44927</v>
      </c>
      <c r="L328" s="286">
        <v>3.3960396039603963E-2</v>
      </c>
      <c r="M328" s="286">
        <v>3.3960396039604129E-4</v>
      </c>
      <c r="N328" s="286">
        <v>3.4300000000000004E-2</v>
      </c>
    </row>
    <row r="329" spans="1:14" ht="15" x14ac:dyDescent="0.25">
      <c r="A329" t="s">
        <v>2629</v>
      </c>
      <c r="B329" t="s">
        <v>2629</v>
      </c>
      <c r="C329">
        <v>0.5</v>
      </c>
      <c r="D329" t="s">
        <v>403</v>
      </c>
      <c r="E329" t="s">
        <v>519</v>
      </c>
      <c r="F329" t="s">
        <v>519</v>
      </c>
      <c r="G329" s="284">
        <v>-0.02</v>
      </c>
      <c r="H329"/>
      <c r="I329"/>
      <c r="J329"/>
      <c r="K329" s="285">
        <v>44927</v>
      </c>
      <c r="L329" s="286">
        <v>3.3039215686274513E-2</v>
      </c>
      <c r="M329" s="286">
        <v>6.6078431372548763E-4</v>
      </c>
      <c r="N329" s="286">
        <v>3.3700000000000001E-2</v>
      </c>
    </row>
    <row r="330" spans="1:14" ht="15" x14ac:dyDescent="0.25">
      <c r="A330" t="s">
        <v>2630</v>
      </c>
      <c r="B330" t="s">
        <v>2629</v>
      </c>
      <c r="C330">
        <v>0.5</v>
      </c>
      <c r="D330" t="s">
        <v>403</v>
      </c>
      <c r="E330" t="s">
        <v>519</v>
      </c>
      <c r="F330" t="s">
        <v>519</v>
      </c>
      <c r="G330" s="284">
        <v>-0.02</v>
      </c>
      <c r="H330"/>
      <c r="I330"/>
      <c r="J330"/>
      <c r="K330" s="285">
        <v>44927</v>
      </c>
      <c r="L330" s="286">
        <v>3.3039215686274513E-2</v>
      </c>
      <c r="M330" s="286">
        <v>6.6078431372548763E-4</v>
      </c>
      <c r="N330" s="286">
        <v>3.3700000000000001E-2</v>
      </c>
    </row>
    <row r="331" spans="1:14" ht="15" x14ac:dyDescent="0.25">
      <c r="A331" t="s">
        <v>2628</v>
      </c>
      <c r="B331" t="s">
        <v>2626</v>
      </c>
      <c r="C331">
        <v>0.5</v>
      </c>
      <c r="D331" t="s">
        <v>403</v>
      </c>
      <c r="E331" t="s">
        <v>519</v>
      </c>
      <c r="F331" t="s">
        <v>519</v>
      </c>
      <c r="G331" s="284">
        <v>-0.02</v>
      </c>
      <c r="H331"/>
      <c r="I331"/>
      <c r="J331"/>
      <c r="K331" s="285">
        <v>44927</v>
      </c>
      <c r="L331" s="286">
        <v>3.3039215686274513E-2</v>
      </c>
      <c r="M331" s="286">
        <v>6.6078431372548763E-4</v>
      </c>
      <c r="N331" s="286">
        <v>3.3700000000000001E-2</v>
      </c>
    </row>
    <row r="332" spans="1:14" ht="15" x14ac:dyDescent="0.25">
      <c r="A332" t="s">
        <v>2627</v>
      </c>
      <c r="B332" t="s">
        <v>2626</v>
      </c>
      <c r="C332">
        <v>0.5</v>
      </c>
      <c r="D332" t="s">
        <v>403</v>
      </c>
      <c r="E332" t="s">
        <v>519</v>
      </c>
      <c r="F332" t="s">
        <v>519</v>
      </c>
      <c r="G332" s="284">
        <v>-0.02</v>
      </c>
      <c r="H332"/>
      <c r="I332"/>
      <c r="J332"/>
      <c r="K332" s="285">
        <v>44927</v>
      </c>
      <c r="L332" s="286">
        <v>3.3039215686274513E-2</v>
      </c>
      <c r="M332" s="286">
        <v>6.6078431372548763E-4</v>
      </c>
      <c r="N332" s="286">
        <v>3.3700000000000001E-2</v>
      </c>
    </row>
    <row r="333" spans="1:14" ht="15" x14ac:dyDescent="0.25">
      <c r="A333" t="s">
        <v>2624</v>
      </c>
      <c r="B333" t="s">
        <v>2624</v>
      </c>
      <c r="C333">
        <v>0.5</v>
      </c>
      <c r="D333" t="s">
        <v>403</v>
      </c>
      <c r="E333" t="s">
        <v>519</v>
      </c>
      <c r="F333" t="s">
        <v>519</v>
      </c>
      <c r="G333" s="284">
        <v>-0.01</v>
      </c>
      <c r="H333"/>
      <c r="I333"/>
      <c r="J333"/>
      <c r="K333" s="285">
        <v>44927</v>
      </c>
      <c r="L333" s="286">
        <v>3.3960396039603963E-2</v>
      </c>
      <c r="M333" s="286">
        <v>3.3960396039604129E-4</v>
      </c>
      <c r="N333" s="286">
        <v>3.4300000000000004E-2</v>
      </c>
    </row>
    <row r="334" spans="1:14" ht="15" x14ac:dyDescent="0.25">
      <c r="A334" t="s">
        <v>2625</v>
      </c>
      <c r="B334" t="s">
        <v>2624</v>
      </c>
      <c r="C334">
        <v>0.5</v>
      </c>
      <c r="D334" t="s">
        <v>403</v>
      </c>
      <c r="E334" t="s">
        <v>519</v>
      </c>
      <c r="F334" t="s">
        <v>519</v>
      </c>
      <c r="G334" s="284">
        <v>-0.01</v>
      </c>
      <c r="H334"/>
      <c r="I334"/>
      <c r="J334"/>
      <c r="K334" s="285">
        <v>44927</v>
      </c>
      <c r="L334" s="286">
        <v>3.3960396039603963E-2</v>
      </c>
      <c r="M334" s="286">
        <v>3.3960396039604129E-4</v>
      </c>
      <c r="N334" s="286">
        <v>3.4300000000000004E-2</v>
      </c>
    </row>
    <row r="335" spans="1:14" ht="15" x14ac:dyDescent="0.25">
      <c r="A335" t="s">
        <v>2622</v>
      </c>
      <c r="B335" t="s">
        <v>2622</v>
      </c>
      <c r="C335">
        <v>0.5</v>
      </c>
      <c r="D335" t="s">
        <v>403</v>
      </c>
      <c r="E335" t="s">
        <v>519</v>
      </c>
      <c r="F335" t="s">
        <v>519</v>
      </c>
      <c r="G335" s="284">
        <v>-0.02</v>
      </c>
      <c r="H335"/>
      <c r="I335"/>
      <c r="J335"/>
      <c r="K335" s="285">
        <v>44927</v>
      </c>
      <c r="L335" s="286">
        <v>3.3039215686274513E-2</v>
      </c>
      <c r="M335" s="286">
        <v>6.6078431372548763E-4</v>
      </c>
      <c r="N335" s="286">
        <v>3.3700000000000001E-2</v>
      </c>
    </row>
    <row r="336" spans="1:14" ht="15" x14ac:dyDescent="0.25">
      <c r="A336" t="s">
        <v>2623</v>
      </c>
      <c r="B336" t="s">
        <v>2622</v>
      </c>
      <c r="C336">
        <v>0.5</v>
      </c>
      <c r="D336" t="s">
        <v>403</v>
      </c>
      <c r="E336" t="s">
        <v>519</v>
      </c>
      <c r="F336" t="s">
        <v>519</v>
      </c>
      <c r="G336" s="284">
        <v>-0.02</v>
      </c>
      <c r="H336"/>
      <c r="I336"/>
      <c r="J336"/>
      <c r="K336" s="285">
        <v>44927</v>
      </c>
      <c r="L336" s="286">
        <v>3.3039215686274513E-2</v>
      </c>
      <c r="M336" s="286">
        <v>6.6078431372548763E-4</v>
      </c>
      <c r="N336" s="286">
        <v>3.3700000000000001E-2</v>
      </c>
    </row>
    <row r="337" spans="1:14" ht="15" x14ac:dyDescent="0.25">
      <c r="A337" t="s">
        <v>2620</v>
      </c>
      <c r="B337" t="s">
        <v>2620</v>
      </c>
      <c r="C337">
        <v>0.5</v>
      </c>
      <c r="D337" t="s">
        <v>403</v>
      </c>
      <c r="E337" t="s">
        <v>519</v>
      </c>
      <c r="F337" t="s">
        <v>519</v>
      </c>
      <c r="G337" s="284">
        <v>-0.06</v>
      </c>
      <c r="H337"/>
      <c r="I337"/>
      <c r="J337"/>
      <c r="K337" s="285">
        <v>44927</v>
      </c>
      <c r="L337" s="286">
        <v>1.6037735849056604E-2</v>
      </c>
      <c r="M337" s="286">
        <v>9.6226415094339754E-4</v>
      </c>
      <c r="N337" s="286">
        <v>1.7000000000000001E-2</v>
      </c>
    </row>
    <row r="338" spans="1:14" ht="15" x14ac:dyDescent="0.25">
      <c r="A338" t="s">
        <v>2621</v>
      </c>
      <c r="B338" t="s">
        <v>2620</v>
      </c>
      <c r="C338">
        <v>0.5</v>
      </c>
      <c r="D338" t="s">
        <v>403</v>
      </c>
      <c r="E338" t="s">
        <v>519</v>
      </c>
      <c r="F338" t="s">
        <v>519</v>
      </c>
      <c r="G338" s="284">
        <v>-0.06</v>
      </c>
      <c r="H338"/>
      <c r="I338"/>
      <c r="J338"/>
      <c r="K338" s="285">
        <v>44927</v>
      </c>
      <c r="L338" s="286">
        <v>1.6037735849056604E-2</v>
      </c>
      <c r="M338" s="286">
        <v>9.6226415094339754E-4</v>
      </c>
      <c r="N338" s="286">
        <v>1.7000000000000001E-2</v>
      </c>
    </row>
    <row r="339" spans="1:14" ht="15" x14ac:dyDescent="0.25">
      <c r="A339" t="s">
        <v>280</v>
      </c>
      <c r="B339" t="s">
        <v>280</v>
      </c>
      <c r="C339">
        <v>0.5</v>
      </c>
      <c r="D339" t="s">
        <v>403</v>
      </c>
      <c r="E339" t="s">
        <v>519</v>
      </c>
      <c r="F339" t="s">
        <v>519</v>
      </c>
      <c r="G339" s="284">
        <v>-0.06</v>
      </c>
      <c r="H339"/>
      <c r="I339"/>
      <c r="J339"/>
      <c r="K339" s="285">
        <v>44927</v>
      </c>
      <c r="L339" s="286">
        <v>1.6037735849056604E-2</v>
      </c>
      <c r="M339" s="286">
        <v>9.6226415094339754E-4</v>
      </c>
      <c r="N339" s="286">
        <v>1.7000000000000001E-2</v>
      </c>
    </row>
    <row r="340" spans="1:14" ht="15" x14ac:dyDescent="0.25">
      <c r="A340" t="s">
        <v>2619</v>
      </c>
      <c r="B340" t="s">
        <v>280</v>
      </c>
      <c r="C340">
        <v>0.5</v>
      </c>
      <c r="D340" t="s">
        <v>403</v>
      </c>
      <c r="E340" t="s">
        <v>519</v>
      </c>
      <c r="F340" t="s">
        <v>519</v>
      </c>
      <c r="G340" s="284">
        <v>-0.06</v>
      </c>
      <c r="H340"/>
      <c r="I340"/>
      <c r="J340"/>
      <c r="K340" s="285">
        <v>44927</v>
      </c>
      <c r="L340" s="286">
        <v>1.6037735849056604E-2</v>
      </c>
      <c r="M340" s="286">
        <v>9.6226415094339754E-4</v>
      </c>
      <c r="N340" s="286">
        <v>1.7000000000000001E-2</v>
      </c>
    </row>
    <row r="341" spans="1:14" ht="15" x14ac:dyDescent="0.25">
      <c r="A341" t="s">
        <v>2618</v>
      </c>
      <c r="B341" t="s">
        <v>2617</v>
      </c>
      <c r="C341">
        <v>0.5</v>
      </c>
      <c r="D341" t="s">
        <v>403</v>
      </c>
      <c r="E341" t="s">
        <v>519</v>
      </c>
      <c r="F341" t="s">
        <v>519</v>
      </c>
      <c r="G341" s="284">
        <v>0</v>
      </c>
      <c r="H341"/>
      <c r="I341"/>
      <c r="J341"/>
      <c r="K341" s="285">
        <v>41760</v>
      </c>
      <c r="L341" s="286">
        <v>0</v>
      </c>
      <c r="M341" s="286">
        <v>0</v>
      </c>
      <c r="N341" s="286">
        <v>0</v>
      </c>
    </row>
    <row r="342" spans="1:14" ht="15" x14ac:dyDescent="0.25">
      <c r="A342" t="s">
        <v>2616</v>
      </c>
      <c r="B342" t="s">
        <v>2615</v>
      </c>
      <c r="C342">
        <v>0.5</v>
      </c>
      <c r="D342" t="s">
        <v>403</v>
      </c>
      <c r="E342" t="s">
        <v>519</v>
      </c>
      <c r="F342" t="s">
        <v>519</v>
      </c>
      <c r="G342" s="284">
        <v>-0.04</v>
      </c>
      <c r="H342"/>
      <c r="I342"/>
      <c r="J342"/>
      <c r="K342" s="285">
        <v>44927</v>
      </c>
      <c r="L342" s="286">
        <v>2.0769230769230769E-2</v>
      </c>
      <c r="M342" s="286">
        <v>8.3076923076923215E-4</v>
      </c>
      <c r="N342" s="286">
        <v>2.1600000000000001E-2</v>
      </c>
    </row>
    <row r="343" spans="1:14" ht="15" x14ac:dyDescent="0.25">
      <c r="A343" t="s">
        <v>2614</v>
      </c>
      <c r="B343" t="s">
        <v>2613</v>
      </c>
      <c r="C343">
        <v>0.5</v>
      </c>
      <c r="D343" t="s">
        <v>403</v>
      </c>
      <c r="E343" t="s">
        <v>519</v>
      </c>
      <c r="F343" t="s">
        <v>519</v>
      </c>
      <c r="G343" s="284">
        <v>-0.06</v>
      </c>
      <c r="H343"/>
      <c r="I343"/>
      <c r="J343"/>
      <c r="K343" s="285">
        <v>44927</v>
      </c>
      <c r="L343" s="286">
        <v>1.6037735849056604E-2</v>
      </c>
      <c r="M343" s="286">
        <v>9.6226415094339754E-4</v>
      </c>
      <c r="N343" s="286">
        <v>1.7000000000000001E-2</v>
      </c>
    </row>
    <row r="344" spans="1:14" ht="15" x14ac:dyDescent="0.25">
      <c r="A344" t="s">
        <v>2612</v>
      </c>
      <c r="B344" t="s">
        <v>2611</v>
      </c>
      <c r="C344">
        <v>0.5</v>
      </c>
      <c r="D344" t="s">
        <v>403</v>
      </c>
      <c r="E344" t="s">
        <v>519</v>
      </c>
      <c r="F344" t="s">
        <v>519</v>
      </c>
      <c r="G344" s="284">
        <v>0</v>
      </c>
      <c r="H344"/>
      <c r="I344"/>
      <c r="J344"/>
      <c r="K344" s="285">
        <v>43101</v>
      </c>
      <c r="L344" s="286">
        <v>0</v>
      </c>
      <c r="M344" s="286">
        <v>0</v>
      </c>
      <c r="N344" s="286">
        <v>0</v>
      </c>
    </row>
    <row r="345" spans="1:14" ht="15" x14ac:dyDescent="0.25">
      <c r="A345" t="s">
        <v>2610</v>
      </c>
      <c r="B345" t="s">
        <v>2608</v>
      </c>
      <c r="C345">
        <v>0.5</v>
      </c>
      <c r="D345" t="s">
        <v>403</v>
      </c>
      <c r="E345" t="s">
        <v>519</v>
      </c>
      <c r="F345" t="s">
        <v>519</v>
      </c>
      <c r="G345" s="284">
        <v>-0.03</v>
      </c>
      <c r="H345"/>
      <c r="I345"/>
      <c r="J345"/>
      <c r="K345" s="285">
        <v>44927</v>
      </c>
      <c r="L345" s="286">
        <v>3.3883495145631069E-2</v>
      </c>
      <c r="M345" s="286">
        <v>1.0165048543689312E-3</v>
      </c>
      <c r="N345" s="286">
        <v>3.49E-2</v>
      </c>
    </row>
    <row r="346" spans="1:14" ht="15" x14ac:dyDescent="0.25">
      <c r="A346" t="s">
        <v>2609</v>
      </c>
      <c r="B346" t="s">
        <v>2608</v>
      </c>
      <c r="C346">
        <v>0.5</v>
      </c>
      <c r="D346" t="s">
        <v>403</v>
      </c>
      <c r="E346" t="s">
        <v>519</v>
      </c>
      <c r="F346" t="s">
        <v>519</v>
      </c>
      <c r="G346" s="284">
        <v>-0.03</v>
      </c>
      <c r="H346"/>
      <c r="I346"/>
      <c r="J346"/>
      <c r="K346" s="285">
        <v>44927</v>
      </c>
      <c r="L346" s="286">
        <v>3.3883495145631069E-2</v>
      </c>
      <c r="M346" s="286">
        <v>1.0165048543689312E-3</v>
      </c>
      <c r="N346" s="286">
        <v>3.49E-2</v>
      </c>
    </row>
    <row r="347" spans="1:14" ht="15" x14ac:dyDescent="0.25">
      <c r="A347" t="s">
        <v>281</v>
      </c>
      <c r="B347" t="s">
        <v>2606</v>
      </c>
      <c r="C347">
        <v>0.5</v>
      </c>
      <c r="D347" t="s">
        <v>403</v>
      </c>
      <c r="E347" t="s">
        <v>519</v>
      </c>
      <c r="F347" t="s">
        <v>519</v>
      </c>
      <c r="G347" s="284">
        <v>-0.03</v>
      </c>
      <c r="H347"/>
      <c r="I347"/>
      <c r="J347"/>
      <c r="K347" s="285">
        <v>44927</v>
      </c>
      <c r="L347" s="286">
        <v>3.4466019417475721E-2</v>
      </c>
      <c r="M347" s="286">
        <v>1.0339805825242757E-3</v>
      </c>
      <c r="N347" s="286">
        <v>3.5499999999999997E-2</v>
      </c>
    </row>
    <row r="348" spans="1:14" ht="15" x14ac:dyDescent="0.25">
      <c r="A348" t="s">
        <v>2607</v>
      </c>
      <c r="B348" t="s">
        <v>2606</v>
      </c>
      <c r="C348">
        <v>0.5</v>
      </c>
      <c r="D348" t="s">
        <v>403</v>
      </c>
      <c r="E348" t="s">
        <v>519</v>
      </c>
      <c r="F348" t="s">
        <v>519</v>
      </c>
      <c r="G348" s="284">
        <v>-0.03</v>
      </c>
      <c r="H348"/>
      <c r="I348"/>
      <c r="J348"/>
      <c r="K348" s="285">
        <v>44927</v>
      </c>
      <c r="L348" s="286">
        <v>3.4466019417475721E-2</v>
      </c>
      <c r="M348" s="286">
        <v>1.0339805825242757E-3</v>
      </c>
      <c r="N348" s="286">
        <v>3.5499999999999997E-2</v>
      </c>
    </row>
    <row r="349" spans="1:14" ht="15" x14ac:dyDescent="0.25">
      <c r="A349" t="s">
        <v>2605</v>
      </c>
      <c r="B349" t="s">
        <v>2604</v>
      </c>
      <c r="C349">
        <v>0.5</v>
      </c>
      <c r="D349" t="s">
        <v>403</v>
      </c>
      <c r="E349" t="s">
        <v>519</v>
      </c>
      <c r="F349" t="s">
        <v>519</v>
      </c>
      <c r="G349" s="284">
        <v>0</v>
      </c>
      <c r="H349"/>
      <c r="I349"/>
      <c r="J349"/>
      <c r="K349" s="285">
        <v>41760</v>
      </c>
      <c r="L349" s="286">
        <v>0</v>
      </c>
      <c r="M349" s="286">
        <v>0</v>
      </c>
      <c r="N349" s="286">
        <v>0</v>
      </c>
    </row>
    <row r="350" spans="1:14" ht="15" x14ac:dyDescent="0.25">
      <c r="A350" t="s">
        <v>282</v>
      </c>
      <c r="B350" t="s">
        <v>2603</v>
      </c>
      <c r="C350">
        <v>0.5</v>
      </c>
      <c r="D350" t="s">
        <v>403</v>
      </c>
      <c r="E350" t="s">
        <v>519</v>
      </c>
      <c r="F350" t="s">
        <v>519</v>
      </c>
      <c r="G350" s="284">
        <v>-0.09</v>
      </c>
      <c r="H350"/>
      <c r="I350"/>
      <c r="J350"/>
      <c r="K350" s="285">
        <v>44927</v>
      </c>
      <c r="L350" s="286">
        <v>2.1376146788990826E-2</v>
      </c>
      <c r="M350" s="286">
        <v>1.9238532110091751E-3</v>
      </c>
      <c r="N350" s="286">
        <v>2.3300000000000001E-2</v>
      </c>
    </row>
    <row r="351" spans="1:14" ht="15" x14ac:dyDescent="0.25">
      <c r="A351" t="s">
        <v>2602</v>
      </c>
      <c r="B351" t="s">
        <v>2600</v>
      </c>
      <c r="C351">
        <v>0.5</v>
      </c>
      <c r="D351" t="s">
        <v>403</v>
      </c>
      <c r="E351" t="s">
        <v>519</v>
      </c>
      <c r="F351" t="s">
        <v>519</v>
      </c>
      <c r="G351" s="284">
        <v>-0.11</v>
      </c>
      <c r="H351"/>
      <c r="I351"/>
      <c r="J351"/>
      <c r="K351" s="285">
        <v>44927</v>
      </c>
      <c r="L351" s="286">
        <v>1.4774774774774771E-2</v>
      </c>
      <c r="M351" s="286">
        <v>1.6252252252252266E-3</v>
      </c>
      <c r="N351" s="286">
        <v>1.6399999999999998E-2</v>
      </c>
    </row>
    <row r="352" spans="1:14" ht="15" x14ac:dyDescent="0.25">
      <c r="A352" t="s">
        <v>2601</v>
      </c>
      <c r="B352" t="s">
        <v>2600</v>
      </c>
      <c r="C352">
        <v>0.5</v>
      </c>
      <c r="D352" t="s">
        <v>403</v>
      </c>
      <c r="E352" t="s">
        <v>519</v>
      </c>
      <c r="F352" t="s">
        <v>519</v>
      </c>
      <c r="G352" s="284">
        <v>-0.11</v>
      </c>
      <c r="H352"/>
      <c r="I352"/>
      <c r="J352"/>
      <c r="K352" s="285">
        <v>44927</v>
      </c>
      <c r="L352" s="286">
        <v>1.4774774774774771E-2</v>
      </c>
      <c r="M352" s="286">
        <v>1.6252252252252266E-3</v>
      </c>
      <c r="N352" s="286">
        <v>1.6399999999999998E-2</v>
      </c>
    </row>
    <row r="353" spans="1:14" ht="15" x14ac:dyDescent="0.25">
      <c r="A353" t="s">
        <v>233</v>
      </c>
      <c r="B353" t="s">
        <v>233</v>
      </c>
      <c r="C353">
        <v>0.5</v>
      </c>
      <c r="D353" t="s">
        <v>403</v>
      </c>
      <c r="E353" t="s">
        <v>519</v>
      </c>
      <c r="F353" t="s">
        <v>519</v>
      </c>
      <c r="G353" s="284">
        <v>-0.09</v>
      </c>
      <c r="H353"/>
      <c r="I353"/>
      <c r="J353"/>
      <c r="K353" s="285">
        <v>44927</v>
      </c>
      <c r="L353" s="286">
        <v>2.1376146788990826E-2</v>
      </c>
      <c r="M353" s="286">
        <v>1.9238532110091751E-3</v>
      </c>
      <c r="N353" s="286">
        <v>2.3300000000000001E-2</v>
      </c>
    </row>
    <row r="354" spans="1:14" ht="15" x14ac:dyDescent="0.25">
      <c r="A354" t="s">
        <v>2599</v>
      </c>
      <c r="B354" t="s">
        <v>233</v>
      </c>
      <c r="C354">
        <v>0.5</v>
      </c>
      <c r="D354" t="s">
        <v>403</v>
      </c>
      <c r="E354" t="s">
        <v>519</v>
      </c>
      <c r="F354" t="s">
        <v>519</v>
      </c>
      <c r="G354" s="284">
        <v>-0.09</v>
      </c>
      <c r="H354"/>
      <c r="I354"/>
      <c r="J354"/>
      <c r="K354" s="285">
        <v>44927</v>
      </c>
      <c r="L354" s="286">
        <v>2.1376146788990826E-2</v>
      </c>
      <c r="M354" s="286">
        <v>1.9238532110091751E-3</v>
      </c>
      <c r="N354" s="286">
        <v>2.3300000000000001E-2</v>
      </c>
    </row>
    <row r="355" spans="1:14" ht="15" x14ac:dyDescent="0.25">
      <c r="A355" t="s">
        <v>2597</v>
      </c>
      <c r="B355" t="s">
        <v>2597</v>
      </c>
      <c r="C355">
        <v>0.5</v>
      </c>
      <c r="D355" t="s">
        <v>403</v>
      </c>
      <c r="E355" t="s">
        <v>519</v>
      </c>
      <c r="F355" t="s">
        <v>519</v>
      </c>
      <c r="G355" s="284">
        <v>-0.09</v>
      </c>
      <c r="H355"/>
      <c r="I355"/>
      <c r="J355"/>
      <c r="K355" s="285">
        <v>44927</v>
      </c>
      <c r="L355" s="286">
        <v>2.1376146788990826E-2</v>
      </c>
      <c r="M355" s="286">
        <v>1.9238532110091751E-3</v>
      </c>
      <c r="N355" s="286">
        <v>2.3300000000000001E-2</v>
      </c>
    </row>
    <row r="356" spans="1:14" ht="15" x14ac:dyDescent="0.25">
      <c r="A356" t="s">
        <v>2598</v>
      </c>
      <c r="B356" t="s">
        <v>2597</v>
      </c>
      <c r="C356">
        <v>0.5</v>
      </c>
      <c r="D356" t="s">
        <v>403</v>
      </c>
      <c r="E356" t="s">
        <v>519</v>
      </c>
      <c r="F356" t="s">
        <v>519</v>
      </c>
      <c r="G356" s="284">
        <v>-0.09</v>
      </c>
      <c r="H356"/>
      <c r="I356"/>
      <c r="J356"/>
      <c r="K356" s="285">
        <v>44927</v>
      </c>
      <c r="L356" s="286">
        <v>2.1376146788990826E-2</v>
      </c>
      <c r="M356" s="286">
        <v>1.9238532110091751E-3</v>
      </c>
      <c r="N356" s="286">
        <v>2.3300000000000001E-2</v>
      </c>
    </row>
    <row r="357" spans="1:14" ht="15" x14ac:dyDescent="0.25">
      <c r="A357" t="s">
        <v>234</v>
      </c>
      <c r="B357" t="s">
        <v>234</v>
      </c>
      <c r="C357">
        <v>0.5</v>
      </c>
      <c r="D357" t="s">
        <v>403</v>
      </c>
      <c r="E357" t="s">
        <v>519</v>
      </c>
      <c r="F357" t="s">
        <v>519</v>
      </c>
      <c r="G357" s="284">
        <v>-0.09</v>
      </c>
      <c r="H357"/>
      <c r="I357"/>
      <c r="J357"/>
      <c r="K357" s="285">
        <v>44927</v>
      </c>
      <c r="L357" s="286">
        <v>2.1376146788990826E-2</v>
      </c>
      <c r="M357" s="286">
        <v>1.9238532110091751E-3</v>
      </c>
      <c r="N357" s="286">
        <v>2.3300000000000001E-2</v>
      </c>
    </row>
    <row r="358" spans="1:14" ht="15" x14ac:dyDescent="0.25">
      <c r="A358" t="s">
        <v>2596</v>
      </c>
      <c r="B358" t="s">
        <v>234</v>
      </c>
      <c r="C358">
        <v>0.5</v>
      </c>
      <c r="D358" t="s">
        <v>403</v>
      </c>
      <c r="E358" t="s">
        <v>519</v>
      </c>
      <c r="F358" t="s">
        <v>519</v>
      </c>
      <c r="G358" s="284">
        <v>-0.09</v>
      </c>
      <c r="H358"/>
      <c r="I358"/>
      <c r="J358"/>
      <c r="K358" s="285">
        <v>44927</v>
      </c>
      <c r="L358" s="286">
        <v>2.1376146788990826E-2</v>
      </c>
      <c r="M358" s="286">
        <v>1.9238532110091751E-3</v>
      </c>
      <c r="N358" s="286">
        <v>2.3300000000000001E-2</v>
      </c>
    </row>
    <row r="359" spans="1:14" ht="15" x14ac:dyDescent="0.25">
      <c r="A359" t="s">
        <v>2595</v>
      </c>
      <c r="B359" t="s">
        <v>2594</v>
      </c>
      <c r="C359">
        <v>0.5</v>
      </c>
      <c r="D359" t="s">
        <v>403</v>
      </c>
      <c r="E359" t="s">
        <v>519</v>
      </c>
      <c r="F359" t="s">
        <v>519</v>
      </c>
      <c r="G359" s="284">
        <v>0</v>
      </c>
      <c r="H359"/>
      <c r="I359"/>
      <c r="J359"/>
      <c r="K359" s="285">
        <v>40664</v>
      </c>
      <c r="L359" s="286">
        <v>0</v>
      </c>
      <c r="M359" s="286">
        <v>0</v>
      </c>
      <c r="N359" s="286">
        <v>0</v>
      </c>
    </row>
    <row r="360" spans="1:14" ht="15" x14ac:dyDescent="0.25">
      <c r="A360" t="s">
        <v>2593</v>
      </c>
      <c r="B360" t="s">
        <v>2591</v>
      </c>
      <c r="C360">
        <v>0.5</v>
      </c>
      <c r="D360" t="s">
        <v>403</v>
      </c>
      <c r="E360" t="s">
        <v>519</v>
      </c>
      <c r="F360" t="s">
        <v>519</v>
      </c>
      <c r="G360" s="284">
        <v>-0.03</v>
      </c>
      <c r="H360"/>
      <c r="I360"/>
      <c r="J360"/>
      <c r="K360" s="285">
        <v>44927</v>
      </c>
      <c r="L360" s="286">
        <v>3.3883495145631069E-2</v>
      </c>
      <c r="M360" s="286">
        <v>1.0165048543689312E-3</v>
      </c>
      <c r="N360" s="286">
        <v>3.49E-2</v>
      </c>
    </row>
    <row r="361" spans="1:14" ht="15" x14ac:dyDescent="0.25">
      <c r="A361" t="s">
        <v>2592</v>
      </c>
      <c r="B361" t="s">
        <v>2590</v>
      </c>
      <c r="C361">
        <v>0.5</v>
      </c>
      <c r="D361" t="s">
        <v>403</v>
      </c>
      <c r="E361" t="s">
        <v>519</v>
      </c>
      <c r="F361" t="s">
        <v>519</v>
      </c>
      <c r="G361" s="284">
        <v>-0.03</v>
      </c>
      <c r="H361"/>
      <c r="I361"/>
      <c r="J361"/>
      <c r="K361" s="285">
        <v>44927</v>
      </c>
      <c r="L361" s="286">
        <v>3.4466019417475721E-2</v>
      </c>
      <c r="M361" s="286">
        <v>1.0339805825242757E-3</v>
      </c>
      <c r="N361" s="286">
        <v>3.5499999999999997E-2</v>
      </c>
    </row>
    <row r="362" spans="1:14" ht="15" x14ac:dyDescent="0.25">
      <c r="A362" t="s">
        <v>2591</v>
      </c>
      <c r="B362" t="s">
        <v>2591</v>
      </c>
      <c r="C362">
        <v>0.5</v>
      </c>
      <c r="D362" t="s">
        <v>403</v>
      </c>
      <c r="E362" t="s">
        <v>519</v>
      </c>
      <c r="F362" t="s">
        <v>519</v>
      </c>
      <c r="G362" s="284">
        <v>-0.03</v>
      </c>
      <c r="H362"/>
      <c r="I362"/>
      <c r="J362"/>
      <c r="K362" s="285">
        <v>44927</v>
      </c>
      <c r="L362" s="286">
        <v>3.3883495145631069E-2</v>
      </c>
      <c r="M362" s="286">
        <v>1.0165048543689312E-3</v>
      </c>
      <c r="N362" s="286">
        <v>3.49E-2</v>
      </c>
    </row>
    <row r="363" spans="1:14" ht="15" x14ac:dyDescent="0.25">
      <c r="A363" t="s">
        <v>2590</v>
      </c>
      <c r="B363" t="s">
        <v>2590</v>
      </c>
      <c r="C363">
        <v>0.5</v>
      </c>
      <c r="D363" t="s">
        <v>403</v>
      </c>
      <c r="E363" t="s">
        <v>519</v>
      </c>
      <c r="F363" t="s">
        <v>519</v>
      </c>
      <c r="G363" s="284">
        <v>-0.03</v>
      </c>
      <c r="H363"/>
      <c r="I363"/>
      <c r="J363"/>
      <c r="K363" s="285">
        <v>44927</v>
      </c>
      <c r="L363" s="286">
        <v>3.4466019417475721E-2</v>
      </c>
      <c r="M363" s="286">
        <v>1.0339805825242757E-3</v>
      </c>
      <c r="N363" s="286">
        <v>3.5499999999999997E-2</v>
      </c>
    </row>
    <row r="364" spans="1:14" ht="15" x14ac:dyDescent="0.25">
      <c r="A364" t="s">
        <v>283</v>
      </c>
      <c r="B364" t="s">
        <v>283</v>
      </c>
      <c r="C364">
        <v>0.5</v>
      </c>
      <c r="D364" t="s">
        <v>403</v>
      </c>
      <c r="E364" t="s">
        <v>519</v>
      </c>
      <c r="F364" t="s">
        <v>519</v>
      </c>
      <c r="G364" s="284">
        <v>-0.11</v>
      </c>
      <c r="H364"/>
      <c r="I364"/>
      <c r="J364"/>
      <c r="K364" s="285">
        <v>44927</v>
      </c>
      <c r="L364" s="286">
        <v>1.4774774774774771E-2</v>
      </c>
      <c r="M364" s="286">
        <v>1.6252252252252266E-3</v>
      </c>
      <c r="N364" s="286">
        <v>1.6399999999999998E-2</v>
      </c>
    </row>
    <row r="365" spans="1:14" ht="15" x14ac:dyDescent="0.25">
      <c r="A365" t="s">
        <v>2589</v>
      </c>
      <c r="B365" t="s">
        <v>283</v>
      </c>
      <c r="C365">
        <v>0.5</v>
      </c>
      <c r="D365" t="s">
        <v>403</v>
      </c>
      <c r="E365" t="s">
        <v>519</v>
      </c>
      <c r="F365" t="s">
        <v>519</v>
      </c>
      <c r="G365" s="284">
        <v>-0.11</v>
      </c>
      <c r="H365"/>
      <c r="I365"/>
      <c r="J365"/>
      <c r="K365" s="285">
        <v>44927</v>
      </c>
      <c r="L365" s="286">
        <v>1.4774774774774771E-2</v>
      </c>
      <c r="M365" s="286">
        <v>1.6252252252252266E-3</v>
      </c>
      <c r="N365" s="286">
        <v>1.6399999999999998E-2</v>
      </c>
    </row>
    <row r="366" spans="1:14" ht="15" x14ac:dyDescent="0.25">
      <c r="A366" t="s">
        <v>236</v>
      </c>
      <c r="B366" t="s">
        <v>236</v>
      </c>
      <c r="C366">
        <v>0.5</v>
      </c>
      <c r="D366" t="s">
        <v>403</v>
      </c>
      <c r="E366" t="s">
        <v>519</v>
      </c>
      <c r="F366" t="s">
        <v>519</v>
      </c>
      <c r="G366" s="284">
        <v>-0.11</v>
      </c>
      <c r="H366"/>
      <c r="I366"/>
      <c r="J366"/>
      <c r="K366" s="285">
        <v>44927</v>
      </c>
      <c r="L366" s="286">
        <v>1.4774774774774771E-2</v>
      </c>
      <c r="M366" s="286">
        <v>1.6252252252252266E-3</v>
      </c>
      <c r="N366" s="286">
        <v>1.6399999999999998E-2</v>
      </c>
    </row>
    <row r="367" spans="1:14" ht="15" x14ac:dyDescent="0.25">
      <c r="A367" t="s">
        <v>2588</v>
      </c>
      <c r="B367" t="s">
        <v>236</v>
      </c>
      <c r="C367">
        <v>0.5</v>
      </c>
      <c r="D367" t="s">
        <v>403</v>
      </c>
      <c r="E367" t="s">
        <v>519</v>
      </c>
      <c r="F367" t="s">
        <v>519</v>
      </c>
      <c r="G367" s="284">
        <v>-0.11</v>
      </c>
      <c r="H367"/>
      <c r="I367"/>
      <c r="J367"/>
      <c r="K367" s="285">
        <v>44927</v>
      </c>
      <c r="L367" s="286">
        <v>1.4774774774774771E-2</v>
      </c>
      <c r="M367" s="286">
        <v>1.6252252252252266E-3</v>
      </c>
      <c r="N367" s="286">
        <v>1.6399999999999998E-2</v>
      </c>
    </row>
    <row r="368" spans="1:14" ht="15" x14ac:dyDescent="0.25">
      <c r="A368" t="s">
        <v>2587</v>
      </c>
      <c r="B368" t="s">
        <v>2586</v>
      </c>
      <c r="C368">
        <v>0.5</v>
      </c>
      <c r="D368" t="s">
        <v>403</v>
      </c>
      <c r="E368" t="s">
        <v>519</v>
      </c>
      <c r="F368" t="s">
        <v>519</v>
      </c>
      <c r="G368" s="284">
        <v>0</v>
      </c>
      <c r="H368"/>
      <c r="I368"/>
      <c r="J368"/>
      <c r="K368" s="285">
        <v>43101</v>
      </c>
      <c r="L368" s="286">
        <v>0</v>
      </c>
      <c r="M368" s="286">
        <v>0</v>
      </c>
      <c r="N368" s="286">
        <v>0</v>
      </c>
    </row>
    <row r="369" spans="1:14" ht="15" x14ac:dyDescent="0.25">
      <c r="A369" t="s">
        <v>2585</v>
      </c>
      <c r="B369" t="s">
        <v>2584</v>
      </c>
      <c r="C369">
        <v>0.5</v>
      </c>
      <c r="D369" t="s">
        <v>403</v>
      </c>
      <c r="E369" t="s">
        <v>519</v>
      </c>
      <c r="F369" t="s">
        <v>519</v>
      </c>
      <c r="G369" s="284">
        <v>0</v>
      </c>
      <c r="H369"/>
      <c r="I369"/>
      <c r="J369"/>
      <c r="K369" s="285">
        <v>40664</v>
      </c>
      <c r="L369" s="286">
        <v>0</v>
      </c>
      <c r="M369" s="286">
        <v>0</v>
      </c>
      <c r="N369" s="286">
        <v>0</v>
      </c>
    </row>
    <row r="370" spans="1:14" ht="15" x14ac:dyDescent="0.25">
      <c r="A370" t="s">
        <v>2583</v>
      </c>
      <c r="B370" t="s">
        <v>2582</v>
      </c>
      <c r="C370">
        <v>0.5</v>
      </c>
      <c r="D370" t="s">
        <v>403</v>
      </c>
      <c r="E370" t="s">
        <v>519</v>
      </c>
      <c r="F370" t="s">
        <v>519</v>
      </c>
      <c r="G370" s="284">
        <v>0</v>
      </c>
      <c r="H370"/>
      <c r="I370"/>
      <c r="J370"/>
      <c r="K370" s="285">
        <v>40664</v>
      </c>
      <c r="L370" s="286">
        <v>0</v>
      </c>
      <c r="M370" s="286">
        <v>0</v>
      </c>
      <c r="N370" s="286">
        <v>0</v>
      </c>
    </row>
    <row r="371" spans="1:14" ht="15" x14ac:dyDescent="0.25">
      <c r="A371" t="s">
        <v>2581</v>
      </c>
      <c r="B371" t="s">
        <v>2580</v>
      </c>
      <c r="C371">
        <v>0.5</v>
      </c>
      <c r="D371" t="s">
        <v>403</v>
      </c>
      <c r="E371" t="s">
        <v>519</v>
      </c>
      <c r="F371" t="s">
        <v>519</v>
      </c>
      <c r="G371" s="284">
        <v>0</v>
      </c>
      <c r="H371"/>
      <c r="I371"/>
      <c r="J371"/>
      <c r="K371" s="285">
        <v>41760</v>
      </c>
      <c r="L371" s="286">
        <v>0</v>
      </c>
      <c r="M371" s="286">
        <v>0</v>
      </c>
      <c r="N371" s="286">
        <v>0</v>
      </c>
    </row>
    <row r="372" spans="1:14" ht="15" x14ac:dyDescent="0.25">
      <c r="A372" t="s">
        <v>2579</v>
      </c>
      <c r="B372" t="s">
        <v>2578</v>
      </c>
      <c r="C372">
        <v>0.5</v>
      </c>
      <c r="D372" t="s">
        <v>403</v>
      </c>
      <c r="E372" t="s">
        <v>519</v>
      </c>
      <c r="F372" t="s">
        <v>519</v>
      </c>
      <c r="G372" s="284">
        <v>0</v>
      </c>
      <c r="H372"/>
      <c r="I372"/>
      <c r="J372"/>
      <c r="K372" s="285">
        <v>43101</v>
      </c>
      <c r="L372" s="286">
        <v>0</v>
      </c>
      <c r="M372" s="286">
        <v>0</v>
      </c>
      <c r="N372" s="286">
        <v>0</v>
      </c>
    </row>
    <row r="373" spans="1:14" ht="15" x14ac:dyDescent="0.25">
      <c r="A373" t="s">
        <v>2576</v>
      </c>
      <c r="B373" t="s">
        <v>2576</v>
      </c>
      <c r="C373">
        <v>0.5</v>
      </c>
      <c r="D373" t="s">
        <v>403</v>
      </c>
      <c r="E373" t="s">
        <v>519</v>
      </c>
      <c r="F373" t="s">
        <v>519</v>
      </c>
      <c r="G373" s="284">
        <v>-0.05</v>
      </c>
      <c r="H373"/>
      <c r="I373"/>
      <c r="J373"/>
      <c r="K373" s="285">
        <v>44927</v>
      </c>
      <c r="L373" s="286">
        <v>2.238095238095238E-2</v>
      </c>
      <c r="M373" s="286">
        <v>1.1190476190476202E-3</v>
      </c>
      <c r="N373" s="286">
        <v>2.35E-2</v>
      </c>
    </row>
    <row r="374" spans="1:14" ht="15" x14ac:dyDescent="0.25">
      <c r="A374" t="s">
        <v>2577</v>
      </c>
      <c r="B374" t="s">
        <v>2576</v>
      </c>
      <c r="C374">
        <v>0.5</v>
      </c>
      <c r="D374" t="s">
        <v>403</v>
      </c>
      <c r="E374" t="s">
        <v>519</v>
      </c>
      <c r="F374" t="s">
        <v>519</v>
      </c>
      <c r="G374" s="284">
        <v>-0.05</v>
      </c>
      <c r="H374"/>
      <c r="I374"/>
      <c r="J374"/>
      <c r="K374" s="285">
        <v>44927</v>
      </c>
      <c r="L374" s="286">
        <v>2.238095238095238E-2</v>
      </c>
      <c r="M374" s="286">
        <v>1.1190476190476202E-3</v>
      </c>
      <c r="N374" s="286">
        <v>2.35E-2</v>
      </c>
    </row>
    <row r="375" spans="1:14" ht="15" x14ac:dyDescent="0.25">
      <c r="A375" t="s">
        <v>284</v>
      </c>
      <c r="B375" t="s">
        <v>284</v>
      </c>
      <c r="C375">
        <v>0.5</v>
      </c>
      <c r="D375" t="s">
        <v>403</v>
      </c>
      <c r="E375" t="s">
        <v>519</v>
      </c>
      <c r="F375" t="s">
        <v>519</v>
      </c>
      <c r="G375" s="284">
        <v>-0.05</v>
      </c>
      <c r="H375"/>
      <c r="I375"/>
      <c r="J375"/>
      <c r="K375" s="285">
        <v>44927</v>
      </c>
      <c r="L375" s="286">
        <v>2.238095238095238E-2</v>
      </c>
      <c r="M375" s="286">
        <v>1.1190476190476202E-3</v>
      </c>
      <c r="N375" s="286">
        <v>2.35E-2</v>
      </c>
    </row>
    <row r="376" spans="1:14" ht="15" x14ac:dyDescent="0.25">
      <c r="A376" t="s">
        <v>2575</v>
      </c>
      <c r="B376" t="s">
        <v>284</v>
      </c>
      <c r="C376">
        <v>0.5</v>
      </c>
      <c r="D376" t="s">
        <v>403</v>
      </c>
      <c r="E376" t="s">
        <v>519</v>
      </c>
      <c r="F376" t="s">
        <v>519</v>
      </c>
      <c r="G376" s="284">
        <v>-0.05</v>
      </c>
      <c r="H376"/>
      <c r="I376"/>
      <c r="J376"/>
      <c r="K376" s="285">
        <v>44927</v>
      </c>
      <c r="L376" s="286">
        <v>2.238095238095238E-2</v>
      </c>
      <c r="M376" s="286">
        <v>1.1190476190476202E-3</v>
      </c>
      <c r="N376" s="286">
        <v>2.35E-2</v>
      </c>
    </row>
    <row r="377" spans="1:14" ht="15" x14ac:dyDescent="0.25">
      <c r="A377" t="s">
        <v>2574</v>
      </c>
      <c r="B377" t="s">
        <v>2573</v>
      </c>
      <c r="C377">
        <v>0.5</v>
      </c>
      <c r="D377" t="s">
        <v>403</v>
      </c>
      <c r="E377" t="s">
        <v>519</v>
      </c>
      <c r="F377" t="s">
        <v>519</v>
      </c>
      <c r="G377" s="284">
        <v>0</v>
      </c>
      <c r="H377"/>
      <c r="I377"/>
      <c r="J377"/>
      <c r="K377" s="285">
        <v>40664</v>
      </c>
      <c r="L377" s="286">
        <v>0</v>
      </c>
      <c r="M377" s="286">
        <v>0</v>
      </c>
      <c r="N377" s="286">
        <v>0</v>
      </c>
    </row>
    <row r="378" spans="1:14" ht="15" x14ac:dyDescent="0.25">
      <c r="A378" t="s">
        <v>2571</v>
      </c>
      <c r="B378" t="s">
        <v>2571</v>
      </c>
      <c r="C378">
        <v>0.5</v>
      </c>
      <c r="D378" t="s">
        <v>403</v>
      </c>
      <c r="E378" t="s">
        <v>519</v>
      </c>
      <c r="F378" t="s">
        <v>519</v>
      </c>
      <c r="G378" s="284">
        <v>-0.02</v>
      </c>
      <c r="H378"/>
      <c r="I378"/>
      <c r="J378"/>
      <c r="K378" s="285">
        <v>44927</v>
      </c>
      <c r="L378" s="286">
        <v>3.5392156862745099E-2</v>
      </c>
      <c r="M378" s="286">
        <v>7.0784313725490156E-4</v>
      </c>
      <c r="N378" s="286">
        <v>3.61E-2</v>
      </c>
    </row>
    <row r="379" spans="1:14" ht="15" x14ac:dyDescent="0.25">
      <c r="A379" t="s">
        <v>2572</v>
      </c>
      <c r="B379" t="s">
        <v>2571</v>
      </c>
      <c r="C379">
        <v>0.5</v>
      </c>
      <c r="D379" t="s">
        <v>403</v>
      </c>
      <c r="E379" t="s">
        <v>519</v>
      </c>
      <c r="F379" t="s">
        <v>519</v>
      </c>
      <c r="G379" s="284">
        <v>-0.02</v>
      </c>
      <c r="H379"/>
      <c r="I379"/>
      <c r="J379"/>
      <c r="K379" s="285">
        <v>44927</v>
      </c>
      <c r="L379" s="286">
        <v>3.5392156862745099E-2</v>
      </c>
      <c r="M379" s="286">
        <v>7.0784313725490156E-4</v>
      </c>
      <c r="N379" s="286">
        <v>3.61E-2</v>
      </c>
    </row>
    <row r="380" spans="1:14" ht="15" x14ac:dyDescent="0.25">
      <c r="A380" t="s">
        <v>2570</v>
      </c>
      <c r="B380" t="s">
        <v>285</v>
      </c>
      <c r="C380">
        <v>0.5</v>
      </c>
      <c r="D380" t="s">
        <v>403</v>
      </c>
      <c r="E380" t="s">
        <v>519</v>
      </c>
      <c r="F380" t="s">
        <v>519</v>
      </c>
      <c r="G380" s="284">
        <v>-0.02</v>
      </c>
      <c r="H380"/>
      <c r="I380"/>
      <c r="J380"/>
      <c r="K380" s="285">
        <v>44927</v>
      </c>
      <c r="L380" s="286">
        <v>3.5392156862745099E-2</v>
      </c>
      <c r="M380" s="286">
        <v>7.0784313725490156E-4</v>
      </c>
      <c r="N380" s="286">
        <v>3.61E-2</v>
      </c>
    </row>
    <row r="381" spans="1:14" ht="15" x14ac:dyDescent="0.25">
      <c r="A381" t="s">
        <v>2568</v>
      </c>
      <c r="B381" t="s">
        <v>2568</v>
      </c>
      <c r="C381">
        <v>0.5</v>
      </c>
      <c r="D381" t="s">
        <v>403</v>
      </c>
      <c r="E381" t="s">
        <v>519</v>
      </c>
      <c r="F381" t="s">
        <v>519</v>
      </c>
      <c r="G381" s="284">
        <v>-0.02</v>
      </c>
      <c r="H381"/>
      <c r="I381"/>
      <c r="J381"/>
      <c r="K381" s="285">
        <v>44927</v>
      </c>
      <c r="L381" s="286">
        <v>3.5980392156862738E-2</v>
      </c>
      <c r="M381" s="286">
        <v>7.1960784313725851E-4</v>
      </c>
      <c r="N381" s="286">
        <v>3.6699999999999997E-2</v>
      </c>
    </row>
    <row r="382" spans="1:14" ht="15" x14ac:dyDescent="0.25">
      <c r="A382" t="s">
        <v>2569</v>
      </c>
      <c r="B382" t="s">
        <v>2568</v>
      </c>
      <c r="C382">
        <v>0.5</v>
      </c>
      <c r="D382" t="s">
        <v>403</v>
      </c>
      <c r="E382" t="s">
        <v>519</v>
      </c>
      <c r="F382" t="s">
        <v>519</v>
      </c>
      <c r="G382" s="284">
        <v>-0.02</v>
      </c>
      <c r="H382"/>
      <c r="I382"/>
      <c r="J382"/>
      <c r="K382" s="285">
        <v>44927</v>
      </c>
      <c r="L382" s="286">
        <v>3.5980392156862738E-2</v>
      </c>
      <c r="M382" s="286">
        <v>7.1960784313725851E-4</v>
      </c>
      <c r="N382" s="286">
        <v>3.6699999999999997E-2</v>
      </c>
    </row>
    <row r="383" spans="1:14" ht="15" x14ac:dyDescent="0.25">
      <c r="A383" t="s">
        <v>2567</v>
      </c>
      <c r="B383" t="s">
        <v>286</v>
      </c>
      <c r="C383">
        <v>0.5</v>
      </c>
      <c r="D383" t="s">
        <v>403</v>
      </c>
      <c r="E383" t="s">
        <v>519</v>
      </c>
      <c r="F383" t="s">
        <v>519</v>
      </c>
      <c r="G383" s="284">
        <v>-0.02</v>
      </c>
      <c r="H383"/>
      <c r="I383"/>
      <c r="J383"/>
      <c r="K383" s="285">
        <v>44927</v>
      </c>
      <c r="L383" s="286">
        <v>3.5980392156862738E-2</v>
      </c>
      <c r="M383" s="286">
        <v>7.1960784313725851E-4</v>
      </c>
      <c r="N383" s="286">
        <v>3.6699999999999997E-2</v>
      </c>
    </row>
    <row r="384" spans="1:14" ht="15" x14ac:dyDescent="0.25">
      <c r="A384" t="s">
        <v>2566</v>
      </c>
      <c r="B384" t="s">
        <v>2564</v>
      </c>
      <c r="C384">
        <v>0.5</v>
      </c>
      <c r="D384" t="s">
        <v>403</v>
      </c>
      <c r="E384" t="s">
        <v>519</v>
      </c>
      <c r="F384" t="s">
        <v>519</v>
      </c>
      <c r="G384" s="284">
        <v>-0.02</v>
      </c>
      <c r="H384"/>
      <c r="I384"/>
      <c r="J384"/>
      <c r="K384" s="285">
        <v>44927</v>
      </c>
      <c r="L384" s="286">
        <v>3.5980392156862738E-2</v>
      </c>
      <c r="M384" s="286">
        <v>7.1960784313725851E-4</v>
      </c>
      <c r="N384" s="286">
        <v>3.6699999999999997E-2</v>
      </c>
    </row>
    <row r="385" spans="1:14" ht="15" x14ac:dyDescent="0.25">
      <c r="A385" t="s">
        <v>2565</v>
      </c>
      <c r="B385" t="s">
        <v>2564</v>
      </c>
      <c r="C385">
        <v>0.5</v>
      </c>
      <c r="D385" t="s">
        <v>403</v>
      </c>
      <c r="E385" t="s">
        <v>519</v>
      </c>
      <c r="F385" t="s">
        <v>519</v>
      </c>
      <c r="G385" s="284">
        <v>-0.02</v>
      </c>
      <c r="H385"/>
      <c r="I385"/>
      <c r="J385"/>
      <c r="K385" s="285">
        <v>44927</v>
      </c>
      <c r="L385" s="286">
        <v>3.5980392156862738E-2</v>
      </c>
      <c r="M385" s="286">
        <v>7.1960784313725851E-4</v>
      </c>
      <c r="N385" s="286">
        <v>3.6699999999999997E-2</v>
      </c>
    </row>
    <row r="386" spans="1:14" ht="15" x14ac:dyDescent="0.25">
      <c r="A386" t="s">
        <v>285</v>
      </c>
      <c r="B386" t="s">
        <v>285</v>
      </c>
      <c r="C386">
        <v>0.5</v>
      </c>
      <c r="D386" t="s">
        <v>403</v>
      </c>
      <c r="E386" t="s">
        <v>519</v>
      </c>
      <c r="F386" t="s">
        <v>519</v>
      </c>
      <c r="G386" s="284">
        <v>-0.02</v>
      </c>
      <c r="H386"/>
      <c r="I386"/>
      <c r="J386"/>
      <c r="K386" s="285">
        <v>44927</v>
      </c>
      <c r="L386" s="286">
        <v>3.5392156862745099E-2</v>
      </c>
      <c r="M386" s="286">
        <v>7.0784313725490156E-4</v>
      </c>
      <c r="N386" s="286">
        <v>3.61E-2</v>
      </c>
    </row>
    <row r="387" spans="1:14" ht="15" x14ac:dyDescent="0.25">
      <c r="A387" t="s">
        <v>286</v>
      </c>
      <c r="B387" t="s">
        <v>286</v>
      </c>
      <c r="C387">
        <v>0.5</v>
      </c>
      <c r="D387" t="s">
        <v>403</v>
      </c>
      <c r="E387" t="s">
        <v>519</v>
      </c>
      <c r="F387" t="s">
        <v>519</v>
      </c>
      <c r="G387" s="284">
        <v>-0.02</v>
      </c>
      <c r="H387"/>
      <c r="I387"/>
      <c r="J387"/>
      <c r="K387" s="285">
        <v>44927</v>
      </c>
      <c r="L387" s="286">
        <v>3.5980392156862738E-2</v>
      </c>
      <c r="M387" s="286">
        <v>7.1960784313725851E-4</v>
      </c>
      <c r="N387" s="286">
        <v>3.6699999999999997E-2</v>
      </c>
    </row>
    <row r="388" spans="1:14" ht="15" x14ac:dyDescent="0.25">
      <c r="A388" t="s">
        <v>2562</v>
      </c>
      <c r="B388" t="s">
        <v>2562</v>
      </c>
      <c r="C388">
        <v>0.5</v>
      </c>
      <c r="D388" t="s">
        <v>403</v>
      </c>
      <c r="E388" t="s">
        <v>519</v>
      </c>
      <c r="F388" t="s">
        <v>519</v>
      </c>
      <c r="G388" s="284">
        <v>-0.08</v>
      </c>
      <c r="H388"/>
      <c r="I388"/>
      <c r="J388"/>
      <c r="K388" s="285">
        <v>44927</v>
      </c>
      <c r="L388" s="286">
        <v>8.9814814814814809E-3</v>
      </c>
      <c r="M388" s="286">
        <v>7.1851851851851938E-4</v>
      </c>
      <c r="N388" s="286">
        <v>9.7000000000000003E-3</v>
      </c>
    </row>
    <row r="389" spans="1:14" ht="15" x14ac:dyDescent="0.25">
      <c r="A389" t="s">
        <v>2563</v>
      </c>
      <c r="B389" t="s">
        <v>2562</v>
      </c>
      <c r="C389">
        <v>0.5</v>
      </c>
      <c r="D389" t="s">
        <v>403</v>
      </c>
      <c r="E389" t="s">
        <v>519</v>
      </c>
      <c r="F389" t="s">
        <v>519</v>
      </c>
      <c r="G389" s="284">
        <v>-0.08</v>
      </c>
      <c r="H389"/>
      <c r="I389"/>
      <c r="J389"/>
      <c r="K389" s="285">
        <v>44927</v>
      </c>
      <c r="L389" s="286">
        <v>8.9814814814814809E-3</v>
      </c>
      <c r="M389" s="286">
        <v>7.1851851851851938E-4</v>
      </c>
      <c r="N389" s="286">
        <v>9.7000000000000003E-3</v>
      </c>
    </row>
    <row r="390" spans="1:14" ht="15" x14ac:dyDescent="0.25">
      <c r="A390" t="s">
        <v>2561</v>
      </c>
      <c r="B390" t="s">
        <v>2560</v>
      </c>
      <c r="C390">
        <v>0.5</v>
      </c>
      <c r="D390" t="s">
        <v>403</v>
      </c>
      <c r="E390" t="s">
        <v>519</v>
      </c>
      <c r="F390" t="s">
        <v>519</v>
      </c>
      <c r="G390" s="284">
        <v>0</v>
      </c>
      <c r="H390"/>
      <c r="I390"/>
      <c r="J390"/>
      <c r="K390" s="285">
        <v>41760</v>
      </c>
      <c r="L390" s="286">
        <v>0</v>
      </c>
      <c r="M390" s="286">
        <v>0</v>
      </c>
      <c r="N390" s="286">
        <v>0</v>
      </c>
    </row>
    <row r="391" spans="1:14" ht="15" x14ac:dyDescent="0.25">
      <c r="A391" t="s">
        <v>2559</v>
      </c>
      <c r="B391" t="s">
        <v>2558</v>
      </c>
      <c r="C391">
        <v>0.5</v>
      </c>
      <c r="D391" t="s">
        <v>403</v>
      </c>
      <c r="E391" t="s">
        <v>519</v>
      </c>
      <c r="F391" t="s">
        <v>519</v>
      </c>
      <c r="G391" s="284">
        <v>0</v>
      </c>
      <c r="H391"/>
      <c r="I391"/>
      <c r="J391"/>
      <c r="K391" s="285">
        <v>43101</v>
      </c>
      <c r="L391" s="286">
        <v>0</v>
      </c>
      <c r="M391" s="286">
        <v>0</v>
      </c>
      <c r="N391" s="286">
        <v>0</v>
      </c>
    </row>
    <row r="392" spans="1:14" ht="15" x14ac:dyDescent="0.25">
      <c r="A392" t="s">
        <v>2556</v>
      </c>
      <c r="B392" t="s">
        <v>2556</v>
      </c>
      <c r="C392">
        <v>0.5</v>
      </c>
      <c r="D392" t="s">
        <v>403</v>
      </c>
      <c r="E392" t="s">
        <v>519</v>
      </c>
      <c r="F392" t="s">
        <v>519</v>
      </c>
      <c r="G392" s="284">
        <v>-0.03</v>
      </c>
      <c r="H392"/>
      <c r="I392"/>
      <c r="J392"/>
      <c r="K392" s="285">
        <v>44927</v>
      </c>
      <c r="L392" s="286">
        <v>2.2330097087378639E-2</v>
      </c>
      <c r="M392" s="286">
        <v>6.6990291262136042E-4</v>
      </c>
      <c r="N392" s="286">
        <v>2.3E-2</v>
      </c>
    </row>
    <row r="393" spans="1:14" ht="15" x14ac:dyDescent="0.25">
      <c r="A393" t="s">
        <v>2557</v>
      </c>
      <c r="B393" t="s">
        <v>2556</v>
      </c>
      <c r="C393">
        <v>0.5</v>
      </c>
      <c r="D393" t="s">
        <v>403</v>
      </c>
      <c r="E393" t="s">
        <v>519</v>
      </c>
      <c r="F393" t="s">
        <v>519</v>
      </c>
      <c r="G393" s="284">
        <v>-0.03</v>
      </c>
      <c r="H393"/>
      <c r="I393"/>
      <c r="J393"/>
      <c r="K393" s="285">
        <v>44927</v>
      </c>
      <c r="L393" s="286">
        <v>2.2330097087378639E-2</v>
      </c>
      <c r="M393" s="286">
        <v>6.6990291262136042E-4</v>
      </c>
      <c r="N393" s="286">
        <v>2.3E-2</v>
      </c>
    </row>
    <row r="394" spans="1:14" ht="15" x14ac:dyDescent="0.25">
      <c r="A394" t="s">
        <v>2554</v>
      </c>
      <c r="B394" t="s">
        <v>2554</v>
      </c>
      <c r="C394">
        <v>0.5</v>
      </c>
      <c r="D394" t="s">
        <v>403</v>
      </c>
      <c r="E394" t="s">
        <v>519</v>
      </c>
      <c r="F394" t="s">
        <v>519</v>
      </c>
      <c r="G394" s="284">
        <v>-0.03</v>
      </c>
      <c r="H394"/>
      <c r="I394"/>
      <c r="J394"/>
      <c r="K394" s="285">
        <v>44927</v>
      </c>
      <c r="L394" s="286">
        <v>2.2330097087378639E-2</v>
      </c>
      <c r="M394" s="286">
        <v>6.6990291262136042E-4</v>
      </c>
      <c r="N394" s="286">
        <v>2.3E-2</v>
      </c>
    </row>
    <row r="395" spans="1:14" ht="15" x14ac:dyDescent="0.25">
      <c r="A395" t="s">
        <v>2555</v>
      </c>
      <c r="B395" t="s">
        <v>2554</v>
      </c>
      <c r="C395">
        <v>0.5</v>
      </c>
      <c r="D395" t="s">
        <v>403</v>
      </c>
      <c r="E395" t="s">
        <v>519</v>
      </c>
      <c r="F395" t="s">
        <v>519</v>
      </c>
      <c r="G395" s="284">
        <v>-0.03</v>
      </c>
      <c r="H395"/>
      <c r="I395"/>
      <c r="J395"/>
      <c r="K395" s="285">
        <v>44927</v>
      </c>
      <c r="L395" s="286">
        <v>2.2330097087378639E-2</v>
      </c>
      <c r="M395" s="286">
        <v>6.6990291262136042E-4</v>
      </c>
      <c r="N395" s="286">
        <v>2.3E-2</v>
      </c>
    </row>
    <row r="396" spans="1:14" ht="15" x14ac:dyDescent="0.25">
      <c r="A396" t="s">
        <v>2553</v>
      </c>
      <c r="B396" t="s">
        <v>2552</v>
      </c>
      <c r="C396">
        <v>0.5</v>
      </c>
      <c r="D396" t="s">
        <v>403</v>
      </c>
      <c r="E396" t="s">
        <v>519</v>
      </c>
      <c r="F396" t="s">
        <v>519</v>
      </c>
      <c r="G396" s="284">
        <v>0</v>
      </c>
      <c r="H396"/>
      <c r="I396"/>
      <c r="J396"/>
      <c r="K396" s="285">
        <v>40664</v>
      </c>
      <c r="L396" s="286">
        <v>0</v>
      </c>
      <c r="M396" s="286">
        <v>0</v>
      </c>
      <c r="N396" s="286">
        <v>0</v>
      </c>
    </row>
    <row r="397" spans="1:14" ht="15" x14ac:dyDescent="0.25">
      <c r="A397" t="s">
        <v>2550</v>
      </c>
      <c r="B397" t="s">
        <v>2550</v>
      </c>
      <c r="C397">
        <v>0.5</v>
      </c>
      <c r="D397" t="s">
        <v>403</v>
      </c>
      <c r="E397" t="s">
        <v>519</v>
      </c>
      <c r="F397" t="s">
        <v>519</v>
      </c>
      <c r="G397" s="284">
        <v>-0.01</v>
      </c>
      <c r="H397"/>
      <c r="I397"/>
      <c r="J397"/>
      <c r="K397" s="285">
        <v>44927</v>
      </c>
      <c r="L397" s="286">
        <v>3.5049504950495053E-2</v>
      </c>
      <c r="M397" s="286">
        <v>3.5049504950494803E-4</v>
      </c>
      <c r="N397" s="286">
        <v>3.5400000000000001E-2</v>
      </c>
    </row>
    <row r="398" spans="1:14" ht="15" x14ac:dyDescent="0.25">
      <c r="A398" t="s">
        <v>2551</v>
      </c>
      <c r="B398" t="s">
        <v>2550</v>
      </c>
      <c r="C398">
        <v>0.5</v>
      </c>
      <c r="D398" t="s">
        <v>403</v>
      </c>
      <c r="E398" t="s">
        <v>519</v>
      </c>
      <c r="F398" t="s">
        <v>519</v>
      </c>
      <c r="G398" s="284">
        <v>-0.01</v>
      </c>
      <c r="H398"/>
      <c r="I398"/>
      <c r="J398"/>
      <c r="K398" s="285">
        <v>44927</v>
      </c>
      <c r="L398" s="286">
        <v>3.5049504950495053E-2</v>
      </c>
      <c r="M398" s="286">
        <v>3.5049504950494803E-4</v>
      </c>
      <c r="N398" s="286">
        <v>3.5400000000000001E-2</v>
      </c>
    </row>
    <row r="399" spans="1:14" ht="15" x14ac:dyDescent="0.25">
      <c r="A399" t="s">
        <v>2549</v>
      </c>
      <c r="B399" t="s">
        <v>2542</v>
      </c>
      <c r="C399">
        <v>0.5</v>
      </c>
      <c r="D399" t="s">
        <v>403</v>
      </c>
      <c r="E399" t="s">
        <v>519</v>
      </c>
      <c r="F399" t="s">
        <v>519</v>
      </c>
      <c r="G399" s="284">
        <v>-0.01</v>
      </c>
      <c r="H399"/>
      <c r="I399"/>
      <c r="J399"/>
      <c r="K399" s="285">
        <v>44927</v>
      </c>
      <c r="L399" s="286">
        <v>3.5049504950495053E-2</v>
      </c>
      <c r="M399" s="286">
        <v>3.5049504950494803E-4</v>
      </c>
      <c r="N399" s="286">
        <v>3.5400000000000001E-2</v>
      </c>
    </row>
    <row r="400" spans="1:14" ht="15" x14ac:dyDescent="0.25">
      <c r="A400" t="s">
        <v>2547</v>
      </c>
      <c r="B400" t="s">
        <v>2547</v>
      </c>
      <c r="C400">
        <v>0.5</v>
      </c>
      <c r="D400" t="s">
        <v>403</v>
      </c>
      <c r="E400" t="s">
        <v>519</v>
      </c>
      <c r="F400" t="s">
        <v>519</v>
      </c>
      <c r="G400" s="284">
        <v>-0.01</v>
      </c>
      <c r="H400"/>
      <c r="I400"/>
      <c r="J400"/>
      <c r="K400" s="285">
        <v>44927</v>
      </c>
      <c r="L400" s="286">
        <v>3.5445544554455442E-2</v>
      </c>
      <c r="M400" s="286">
        <v>3.5445544554455616E-4</v>
      </c>
      <c r="N400" s="286">
        <v>3.5799999999999998E-2</v>
      </c>
    </row>
    <row r="401" spans="1:14" ht="15" x14ac:dyDescent="0.25">
      <c r="A401" t="s">
        <v>2548</v>
      </c>
      <c r="B401" t="s">
        <v>2547</v>
      </c>
      <c r="C401">
        <v>0.5</v>
      </c>
      <c r="D401" t="s">
        <v>403</v>
      </c>
      <c r="E401" t="s">
        <v>519</v>
      </c>
      <c r="F401" t="s">
        <v>519</v>
      </c>
      <c r="G401" s="284">
        <v>-0.01</v>
      </c>
      <c r="H401"/>
      <c r="I401"/>
      <c r="J401"/>
      <c r="K401" s="285">
        <v>44927</v>
      </c>
      <c r="L401" s="286">
        <v>3.5445544554455442E-2</v>
      </c>
      <c r="M401" s="286">
        <v>3.5445544554455616E-4</v>
      </c>
      <c r="N401" s="286">
        <v>3.5799999999999998E-2</v>
      </c>
    </row>
    <row r="402" spans="1:14" ht="15" x14ac:dyDescent="0.25">
      <c r="A402" t="s">
        <v>2546</v>
      </c>
      <c r="B402" t="s">
        <v>2541</v>
      </c>
      <c r="C402">
        <v>0.5</v>
      </c>
      <c r="D402" t="s">
        <v>403</v>
      </c>
      <c r="E402" t="s">
        <v>519</v>
      </c>
      <c r="F402" t="s">
        <v>519</v>
      </c>
      <c r="G402" s="284">
        <v>-0.01</v>
      </c>
      <c r="H402"/>
      <c r="I402"/>
      <c r="J402"/>
      <c r="K402" s="285">
        <v>44927</v>
      </c>
      <c r="L402" s="286">
        <v>3.5445544554455442E-2</v>
      </c>
      <c r="M402" s="286">
        <v>3.5445544554455616E-4</v>
      </c>
      <c r="N402" s="286">
        <v>3.5799999999999998E-2</v>
      </c>
    </row>
    <row r="403" spans="1:14" ht="15" x14ac:dyDescent="0.25">
      <c r="A403" t="s">
        <v>2545</v>
      </c>
      <c r="B403" t="s">
        <v>2543</v>
      </c>
      <c r="C403">
        <v>0.5</v>
      </c>
      <c r="D403" t="s">
        <v>403</v>
      </c>
      <c r="E403" t="s">
        <v>519</v>
      </c>
      <c r="F403" t="s">
        <v>519</v>
      </c>
      <c r="G403" s="284">
        <v>-0.01</v>
      </c>
      <c r="H403"/>
      <c r="I403"/>
      <c r="J403"/>
      <c r="K403" s="285">
        <v>44927</v>
      </c>
      <c r="L403" s="286">
        <v>3.5445544554455442E-2</v>
      </c>
      <c r="M403" s="286">
        <v>3.5445544554455616E-4</v>
      </c>
      <c r="N403" s="286">
        <v>3.5799999999999998E-2</v>
      </c>
    </row>
    <row r="404" spans="1:14" ht="15" x14ac:dyDescent="0.25">
      <c r="A404" t="s">
        <v>2544</v>
      </c>
      <c r="B404" t="s">
        <v>2543</v>
      </c>
      <c r="C404">
        <v>0.5</v>
      </c>
      <c r="D404" t="s">
        <v>403</v>
      </c>
      <c r="E404" t="s">
        <v>519</v>
      </c>
      <c r="F404" t="s">
        <v>519</v>
      </c>
      <c r="G404" s="284">
        <v>-0.01</v>
      </c>
      <c r="H404"/>
      <c r="I404"/>
      <c r="J404"/>
      <c r="K404" s="285">
        <v>44927</v>
      </c>
      <c r="L404" s="286">
        <v>3.5445544554455442E-2</v>
      </c>
      <c r="M404" s="286">
        <v>3.5445544554455616E-4</v>
      </c>
      <c r="N404" s="286">
        <v>3.5799999999999998E-2</v>
      </c>
    </row>
    <row r="405" spans="1:14" ht="15" x14ac:dyDescent="0.25">
      <c r="A405" t="s">
        <v>2542</v>
      </c>
      <c r="B405" t="s">
        <v>2542</v>
      </c>
      <c r="C405">
        <v>0.5</v>
      </c>
      <c r="D405" t="s">
        <v>403</v>
      </c>
      <c r="E405" t="s">
        <v>519</v>
      </c>
      <c r="F405" t="s">
        <v>519</v>
      </c>
      <c r="G405" s="284">
        <v>-0.01</v>
      </c>
      <c r="H405"/>
      <c r="I405"/>
      <c r="J405"/>
      <c r="K405" s="285">
        <v>44927</v>
      </c>
      <c r="L405" s="286">
        <v>3.5049504950495053E-2</v>
      </c>
      <c r="M405" s="286">
        <v>3.5049504950494803E-4</v>
      </c>
      <c r="N405" s="286">
        <v>3.5400000000000001E-2</v>
      </c>
    </row>
    <row r="406" spans="1:14" ht="15" x14ac:dyDescent="0.25">
      <c r="A406" t="s">
        <v>2541</v>
      </c>
      <c r="B406" t="s">
        <v>2541</v>
      </c>
      <c r="C406">
        <v>0.5</v>
      </c>
      <c r="D406" t="s">
        <v>403</v>
      </c>
      <c r="E406" t="s">
        <v>519</v>
      </c>
      <c r="F406" t="s">
        <v>519</v>
      </c>
      <c r="G406" s="284">
        <v>-0.01</v>
      </c>
      <c r="H406"/>
      <c r="I406"/>
      <c r="J406"/>
      <c r="K406" s="285">
        <v>44927</v>
      </c>
      <c r="L406" s="286">
        <v>3.5445544554455442E-2</v>
      </c>
      <c r="M406" s="286">
        <v>3.5445544554455616E-4</v>
      </c>
      <c r="N406" s="286">
        <v>3.5799999999999998E-2</v>
      </c>
    </row>
    <row r="407" spans="1:14" ht="15" x14ac:dyDescent="0.25">
      <c r="A407" t="s">
        <v>2539</v>
      </c>
      <c r="B407" t="s">
        <v>2539</v>
      </c>
      <c r="C407">
        <v>0.5</v>
      </c>
      <c r="D407" t="s">
        <v>403</v>
      </c>
      <c r="E407" t="s">
        <v>519</v>
      </c>
      <c r="F407" t="s">
        <v>519</v>
      </c>
      <c r="G407" s="284">
        <v>-0.04</v>
      </c>
      <c r="H407"/>
      <c r="I407"/>
      <c r="J407"/>
      <c r="K407" s="285">
        <v>44927</v>
      </c>
      <c r="L407" s="286">
        <v>1.4711538461538462E-2</v>
      </c>
      <c r="M407" s="286">
        <v>5.8846153846153944E-4</v>
      </c>
      <c r="N407" s="286">
        <v>1.5300000000000001E-2</v>
      </c>
    </row>
    <row r="408" spans="1:14" ht="15" x14ac:dyDescent="0.25">
      <c r="A408" t="s">
        <v>2540</v>
      </c>
      <c r="B408" t="s">
        <v>2539</v>
      </c>
      <c r="C408">
        <v>0.5</v>
      </c>
      <c r="D408" t="s">
        <v>403</v>
      </c>
      <c r="E408" t="s">
        <v>519</v>
      </c>
      <c r="F408" t="s">
        <v>519</v>
      </c>
      <c r="G408" s="284">
        <v>-0.04</v>
      </c>
      <c r="H408"/>
      <c r="I408"/>
      <c r="J408"/>
      <c r="K408" s="285">
        <v>44927</v>
      </c>
      <c r="L408" s="286">
        <v>1.4711538461538462E-2</v>
      </c>
      <c r="M408" s="286">
        <v>5.8846153846153944E-4</v>
      </c>
      <c r="N408" s="286">
        <v>1.5300000000000001E-2</v>
      </c>
    </row>
    <row r="409" spans="1:14" ht="15" x14ac:dyDescent="0.25">
      <c r="A409" t="s">
        <v>2538</v>
      </c>
      <c r="B409" t="s">
        <v>2537</v>
      </c>
      <c r="C409">
        <v>0.5</v>
      </c>
      <c r="D409" t="s">
        <v>403</v>
      </c>
      <c r="E409" t="s">
        <v>519</v>
      </c>
      <c r="F409" t="s">
        <v>519</v>
      </c>
      <c r="G409" s="284">
        <v>0</v>
      </c>
      <c r="H409"/>
      <c r="I409"/>
      <c r="J409"/>
      <c r="K409" s="285">
        <v>43101</v>
      </c>
      <c r="L409" s="286">
        <v>0</v>
      </c>
      <c r="M409" s="286">
        <v>0</v>
      </c>
      <c r="N409" s="286">
        <v>0</v>
      </c>
    </row>
    <row r="410" spans="1:14" ht="15" x14ac:dyDescent="0.25">
      <c r="A410" t="s">
        <v>2535</v>
      </c>
      <c r="B410" t="s">
        <v>2535</v>
      </c>
      <c r="C410">
        <v>0.5</v>
      </c>
      <c r="D410" t="s">
        <v>403</v>
      </c>
      <c r="E410" t="s">
        <v>519</v>
      </c>
      <c r="F410" t="s">
        <v>519</v>
      </c>
      <c r="G410" s="284">
        <v>-0.03</v>
      </c>
      <c r="H410"/>
      <c r="I410"/>
      <c r="J410"/>
      <c r="K410" s="285">
        <v>44927</v>
      </c>
      <c r="L410" s="286">
        <v>2.5825242718446603E-2</v>
      </c>
      <c r="M410" s="286">
        <v>7.7475728155339957E-4</v>
      </c>
      <c r="N410" s="286">
        <v>2.6600000000000002E-2</v>
      </c>
    </row>
    <row r="411" spans="1:14" ht="15" x14ac:dyDescent="0.25">
      <c r="A411" t="s">
        <v>2536</v>
      </c>
      <c r="B411" t="s">
        <v>2535</v>
      </c>
      <c r="C411">
        <v>0.5</v>
      </c>
      <c r="D411" t="s">
        <v>403</v>
      </c>
      <c r="E411" t="s">
        <v>519</v>
      </c>
      <c r="F411" t="s">
        <v>519</v>
      </c>
      <c r="G411" s="284">
        <v>-0.03</v>
      </c>
      <c r="H411"/>
      <c r="I411"/>
      <c r="J411"/>
      <c r="K411" s="285">
        <v>44927</v>
      </c>
      <c r="L411" s="286">
        <v>2.5825242718446603E-2</v>
      </c>
      <c r="M411" s="286">
        <v>7.7475728155339957E-4</v>
      </c>
      <c r="N411" s="286">
        <v>2.6600000000000002E-2</v>
      </c>
    </row>
    <row r="412" spans="1:14" ht="15" x14ac:dyDescent="0.25">
      <c r="A412" t="s">
        <v>287</v>
      </c>
      <c r="B412" t="s">
        <v>287</v>
      </c>
      <c r="C412">
        <v>0.5</v>
      </c>
      <c r="D412" t="s">
        <v>403</v>
      </c>
      <c r="E412" t="s">
        <v>519</v>
      </c>
      <c r="F412" t="s">
        <v>519</v>
      </c>
      <c r="G412" s="284">
        <v>-0.03</v>
      </c>
      <c r="H412"/>
      <c r="I412"/>
      <c r="J412"/>
      <c r="K412" s="285">
        <v>44927</v>
      </c>
      <c r="L412" s="286">
        <v>2.5825242718446603E-2</v>
      </c>
      <c r="M412" s="286">
        <v>7.7475728155339957E-4</v>
      </c>
      <c r="N412" s="286">
        <v>2.6600000000000002E-2</v>
      </c>
    </row>
    <row r="413" spans="1:14" ht="15" x14ac:dyDescent="0.25">
      <c r="A413" t="s">
        <v>2533</v>
      </c>
      <c r="B413" t="s">
        <v>2533</v>
      </c>
      <c r="C413">
        <v>0.5</v>
      </c>
      <c r="D413" t="s">
        <v>403</v>
      </c>
      <c r="E413" t="s">
        <v>519</v>
      </c>
      <c r="F413" t="s">
        <v>519</v>
      </c>
      <c r="G413" s="284">
        <v>-0.03</v>
      </c>
      <c r="H413"/>
      <c r="I413"/>
      <c r="J413"/>
      <c r="K413" s="285">
        <v>44927</v>
      </c>
      <c r="L413" s="286">
        <v>2.5825242718446603E-2</v>
      </c>
      <c r="M413" s="286">
        <v>7.7475728155339957E-4</v>
      </c>
      <c r="N413" s="286">
        <v>2.6600000000000002E-2</v>
      </c>
    </row>
    <row r="414" spans="1:14" ht="15" x14ac:dyDescent="0.25">
      <c r="A414" t="s">
        <v>2534</v>
      </c>
      <c r="B414" t="s">
        <v>2533</v>
      </c>
      <c r="C414">
        <v>0.5</v>
      </c>
      <c r="D414" t="s">
        <v>403</v>
      </c>
      <c r="E414" t="s">
        <v>519</v>
      </c>
      <c r="F414" t="s">
        <v>519</v>
      </c>
      <c r="G414" s="284">
        <v>-0.03</v>
      </c>
      <c r="H414"/>
      <c r="I414"/>
      <c r="J414"/>
      <c r="K414" s="285">
        <v>44927</v>
      </c>
      <c r="L414" s="286">
        <v>2.5825242718446603E-2</v>
      </c>
      <c r="M414" s="286">
        <v>7.7475728155339957E-4</v>
      </c>
      <c r="N414" s="286">
        <v>2.6600000000000002E-2</v>
      </c>
    </row>
    <row r="415" spans="1:14" ht="15" x14ac:dyDescent="0.25">
      <c r="A415" t="s">
        <v>2532</v>
      </c>
      <c r="B415" t="s">
        <v>287</v>
      </c>
      <c r="C415">
        <v>0.5</v>
      </c>
      <c r="D415" t="s">
        <v>403</v>
      </c>
      <c r="E415" t="s">
        <v>519</v>
      </c>
      <c r="F415" t="s">
        <v>519</v>
      </c>
      <c r="G415" s="284">
        <v>-0.03</v>
      </c>
      <c r="H415"/>
      <c r="I415"/>
      <c r="J415"/>
      <c r="K415" s="285">
        <v>44927</v>
      </c>
      <c r="L415" s="286">
        <v>2.5825242718446603E-2</v>
      </c>
      <c r="M415" s="286">
        <v>7.7475728155339957E-4</v>
      </c>
      <c r="N415" s="286">
        <v>2.6600000000000002E-2</v>
      </c>
    </row>
    <row r="416" spans="1:14" ht="15" x14ac:dyDescent="0.25">
      <c r="A416" t="s">
        <v>2530</v>
      </c>
      <c r="B416" t="s">
        <v>2530</v>
      </c>
      <c r="C416">
        <v>0.5</v>
      </c>
      <c r="D416" t="s">
        <v>403</v>
      </c>
      <c r="E416" t="s">
        <v>519</v>
      </c>
      <c r="F416" t="s">
        <v>519</v>
      </c>
      <c r="G416" s="284">
        <v>-0.01</v>
      </c>
      <c r="H416"/>
      <c r="I416"/>
      <c r="J416"/>
      <c r="K416" s="285">
        <v>44927</v>
      </c>
      <c r="L416" s="286">
        <v>3.6039603960396044E-2</v>
      </c>
      <c r="M416" s="286">
        <v>3.6039603960395794E-4</v>
      </c>
      <c r="N416" s="286">
        <v>3.6400000000000002E-2</v>
      </c>
    </row>
    <row r="417" spans="1:14" ht="15" x14ac:dyDescent="0.25">
      <c r="A417" t="s">
        <v>2531</v>
      </c>
      <c r="B417" t="s">
        <v>2530</v>
      </c>
      <c r="C417">
        <v>0.5</v>
      </c>
      <c r="D417" t="s">
        <v>403</v>
      </c>
      <c r="E417" t="s">
        <v>519</v>
      </c>
      <c r="F417" t="s">
        <v>519</v>
      </c>
      <c r="G417" s="284">
        <v>-0.01</v>
      </c>
      <c r="H417"/>
      <c r="I417"/>
      <c r="J417"/>
      <c r="K417" s="285">
        <v>44927</v>
      </c>
      <c r="L417" s="286">
        <v>3.6039603960396044E-2</v>
      </c>
      <c r="M417" s="286">
        <v>3.6039603960395794E-4</v>
      </c>
      <c r="N417" s="286">
        <v>3.6400000000000002E-2</v>
      </c>
    </row>
    <row r="418" spans="1:14" ht="15" x14ac:dyDescent="0.25">
      <c r="A418" t="s">
        <v>2528</v>
      </c>
      <c r="B418" t="s">
        <v>2528</v>
      </c>
      <c r="C418">
        <v>0.5</v>
      </c>
      <c r="D418" t="s">
        <v>403</v>
      </c>
      <c r="E418" t="s">
        <v>519</v>
      </c>
      <c r="F418" t="s">
        <v>519</v>
      </c>
      <c r="G418" s="284">
        <v>-0.01</v>
      </c>
      <c r="H418"/>
      <c r="I418"/>
      <c r="J418"/>
      <c r="K418" s="285">
        <v>44927</v>
      </c>
      <c r="L418" s="286">
        <v>3.4752475247524749E-2</v>
      </c>
      <c r="M418" s="286">
        <v>3.4752475247525061E-4</v>
      </c>
      <c r="N418" s="286">
        <v>3.5099999999999999E-2</v>
      </c>
    </row>
    <row r="419" spans="1:14" ht="15" x14ac:dyDescent="0.25">
      <c r="A419" t="s">
        <v>2529</v>
      </c>
      <c r="B419" t="s">
        <v>2528</v>
      </c>
      <c r="C419">
        <v>0.5</v>
      </c>
      <c r="D419" t="s">
        <v>403</v>
      </c>
      <c r="E419" t="s">
        <v>519</v>
      </c>
      <c r="F419" t="s">
        <v>519</v>
      </c>
      <c r="G419" s="284">
        <v>-0.01</v>
      </c>
      <c r="H419"/>
      <c r="I419"/>
      <c r="J419"/>
      <c r="K419" s="285">
        <v>44927</v>
      </c>
      <c r="L419" s="286">
        <v>3.4752475247524749E-2</v>
      </c>
      <c r="M419" s="286">
        <v>3.4752475247525061E-4</v>
      </c>
      <c r="N419" s="286">
        <v>3.5099999999999999E-2</v>
      </c>
    </row>
    <row r="420" spans="1:14" ht="15" x14ac:dyDescent="0.25">
      <c r="A420" t="s">
        <v>288</v>
      </c>
      <c r="B420" t="s">
        <v>2526</v>
      </c>
      <c r="C420">
        <v>0.5</v>
      </c>
      <c r="D420" t="s">
        <v>403</v>
      </c>
      <c r="E420" t="s">
        <v>519</v>
      </c>
      <c r="F420" t="s">
        <v>519</v>
      </c>
      <c r="G420" s="284">
        <v>-0.01</v>
      </c>
      <c r="H420"/>
      <c r="I420"/>
      <c r="J420"/>
      <c r="K420" s="285">
        <v>44927</v>
      </c>
      <c r="L420" s="286">
        <v>3.4752475247524749E-2</v>
      </c>
      <c r="M420" s="286">
        <v>3.4752475247525061E-4</v>
      </c>
      <c r="N420" s="286">
        <v>3.5099999999999999E-2</v>
      </c>
    </row>
    <row r="421" spans="1:14" ht="15" x14ac:dyDescent="0.25">
      <c r="A421" t="s">
        <v>2527</v>
      </c>
      <c r="B421" t="s">
        <v>2526</v>
      </c>
      <c r="C421">
        <v>0.5</v>
      </c>
      <c r="D421" t="s">
        <v>403</v>
      </c>
      <c r="E421" t="s">
        <v>519</v>
      </c>
      <c r="F421" t="s">
        <v>519</v>
      </c>
      <c r="G421" s="284">
        <v>-0.01</v>
      </c>
      <c r="H421"/>
      <c r="I421"/>
      <c r="J421"/>
      <c r="K421" s="285">
        <v>44927</v>
      </c>
      <c r="L421" s="286">
        <v>3.4752475247524749E-2</v>
      </c>
      <c r="M421" s="286">
        <v>3.4752475247525061E-4</v>
      </c>
      <c r="N421" s="286">
        <v>3.5099999999999999E-2</v>
      </c>
    </row>
    <row r="422" spans="1:14" ht="15" x14ac:dyDescent="0.25">
      <c r="A422" t="s">
        <v>2524</v>
      </c>
      <c r="B422" t="s">
        <v>2524</v>
      </c>
      <c r="C422">
        <v>0.5</v>
      </c>
      <c r="D422" t="s">
        <v>403</v>
      </c>
      <c r="E422" t="s">
        <v>519</v>
      </c>
      <c r="F422" t="s">
        <v>519</v>
      </c>
      <c r="G422" s="284">
        <v>-0.01</v>
      </c>
      <c r="H422"/>
      <c r="I422"/>
      <c r="J422"/>
      <c r="K422" s="285">
        <v>44927</v>
      </c>
      <c r="L422" s="286">
        <v>3.6039603960396044E-2</v>
      </c>
      <c r="M422" s="286">
        <v>3.6039603960395794E-4</v>
      </c>
      <c r="N422" s="286">
        <v>3.6400000000000002E-2</v>
      </c>
    </row>
    <row r="423" spans="1:14" ht="15" x14ac:dyDescent="0.25">
      <c r="A423" t="s">
        <v>2525</v>
      </c>
      <c r="B423" t="s">
        <v>2524</v>
      </c>
      <c r="C423">
        <v>0.5</v>
      </c>
      <c r="D423" t="s">
        <v>403</v>
      </c>
      <c r="E423" t="s">
        <v>519</v>
      </c>
      <c r="F423" t="s">
        <v>519</v>
      </c>
      <c r="G423" s="284">
        <v>-0.01</v>
      </c>
      <c r="H423"/>
      <c r="I423"/>
      <c r="J423"/>
      <c r="K423" s="285">
        <v>44927</v>
      </c>
      <c r="L423" s="286">
        <v>3.6039603960396044E-2</v>
      </c>
      <c r="M423" s="286">
        <v>3.6039603960395794E-4</v>
      </c>
      <c r="N423" s="286">
        <v>3.6400000000000002E-2</v>
      </c>
    </row>
    <row r="424" spans="1:14" ht="15" x14ac:dyDescent="0.25">
      <c r="A424" t="s">
        <v>2522</v>
      </c>
      <c r="B424" t="s">
        <v>2522</v>
      </c>
      <c r="C424">
        <v>0.5</v>
      </c>
      <c r="D424" t="s">
        <v>403</v>
      </c>
      <c r="E424" t="s">
        <v>519</v>
      </c>
      <c r="F424" t="s">
        <v>519</v>
      </c>
      <c r="G424" s="284">
        <v>-0.01</v>
      </c>
      <c r="H424"/>
      <c r="I424"/>
      <c r="J424"/>
      <c r="K424" s="285">
        <v>44927</v>
      </c>
      <c r="L424" s="286">
        <v>3.4752475247524749E-2</v>
      </c>
      <c r="M424" s="286">
        <v>3.4752475247525061E-4</v>
      </c>
      <c r="N424" s="286">
        <v>3.5099999999999999E-2</v>
      </c>
    </row>
    <row r="425" spans="1:14" ht="15" x14ac:dyDescent="0.25">
      <c r="A425" t="s">
        <v>2523</v>
      </c>
      <c r="B425" t="s">
        <v>2522</v>
      </c>
      <c r="C425">
        <v>0.5</v>
      </c>
      <c r="D425" t="s">
        <v>403</v>
      </c>
      <c r="E425" t="s">
        <v>519</v>
      </c>
      <c r="F425" t="s">
        <v>519</v>
      </c>
      <c r="G425" s="284">
        <v>-0.01</v>
      </c>
      <c r="H425"/>
      <c r="I425"/>
      <c r="J425"/>
      <c r="K425" s="285">
        <v>44927</v>
      </c>
      <c r="L425" s="286">
        <v>3.4752475247524749E-2</v>
      </c>
      <c r="M425" s="286">
        <v>3.4752475247525061E-4</v>
      </c>
      <c r="N425" s="286">
        <v>3.5099999999999999E-2</v>
      </c>
    </row>
    <row r="426" spans="1:14" ht="15" x14ac:dyDescent="0.25">
      <c r="A426" t="s">
        <v>289</v>
      </c>
      <c r="B426" t="s">
        <v>289</v>
      </c>
      <c r="C426">
        <v>0.5</v>
      </c>
      <c r="D426" t="s">
        <v>403</v>
      </c>
      <c r="E426" t="s">
        <v>519</v>
      </c>
      <c r="F426" t="s">
        <v>519</v>
      </c>
      <c r="G426" s="284">
        <v>-0.04</v>
      </c>
      <c r="H426"/>
      <c r="I426"/>
      <c r="J426"/>
      <c r="K426" s="285">
        <v>44927</v>
      </c>
      <c r="L426" s="286">
        <v>2.4230769230769229E-2</v>
      </c>
      <c r="M426" s="286">
        <v>9.6923076923077084E-4</v>
      </c>
      <c r="N426" s="286">
        <v>2.52E-2</v>
      </c>
    </row>
    <row r="427" spans="1:14" ht="15" x14ac:dyDescent="0.25">
      <c r="A427" t="s">
        <v>2521</v>
      </c>
      <c r="B427" t="s">
        <v>289</v>
      </c>
      <c r="C427">
        <v>0.5</v>
      </c>
      <c r="D427" t="s">
        <v>403</v>
      </c>
      <c r="E427" t="s">
        <v>519</v>
      </c>
      <c r="F427" t="s">
        <v>519</v>
      </c>
      <c r="G427" s="284">
        <v>-0.04</v>
      </c>
      <c r="H427"/>
      <c r="I427"/>
      <c r="J427"/>
      <c r="K427" s="285">
        <v>44927</v>
      </c>
      <c r="L427" s="286">
        <v>2.4230769230769229E-2</v>
      </c>
      <c r="M427" s="286">
        <v>9.6923076923077084E-4</v>
      </c>
      <c r="N427" s="286">
        <v>2.52E-2</v>
      </c>
    </row>
    <row r="428" spans="1:14" ht="15" x14ac:dyDescent="0.25">
      <c r="A428" t="s">
        <v>2519</v>
      </c>
      <c r="B428" t="s">
        <v>2519</v>
      </c>
      <c r="C428">
        <v>0.5</v>
      </c>
      <c r="D428" t="s">
        <v>403</v>
      </c>
      <c r="E428" t="s">
        <v>519</v>
      </c>
      <c r="F428" t="s">
        <v>519</v>
      </c>
      <c r="G428" s="284">
        <v>-0.04</v>
      </c>
      <c r="H428"/>
      <c r="I428"/>
      <c r="J428"/>
      <c r="K428" s="285">
        <v>44927</v>
      </c>
      <c r="L428" s="286">
        <v>2.4230769230769229E-2</v>
      </c>
      <c r="M428" s="286">
        <v>9.6923076923077084E-4</v>
      </c>
      <c r="N428" s="286">
        <v>2.52E-2</v>
      </c>
    </row>
    <row r="429" spans="1:14" ht="15" x14ac:dyDescent="0.25">
      <c r="A429" t="s">
        <v>2520</v>
      </c>
      <c r="B429" t="s">
        <v>2519</v>
      </c>
      <c r="C429">
        <v>0.5</v>
      </c>
      <c r="D429" t="s">
        <v>403</v>
      </c>
      <c r="E429" t="s">
        <v>519</v>
      </c>
      <c r="F429" t="s">
        <v>519</v>
      </c>
      <c r="G429" s="284">
        <v>-0.04</v>
      </c>
      <c r="H429"/>
      <c r="I429"/>
      <c r="J429"/>
      <c r="K429" s="285">
        <v>44927</v>
      </c>
      <c r="L429" s="286">
        <v>2.4230769230769229E-2</v>
      </c>
      <c r="M429" s="286">
        <v>9.6923076923077084E-4</v>
      </c>
      <c r="N429" s="286">
        <v>2.52E-2</v>
      </c>
    </row>
    <row r="430" spans="1:14" ht="15" x14ac:dyDescent="0.25">
      <c r="A430" t="s">
        <v>290</v>
      </c>
      <c r="B430" t="s">
        <v>290</v>
      </c>
      <c r="C430">
        <v>0.5</v>
      </c>
      <c r="D430" t="s">
        <v>403</v>
      </c>
      <c r="E430" t="s">
        <v>519</v>
      </c>
      <c r="F430" t="s">
        <v>519</v>
      </c>
      <c r="G430" s="284">
        <v>-0.04</v>
      </c>
      <c r="H430"/>
      <c r="I430"/>
      <c r="J430"/>
      <c r="K430" s="285">
        <v>44927</v>
      </c>
      <c r="L430" s="286">
        <v>2.4230769230769229E-2</v>
      </c>
      <c r="M430" s="286">
        <v>9.6923076923077084E-4</v>
      </c>
      <c r="N430" s="286">
        <v>2.52E-2</v>
      </c>
    </row>
    <row r="431" spans="1:14" ht="15" x14ac:dyDescent="0.25">
      <c r="A431" t="s">
        <v>2518</v>
      </c>
      <c r="B431" t="s">
        <v>290</v>
      </c>
      <c r="C431">
        <v>0.5</v>
      </c>
      <c r="D431" t="s">
        <v>403</v>
      </c>
      <c r="E431" t="s">
        <v>519</v>
      </c>
      <c r="F431" t="s">
        <v>519</v>
      </c>
      <c r="G431" s="284">
        <v>-0.04</v>
      </c>
      <c r="H431"/>
      <c r="I431"/>
      <c r="J431"/>
      <c r="K431" s="285">
        <v>44927</v>
      </c>
      <c r="L431" s="286">
        <v>2.4230769230769229E-2</v>
      </c>
      <c r="M431" s="286">
        <v>9.6923076923077084E-4</v>
      </c>
      <c r="N431" s="286">
        <v>2.52E-2</v>
      </c>
    </row>
    <row r="432" spans="1:14" ht="15" x14ac:dyDescent="0.25">
      <c r="A432" t="s">
        <v>2517</v>
      </c>
      <c r="B432" t="s">
        <v>2516</v>
      </c>
      <c r="C432">
        <v>0.5</v>
      </c>
      <c r="D432" t="s">
        <v>403</v>
      </c>
      <c r="E432" t="s">
        <v>519</v>
      </c>
      <c r="F432" t="s">
        <v>519</v>
      </c>
      <c r="G432" s="284">
        <v>0</v>
      </c>
      <c r="H432"/>
      <c r="I432"/>
      <c r="J432"/>
      <c r="K432" s="285">
        <v>41760</v>
      </c>
      <c r="L432" s="286">
        <v>0</v>
      </c>
      <c r="M432" s="286">
        <v>0</v>
      </c>
      <c r="N432" s="286">
        <v>0</v>
      </c>
    </row>
    <row r="433" spans="1:14" ht="15" x14ac:dyDescent="0.25">
      <c r="A433" t="s">
        <v>291</v>
      </c>
      <c r="B433" t="s">
        <v>2513</v>
      </c>
      <c r="C433">
        <v>0.5</v>
      </c>
      <c r="D433" t="s">
        <v>403</v>
      </c>
      <c r="E433" t="s">
        <v>519</v>
      </c>
      <c r="F433" t="s">
        <v>519</v>
      </c>
      <c r="G433" s="284">
        <v>0</v>
      </c>
      <c r="H433"/>
      <c r="I433"/>
      <c r="J433"/>
      <c r="K433" s="285">
        <v>44927</v>
      </c>
      <c r="L433" s="286">
        <v>1.95E-2</v>
      </c>
      <c r="M433" s="286">
        <v>0</v>
      </c>
      <c r="N433" s="286">
        <v>1.95E-2</v>
      </c>
    </row>
    <row r="434" spans="1:14" ht="15" x14ac:dyDescent="0.25">
      <c r="A434" t="s">
        <v>2515</v>
      </c>
      <c r="B434" t="s">
        <v>2511</v>
      </c>
      <c r="C434">
        <v>0.5</v>
      </c>
      <c r="D434" t="s">
        <v>403</v>
      </c>
      <c r="E434" t="s">
        <v>519</v>
      </c>
      <c r="F434" t="s">
        <v>519</v>
      </c>
      <c r="G434" s="284">
        <v>0</v>
      </c>
      <c r="H434"/>
      <c r="I434"/>
      <c r="J434"/>
      <c r="K434" s="285">
        <v>44927</v>
      </c>
      <c r="L434" s="286">
        <v>0</v>
      </c>
      <c r="M434" s="286">
        <v>0</v>
      </c>
      <c r="N434" s="286">
        <v>0</v>
      </c>
    </row>
    <row r="435" spans="1:14" ht="15" x14ac:dyDescent="0.25">
      <c r="A435" t="s">
        <v>2514</v>
      </c>
      <c r="B435" t="s">
        <v>2513</v>
      </c>
      <c r="C435">
        <v>0.5</v>
      </c>
      <c r="D435" t="s">
        <v>403</v>
      </c>
      <c r="E435" t="s">
        <v>519</v>
      </c>
      <c r="F435" t="s">
        <v>519</v>
      </c>
      <c r="G435" s="284">
        <v>0</v>
      </c>
      <c r="H435"/>
      <c r="I435"/>
      <c r="J435"/>
      <c r="K435" s="285">
        <v>44927</v>
      </c>
      <c r="L435" s="286">
        <v>1.95E-2</v>
      </c>
      <c r="M435" s="286">
        <v>0</v>
      </c>
      <c r="N435" s="286">
        <v>1.95E-2</v>
      </c>
    </row>
    <row r="436" spans="1:14" ht="15" x14ac:dyDescent="0.25">
      <c r="A436" t="s">
        <v>2512</v>
      </c>
      <c r="B436" t="s">
        <v>2511</v>
      </c>
      <c r="C436">
        <v>0.5</v>
      </c>
      <c r="D436" t="s">
        <v>403</v>
      </c>
      <c r="E436" t="s">
        <v>519</v>
      </c>
      <c r="F436" t="s">
        <v>519</v>
      </c>
      <c r="G436" s="284">
        <v>0</v>
      </c>
      <c r="H436"/>
      <c r="I436"/>
      <c r="J436"/>
      <c r="K436" s="285">
        <v>44927</v>
      </c>
      <c r="L436" s="286">
        <v>0</v>
      </c>
      <c r="M436" s="286">
        <v>0</v>
      </c>
      <c r="N436" s="286">
        <v>0</v>
      </c>
    </row>
    <row r="437" spans="1:14" ht="15" x14ac:dyDescent="0.25">
      <c r="A437" t="s">
        <v>2510</v>
      </c>
      <c r="B437" t="s">
        <v>2508</v>
      </c>
      <c r="C437">
        <v>0.5</v>
      </c>
      <c r="D437" t="s">
        <v>403</v>
      </c>
      <c r="E437" t="s">
        <v>519</v>
      </c>
      <c r="F437" t="s">
        <v>519</v>
      </c>
      <c r="G437" s="284">
        <v>0</v>
      </c>
      <c r="H437"/>
      <c r="I437"/>
      <c r="J437"/>
      <c r="K437" s="285">
        <v>44927</v>
      </c>
      <c r="L437" s="286">
        <v>3.5499999999999997E-2</v>
      </c>
      <c r="M437" s="286">
        <v>0</v>
      </c>
      <c r="N437" s="286">
        <v>3.5499999999999997E-2</v>
      </c>
    </row>
    <row r="438" spans="1:14" ht="15" x14ac:dyDescent="0.25">
      <c r="A438" t="s">
        <v>2509</v>
      </c>
      <c r="B438" t="s">
        <v>2508</v>
      </c>
      <c r="C438">
        <v>0.5</v>
      </c>
      <c r="D438" t="s">
        <v>403</v>
      </c>
      <c r="E438" t="s">
        <v>519</v>
      </c>
      <c r="F438" t="s">
        <v>519</v>
      </c>
      <c r="G438" s="284">
        <v>0</v>
      </c>
      <c r="H438"/>
      <c r="I438"/>
      <c r="J438"/>
      <c r="K438" s="285">
        <v>44927</v>
      </c>
      <c r="L438" s="286">
        <v>3.5499999999999997E-2</v>
      </c>
      <c r="M438" s="286">
        <v>0</v>
      </c>
      <c r="N438" s="286">
        <v>3.5499999999999997E-2</v>
      </c>
    </row>
    <row r="439" spans="1:14" ht="15" x14ac:dyDescent="0.25">
      <c r="A439" t="s">
        <v>2507</v>
      </c>
      <c r="B439" t="s">
        <v>2505</v>
      </c>
      <c r="C439">
        <v>0.5</v>
      </c>
      <c r="D439" t="s">
        <v>403</v>
      </c>
      <c r="E439" t="s">
        <v>519</v>
      </c>
      <c r="F439" t="s">
        <v>519</v>
      </c>
      <c r="G439" s="284">
        <v>0</v>
      </c>
      <c r="H439"/>
      <c r="I439"/>
      <c r="J439"/>
      <c r="K439" s="285">
        <v>44927</v>
      </c>
      <c r="L439" s="286">
        <v>3.5499999999999997E-2</v>
      </c>
      <c r="M439" s="286">
        <v>0</v>
      </c>
      <c r="N439" s="286">
        <v>3.5499999999999997E-2</v>
      </c>
    </row>
    <row r="440" spans="1:14" ht="15" x14ac:dyDescent="0.25">
      <c r="A440" t="s">
        <v>2506</v>
      </c>
      <c r="B440" t="s">
        <v>2505</v>
      </c>
      <c r="C440">
        <v>0.5</v>
      </c>
      <c r="D440" t="s">
        <v>403</v>
      </c>
      <c r="E440" t="s">
        <v>519</v>
      </c>
      <c r="F440" t="s">
        <v>519</v>
      </c>
      <c r="G440" s="284">
        <v>0</v>
      </c>
      <c r="H440"/>
      <c r="I440"/>
      <c r="J440"/>
      <c r="K440" s="285">
        <v>44927</v>
      </c>
      <c r="L440" s="286">
        <v>3.5499999999999997E-2</v>
      </c>
      <c r="M440" s="286">
        <v>0</v>
      </c>
      <c r="N440" s="286">
        <v>3.5499999999999997E-2</v>
      </c>
    </row>
    <row r="441" spans="1:14" ht="15" x14ac:dyDescent="0.25">
      <c r="A441" t="s">
        <v>292</v>
      </c>
      <c r="B441" t="s">
        <v>2503</v>
      </c>
      <c r="C441">
        <v>0.5</v>
      </c>
      <c r="D441" t="s">
        <v>403</v>
      </c>
      <c r="E441" t="s">
        <v>519</v>
      </c>
      <c r="F441" t="s">
        <v>519</v>
      </c>
      <c r="G441" s="284">
        <v>0</v>
      </c>
      <c r="H441"/>
      <c r="I441"/>
      <c r="J441"/>
      <c r="K441" s="285">
        <v>44927</v>
      </c>
      <c r="L441" s="286">
        <v>3.5499999999999997E-2</v>
      </c>
      <c r="M441" s="286">
        <v>0</v>
      </c>
      <c r="N441" s="286">
        <v>3.5499999999999997E-2</v>
      </c>
    </row>
    <row r="442" spans="1:14" ht="15" x14ac:dyDescent="0.25">
      <c r="A442" t="s">
        <v>2504</v>
      </c>
      <c r="B442" t="s">
        <v>2503</v>
      </c>
      <c r="C442">
        <v>0.5</v>
      </c>
      <c r="D442" t="s">
        <v>403</v>
      </c>
      <c r="E442" t="s">
        <v>519</v>
      </c>
      <c r="F442" t="s">
        <v>519</v>
      </c>
      <c r="G442" s="284">
        <v>0</v>
      </c>
      <c r="H442"/>
      <c r="I442"/>
      <c r="J442"/>
      <c r="K442" s="285">
        <v>44927</v>
      </c>
      <c r="L442" s="286">
        <v>3.5499999999999997E-2</v>
      </c>
      <c r="M442" s="286">
        <v>0</v>
      </c>
      <c r="N442" s="286">
        <v>3.5499999999999997E-2</v>
      </c>
    </row>
    <row r="443" spans="1:14" ht="15" x14ac:dyDescent="0.25">
      <c r="A443" t="s">
        <v>293</v>
      </c>
      <c r="B443" t="s">
        <v>293</v>
      </c>
      <c r="C443">
        <v>0.5</v>
      </c>
      <c r="D443" t="s">
        <v>403</v>
      </c>
      <c r="E443" t="s">
        <v>519</v>
      </c>
      <c r="F443" t="s">
        <v>519</v>
      </c>
      <c r="G443" s="284">
        <v>0</v>
      </c>
      <c r="H443"/>
      <c r="I443"/>
      <c r="J443"/>
      <c r="K443" s="285">
        <v>44927</v>
      </c>
      <c r="L443" s="286">
        <v>3.2400000000000005E-2</v>
      </c>
      <c r="M443" s="286">
        <v>0</v>
      </c>
      <c r="N443" s="286">
        <v>3.2400000000000005E-2</v>
      </c>
    </row>
    <row r="444" spans="1:14" ht="15" x14ac:dyDescent="0.25">
      <c r="A444" t="s">
        <v>2502</v>
      </c>
      <c r="B444" t="s">
        <v>293</v>
      </c>
      <c r="C444">
        <v>0.5</v>
      </c>
      <c r="D444" t="s">
        <v>403</v>
      </c>
      <c r="E444" t="s">
        <v>519</v>
      </c>
      <c r="F444" t="s">
        <v>519</v>
      </c>
      <c r="G444" s="284">
        <v>0</v>
      </c>
      <c r="H444"/>
      <c r="I444"/>
      <c r="J444"/>
      <c r="K444" s="285">
        <v>44927</v>
      </c>
      <c r="L444" s="286">
        <v>3.2400000000000005E-2</v>
      </c>
      <c r="M444" s="286">
        <v>0</v>
      </c>
      <c r="N444" s="286">
        <v>3.2400000000000005E-2</v>
      </c>
    </row>
    <row r="445" spans="1:14" ht="15" x14ac:dyDescent="0.25">
      <c r="A445" t="s">
        <v>294</v>
      </c>
      <c r="B445" t="s">
        <v>2500</v>
      </c>
      <c r="C445">
        <v>0.5</v>
      </c>
      <c r="D445" t="s">
        <v>403</v>
      </c>
      <c r="E445" t="s">
        <v>519</v>
      </c>
      <c r="F445" t="s">
        <v>519</v>
      </c>
      <c r="G445" s="284">
        <v>0</v>
      </c>
      <c r="H445"/>
      <c r="I445"/>
      <c r="J445"/>
      <c r="K445" s="285">
        <v>44927</v>
      </c>
      <c r="L445" s="286">
        <v>3.2400000000000005E-2</v>
      </c>
      <c r="M445" s="286">
        <v>0</v>
      </c>
      <c r="N445" s="286">
        <v>3.2400000000000005E-2</v>
      </c>
    </row>
    <row r="446" spans="1:14" ht="15" x14ac:dyDescent="0.25">
      <c r="A446" t="s">
        <v>2501</v>
      </c>
      <c r="B446" t="s">
        <v>2500</v>
      </c>
      <c r="C446">
        <v>0.5</v>
      </c>
      <c r="D446" t="s">
        <v>403</v>
      </c>
      <c r="E446" t="s">
        <v>519</v>
      </c>
      <c r="F446" t="s">
        <v>519</v>
      </c>
      <c r="G446" s="284">
        <v>0</v>
      </c>
      <c r="H446"/>
      <c r="I446"/>
      <c r="J446"/>
      <c r="K446" s="285">
        <v>44927</v>
      </c>
      <c r="L446" s="286">
        <v>3.2400000000000005E-2</v>
      </c>
      <c r="M446" s="286">
        <v>0</v>
      </c>
      <c r="N446" s="286">
        <v>3.2400000000000005E-2</v>
      </c>
    </row>
    <row r="447" spans="1:14" ht="15" x14ac:dyDescent="0.25">
      <c r="A447" t="s">
        <v>2499</v>
      </c>
      <c r="B447" t="s">
        <v>2499</v>
      </c>
      <c r="C447">
        <v>0.5</v>
      </c>
      <c r="D447" t="s">
        <v>403</v>
      </c>
      <c r="E447" t="s">
        <v>519</v>
      </c>
      <c r="F447" t="s">
        <v>519</v>
      </c>
      <c r="G447" s="284">
        <v>0</v>
      </c>
      <c r="H447"/>
      <c r="I447"/>
      <c r="J447"/>
      <c r="K447" s="285">
        <v>44927</v>
      </c>
      <c r="L447" s="286">
        <v>1.95E-2</v>
      </c>
      <c r="M447" s="286">
        <v>0</v>
      </c>
      <c r="N447" s="286">
        <v>1.95E-2</v>
      </c>
    </row>
    <row r="448" spans="1:14" ht="15" x14ac:dyDescent="0.25">
      <c r="A448" t="s">
        <v>2498</v>
      </c>
      <c r="B448" t="s">
        <v>2498</v>
      </c>
      <c r="C448">
        <v>0.5</v>
      </c>
      <c r="D448" t="s">
        <v>403</v>
      </c>
      <c r="E448" t="s">
        <v>519</v>
      </c>
      <c r="F448" t="s">
        <v>519</v>
      </c>
      <c r="G448" s="284">
        <v>0</v>
      </c>
      <c r="H448"/>
      <c r="I448"/>
      <c r="J448"/>
      <c r="K448" s="285">
        <v>44927</v>
      </c>
      <c r="L448" s="286">
        <v>0</v>
      </c>
      <c r="M448" s="286">
        <v>0</v>
      </c>
      <c r="N448" s="286">
        <v>0</v>
      </c>
    </row>
    <row r="449" spans="1:14" ht="15" x14ac:dyDescent="0.25">
      <c r="A449" t="s">
        <v>2496</v>
      </c>
      <c r="B449" t="s">
        <v>2496</v>
      </c>
      <c r="C449">
        <v>0.5</v>
      </c>
      <c r="D449" t="s">
        <v>403</v>
      </c>
      <c r="E449" t="s">
        <v>519</v>
      </c>
      <c r="F449" t="s">
        <v>519</v>
      </c>
      <c r="G449" s="284">
        <v>0</v>
      </c>
      <c r="H449"/>
      <c r="I449"/>
      <c r="J449"/>
      <c r="K449" s="285">
        <v>44927</v>
      </c>
      <c r="L449" s="286">
        <v>0</v>
      </c>
      <c r="M449" s="286">
        <v>0</v>
      </c>
      <c r="N449" s="286">
        <v>0</v>
      </c>
    </row>
    <row r="450" spans="1:14" ht="15" x14ac:dyDescent="0.25">
      <c r="A450" t="s">
        <v>2497</v>
      </c>
      <c r="B450" t="s">
        <v>2496</v>
      </c>
      <c r="C450">
        <v>0.5</v>
      </c>
      <c r="D450" t="s">
        <v>403</v>
      </c>
      <c r="E450" t="s">
        <v>519</v>
      </c>
      <c r="F450" t="s">
        <v>519</v>
      </c>
      <c r="G450" s="284">
        <v>0</v>
      </c>
      <c r="H450"/>
      <c r="I450"/>
      <c r="J450"/>
      <c r="K450" s="285">
        <v>44927</v>
      </c>
      <c r="L450" s="286">
        <v>0</v>
      </c>
      <c r="M450" s="286">
        <v>0</v>
      </c>
      <c r="N450" s="286">
        <v>0</v>
      </c>
    </row>
    <row r="451" spans="1:14" ht="15" x14ac:dyDescent="0.25">
      <c r="A451" t="s">
        <v>2495</v>
      </c>
      <c r="B451" t="s">
        <v>2494</v>
      </c>
      <c r="C451">
        <v>0.5</v>
      </c>
      <c r="D451" t="s">
        <v>403</v>
      </c>
      <c r="E451" t="s">
        <v>519</v>
      </c>
      <c r="F451" t="s">
        <v>519</v>
      </c>
      <c r="G451" s="284">
        <v>0</v>
      </c>
      <c r="H451"/>
      <c r="I451"/>
      <c r="J451"/>
      <c r="K451" s="285">
        <v>43101</v>
      </c>
      <c r="L451" s="286">
        <v>0</v>
      </c>
      <c r="M451" s="286">
        <v>0</v>
      </c>
      <c r="N451" s="286">
        <v>0</v>
      </c>
    </row>
    <row r="452" spans="1:14" ht="15" x14ac:dyDescent="0.25">
      <c r="A452" t="s">
        <v>2493</v>
      </c>
      <c r="B452" t="s">
        <v>2492</v>
      </c>
      <c r="C452">
        <v>0.5</v>
      </c>
      <c r="D452" t="s">
        <v>403</v>
      </c>
      <c r="E452" t="s">
        <v>519</v>
      </c>
      <c r="F452" t="s">
        <v>519</v>
      </c>
      <c r="G452" s="284">
        <v>0</v>
      </c>
      <c r="H452"/>
      <c r="I452"/>
      <c r="J452"/>
      <c r="K452" s="285">
        <v>41760</v>
      </c>
      <c r="L452" s="286">
        <v>0</v>
      </c>
      <c r="M452" s="286">
        <v>0</v>
      </c>
      <c r="N452" s="286">
        <v>0</v>
      </c>
    </row>
    <row r="453" spans="1:14" ht="15" x14ac:dyDescent="0.25">
      <c r="A453" t="s">
        <v>2491</v>
      </c>
      <c r="B453" t="s">
        <v>2490</v>
      </c>
      <c r="C453">
        <v>0.5</v>
      </c>
      <c r="D453" t="s">
        <v>403</v>
      </c>
      <c r="E453" t="s">
        <v>519</v>
      </c>
      <c r="F453" t="s">
        <v>519</v>
      </c>
      <c r="G453" s="284">
        <v>0</v>
      </c>
      <c r="H453"/>
      <c r="I453"/>
      <c r="J453"/>
      <c r="K453" s="285">
        <v>43101</v>
      </c>
      <c r="L453" s="286">
        <v>0</v>
      </c>
      <c r="M453" s="286">
        <v>0</v>
      </c>
      <c r="N453" s="286">
        <v>0</v>
      </c>
    </row>
    <row r="454" spans="1:14" ht="15" x14ac:dyDescent="0.25">
      <c r="A454" t="s">
        <v>2488</v>
      </c>
      <c r="B454" t="s">
        <v>2488</v>
      </c>
      <c r="C454">
        <v>0.5</v>
      </c>
      <c r="D454" t="s">
        <v>403</v>
      </c>
      <c r="E454" t="s">
        <v>519</v>
      </c>
      <c r="F454" t="s">
        <v>519</v>
      </c>
      <c r="G454" s="284">
        <v>-0.01</v>
      </c>
      <c r="H454"/>
      <c r="I454"/>
      <c r="J454"/>
      <c r="K454" s="285">
        <v>44927</v>
      </c>
      <c r="L454" s="286">
        <v>2.2673267326732673E-2</v>
      </c>
      <c r="M454" s="286">
        <v>2.2673267326732763E-4</v>
      </c>
      <c r="N454" s="286">
        <v>2.29E-2</v>
      </c>
    </row>
    <row r="455" spans="1:14" ht="15" x14ac:dyDescent="0.25">
      <c r="A455" t="s">
        <v>2489</v>
      </c>
      <c r="B455" t="s">
        <v>2488</v>
      </c>
      <c r="C455">
        <v>0.5</v>
      </c>
      <c r="D455" t="s">
        <v>403</v>
      </c>
      <c r="E455" t="s">
        <v>519</v>
      </c>
      <c r="F455" t="s">
        <v>519</v>
      </c>
      <c r="G455" s="284">
        <v>-0.01</v>
      </c>
      <c r="H455"/>
      <c r="I455"/>
      <c r="J455"/>
      <c r="K455" s="285">
        <v>44927</v>
      </c>
      <c r="L455" s="286">
        <v>2.2673267326732673E-2</v>
      </c>
      <c r="M455" s="286">
        <v>2.2673267326732763E-4</v>
      </c>
      <c r="N455" s="286">
        <v>2.29E-2</v>
      </c>
    </row>
    <row r="456" spans="1:14" ht="15" x14ac:dyDescent="0.25">
      <c r="A456" t="s">
        <v>2487</v>
      </c>
      <c r="B456" t="s">
        <v>2486</v>
      </c>
      <c r="C456">
        <v>0.5</v>
      </c>
      <c r="D456" t="s">
        <v>403</v>
      </c>
      <c r="E456" t="s">
        <v>519</v>
      </c>
      <c r="F456" t="s">
        <v>519</v>
      </c>
      <c r="G456" s="284">
        <v>-0.01</v>
      </c>
      <c r="H456"/>
      <c r="I456"/>
      <c r="J456"/>
      <c r="K456" s="285">
        <v>44927</v>
      </c>
      <c r="L456" s="286">
        <v>2.2673267326732673E-2</v>
      </c>
      <c r="M456" s="286">
        <v>2.2673267326732763E-4</v>
      </c>
      <c r="N456" s="286">
        <v>2.29E-2</v>
      </c>
    </row>
    <row r="457" spans="1:14" ht="15" x14ac:dyDescent="0.25">
      <c r="A457" t="s">
        <v>2486</v>
      </c>
      <c r="B457" t="s">
        <v>2486</v>
      </c>
      <c r="C457">
        <v>0.5</v>
      </c>
      <c r="D457" t="s">
        <v>403</v>
      </c>
      <c r="E457" t="s">
        <v>519</v>
      </c>
      <c r="F457" t="s">
        <v>519</v>
      </c>
      <c r="G457" s="284">
        <v>-0.01</v>
      </c>
      <c r="H457"/>
      <c r="I457"/>
      <c r="J457"/>
      <c r="K457" s="285">
        <v>44927</v>
      </c>
      <c r="L457" s="286">
        <v>2.2673267326732673E-2</v>
      </c>
      <c r="M457" s="286">
        <v>2.2673267326732763E-4</v>
      </c>
      <c r="N457" s="286">
        <v>2.29E-2</v>
      </c>
    </row>
    <row r="458" spans="1:14" ht="15" x14ac:dyDescent="0.25">
      <c r="A458" t="s">
        <v>2485</v>
      </c>
      <c r="B458" t="s">
        <v>2484</v>
      </c>
      <c r="C458">
        <v>0.5</v>
      </c>
      <c r="D458" t="s">
        <v>403</v>
      </c>
      <c r="E458" t="s">
        <v>519</v>
      </c>
      <c r="F458" t="s">
        <v>519</v>
      </c>
      <c r="G458" s="284">
        <v>0</v>
      </c>
      <c r="H458"/>
      <c r="I458"/>
      <c r="J458"/>
      <c r="K458" s="285">
        <v>40330</v>
      </c>
      <c r="L458" s="286">
        <v>0</v>
      </c>
      <c r="M458" s="286">
        <v>0</v>
      </c>
      <c r="N458" s="286">
        <v>0</v>
      </c>
    </row>
    <row r="459" spans="1:14" ht="15" x14ac:dyDescent="0.25">
      <c r="A459" t="s">
        <v>2483</v>
      </c>
      <c r="B459" t="s">
        <v>2482</v>
      </c>
      <c r="C459">
        <v>0.5</v>
      </c>
      <c r="D459" t="s">
        <v>403</v>
      </c>
      <c r="E459" t="s">
        <v>519</v>
      </c>
      <c r="F459" t="s">
        <v>519</v>
      </c>
      <c r="G459" s="284">
        <v>0</v>
      </c>
      <c r="H459"/>
      <c r="I459"/>
      <c r="J459"/>
      <c r="K459" s="285">
        <v>40664</v>
      </c>
      <c r="L459" s="286">
        <v>0</v>
      </c>
      <c r="M459" s="286">
        <v>0</v>
      </c>
      <c r="N459" s="286">
        <v>0</v>
      </c>
    </row>
    <row r="460" spans="1:14" ht="15" x14ac:dyDescent="0.25">
      <c r="A460" t="s">
        <v>2480</v>
      </c>
      <c r="B460" t="s">
        <v>2480</v>
      </c>
      <c r="C460">
        <v>0.5</v>
      </c>
      <c r="D460" t="s">
        <v>403</v>
      </c>
      <c r="E460" t="s">
        <v>519</v>
      </c>
      <c r="F460" t="s">
        <v>519</v>
      </c>
      <c r="G460" s="284">
        <v>0</v>
      </c>
      <c r="H460"/>
      <c r="I460"/>
      <c r="J460"/>
      <c r="K460" s="285">
        <v>44927</v>
      </c>
      <c r="L460" s="286">
        <v>3.3799999999999997E-2</v>
      </c>
      <c r="M460" s="286">
        <v>0</v>
      </c>
      <c r="N460" s="286">
        <v>3.3799999999999997E-2</v>
      </c>
    </row>
    <row r="461" spans="1:14" ht="15" x14ac:dyDescent="0.25">
      <c r="A461" t="s">
        <v>2481</v>
      </c>
      <c r="B461" t="s">
        <v>2480</v>
      </c>
      <c r="C461">
        <v>0.5</v>
      </c>
      <c r="D461" t="s">
        <v>403</v>
      </c>
      <c r="E461" t="s">
        <v>519</v>
      </c>
      <c r="F461" t="s">
        <v>519</v>
      </c>
      <c r="G461" s="284">
        <v>0</v>
      </c>
      <c r="H461"/>
      <c r="I461"/>
      <c r="J461"/>
      <c r="K461" s="285">
        <v>44927</v>
      </c>
      <c r="L461" s="286">
        <v>3.3799999999999997E-2</v>
      </c>
      <c r="M461" s="286">
        <v>0</v>
      </c>
      <c r="N461" s="286">
        <v>3.3799999999999997E-2</v>
      </c>
    </row>
    <row r="462" spans="1:14" ht="15" x14ac:dyDescent="0.25">
      <c r="A462" t="s">
        <v>2479</v>
      </c>
      <c r="B462" t="s">
        <v>2472</v>
      </c>
      <c r="C462">
        <v>0.5</v>
      </c>
      <c r="D462" t="s">
        <v>403</v>
      </c>
      <c r="E462" t="s">
        <v>519</v>
      </c>
      <c r="F462" t="s">
        <v>519</v>
      </c>
      <c r="G462" s="284">
        <v>0</v>
      </c>
      <c r="H462"/>
      <c r="I462"/>
      <c r="J462"/>
      <c r="K462" s="285">
        <v>44927</v>
      </c>
      <c r="L462" s="286">
        <v>3.3799999999999997E-2</v>
      </c>
      <c r="M462" s="286">
        <v>0</v>
      </c>
      <c r="N462" s="286">
        <v>3.3799999999999997E-2</v>
      </c>
    </row>
    <row r="463" spans="1:14" ht="15" x14ac:dyDescent="0.25">
      <c r="A463" t="s">
        <v>2477</v>
      </c>
      <c r="B463" t="s">
        <v>2477</v>
      </c>
      <c r="C463">
        <v>0.5</v>
      </c>
      <c r="D463" t="s">
        <v>403</v>
      </c>
      <c r="E463" t="s">
        <v>519</v>
      </c>
      <c r="F463" t="s">
        <v>519</v>
      </c>
      <c r="G463" s="284">
        <v>0</v>
      </c>
      <c r="H463"/>
      <c r="I463"/>
      <c r="J463"/>
      <c r="K463" s="285">
        <v>44927</v>
      </c>
      <c r="L463" s="286">
        <v>3.3700000000000001E-2</v>
      </c>
      <c r="M463" s="286">
        <v>0</v>
      </c>
      <c r="N463" s="286">
        <v>3.3700000000000001E-2</v>
      </c>
    </row>
    <row r="464" spans="1:14" ht="15" x14ac:dyDescent="0.25">
      <c r="A464" t="s">
        <v>2478</v>
      </c>
      <c r="B464" t="s">
        <v>2477</v>
      </c>
      <c r="C464">
        <v>0.5</v>
      </c>
      <c r="D464" t="s">
        <v>403</v>
      </c>
      <c r="E464" t="s">
        <v>519</v>
      </c>
      <c r="F464" t="s">
        <v>519</v>
      </c>
      <c r="G464" s="284">
        <v>0</v>
      </c>
      <c r="H464"/>
      <c r="I464"/>
      <c r="J464"/>
      <c r="K464" s="285">
        <v>44927</v>
      </c>
      <c r="L464" s="286">
        <v>3.3700000000000001E-2</v>
      </c>
      <c r="M464" s="286">
        <v>0</v>
      </c>
      <c r="N464" s="286">
        <v>3.3700000000000001E-2</v>
      </c>
    </row>
    <row r="465" spans="1:14" ht="15" x14ac:dyDescent="0.25">
      <c r="A465" t="s">
        <v>2476</v>
      </c>
      <c r="B465" t="s">
        <v>2471</v>
      </c>
      <c r="C465">
        <v>0.5</v>
      </c>
      <c r="D465" t="s">
        <v>403</v>
      </c>
      <c r="E465" t="s">
        <v>519</v>
      </c>
      <c r="F465" t="s">
        <v>519</v>
      </c>
      <c r="G465" s="284">
        <v>0</v>
      </c>
      <c r="H465"/>
      <c r="I465"/>
      <c r="J465"/>
      <c r="K465" s="285">
        <v>44927</v>
      </c>
      <c r="L465" s="286">
        <v>3.3700000000000001E-2</v>
      </c>
      <c r="M465" s="286">
        <v>0</v>
      </c>
      <c r="N465" s="286">
        <v>3.3700000000000001E-2</v>
      </c>
    </row>
    <row r="466" spans="1:14" ht="15" x14ac:dyDescent="0.25">
      <c r="A466" t="s">
        <v>2475</v>
      </c>
      <c r="B466" t="s">
        <v>2473</v>
      </c>
      <c r="C466">
        <v>0.5</v>
      </c>
      <c r="D466" t="s">
        <v>403</v>
      </c>
      <c r="E466" t="s">
        <v>519</v>
      </c>
      <c r="F466" t="s">
        <v>519</v>
      </c>
      <c r="G466" s="284">
        <v>0</v>
      </c>
      <c r="H466"/>
      <c r="I466"/>
      <c r="J466"/>
      <c r="K466" s="285">
        <v>44927</v>
      </c>
      <c r="L466" s="286">
        <v>3.3700000000000001E-2</v>
      </c>
      <c r="M466" s="286">
        <v>0</v>
      </c>
      <c r="N466" s="286">
        <v>3.3700000000000001E-2</v>
      </c>
    </row>
    <row r="467" spans="1:14" ht="15" x14ac:dyDescent="0.25">
      <c r="A467" t="s">
        <v>2474</v>
      </c>
      <c r="B467" t="s">
        <v>2473</v>
      </c>
      <c r="C467">
        <v>0.5</v>
      </c>
      <c r="D467" t="s">
        <v>403</v>
      </c>
      <c r="E467" t="s">
        <v>519</v>
      </c>
      <c r="F467" t="s">
        <v>519</v>
      </c>
      <c r="G467" s="284">
        <v>0</v>
      </c>
      <c r="H467"/>
      <c r="I467"/>
      <c r="J467"/>
      <c r="K467" s="285">
        <v>44927</v>
      </c>
      <c r="L467" s="286">
        <v>3.3700000000000001E-2</v>
      </c>
      <c r="M467" s="286">
        <v>0</v>
      </c>
      <c r="N467" s="286">
        <v>3.3700000000000001E-2</v>
      </c>
    </row>
    <row r="468" spans="1:14" ht="15" x14ac:dyDescent="0.25">
      <c r="A468" t="s">
        <v>2472</v>
      </c>
      <c r="B468" t="s">
        <v>2472</v>
      </c>
      <c r="C468">
        <v>0.5</v>
      </c>
      <c r="D468" t="s">
        <v>403</v>
      </c>
      <c r="E468" t="s">
        <v>519</v>
      </c>
      <c r="F468" t="s">
        <v>519</v>
      </c>
      <c r="G468" s="284">
        <v>0</v>
      </c>
      <c r="H468"/>
      <c r="I468"/>
      <c r="J468"/>
      <c r="K468" s="285">
        <v>44927</v>
      </c>
      <c r="L468" s="286">
        <v>3.3799999999999997E-2</v>
      </c>
      <c r="M468" s="286">
        <v>0</v>
      </c>
      <c r="N468" s="286">
        <v>3.3799999999999997E-2</v>
      </c>
    </row>
    <row r="469" spans="1:14" ht="15" x14ac:dyDescent="0.25">
      <c r="A469" t="s">
        <v>2471</v>
      </c>
      <c r="B469" t="s">
        <v>2471</v>
      </c>
      <c r="C469">
        <v>0.5</v>
      </c>
      <c r="D469" t="s">
        <v>403</v>
      </c>
      <c r="E469" t="s">
        <v>519</v>
      </c>
      <c r="F469" t="s">
        <v>519</v>
      </c>
      <c r="G469" s="284">
        <v>0</v>
      </c>
      <c r="H469"/>
      <c r="I469"/>
      <c r="J469"/>
      <c r="K469" s="285">
        <v>44927</v>
      </c>
      <c r="L469" s="286">
        <v>3.3700000000000001E-2</v>
      </c>
      <c r="M469" s="286">
        <v>0</v>
      </c>
      <c r="N469" s="286">
        <v>3.3700000000000001E-2</v>
      </c>
    </row>
    <row r="470" spans="1:14" ht="15" x14ac:dyDescent="0.25">
      <c r="A470" t="s">
        <v>2470</v>
      </c>
      <c r="B470" t="s">
        <v>2469</v>
      </c>
      <c r="C470">
        <v>0.5</v>
      </c>
      <c r="D470" t="s">
        <v>403</v>
      </c>
      <c r="E470" t="s">
        <v>519</v>
      </c>
      <c r="F470" t="s">
        <v>519</v>
      </c>
      <c r="G470" s="284">
        <v>-0.01</v>
      </c>
      <c r="H470"/>
      <c r="I470"/>
      <c r="J470"/>
      <c r="K470" s="285">
        <v>44927</v>
      </c>
      <c r="L470" s="286">
        <v>2.5049504950495047E-2</v>
      </c>
      <c r="M470" s="286">
        <v>2.5049504950495211E-4</v>
      </c>
      <c r="N470" s="286">
        <v>2.53E-2</v>
      </c>
    </row>
    <row r="471" spans="1:14" ht="15" x14ac:dyDescent="0.25">
      <c r="A471" t="s">
        <v>2469</v>
      </c>
      <c r="B471" t="s">
        <v>2469</v>
      </c>
      <c r="C471">
        <v>0.5</v>
      </c>
      <c r="D471" t="s">
        <v>403</v>
      </c>
      <c r="E471" t="s">
        <v>519</v>
      </c>
      <c r="F471" t="s">
        <v>519</v>
      </c>
      <c r="G471" s="284">
        <v>-0.01</v>
      </c>
      <c r="H471"/>
      <c r="I471"/>
      <c r="J471"/>
      <c r="K471" s="285">
        <v>44927</v>
      </c>
      <c r="L471" s="286">
        <v>2.5049504950495047E-2</v>
      </c>
      <c r="M471" s="286">
        <v>2.5049504950495211E-4</v>
      </c>
      <c r="N471" s="286">
        <v>2.53E-2</v>
      </c>
    </row>
    <row r="472" spans="1:14" ht="15" x14ac:dyDescent="0.25">
      <c r="A472" t="s">
        <v>2468</v>
      </c>
      <c r="B472" t="s">
        <v>1112</v>
      </c>
      <c r="C472">
        <v>0.5</v>
      </c>
      <c r="D472" t="s">
        <v>783</v>
      </c>
      <c r="E472" t="s">
        <v>519</v>
      </c>
      <c r="F472" t="s">
        <v>519</v>
      </c>
      <c r="G472" s="284">
        <v>0</v>
      </c>
      <c r="H472"/>
      <c r="I472"/>
      <c r="J472"/>
      <c r="K472" s="285">
        <v>42979</v>
      </c>
      <c r="L472" s="286">
        <v>0</v>
      </c>
      <c r="M472" s="286">
        <v>0</v>
      </c>
      <c r="N472" s="286">
        <v>0</v>
      </c>
    </row>
    <row r="473" spans="1:14" ht="15" x14ac:dyDescent="0.25">
      <c r="A473" t="s">
        <v>2467</v>
      </c>
      <c r="B473" t="s">
        <v>538</v>
      </c>
      <c r="C473">
        <v>0.5</v>
      </c>
      <c r="D473" t="s">
        <v>403</v>
      </c>
      <c r="E473" t="s">
        <v>519</v>
      </c>
      <c r="F473" t="s">
        <v>519</v>
      </c>
      <c r="G473" s="284">
        <v>0</v>
      </c>
      <c r="H473"/>
      <c r="I473"/>
      <c r="J473"/>
      <c r="K473" s="285">
        <v>40391</v>
      </c>
      <c r="L473" s="286">
        <v>0</v>
      </c>
      <c r="M473" s="286">
        <v>0</v>
      </c>
      <c r="N473" s="286">
        <v>0</v>
      </c>
    </row>
    <row r="474" spans="1:14" ht="15" x14ac:dyDescent="0.25">
      <c r="A474" t="s">
        <v>2466</v>
      </c>
      <c r="B474" t="s">
        <v>538</v>
      </c>
      <c r="C474">
        <v>0.5</v>
      </c>
      <c r="D474" t="s">
        <v>403</v>
      </c>
      <c r="E474" t="s">
        <v>519</v>
      </c>
      <c r="F474" t="s">
        <v>519</v>
      </c>
      <c r="G474" s="284">
        <v>0</v>
      </c>
      <c r="H474"/>
      <c r="I474"/>
      <c r="J474"/>
      <c r="K474" s="285">
        <v>40391</v>
      </c>
      <c r="L474" s="286">
        <v>0</v>
      </c>
      <c r="M474" s="286">
        <v>0</v>
      </c>
      <c r="N474" s="286">
        <v>0</v>
      </c>
    </row>
    <row r="475" spans="1:14" ht="15" x14ac:dyDescent="0.25">
      <c r="A475" t="s">
        <v>2465</v>
      </c>
      <c r="B475" t="s">
        <v>538</v>
      </c>
      <c r="C475">
        <v>0.5</v>
      </c>
      <c r="D475" t="s">
        <v>403</v>
      </c>
      <c r="E475" t="s">
        <v>519</v>
      </c>
      <c r="F475" t="s">
        <v>519</v>
      </c>
      <c r="G475" s="284">
        <v>0</v>
      </c>
      <c r="H475"/>
      <c r="I475"/>
      <c r="J475"/>
      <c r="K475" s="285">
        <v>40391</v>
      </c>
      <c r="L475" s="286">
        <v>0</v>
      </c>
      <c r="M475" s="286">
        <v>0</v>
      </c>
      <c r="N475" s="286">
        <v>0</v>
      </c>
    </row>
    <row r="476" spans="1:14" ht="15" x14ac:dyDescent="0.25">
      <c r="A476" t="s">
        <v>2464</v>
      </c>
      <c r="B476" t="s">
        <v>538</v>
      </c>
      <c r="C476">
        <v>0.5</v>
      </c>
      <c r="D476" t="s">
        <v>403</v>
      </c>
      <c r="E476" t="s">
        <v>519</v>
      </c>
      <c r="F476" t="s">
        <v>519</v>
      </c>
      <c r="G476" s="284">
        <v>0</v>
      </c>
      <c r="H476"/>
      <c r="I476"/>
      <c r="J476"/>
      <c r="K476" s="285">
        <v>40391</v>
      </c>
      <c r="L476" s="286">
        <v>0</v>
      </c>
      <c r="M476" s="286">
        <v>0</v>
      </c>
      <c r="N476" s="286">
        <v>0</v>
      </c>
    </row>
    <row r="477" spans="1:14" ht="15" x14ac:dyDescent="0.25">
      <c r="A477" t="s">
        <v>2463</v>
      </c>
      <c r="B477" t="s">
        <v>538</v>
      </c>
      <c r="C477">
        <v>0.5</v>
      </c>
      <c r="D477" t="s">
        <v>403</v>
      </c>
      <c r="E477" t="s">
        <v>519</v>
      </c>
      <c r="F477" t="s">
        <v>519</v>
      </c>
      <c r="G477" s="284">
        <v>0</v>
      </c>
      <c r="H477"/>
      <c r="I477"/>
      <c r="J477"/>
      <c r="K477" s="285">
        <v>40391</v>
      </c>
      <c r="L477" s="286">
        <v>0</v>
      </c>
      <c r="M477" s="286">
        <v>0</v>
      </c>
      <c r="N477" s="286">
        <v>0</v>
      </c>
    </row>
    <row r="478" spans="1:14" ht="15" x14ac:dyDescent="0.25">
      <c r="A478" t="s">
        <v>2462</v>
      </c>
      <c r="B478" t="s">
        <v>538</v>
      </c>
      <c r="C478">
        <v>0.5</v>
      </c>
      <c r="D478" t="s">
        <v>403</v>
      </c>
      <c r="E478" t="s">
        <v>519</v>
      </c>
      <c r="F478" t="s">
        <v>519</v>
      </c>
      <c r="G478" s="284">
        <v>0</v>
      </c>
      <c r="H478"/>
      <c r="I478"/>
      <c r="J478"/>
      <c r="K478" s="285">
        <v>40391</v>
      </c>
      <c r="L478" s="286">
        <v>0</v>
      </c>
      <c r="M478" s="286">
        <v>0</v>
      </c>
      <c r="N478" s="286">
        <v>0</v>
      </c>
    </row>
    <row r="479" spans="1:14" ht="15" x14ac:dyDescent="0.25">
      <c r="A479" t="s">
        <v>2461</v>
      </c>
      <c r="B479" t="s">
        <v>538</v>
      </c>
      <c r="C479">
        <v>0.5</v>
      </c>
      <c r="D479" t="s">
        <v>403</v>
      </c>
      <c r="E479" t="s">
        <v>519</v>
      </c>
      <c r="F479" t="s">
        <v>519</v>
      </c>
      <c r="G479" s="284">
        <v>0</v>
      </c>
      <c r="H479"/>
      <c r="I479"/>
      <c r="J479"/>
      <c r="K479" s="285">
        <v>40391</v>
      </c>
      <c r="L479" s="286">
        <v>0</v>
      </c>
      <c r="M479" s="286">
        <v>0</v>
      </c>
      <c r="N479" s="286">
        <v>0</v>
      </c>
    </row>
    <row r="480" spans="1:14" ht="15" x14ac:dyDescent="0.25">
      <c r="A480" t="s">
        <v>2460</v>
      </c>
      <c r="B480" t="s">
        <v>538</v>
      </c>
      <c r="C480">
        <v>0.5</v>
      </c>
      <c r="D480" t="s">
        <v>403</v>
      </c>
      <c r="E480" t="s">
        <v>519</v>
      </c>
      <c r="F480" t="s">
        <v>519</v>
      </c>
      <c r="G480" s="284">
        <v>0</v>
      </c>
      <c r="H480"/>
      <c r="I480"/>
      <c r="J480"/>
      <c r="K480" s="285">
        <v>40391</v>
      </c>
      <c r="L480" s="286">
        <v>0</v>
      </c>
      <c r="M480" s="286">
        <v>0</v>
      </c>
      <c r="N480" s="286">
        <v>0</v>
      </c>
    </row>
    <row r="481" spans="1:14" ht="15" x14ac:dyDescent="0.25">
      <c r="A481" t="s">
        <v>2459</v>
      </c>
      <c r="B481" t="s">
        <v>538</v>
      </c>
      <c r="C481">
        <v>0.5</v>
      </c>
      <c r="D481" t="s">
        <v>403</v>
      </c>
      <c r="E481" t="s">
        <v>519</v>
      </c>
      <c r="F481" t="s">
        <v>519</v>
      </c>
      <c r="G481" s="284">
        <v>0</v>
      </c>
      <c r="H481"/>
      <c r="I481"/>
      <c r="J481"/>
      <c r="K481" s="285">
        <v>40391</v>
      </c>
      <c r="L481" s="286">
        <v>0</v>
      </c>
      <c r="M481" s="286">
        <v>0</v>
      </c>
      <c r="N481" s="286">
        <v>0</v>
      </c>
    </row>
    <row r="482" spans="1:14" ht="15" x14ac:dyDescent="0.25">
      <c r="A482" t="s">
        <v>2458</v>
      </c>
      <c r="B482" t="s">
        <v>538</v>
      </c>
      <c r="C482">
        <v>0.5</v>
      </c>
      <c r="D482" t="s">
        <v>403</v>
      </c>
      <c r="E482" t="s">
        <v>519</v>
      </c>
      <c r="F482" t="s">
        <v>519</v>
      </c>
      <c r="G482" s="284">
        <v>0</v>
      </c>
      <c r="H482"/>
      <c r="I482"/>
      <c r="J482"/>
      <c r="K482" s="285">
        <v>40391</v>
      </c>
      <c r="L482" s="286">
        <v>0</v>
      </c>
      <c r="M482" s="286">
        <v>0</v>
      </c>
      <c r="N482" s="286">
        <v>0</v>
      </c>
    </row>
    <row r="483" spans="1:14" ht="15" x14ac:dyDescent="0.25">
      <c r="A483" t="s">
        <v>2457</v>
      </c>
      <c r="B483" t="s">
        <v>538</v>
      </c>
      <c r="C483">
        <v>0.5</v>
      </c>
      <c r="D483" t="s">
        <v>403</v>
      </c>
      <c r="E483" t="s">
        <v>519</v>
      </c>
      <c r="F483" t="s">
        <v>519</v>
      </c>
      <c r="G483" s="284">
        <v>0</v>
      </c>
      <c r="H483"/>
      <c r="I483"/>
      <c r="J483"/>
      <c r="K483" s="285">
        <v>40391</v>
      </c>
      <c r="L483" s="286">
        <v>0</v>
      </c>
      <c r="M483" s="286">
        <v>0</v>
      </c>
      <c r="N483" s="286">
        <v>0</v>
      </c>
    </row>
    <row r="484" spans="1:14" ht="15" x14ac:dyDescent="0.25">
      <c r="A484" t="s">
        <v>2456</v>
      </c>
      <c r="B484" t="s">
        <v>538</v>
      </c>
      <c r="C484">
        <v>0.5</v>
      </c>
      <c r="D484" t="s">
        <v>403</v>
      </c>
      <c r="E484" t="s">
        <v>519</v>
      </c>
      <c r="F484" t="s">
        <v>519</v>
      </c>
      <c r="G484" s="284">
        <v>0</v>
      </c>
      <c r="H484"/>
      <c r="I484"/>
      <c r="J484"/>
      <c r="K484" s="285">
        <v>40391</v>
      </c>
      <c r="L484" s="286">
        <v>0</v>
      </c>
      <c r="M484" s="286">
        <v>0</v>
      </c>
      <c r="N484" s="286">
        <v>0</v>
      </c>
    </row>
    <row r="485" spans="1:14" ht="15" x14ac:dyDescent="0.25">
      <c r="A485" t="s">
        <v>2455</v>
      </c>
      <c r="B485" t="s">
        <v>538</v>
      </c>
      <c r="C485">
        <v>0.5</v>
      </c>
      <c r="D485" t="s">
        <v>403</v>
      </c>
      <c r="E485" t="s">
        <v>519</v>
      </c>
      <c r="F485" t="s">
        <v>519</v>
      </c>
      <c r="G485" s="284">
        <v>0</v>
      </c>
      <c r="H485"/>
      <c r="I485"/>
      <c r="J485"/>
      <c r="K485" s="285">
        <v>40391</v>
      </c>
      <c r="L485" s="286">
        <v>0</v>
      </c>
      <c r="M485" s="286">
        <v>0</v>
      </c>
      <c r="N485" s="286">
        <v>0</v>
      </c>
    </row>
    <row r="486" spans="1:14" ht="15" x14ac:dyDescent="0.25">
      <c r="A486" t="s">
        <v>2454</v>
      </c>
      <c r="B486" t="s">
        <v>538</v>
      </c>
      <c r="C486">
        <v>0.5</v>
      </c>
      <c r="D486" t="s">
        <v>403</v>
      </c>
      <c r="E486" t="s">
        <v>519</v>
      </c>
      <c r="F486" t="s">
        <v>519</v>
      </c>
      <c r="G486" s="284">
        <v>0</v>
      </c>
      <c r="H486"/>
      <c r="I486"/>
      <c r="J486"/>
      <c r="K486" s="285">
        <v>40391</v>
      </c>
      <c r="L486" s="286">
        <v>0</v>
      </c>
      <c r="M486" s="286">
        <v>0</v>
      </c>
      <c r="N486" s="286">
        <v>0</v>
      </c>
    </row>
    <row r="487" spans="1:14" ht="15" x14ac:dyDescent="0.25">
      <c r="A487" t="s">
        <v>2453</v>
      </c>
      <c r="B487" t="s">
        <v>538</v>
      </c>
      <c r="C487">
        <v>0.5</v>
      </c>
      <c r="D487" t="s">
        <v>403</v>
      </c>
      <c r="E487" t="s">
        <v>519</v>
      </c>
      <c r="F487" t="s">
        <v>519</v>
      </c>
      <c r="G487" s="284">
        <v>0</v>
      </c>
      <c r="H487"/>
      <c r="I487"/>
      <c r="J487"/>
      <c r="K487" s="285">
        <v>40391</v>
      </c>
      <c r="L487" s="286">
        <v>0</v>
      </c>
      <c r="M487" s="286">
        <v>0</v>
      </c>
      <c r="N487" s="286">
        <v>0</v>
      </c>
    </row>
    <row r="488" spans="1:14" ht="15" x14ac:dyDescent="0.25">
      <c r="A488" t="s">
        <v>2452</v>
      </c>
      <c r="B488" t="s">
        <v>2452</v>
      </c>
      <c r="C488">
        <v>0.5</v>
      </c>
      <c r="D488" t="s">
        <v>403</v>
      </c>
      <c r="E488" t="s">
        <v>519</v>
      </c>
      <c r="F488" t="s">
        <v>519</v>
      </c>
      <c r="G488" s="284">
        <v>-0.05</v>
      </c>
      <c r="H488"/>
      <c r="I488"/>
      <c r="J488"/>
      <c r="K488" s="285">
        <v>44927</v>
      </c>
      <c r="L488" s="286">
        <v>7.7142857142857152E-3</v>
      </c>
      <c r="M488" s="286">
        <v>3.8571428571428611E-4</v>
      </c>
      <c r="N488" s="286">
        <v>8.1000000000000013E-3</v>
      </c>
    </row>
    <row r="489" spans="1:14" ht="15" x14ac:dyDescent="0.25">
      <c r="A489" t="s">
        <v>295</v>
      </c>
      <c r="B489" t="s">
        <v>295</v>
      </c>
      <c r="C489">
        <v>0.5</v>
      </c>
      <c r="D489" t="s">
        <v>403</v>
      </c>
      <c r="E489" t="s">
        <v>519</v>
      </c>
      <c r="F489" t="s">
        <v>519</v>
      </c>
      <c r="G489" s="284">
        <v>-0.05</v>
      </c>
      <c r="H489"/>
      <c r="I489"/>
      <c r="J489"/>
      <c r="K489" s="285">
        <v>44927</v>
      </c>
      <c r="L489" s="286">
        <v>1.1428571428571429E-2</v>
      </c>
      <c r="M489" s="286">
        <v>5.7142857142857169E-4</v>
      </c>
      <c r="N489" s="286">
        <v>1.2E-2</v>
      </c>
    </row>
    <row r="490" spans="1:14" ht="15" x14ac:dyDescent="0.25">
      <c r="A490" t="s">
        <v>2451</v>
      </c>
      <c r="B490" t="s">
        <v>295</v>
      </c>
      <c r="C490">
        <v>0.5</v>
      </c>
      <c r="D490" t="s">
        <v>403</v>
      </c>
      <c r="E490" t="s">
        <v>519</v>
      </c>
      <c r="F490" t="s">
        <v>519</v>
      </c>
      <c r="G490" s="284">
        <v>-0.05</v>
      </c>
      <c r="H490"/>
      <c r="I490"/>
      <c r="J490"/>
      <c r="K490" s="285">
        <v>44927</v>
      </c>
      <c r="L490" s="286">
        <v>1.1428571428571429E-2</v>
      </c>
      <c r="M490" s="286">
        <v>5.7142857142857169E-4</v>
      </c>
      <c r="N490" s="286">
        <v>1.2E-2</v>
      </c>
    </row>
    <row r="491" spans="1:14" ht="15" x14ac:dyDescent="0.25">
      <c r="A491" t="s">
        <v>296</v>
      </c>
      <c r="B491" t="s">
        <v>2449</v>
      </c>
      <c r="C491">
        <v>0.5</v>
      </c>
      <c r="D491" t="s">
        <v>403</v>
      </c>
      <c r="E491" t="s">
        <v>519</v>
      </c>
      <c r="F491" t="s">
        <v>519</v>
      </c>
      <c r="G491" s="284">
        <v>-0.05</v>
      </c>
      <c r="H491"/>
      <c r="I491"/>
      <c r="J491"/>
      <c r="K491" s="285">
        <v>44927</v>
      </c>
      <c r="L491" s="286">
        <v>2.5999999999999999E-2</v>
      </c>
      <c r="M491" s="286">
        <v>1.3000000000000025E-3</v>
      </c>
      <c r="N491" s="286">
        <v>2.7300000000000001E-2</v>
      </c>
    </row>
    <row r="492" spans="1:14" ht="15" x14ac:dyDescent="0.25">
      <c r="A492" t="s">
        <v>2450</v>
      </c>
      <c r="B492" t="s">
        <v>2449</v>
      </c>
      <c r="C492">
        <v>0.5</v>
      </c>
      <c r="D492" t="s">
        <v>403</v>
      </c>
      <c r="E492" t="s">
        <v>519</v>
      </c>
      <c r="F492" t="s">
        <v>519</v>
      </c>
      <c r="G492" s="284">
        <v>-0.05</v>
      </c>
      <c r="H492"/>
      <c r="I492"/>
      <c r="J492"/>
      <c r="K492" s="285">
        <v>44927</v>
      </c>
      <c r="L492" s="286">
        <v>2.5999999999999999E-2</v>
      </c>
      <c r="M492" s="286">
        <v>1.3000000000000025E-3</v>
      </c>
      <c r="N492" s="286">
        <v>2.7300000000000001E-2</v>
      </c>
    </row>
    <row r="493" spans="1:14" ht="15" x14ac:dyDescent="0.25">
      <c r="A493" t="s">
        <v>297</v>
      </c>
      <c r="B493" t="s">
        <v>297</v>
      </c>
      <c r="C493">
        <v>0.5</v>
      </c>
      <c r="D493" t="s">
        <v>403</v>
      </c>
      <c r="E493" t="s">
        <v>519</v>
      </c>
      <c r="F493" t="s">
        <v>519</v>
      </c>
      <c r="G493" s="284">
        <v>-0.05</v>
      </c>
      <c r="H493"/>
      <c r="I493"/>
      <c r="J493"/>
      <c r="K493" s="285">
        <v>44927</v>
      </c>
      <c r="L493" s="286">
        <v>1.9714285714285712E-2</v>
      </c>
      <c r="M493" s="286">
        <v>9.8571428571428768E-4</v>
      </c>
      <c r="N493" s="286">
        <v>2.07E-2</v>
      </c>
    </row>
    <row r="494" spans="1:14" ht="15" x14ac:dyDescent="0.25">
      <c r="A494" t="s">
        <v>2448</v>
      </c>
      <c r="B494" t="s">
        <v>297</v>
      </c>
      <c r="C494">
        <v>0.5</v>
      </c>
      <c r="D494" t="s">
        <v>403</v>
      </c>
      <c r="E494" t="s">
        <v>519</v>
      </c>
      <c r="F494" t="s">
        <v>519</v>
      </c>
      <c r="G494" s="284">
        <v>-0.05</v>
      </c>
      <c r="H494"/>
      <c r="I494"/>
      <c r="J494"/>
      <c r="K494" s="285">
        <v>44927</v>
      </c>
      <c r="L494" s="286">
        <v>1.9714285714285712E-2</v>
      </c>
      <c r="M494" s="286">
        <v>9.8571428571428768E-4</v>
      </c>
      <c r="N494" s="286">
        <v>2.07E-2</v>
      </c>
    </row>
    <row r="495" spans="1:14" ht="15" x14ac:dyDescent="0.25">
      <c r="A495" t="s">
        <v>2446</v>
      </c>
      <c r="B495" t="s">
        <v>2446</v>
      </c>
      <c r="C495">
        <v>0.5</v>
      </c>
      <c r="D495" t="s">
        <v>403</v>
      </c>
      <c r="E495" t="s">
        <v>519</v>
      </c>
      <c r="F495" t="s">
        <v>519</v>
      </c>
      <c r="G495" s="284">
        <v>-0.05</v>
      </c>
      <c r="H495"/>
      <c r="I495"/>
      <c r="J495"/>
      <c r="K495" s="285">
        <v>44927</v>
      </c>
      <c r="L495" s="286">
        <v>2.0899999999999998E-2</v>
      </c>
      <c r="M495" s="286">
        <v>1E-3</v>
      </c>
      <c r="N495" s="286">
        <v>2.1899999999999999E-2</v>
      </c>
    </row>
    <row r="496" spans="1:14" ht="15" x14ac:dyDescent="0.25">
      <c r="A496" t="s">
        <v>2447</v>
      </c>
      <c r="B496" t="s">
        <v>2446</v>
      </c>
      <c r="C496">
        <v>0.5</v>
      </c>
      <c r="D496" t="s">
        <v>403</v>
      </c>
      <c r="E496" t="s">
        <v>519</v>
      </c>
      <c r="F496" t="s">
        <v>519</v>
      </c>
      <c r="G496" s="284">
        <v>-0.05</v>
      </c>
      <c r="H496"/>
      <c r="I496"/>
      <c r="J496"/>
      <c r="K496" s="285">
        <v>44927</v>
      </c>
      <c r="L496" s="286">
        <v>2.0899999999999998E-2</v>
      </c>
      <c r="M496" s="286">
        <v>1E-3</v>
      </c>
      <c r="N496" s="286">
        <v>2.1899999999999999E-2</v>
      </c>
    </row>
    <row r="497" spans="1:14" ht="15" x14ac:dyDescent="0.25">
      <c r="A497" t="s">
        <v>298</v>
      </c>
      <c r="B497" t="s">
        <v>298</v>
      </c>
      <c r="C497">
        <v>0.5</v>
      </c>
      <c r="D497" t="s">
        <v>403</v>
      </c>
      <c r="E497" t="s">
        <v>519</v>
      </c>
      <c r="F497" t="s">
        <v>519</v>
      </c>
      <c r="G497" s="284">
        <v>-0.05</v>
      </c>
      <c r="H497"/>
      <c r="I497"/>
      <c r="J497"/>
      <c r="K497" s="285">
        <v>44927</v>
      </c>
      <c r="L497" s="286">
        <v>1.7999999999999999E-2</v>
      </c>
      <c r="M497" s="286">
        <v>9.0000000000000149E-4</v>
      </c>
      <c r="N497" s="286">
        <v>1.89E-2</v>
      </c>
    </row>
    <row r="498" spans="1:14" ht="15" x14ac:dyDescent="0.25">
      <c r="A498" t="s">
        <v>2445</v>
      </c>
      <c r="B498" t="s">
        <v>298</v>
      </c>
      <c r="C498">
        <v>0.5</v>
      </c>
      <c r="D498" t="s">
        <v>403</v>
      </c>
      <c r="E498" t="s">
        <v>519</v>
      </c>
      <c r="F498" t="s">
        <v>519</v>
      </c>
      <c r="G498" s="284">
        <v>-0.05</v>
      </c>
      <c r="H498"/>
      <c r="I498"/>
      <c r="J498"/>
      <c r="K498" s="285">
        <v>44927</v>
      </c>
      <c r="L498" s="286">
        <v>1.7999999999999999E-2</v>
      </c>
      <c r="M498" s="286">
        <v>9.0000000000000149E-4</v>
      </c>
      <c r="N498" s="286">
        <v>1.89E-2</v>
      </c>
    </row>
    <row r="499" spans="1:14" ht="15" x14ac:dyDescent="0.25">
      <c r="A499" t="s">
        <v>299</v>
      </c>
      <c r="B499" t="s">
        <v>299</v>
      </c>
      <c r="C499">
        <v>0.5</v>
      </c>
      <c r="D499" t="s">
        <v>403</v>
      </c>
      <c r="E499" t="s">
        <v>519</v>
      </c>
      <c r="F499" t="s">
        <v>519</v>
      </c>
      <c r="G499" s="284">
        <v>-0.05</v>
      </c>
      <c r="H499"/>
      <c r="I499"/>
      <c r="J499"/>
      <c r="K499" s="285">
        <v>44927</v>
      </c>
      <c r="L499" s="286">
        <v>2.6761904761904761E-2</v>
      </c>
      <c r="M499" s="286">
        <v>1.3380952380952389E-3</v>
      </c>
      <c r="N499" s="286">
        <v>2.81E-2</v>
      </c>
    </row>
    <row r="500" spans="1:14" ht="15" x14ac:dyDescent="0.25">
      <c r="A500" t="s">
        <v>2443</v>
      </c>
      <c r="B500" t="s">
        <v>2443</v>
      </c>
      <c r="C500">
        <v>0.5</v>
      </c>
      <c r="D500" t="s">
        <v>403</v>
      </c>
      <c r="E500" t="s">
        <v>519</v>
      </c>
      <c r="F500" t="s">
        <v>519</v>
      </c>
      <c r="G500" s="284">
        <v>-0.05</v>
      </c>
      <c r="H500"/>
      <c r="I500"/>
      <c r="J500"/>
      <c r="K500" s="285">
        <v>44927</v>
      </c>
      <c r="L500" s="286">
        <v>2.6761904761904761E-2</v>
      </c>
      <c r="M500" s="286">
        <v>1.3380952380952389E-3</v>
      </c>
      <c r="N500" s="286">
        <v>2.81E-2</v>
      </c>
    </row>
    <row r="501" spans="1:14" ht="15" x14ac:dyDescent="0.25">
      <c r="A501" t="s">
        <v>2444</v>
      </c>
      <c r="B501" t="s">
        <v>2443</v>
      </c>
      <c r="C501">
        <v>0.5</v>
      </c>
      <c r="D501" t="s">
        <v>403</v>
      </c>
      <c r="E501" t="s">
        <v>519</v>
      </c>
      <c r="F501" t="s">
        <v>519</v>
      </c>
      <c r="G501" s="284">
        <v>-0.05</v>
      </c>
      <c r="H501"/>
      <c r="I501"/>
      <c r="J501"/>
      <c r="K501" s="285">
        <v>44927</v>
      </c>
      <c r="L501" s="286">
        <v>2.6761904761904761E-2</v>
      </c>
      <c r="M501" s="286">
        <v>1.3380952380952389E-3</v>
      </c>
      <c r="N501" s="286">
        <v>2.81E-2</v>
      </c>
    </row>
    <row r="502" spans="1:14" ht="15" x14ac:dyDescent="0.25">
      <c r="A502" t="s">
        <v>2439</v>
      </c>
      <c r="B502" t="s">
        <v>2439</v>
      </c>
      <c r="C502">
        <v>0.5</v>
      </c>
      <c r="D502" t="s">
        <v>403</v>
      </c>
      <c r="E502" t="s">
        <v>519</v>
      </c>
      <c r="F502" t="s">
        <v>519</v>
      </c>
      <c r="G502" s="284">
        <v>-0.05</v>
      </c>
      <c r="H502"/>
      <c r="I502"/>
      <c r="J502"/>
      <c r="K502" s="285">
        <v>44927</v>
      </c>
      <c r="L502" s="286">
        <v>9.238095238095238E-3</v>
      </c>
      <c r="M502" s="286">
        <v>4.6190476190476233E-4</v>
      </c>
      <c r="N502" s="286">
        <v>9.7000000000000003E-3</v>
      </c>
    </row>
    <row r="503" spans="1:14" ht="15" x14ac:dyDescent="0.25">
      <c r="A503" t="s">
        <v>2442</v>
      </c>
      <c r="B503" t="s">
        <v>2439</v>
      </c>
      <c r="C503">
        <v>0.5</v>
      </c>
      <c r="D503" t="s">
        <v>403</v>
      </c>
      <c r="E503" t="s">
        <v>519</v>
      </c>
      <c r="F503" t="s">
        <v>519</v>
      </c>
      <c r="G503" s="284">
        <v>-0.05</v>
      </c>
      <c r="H503"/>
      <c r="I503"/>
      <c r="J503"/>
      <c r="K503" s="285">
        <v>44927</v>
      </c>
      <c r="L503" s="286">
        <v>9.238095238095238E-3</v>
      </c>
      <c r="M503" s="286">
        <v>4.6190476190476233E-4</v>
      </c>
      <c r="N503" s="286">
        <v>9.7000000000000003E-3</v>
      </c>
    </row>
    <row r="504" spans="1:14" ht="15" x14ac:dyDescent="0.25">
      <c r="A504" t="s">
        <v>2441</v>
      </c>
      <c r="B504" t="s">
        <v>2439</v>
      </c>
      <c r="C504">
        <v>0.5</v>
      </c>
      <c r="D504" t="s">
        <v>403</v>
      </c>
      <c r="E504" t="s">
        <v>519</v>
      </c>
      <c r="F504" t="s">
        <v>519</v>
      </c>
      <c r="G504" s="284">
        <v>-0.05</v>
      </c>
      <c r="H504"/>
      <c r="I504"/>
      <c r="J504"/>
      <c r="K504" s="285">
        <v>44927</v>
      </c>
      <c r="L504" s="286">
        <v>9.238095238095238E-3</v>
      </c>
      <c r="M504" s="286">
        <v>4.6190476190476233E-4</v>
      </c>
      <c r="N504" s="286">
        <v>9.7000000000000003E-3</v>
      </c>
    </row>
    <row r="505" spans="1:14" ht="15" x14ac:dyDescent="0.25">
      <c r="A505" t="s">
        <v>2440</v>
      </c>
      <c r="B505" t="s">
        <v>2439</v>
      </c>
      <c r="C505">
        <v>0.5</v>
      </c>
      <c r="D505" t="s">
        <v>403</v>
      </c>
      <c r="E505" t="s">
        <v>519</v>
      </c>
      <c r="F505" t="s">
        <v>519</v>
      </c>
      <c r="G505" s="284">
        <v>-0.05</v>
      </c>
      <c r="H505"/>
      <c r="I505"/>
      <c r="J505"/>
      <c r="K505" s="285">
        <v>44927</v>
      </c>
      <c r="L505" s="286">
        <v>9.238095238095238E-3</v>
      </c>
      <c r="M505" s="286">
        <v>4.6190476190476233E-4</v>
      </c>
      <c r="N505" s="286">
        <v>9.7000000000000003E-3</v>
      </c>
    </row>
    <row r="506" spans="1:14" ht="15" x14ac:dyDescent="0.25">
      <c r="A506" t="s">
        <v>300</v>
      </c>
      <c r="B506" t="s">
        <v>300</v>
      </c>
      <c r="C506">
        <v>0.5</v>
      </c>
      <c r="D506" t="s">
        <v>403</v>
      </c>
      <c r="E506" t="s">
        <v>519</v>
      </c>
      <c r="F506" t="s">
        <v>519</v>
      </c>
      <c r="G506" s="284">
        <v>-0.05</v>
      </c>
      <c r="H506"/>
      <c r="I506"/>
      <c r="J506"/>
      <c r="K506" s="285">
        <v>44927</v>
      </c>
      <c r="L506" s="286">
        <v>2.6857142857142854E-2</v>
      </c>
      <c r="M506" s="286">
        <v>1.3428571428571456E-3</v>
      </c>
      <c r="N506" s="286">
        <v>2.8199999999999999E-2</v>
      </c>
    </row>
    <row r="507" spans="1:14" ht="15" x14ac:dyDescent="0.25">
      <c r="A507" t="s">
        <v>2438</v>
      </c>
      <c r="B507" t="s">
        <v>300</v>
      </c>
      <c r="C507">
        <v>0.5</v>
      </c>
      <c r="D507" t="s">
        <v>403</v>
      </c>
      <c r="E507" t="s">
        <v>519</v>
      </c>
      <c r="F507" t="s">
        <v>519</v>
      </c>
      <c r="G507" s="284">
        <v>-0.05</v>
      </c>
      <c r="H507"/>
      <c r="I507"/>
      <c r="J507"/>
      <c r="K507" s="285">
        <v>44927</v>
      </c>
      <c r="L507" s="286">
        <v>2.6857142857142854E-2</v>
      </c>
      <c r="M507" s="286">
        <v>1.3428571428571456E-3</v>
      </c>
      <c r="N507" s="286">
        <v>2.8199999999999999E-2</v>
      </c>
    </row>
    <row r="508" spans="1:14" ht="15" x14ac:dyDescent="0.25">
      <c r="A508" t="s">
        <v>2437</v>
      </c>
      <c r="B508" t="s">
        <v>300</v>
      </c>
      <c r="C508">
        <v>0.5</v>
      </c>
      <c r="D508" t="s">
        <v>403</v>
      </c>
      <c r="E508" t="s">
        <v>519</v>
      </c>
      <c r="F508" t="s">
        <v>519</v>
      </c>
      <c r="G508" s="284">
        <v>-0.05</v>
      </c>
      <c r="H508"/>
      <c r="I508"/>
      <c r="J508"/>
      <c r="K508" s="285">
        <v>44927</v>
      </c>
      <c r="L508" s="286">
        <v>2.6857142857142854E-2</v>
      </c>
      <c r="M508" s="286">
        <v>1.3428571428571456E-3</v>
      </c>
      <c r="N508" s="286">
        <v>2.8199999999999999E-2</v>
      </c>
    </row>
    <row r="509" spans="1:14" ht="15" x14ac:dyDescent="0.25">
      <c r="A509" t="s">
        <v>2436</v>
      </c>
      <c r="B509" t="s">
        <v>300</v>
      </c>
      <c r="C509">
        <v>0.5</v>
      </c>
      <c r="D509" t="s">
        <v>403</v>
      </c>
      <c r="E509" t="s">
        <v>519</v>
      </c>
      <c r="F509" t="s">
        <v>519</v>
      </c>
      <c r="G509" s="284">
        <v>-0.05</v>
      </c>
      <c r="H509"/>
      <c r="I509"/>
      <c r="J509"/>
      <c r="K509" s="285">
        <v>44927</v>
      </c>
      <c r="L509" s="286">
        <v>2.6857142857142854E-2</v>
      </c>
      <c r="M509" s="286">
        <v>1.3428571428571456E-3</v>
      </c>
      <c r="N509" s="286">
        <v>2.8199999999999999E-2</v>
      </c>
    </row>
    <row r="510" spans="1:14" ht="15" x14ac:dyDescent="0.25">
      <c r="A510" t="s">
        <v>2435</v>
      </c>
      <c r="B510" t="s">
        <v>2434</v>
      </c>
      <c r="C510">
        <v>0.5</v>
      </c>
      <c r="D510" t="s">
        <v>403</v>
      </c>
      <c r="E510" t="s">
        <v>519</v>
      </c>
      <c r="F510" t="s">
        <v>519</v>
      </c>
      <c r="G510" s="284">
        <v>0</v>
      </c>
      <c r="H510"/>
      <c r="I510"/>
      <c r="J510"/>
      <c r="K510" s="285">
        <v>40330</v>
      </c>
      <c r="L510" s="286">
        <v>0</v>
      </c>
      <c r="M510" s="286">
        <v>0</v>
      </c>
      <c r="N510" s="286">
        <v>0</v>
      </c>
    </row>
    <row r="511" spans="1:14" ht="15" x14ac:dyDescent="0.25">
      <c r="A511" t="s">
        <v>2430</v>
      </c>
      <c r="B511" t="s">
        <v>2430</v>
      </c>
      <c r="C511">
        <v>0.5</v>
      </c>
      <c r="D511" t="s">
        <v>403</v>
      </c>
      <c r="E511" t="s">
        <v>519</v>
      </c>
      <c r="F511" t="s">
        <v>519</v>
      </c>
      <c r="G511" s="284">
        <v>-0.05</v>
      </c>
      <c r="H511"/>
      <c r="I511"/>
      <c r="J511"/>
      <c r="K511" s="285">
        <v>44927</v>
      </c>
      <c r="L511" s="286">
        <v>2.8095238095238097E-2</v>
      </c>
      <c r="M511" s="286">
        <v>1.4047619047619052E-3</v>
      </c>
      <c r="N511" s="286">
        <v>2.9500000000000002E-2</v>
      </c>
    </row>
    <row r="512" spans="1:14" ht="15" x14ac:dyDescent="0.25">
      <c r="A512" t="s">
        <v>2433</v>
      </c>
      <c r="B512" t="s">
        <v>2430</v>
      </c>
      <c r="C512">
        <v>0.5</v>
      </c>
      <c r="D512" t="s">
        <v>403</v>
      </c>
      <c r="E512" t="s">
        <v>519</v>
      </c>
      <c r="F512" t="s">
        <v>519</v>
      </c>
      <c r="G512" s="284">
        <v>-0.05</v>
      </c>
      <c r="H512"/>
      <c r="I512"/>
      <c r="J512"/>
      <c r="K512" s="285">
        <v>44927</v>
      </c>
      <c r="L512" s="286">
        <v>2.8095238095238097E-2</v>
      </c>
      <c r="M512" s="286">
        <v>1.4047619047619052E-3</v>
      </c>
      <c r="N512" s="286">
        <v>2.9500000000000002E-2</v>
      </c>
    </row>
    <row r="513" spans="1:14" ht="15" x14ac:dyDescent="0.25">
      <c r="A513" t="s">
        <v>2432</v>
      </c>
      <c r="B513" t="s">
        <v>2430</v>
      </c>
      <c r="C513">
        <v>0.5</v>
      </c>
      <c r="D513" t="s">
        <v>403</v>
      </c>
      <c r="E513" t="s">
        <v>519</v>
      </c>
      <c r="F513" t="s">
        <v>519</v>
      </c>
      <c r="G513" s="284">
        <v>-0.05</v>
      </c>
      <c r="H513"/>
      <c r="I513"/>
      <c r="J513"/>
      <c r="K513" s="285">
        <v>44927</v>
      </c>
      <c r="L513" s="286">
        <v>2.8095238095238097E-2</v>
      </c>
      <c r="M513" s="286">
        <v>1.4047619047619052E-3</v>
      </c>
      <c r="N513" s="286">
        <v>2.9500000000000002E-2</v>
      </c>
    </row>
    <row r="514" spans="1:14" ht="15" x14ac:dyDescent="0.25">
      <c r="A514" t="s">
        <v>2431</v>
      </c>
      <c r="B514" t="s">
        <v>2430</v>
      </c>
      <c r="C514">
        <v>0.5</v>
      </c>
      <c r="D514" t="s">
        <v>403</v>
      </c>
      <c r="E514" t="s">
        <v>519</v>
      </c>
      <c r="F514" t="s">
        <v>519</v>
      </c>
      <c r="G514" s="284">
        <v>-0.05</v>
      </c>
      <c r="H514"/>
      <c r="I514"/>
      <c r="J514"/>
      <c r="K514" s="285">
        <v>44927</v>
      </c>
      <c r="L514" s="286">
        <v>2.8095238095238097E-2</v>
      </c>
      <c r="M514" s="286">
        <v>1.4047619047619052E-3</v>
      </c>
      <c r="N514" s="286">
        <v>2.9500000000000002E-2</v>
      </c>
    </row>
    <row r="515" spans="1:14" ht="15" x14ac:dyDescent="0.25">
      <c r="A515" t="s">
        <v>2429</v>
      </c>
      <c r="B515" t="s">
        <v>2429</v>
      </c>
      <c r="C515">
        <v>0.5</v>
      </c>
      <c r="D515" t="s">
        <v>403</v>
      </c>
      <c r="E515" t="s">
        <v>519</v>
      </c>
      <c r="F515" t="s">
        <v>519</v>
      </c>
      <c r="G515" s="284">
        <v>0</v>
      </c>
      <c r="H515"/>
      <c r="I515"/>
      <c r="J515"/>
      <c r="K515" s="285">
        <v>40330</v>
      </c>
      <c r="L515" s="286">
        <v>0</v>
      </c>
      <c r="M515" s="286">
        <v>0</v>
      </c>
      <c r="N515" s="286">
        <v>0</v>
      </c>
    </row>
    <row r="516" spans="1:14" ht="15" x14ac:dyDescent="0.25">
      <c r="A516" t="s">
        <v>301</v>
      </c>
      <c r="B516" t="s">
        <v>301</v>
      </c>
      <c r="C516">
        <v>0.5</v>
      </c>
      <c r="D516" t="s">
        <v>403</v>
      </c>
      <c r="E516" t="s">
        <v>519</v>
      </c>
      <c r="F516" t="s">
        <v>519</v>
      </c>
      <c r="G516" s="284">
        <v>-0.05</v>
      </c>
      <c r="H516"/>
      <c r="I516"/>
      <c r="J516"/>
      <c r="K516" s="285">
        <v>44927</v>
      </c>
      <c r="L516" s="286">
        <v>3.3333333333333333E-2</v>
      </c>
      <c r="M516" s="286">
        <v>1.6666666666666705E-3</v>
      </c>
      <c r="N516" s="286">
        <v>3.5000000000000003E-2</v>
      </c>
    </row>
    <row r="517" spans="1:14" ht="15" x14ac:dyDescent="0.25">
      <c r="A517" t="s">
        <v>2428</v>
      </c>
      <c r="B517" t="s">
        <v>301</v>
      </c>
      <c r="C517">
        <v>0.5</v>
      </c>
      <c r="D517" t="s">
        <v>403</v>
      </c>
      <c r="E517" t="s">
        <v>519</v>
      </c>
      <c r="F517" t="s">
        <v>519</v>
      </c>
      <c r="G517" s="284">
        <v>-0.05</v>
      </c>
      <c r="H517"/>
      <c r="I517"/>
      <c r="J517"/>
      <c r="K517" s="285">
        <v>44927</v>
      </c>
      <c r="L517" s="286">
        <v>3.3333333333333333E-2</v>
      </c>
      <c r="M517" s="286">
        <v>1.6666666666666705E-3</v>
      </c>
      <c r="N517" s="286">
        <v>3.5000000000000003E-2</v>
      </c>
    </row>
    <row r="518" spans="1:14" ht="15" x14ac:dyDescent="0.25">
      <c r="A518" t="s">
        <v>2427</v>
      </c>
      <c r="B518" t="s">
        <v>2426</v>
      </c>
      <c r="C518">
        <v>0.5</v>
      </c>
      <c r="D518" t="s">
        <v>403</v>
      </c>
      <c r="E518" t="s">
        <v>519</v>
      </c>
      <c r="F518" t="s">
        <v>519</v>
      </c>
      <c r="G518" s="284">
        <v>-0.05</v>
      </c>
      <c r="H518"/>
      <c r="I518"/>
      <c r="J518"/>
      <c r="K518" s="285">
        <v>44927</v>
      </c>
      <c r="L518" s="286">
        <v>8.1333333333333327E-2</v>
      </c>
      <c r="M518" s="286">
        <v>4.0666666666666629E-3</v>
      </c>
      <c r="N518" s="286">
        <v>8.539999999999999E-2</v>
      </c>
    </row>
    <row r="519" spans="1:14" ht="15" x14ac:dyDescent="0.25">
      <c r="A519" t="s">
        <v>2426</v>
      </c>
      <c r="B519" t="s">
        <v>2426</v>
      </c>
      <c r="C519">
        <v>0.5</v>
      </c>
      <c r="D519" t="s">
        <v>403</v>
      </c>
      <c r="E519" t="s">
        <v>519</v>
      </c>
      <c r="F519" t="s">
        <v>519</v>
      </c>
      <c r="G519" s="284">
        <v>-0.05</v>
      </c>
      <c r="H519"/>
      <c r="I519"/>
      <c r="J519"/>
      <c r="K519" s="285">
        <v>44927</v>
      </c>
      <c r="L519" s="286">
        <v>8.1333333333333327E-2</v>
      </c>
      <c r="M519" s="286">
        <v>4.0666666666666629E-3</v>
      </c>
      <c r="N519" s="286">
        <v>8.539999999999999E-2</v>
      </c>
    </row>
    <row r="520" spans="1:14" ht="15" x14ac:dyDescent="0.25">
      <c r="A520" t="s">
        <v>302</v>
      </c>
      <c r="B520" t="s">
        <v>302</v>
      </c>
      <c r="C520">
        <v>0.5</v>
      </c>
      <c r="D520" t="s">
        <v>403</v>
      </c>
      <c r="E520" t="s">
        <v>519</v>
      </c>
      <c r="F520" t="s">
        <v>519</v>
      </c>
      <c r="G520" s="284">
        <v>-0.05</v>
      </c>
      <c r="H520"/>
      <c r="I520"/>
      <c r="J520"/>
      <c r="K520" s="285">
        <v>44927</v>
      </c>
      <c r="L520" s="286">
        <v>4.1523809523809525E-2</v>
      </c>
      <c r="M520" s="286">
        <v>2.0761904761904745E-3</v>
      </c>
      <c r="N520" s="286">
        <v>4.36E-2</v>
      </c>
    </row>
    <row r="521" spans="1:14" ht="15" x14ac:dyDescent="0.25">
      <c r="A521" t="s">
        <v>2425</v>
      </c>
      <c r="B521" t="s">
        <v>302</v>
      </c>
      <c r="C521">
        <v>0.5</v>
      </c>
      <c r="D521" t="s">
        <v>403</v>
      </c>
      <c r="E521" t="s">
        <v>519</v>
      </c>
      <c r="F521" t="s">
        <v>519</v>
      </c>
      <c r="G521" s="284">
        <v>-0.05</v>
      </c>
      <c r="H521"/>
      <c r="I521"/>
      <c r="J521"/>
      <c r="K521" s="285">
        <v>44927</v>
      </c>
      <c r="L521" s="286">
        <v>4.1523809523809525E-2</v>
      </c>
      <c r="M521" s="286">
        <v>2.0761904761904745E-3</v>
      </c>
      <c r="N521" s="286">
        <v>4.36E-2</v>
      </c>
    </row>
    <row r="522" spans="1:14" ht="15" x14ac:dyDescent="0.25">
      <c r="A522" t="s">
        <v>2424</v>
      </c>
      <c r="B522" t="s">
        <v>2422</v>
      </c>
      <c r="C522">
        <v>0.5</v>
      </c>
      <c r="D522" t="s">
        <v>403</v>
      </c>
      <c r="E522" t="s">
        <v>519</v>
      </c>
      <c r="F522" t="s">
        <v>519</v>
      </c>
      <c r="G522" s="284">
        <v>-0.05</v>
      </c>
      <c r="H522"/>
      <c r="I522"/>
      <c r="J522"/>
      <c r="K522" s="285">
        <v>44927</v>
      </c>
      <c r="L522" s="286">
        <v>6.0190476190476197E-2</v>
      </c>
      <c r="M522" s="286">
        <v>3.0095238095238092E-3</v>
      </c>
      <c r="N522" s="286">
        <v>6.3200000000000006E-2</v>
      </c>
    </row>
    <row r="523" spans="1:14" ht="15" x14ac:dyDescent="0.25">
      <c r="A523" t="s">
        <v>2423</v>
      </c>
      <c r="B523" t="s">
        <v>2422</v>
      </c>
      <c r="C523">
        <v>0.5</v>
      </c>
      <c r="D523" t="s">
        <v>403</v>
      </c>
      <c r="E523" t="s">
        <v>519</v>
      </c>
      <c r="F523" t="s">
        <v>519</v>
      </c>
      <c r="G523" s="284">
        <v>-0.05</v>
      </c>
      <c r="H523"/>
      <c r="I523"/>
      <c r="J523"/>
      <c r="K523" s="285">
        <v>44927</v>
      </c>
      <c r="L523" s="286">
        <v>6.0190476190476197E-2</v>
      </c>
      <c r="M523" s="286">
        <v>3.0095238095238092E-3</v>
      </c>
      <c r="N523" s="286">
        <v>6.3200000000000006E-2</v>
      </c>
    </row>
    <row r="524" spans="1:14" ht="15" x14ac:dyDescent="0.25">
      <c r="A524" t="s">
        <v>2420</v>
      </c>
      <c r="B524" t="s">
        <v>2420</v>
      </c>
      <c r="C524">
        <v>0.5</v>
      </c>
      <c r="D524" t="s">
        <v>403</v>
      </c>
      <c r="E524" t="s">
        <v>519</v>
      </c>
      <c r="F524" t="s">
        <v>519</v>
      </c>
      <c r="G524" s="284">
        <v>-0.05</v>
      </c>
      <c r="H524"/>
      <c r="I524"/>
      <c r="J524"/>
      <c r="K524" s="285">
        <v>44927</v>
      </c>
      <c r="L524" s="286">
        <v>6.0190476190476197E-2</v>
      </c>
      <c r="M524" s="286">
        <v>3.0095238095238092E-3</v>
      </c>
      <c r="N524" s="286">
        <v>6.3200000000000006E-2</v>
      </c>
    </row>
    <row r="525" spans="1:14" ht="15" x14ac:dyDescent="0.25">
      <c r="A525" t="s">
        <v>2421</v>
      </c>
      <c r="B525" t="s">
        <v>2420</v>
      </c>
      <c r="C525">
        <v>0.5</v>
      </c>
      <c r="D525" t="s">
        <v>403</v>
      </c>
      <c r="E525" t="s">
        <v>519</v>
      </c>
      <c r="F525" t="s">
        <v>519</v>
      </c>
      <c r="G525" s="284">
        <v>-0.05</v>
      </c>
      <c r="H525"/>
      <c r="I525"/>
      <c r="J525"/>
      <c r="K525" s="285">
        <v>44927</v>
      </c>
      <c r="L525" s="286">
        <v>6.0190476190476197E-2</v>
      </c>
      <c r="M525" s="286">
        <v>3.0095238095238092E-3</v>
      </c>
      <c r="N525" s="286">
        <v>6.3200000000000006E-2</v>
      </c>
    </row>
    <row r="526" spans="1:14" ht="15" x14ac:dyDescent="0.25">
      <c r="A526" t="s">
        <v>2419</v>
      </c>
      <c r="B526" t="s">
        <v>2418</v>
      </c>
      <c r="C526">
        <v>0.5</v>
      </c>
      <c r="D526" t="s">
        <v>403</v>
      </c>
      <c r="E526" t="s">
        <v>519</v>
      </c>
      <c r="F526" t="s">
        <v>519</v>
      </c>
      <c r="G526" s="284">
        <v>0</v>
      </c>
      <c r="H526"/>
      <c r="I526"/>
      <c r="J526"/>
      <c r="K526" s="285">
        <v>41791</v>
      </c>
      <c r="L526" s="286">
        <v>0</v>
      </c>
      <c r="M526" s="286">
        <v>0</v>
      </c>
      <c r="N526" s="286">
        <v>0</v>
      </c>
    </row>
    <row r="527" spans="1:14" ht="15" x14ac:dyDescent="0.25">
      <c r="A527" t="s">
        <v>2416</v>
      </c>
      <c r="B527" t="s">
        <v>2416</v>
      </c>
      <c r="C527">
        <v>0.5</v>
      </c>
      <c r="D527" t="s">
        <v>403</v>
      </c>
      <c r="E527" t="s">
        <v>519</v>
      </c>
      <c r="F527" t="s">
        <v>519</v>
      </c>
      <c r="G527" s="284">
        <v>-0.05</v>
      </c>
      <c r="H527"/>
      <c r="I527"/>
      <c r="J527"/>
      <c r="K527" s="285">
        <v>44927</v>
      </c>
      <c r="L527" s="286">
        <v>4.5999999999999999E-2</v>
      </c>
      <c r="M527" s="286">
        <v>2.3000000000000034E-3</v>
      </c>
      <c r="N527" s="286">
        <v>4.8300000000000003E-2</v>
      </c>
    </row>
    <row r="528" spans="1:14" ht="15" x14ac:dyDescent="0.25">
      <c r="A528" t="s">
        <v>2417</v>
      </c>
      <c r="B528" t="s">
        <v>2416</v>
      </c>
      <c r="C528">
        <v>0.5</v>
      </c>
      <c r="D528" t="s">
        <v>403</v>
      </c>
      <c r="E528" t="s">
        <v>519</v>
      </c>
      <c r="F528" t="s">
        <v>519</v>
      </c>
      <c r="G528" s="284">
        <v>-0.05</v>
      </c>
      <c r="H528"/>
      <c r="I528"/>
      <c r="J528"/>
      <c r="K528" s="285">
        <v>44927</v>
      </c>
      <c r="L528" s="286">
        <v>4.5999999999999999E-2</v>
      </c>
      <c r="M528" s="286">
        <v>2.3000000000000034E-3</v>
      </c>
      <c r="N528" s="286">
        <v>4.8300000000000003E-2</v>
      </c>
    </row>
    <row r="529" spans="1:14" ht="15" x14ac:dyDescent="0.25">
      <c r="A529" t="s">
        <v>2415</v>
      </c>
      <c r="B529" t="s">
        <v>2396</v>
      </c>
      <c r="C529">
        <v>0.5</v>
      </c>
      <c r="D529" t="s">
        <v>403</v>
      </c>
      <c r="E529" t="s">
        <v>519</v>
      </c>
      <c r="F529" t="s">
        <v>519</v>
      </c>
      <c r="G529" s="284">
        <v>-0.05</v>
      </c>
      <c r="H529"/>
      <c r="I529"/>
      <c r="J529"/>
      <c r="K529" s="285">
        <v>44927</v>
      </c>
      <c r="L529" s="286">
        <v>9.5238095238095229E-3</v>
      </c>
      <c r="M529" s="286">
        <v>4.7619047619047727E-4</v>
      </c>
      <c r="N529" s="286">
        <v>0.01</v>
      </c>
    </row>
    <row r="530" spans="1:14" ht="15" x14ac:dyDescent="0.25">
      <c r="A530" t="s">
        <v>2414</v>
      </c>
      <c r="B530" t="s">
        <v>2396</v>
      </c>
      <c r="C530">
        <v>0.5</v>
      </c>
      <c r="D530" t="s">
        <v>403</v>
      </c>
      <c r="E530" t="s">
        <v>519</v>
      </c>
      <c r="F530" t="s">
        <v>519</v>
      </c>
      <c r="G530" s="284">
        <v>-0.05</v>
      </c>
      <c r="H530"/>
      <c r="I530"/>
      <c r="J530"/>
      <c r="K530" s="285">
        <v>44927</v>
      </c>
      <c r="L530" s="286">
        <v>9.5238095238095229E-3</v>
      </c>
      <c r="M530" s="286">
        <v>4.7619047619047727E-4</v>
      </c>
      <c r="N530" s="286">
        <v>0.01</v>
      </c>
    </row>
    <row r="531" spans="1:14" ht="15" x14ac:dyDescent="0.25">
      <c r="A531" t="s">
        <v>2413</v>
      </c>
      <c r="B531" t="s">
        <v>2411</v>
      </c>
      <c r="C531">
        <v>0.5</v>
      </c>
      <c r="D531" t="s">
        <v>403</v>
      </c>
      <c r="E531" t="s">
        <v>519</v>
      </c>
      <c r="F531" t="s">
        <v>519</v>
      </c>
      <c r="G531" s="284">
        <v>-0.05</v>
      </c>
      <c r="H531"/>
      <c r="I531"/>
      <c r="J531"/>
      <c r="K531" s="285">
        <v>44927</v>
      </c>
      <c r="L531" s="286">
        <v>7.971428571428571E-2</v>
      </c>
      <c r="M531" s="286">
        <v>3.9857142857142869E-3</v>
      </c>
      <c r="N531" s="286">
        <v>8.3699999999999997E-2</v>
      </c>
    </row>
    <row r="532" spans="1:14" ht="15" x14ac:dyDescent="0.25">
      <c r="A532" t="s">
        <v>2412</v>
      </c>
      <c r="B532" t="s">
        <v>2411</v>
      </c>
      <c r="C532">
        <v>0.5</v>
      </c>
      <c r="D532" t="s">
        <v>403</v>
      </c>
      <c r="E532" t="s">
        <v>519</v>
      </c>
      <c r="F532" t="s">
        <v>519</v>
      </c>
      <c r="G532" s="284">
        <v>-0.05</v>
      </c>
      <c r="H532"/>
      <c r="I532"/>
      <c r="J532"/>
      <c r="K532" s="285">
        <v>44927</v>
      </c>
      <c r="L532" s="286">
        <v>7.971428571428571E-2</v>
      </c>
      <c r="M532" s="286">
        <v>3.9857142857142869E-3</v>
      </c>
      <c r="N532" s="286">
        <v>8.3699999999999997E-2</v>
      </c>
    </row>
    <row r="533" spans="1:14" ht="15" x14ac:dyDescent="0.25">
      <c r="A533" t="s">
        <v>303</v>
      </c>
      <c r="B533" t="s">
        <v>2409</v>
      </c>
      <c r="C533">
        <v>0.5</v>
      </c>
      <c r="D533" t="s">
        <v>403</v>
      </c>
      <c r="E533" t="s">
        <v>519</v>
      </c>
      <c r="F533" t="s">
        <v>519</v>
      </c>
      <c r="G533" s="284">
        <v>-0.05</v>
      </c>
      <c r="H533"/>
      <c r="I533"/>
      <c r="J533"/>
      <c r="K533" s="285">
        <v>44927</v>
      </c>
      <c r="L533" s="286">
        <v>1.5619047619047616E-2</v>
      </c>
      <c r="M533" s="286">
        <v>7.8095238095238217E-4</v>
      </c>
      <c r="N533" s="286">
        <v>1.6399999999999998E-2</v>
      </c>
    </row>
    <row r="534" spans="1:14" ht="15" x14ac:dyDescent="0.25">
      <c r="A534" t="s">
        <v>2410</v>
      </c>
      <c r="B534" t="s">
        <v>2409</v>
      </c>
      <c r="C534">
        <v>0.5</v>
      </c>
      <c r="D534" t="s">
        <v>403</v>
      </c>
      <c r="E534" t="s">
        <v>519</v>
      </c>
      <c r="F534" t="s">
        <v>519</v>
      </c>
      <c r="G534" s="284">
        <v>-0.05</v>
      </c>
      <c r="H534"/>
      <c r="I534"/>
      <c r="J534"/>
      <c r="K534" s="285">
        <v>44927</v>
      </c>
      <c r="L534" s="286">
        <v>1.5619047619047616E-2</v>
      </c>
      <c r="M534" s="286">
        <v>7.8095238095238217E-4</v>
      </c>
      <c r="N534" s="286">
        <v>1.6399999999999998E-2</v>
      </c>
    </row>
    <row r="535" spans="1:14" ht="15" x14ac:dyDescent="0.25">
      <c r="A535" t="s">
        <v>304</v>
      </c>
      <c r="B535" t="s">
        <v>2407</v>
      </c>
      <c r="C535">
        <v>0.5</v>
      </c>
      <c r="D535" t="s">
        <v>403</v>
      </c>
      <c r="E535" t="s">
        <v>519</v>
      </c>
      <c r="F535" t="s">
        <v>519</v>
      </c>
      <c r="G535" s="284">
        <v>-0.05</v>
      </c>
      <c r="H535"/>
      <c r="I535"/>
      <c r="J535"/>
      <c r="K535" s="285">
        <v>44927</v>
      </c>
      <c r="L535" s="286">
        <v>4.5999999999999999E-2</v>
      </c>
      <c r="M535" s="286">
        <v>2.3000000000000034E-3</v>
      </c>
      <c r="N535" s="286">
        <v>4.8300000000000003E-2</v>
      </c>
    </row>
    <row r="536" spans="1:14" ht="15" x14ac:dyDescent="0.25">
      <c r="A536" t="s">
        <v>2408</v>
      </c>
      <c r="B536" t="s">
        <v>2407</v>
      </c>
      <c r="C536">
        <v>0.5</v>
      </c>
      <c r="D536" t="s">
        <v>403</v>
      </c>
      <c r="E536" t="s">
        <v>519</v>
      </c>
      <c r="F536" t="s">
        <v>519</v>
      </c>
      <c r="G536" s="284">
        <v>-0.05</v>
      </c>
      <c r="H536"/>
      <c r="I536"/>
      <c r="J536"/>
      <c r="K536" s="285">
        <v>44927</v>
      </c>
      <c r="L536" s="286">
        <v>4.5999999999999999E-2</v>
      </c>
      <c r="M536" s="286">
        <v>2.3000000000000034E-3</v>
      </c>
      <c r="N536" s="286">
        <v>4.8300000000000003E-2</v>
      </c>
    </row>
    <row r="537" spans="1:14" ht="15" x14ac:dyDescent="0.25">
      <c r="A537" t="s">
        <v>2406</v>
      </c>
      <c r="B537" t="s">
        <v>2404</v>
      </c>
      <c r="C537">
        <v>0.5</v>
      </c>
      <c r="D537" t="s">
        <v>403</v>
      </c>
      <c r="E537" t="s">
        <v>519</v>
      </c>
      <c r="F537" t="s">
        <v>519</v>
      </c>
      <c r="G537" s="284">
        <v>-0.05</v>
      </c>
      <c r="H537"/>
      <c r="I537"/>
      <c r="J537"/>
      <c r="K537" s="285">
        <v>44927</v>
      </c>
      <c r="L537" s="286">
        <v>2.6285714285714284E-2</v>
      </c>
      <c r="M537" s="286">
        <v>1.3142857142857158E-3</v>
      </c>
      <c r="N537" s="286">
        <v>2.76E-2</v>
      </c>
    </row>
    <row r="538" spans="1:14" ht="15" x14ac:dyDescent="0.25">
      <c r="A538" t="s">
        <v>2405</v>
      </c>
      <c r="B538" t="s">
        <v>2404</v>
      </c>
      <c r="C538">
        <v>0.5</v>
      </c>
      <c r="D538" t="s">
        <v>403</v>
      </c>
      <c r="E538" t="s">
        <v>519</v>
      </c>
      <c r="F538" t="s">
        <v>519</v>
      </c>
      <c r="G538" s="284">
        <v>-0.05</v>
      </c>
      <c r="H538"/>
      <c r="I538"/>
      <c r="J538"/>
      <c r="K538" s="285">
        <v>44927</v>
      </c>
      <c r="L538" s="286">
        <v>2.6285714285714284E-2</v>
      </c>
      <c r="M538" s="286">
        <v>1.3142857142857158E-3</v>
      </c>
      <c r="N538" s="286">
        <v>2.76E-2</v>
      </c>
    </row>
    <row r="539" spans="1:14" ht="15" x14ac:dyDescent="0.25">
      <c r="A539" t="s">
        <v>2403</v>
      </c>
      <c r="B539" t="s">
        <v>2401</v>
      </c>
      <c r="C539">
        <v>0.5</v>
      </c>
      <c r="D539" t="s">
        <v>403</v>
      </c>
      <c r="E539" t="s">
        <v>519</v>
      </c>
      <c r="F539" t="s">
        <v>519</v>
      </c>
      <c r="G539" s="284">
        <v>-0.05</v>
      </c>
      <c r="H539"/>
      <c r="I539"/>
      <c r="J539"/>
      <c r="K539" s="285">
        <v>44927</v>
      </c>
      <c r="L539" s="286">
        <v>0</v>
      </c>
      <c r="M539" s="286">
        <v>0</v>
      </c>
      <c r="N539" s="286">
        <v>0</v>
      </c>
    </row>
    <row r="540" spans="1:14" ht="15" x14ac:dyDescent="0.25">
      <c r="A540" t="s">
        <v>2402</v>
      </c>
      <c r="B540" t="s">
        <v>2401</v>
      </c>
      <c r="C540">
        <v>0.5</v>
      </c>
      <c r="D540" t="s">
        <v>403</v>
      </c>
      <c r="E540" t="s">
        <v>519</v>
      </c>
      <c r="F540" t="s">
        <v>519</v>
      </c>
      <c r="G540" s="284">
        <v>-0.05</v>
      </c>
      <c r="H540"/>
      <c r="I540"/>
      <c r="J540"/>
      <c r="K540" s="285">
        <v>44927</v>
      </c>
      <c r="L540" s="286">
        <v>0</v>
      </c>
      <c r="M540" s="286">
        <v>0</v>
      </c>
      <c r="N540" s="286">
        <v>0</v>
      </c>
    </row>
    <row r="541" spans="1:14" ht="15" x14ac:dyDescent="0.25">
      <c r="A541" t="s">
        <v>2400</v>
      </c>
      <c r="B541" t="s">
        <v>2399</v>
      </c>
      <c r="C541">
        <v>0.5</v>
      </c>
      <c r="D541" t="s">
        <v>403</v>
      </c>
      <c r="E541" t="s">
        <v>519</v>
      </c>
      <c r="F541" t="s">
        <v>519</v>
      </c>
      <c r="G541" s="284">
        <v>-0.05</v>
      </c>
      <c r="H541"/>
      <c r="I541"/>
      <c r="J541"/>
      <c r="K541" s="285">
        <v>44927</v>
      </c>
      <c r="L541" s="286">
        <v>2.7619047619047616E-2</v>
      </c>
      <c r="M541" s="286">
        <v>1.380952380952382E-3</v>
      </c>
      <c r="N541" s="286">
        <v>2.8999999999999998E-2</v>
      </c>
    </row>
    <row r="542" spans="1:14" ht="15" x14ac:dyDescent="0.25">
      <c r="A542" t="s">
        <v>2398</v>
      </c>
      <c r="B542" t="s">
        <v>2396</v>
      </c>
      <c r="C542">
        <v>0.5</v>
      </c>
      <c r="D542" t="s">
        <v>403</v>
      </c>
      <c r="E542" t="s">
        <v>519</v>
      </c>
      <c r="F542" t="s">
        <v>519</v>
      </c>
      <c r="G542" s="284">
        <v>-0.05</v>
      </c>
      <c r="H542"/>
      <c r="I542"/>
      <c r="J542"/>
      <c r="K542" s="285">
        <v>44927</v>
      </c>
      <c r="L542" s="286">
        <v>9.5238095238095229E-3</v>
      </c>
      <c r="M542" s="286">
        <v>4.7619047619047727E-4</v>
      </c>
      <c r="N542" s="286">
        <v>0.01</v>
      </c>
    </row>
    <row r="543" spans="1:14" ht="15" x14ac:dyDescent="0.25">
      <c r="A543" t="s">
        <v>2397</v>
      </c>
      <c r="B543" t="s">
        <v>2396</v>
      </c>
      <c r="C543">
        <v>0.5</v>
      </c>
      <c r="D543" t="s">
        <v>403</v>
      </c>
      <c r="E543" t="s">
        <v>519</v>
      </c>
      <c r="F543" t="s">
        <v>519</v>
      </c>
      <c r="G543" s="284">
        <v>-0.05</v>
      </c>
      <c r="H543"/>
      <c r="I543"/>
      <c r="J543"/>
      <c r="K543" s="285">
        <v>44927</v>
      </c>
      <c r="L543" s="286">
        <v>9.5238095238095229E-3</v>
      </c>
      <c r="M543" s="286">
        <v>4.7619047619047727E-4</v>
      </c>
      <c r="N543" s="286">
        <v>0.01</v>
      </c>
    </row>
    <row r="544" spans="1:14" ht="15" x14ac:dyDescent="0.25">
      <c r="A544" t="s">
        <v>305</v>
      </c>
      <c r="B544" t="s">
        <v>2392</v>
      </c>
      <c r="C544">
        <v>0.5</v>
      </c>
      <c r="D544" t="s">
        <v>403</v>
      </c>
      <c r="E544" t="s">
        <v>519</v>
      </c>
      <c r="F544" t="s">
        <v>519</v>
      </c>
      <c r="G544" s="284">
        <v>-0.05</v>
      </c>
      <c r="H544"/>
      <c r="I544"/>
      <c r="J544"/>
      <c r="K544" s="285">
        <v>44927</v>
      </c>
      <c r="L544" s="286">
        <v>2.8380952380952378E-2</v>
      </c>
      <c r="M544" s="286">
        <v>1.4190476190476219E-3</v>
      </c>
      <c r="N544" s="286">
        <v>2.98E-2</v>
      </c>
    </row>
    <row r="545" spans="1:14" ht="15" x14ac:dyDescent="0.25">
      <c r="A545" t="s">
        <v>2395</v>
      </c>
      <c r="B545" t="s">
        <v>2392</v>
      </c>
      <c r="C545">
        <v>0.5</v>
      </c>
      <c r="D545" t="s">
        <v>403</v>
      </c>
      <c r="E545" t="s">
        <v>519</v>
      </c>
      <c r="F545" t="s">
        <v>519</v>
      </c>
      <c r="G545" s="284">
        <v>-0.05</v>
      </c>
      <c r="H545"/>
      <c r="I545"/>
      <c r="J545"/>
      <c r="K545" s="285">
        <v>44927</v>
      </c>
      <c r="L545" s="286">
        <v>2.8380952380952378E-2</v>
      </c>
      <c r="M545" s="286">
        <v>1.4190476190476219E-3</v>
      </c>
      <c r="N545" s="286">
        <v>2.98E-2</v>
      </c>
    </row>
    <row r="546" spans="1:14" ht="15" x14ac:dyDescent="0.25">
      <c r="A546" t="s">
        <v>2394</v>
      </c>
      <c r="B546" t="s">
        <v>2392</v>
      </c>
      <c r="C546">
        <v>0.5</v>
      </c>
      <c r="D546" t="s">
        <v>403</v>
      </c>
      <c r="E546" t="s">
        <v>519</v>
      </c>
      <c r="F546" t="s">
        <v>519</v>
      </c>
      <c r="G546" s="284">
        <v>-0.05</v>
      </c>
      <c r="H546"/>
      <c r="I546"/>
      <c r="J546"/>
      <c r="K546" s="285">
        <v>44927</v>
      </c>
      <c r="L546" s="286">
        <v>2.8380952380952378E-2</v>
      </c>
      <c r="M546" s="286">
        <v>1.4190476190476219E-3</v>
      </c>
      <c r="N546" s="286">
        <v>2.98E-2</v>
      </c>
    </row>
    <row r="547" spans="1:14" ht="15" x14ac:dyDescent="0.25">
      <c r="A547" t="s">
        <v>2393</v>
      </c>
      <c r="B547" t="s">
        <v>2392</v>
      </c>
      <c r="C547">
        <v>0.5</v>
      </c>
      <c r="D547" t="s">
        <v>403</v>
      </c>
      <c r="E547" t="s">
        <v>519</v>
      </c>
      <c r="F547" t="s">
        <v>519</v>
      </c>
      <c r="G547" s="284">
        <v>-0.05</v>
      </c>
      <c r="H547"/>
      <c r="I547"/>
      <c r="J547"/>
      <c r="K547" s="285">
        <v>44927</v>
      </c>
      <c r="L547" s="286">
        <v>2.8380952380952378E-2</v>
      </c>
      <c r="M547" s="286">
        <v>1.4190476190476219E-3</v>
      </c>
      <c r="N547" s="286">
        <v>2.98E-2</v>
      </c>
    </row>
    <row r="548" spans="1:14" ht="15" x14ac:dyDescent="0.25">
      <c r="A548" t="s">
        <v>2391</v>
      </c>
      <c r="B548" t="s">
        <v>2390</v>
      </c>
      <c r="C548">
        <v>0.5</v>
      </c>
      <c r="D548" t="s">
        <v>403</v>
      </c>
      <c r="E548" t="s">
        <v>519</v>
      </c>
      <c r="F548" t="s">
        <v>519</v>
      </c>
      <c r="G548" s="284">
        <v>0</v>
      </c>
      <c r="H548"/>
      <c r="I548"/>
      <c r="J548"/>
      <c r="K548" s="285">
        <v>40330</v>
      </c>
      <c r="L548" s="286">
        <v>0</v>
      </c>
      <c r="M548" s="286">
        <v>0</v>
      </c>
      <c r="N548" s="286">
        <v>0</v>
      </c>
    </row>
    <row r="549" spans="1:14" ht="15" x14ac:dyDescent="0.25">
      <c r="A549" t="s">
        <v>2389</v>
      </c>
      <c r="B549" t="s">
        <v>2385</v>
      </c>
      <c r="C549">
        <v>0.5</v>
      </c>
      <c r="D549" t="s">
        <v>403</v>
      </c>
      <c r="E549" t="s">
        <v>519</v>
      </c>
      <c r="F549" t="s">
        <v>519</v>
      </c>
      <c r="G549" s="284">
        <v>-0.05</v>
      </c>
      <c r="H549"/>
      <c r="I549"/>
      <c r="J549"/>
      <c r="K549" s="285">
        <v>44927</v>
      </c>
      <c r="L549" s="286">
        <v>8.6666666666666663E-3</v>
      </c>
      <c r="M549" s="286">
        <v>4.3333333333333418E-4</v>
      </c>
      <c r="N549" s="286">
        <v>9.1000000000000004E-3</v>
      </c>
    </row>
    <row r="550" spans="1:14" ht="15" x14ac:dyDescent="0.25">
      <c r="A550" t="s">
        <v>2388</v>
      </c>
      <c r="B550" t="s">
        <v>2385</v>
      </c>
      <c r="C550">
        <v>0.5</v>
      </c>
      <c r="D550" t="s">
        <v>403</v>
      </c>
      <c r="E550" t="s">
        <v>519</v>
      </c>
      <c r="F550" t="s">
        <v>519</v>
      </c>
      <c r="G550" s="284">
        <v>-0.05</v>
      </c>
      <c r="H550"/>
      <c r="I550"/>
      <c r="J550"/>
      <c r="K550" s="285">
        <v>44927</v>
      </c>
      <c r="L550" s="286">
        <v>8.6666666666666663E-3</v>
      </c>
      <c r="M550" s="286">
        <v>4.3333333333333418E-4</v>
      </c>
      <c r="N550" s="286">
        <v>9.1000000000000004E-3</v>
      </c>
    </row>
    <row r="551" spans="1:14" ht="15" x14ac:dyDescent="0.25">
      <c r="A551" t="s">
        <v>2387</v>
      </c>
      <c r="B551" t="s">
        <v>2385</v>
      </c>
      <c r="C551">
        <v>0.5</v>
      </c>
      <c r="D551" t="s">
        <v>403</v>
      </c>
      <c r="E551" t="s">
        <v>519</v>
      </c>
      <c r="F551" t="s">
        <v>519</v>
      </c>
      <c r="G551" s="284">
        <v>-0.05</v>
      </c>
      <c r="H551"/>
      <c r="I551"/>
      <c r="J551"/>
      <c r="K551" s="285">
        <v>44927</v>
      </c>
      <c r="L551" s="286">
        <v>8.6666666666666663E-3</v>
      </c>
      <c r="M551" s="286">
        <v>4.3333333333333418E-4</v>
      </c>
      <c r="N551" s="286">
        <v>9.1000000000000004E-3</v>
      </c>
    </row>
    <row r="552" spans="1:14" ht="15" x14ac:dyDescent="0.25">
      <c r="A552" t="s">
        <v>2386</v>
      </c>
      <c r="B552" t="s">
        <v>2385</v>
      </c>
      <c r="C552">
        <v>0.5</v>
      </c>
      <c r="D552" t="s">
        <v>403</v>
      </c>
      <c r="E552" t="s">
        <v>519</v>
      </c>
      <c r="F552" t="s">
        <v>519</v>
      </c>
      <c r="G552" s="284">
        <v>-0.05</v>
      </c>
      <c r="H552"/>
      <c r="I552"/>
      <c r="J552"/>
      <c r="K552" s="285">
        <v>44927</v>
      </c>
      <c r="L552" s="286">
        <v>8.6666666666666663E-3</v>
      </c>
      <c r="M552" s="286">
        <v>4.3333333333333418E-4</v>
      </c>
      <c r="N552" s="286">
        <v>9.1000000000000004E-3</v>
      </c>
    </row>
    <row r="553" spans="1:14" ht="15" x14ac:dyDescent="0.25">
      <c r="A553" t="s">
        <v>2384</v>
      </c>
      <c r="B553" t="s">
        <v>2383</v>
      </c>
      <c r="C553">
        <v>0.5</v>
      </c>
      <c r="D553" t="s">
        <v>403</v>
      </c>
      <c r="E553" t="s">
        <v>519</v>
      </c>
      <c r="F553" t="s">
        <v>519</v>
      </c>
      <c r="G553" s="284">
        <v>0</v>
      </c>
      <c r="H553"/>
      <c r="I553"/>
      <c r="J553"/>
      <c r="K553" s="285">
        <v>40330</v>
      </c>
      <c r="L553" s="286">
        <v>0</v>
      </c>
      <c r="M553" s="286">
        <v>0</v>
      </c>
      <c r="N553" s="286">
        <v>0</v>
      </c>
    </row>
    <row r="554" spans="1:14" ht="15" x14ac:dyDescent="0.25">
      <c r="A554" t="s">
        <v>2382</v>
      </c>
      <c r="B554" t="s">
        <v>2380</v>
      </c>
      <c r="C554">
        <v>0.5</v>
      </c>
      <c r="D554" t="s">
        <v>403</v>
      </c>
      <c r="E554" t="s">
        <v>519</v>
      </c>
      <c r="F554" t="s">
        <v>519</v>
      </c>
      <c r="G554" s="284">
        <v>-0.05</v>
      </c>
      <c r="H554"/>
      <c r="I554"/>
      <c r="J554"/>
      <c r="K554" s="285">
        <v>44927</v>
      </c>
      <c r="L554" s="286">
        <v>0</v>
      </c>
      <c r="M554" s="286">
        <v>0</v>
      </c>
      <c r="N554" s="286">
        <v>0</v>
      </c>
    </row>
    <row r="555" spans="1:14" ht="15" x14ac:dyDescent="0.25">
      <c r="A555" t="s">
        <v>2381</v>
      </c>
      <c r="B555" t="s">
        <v>2380</v>
      </c>
      <c r="C555">
        <v>0.5</v>
      </c>
      <c r="D555" t="s">
        <v>403</v>
      </c>
      <c r="E555" t="s">
        <v>519</v>
      </c>
      <c r="F555" t="s">
        <v>519</v>
      </c>
      <c r="G555" s="284">
        <v>-0.05</v>
      </c>
      <c r="H555"/>
      <c r="I555"/>
      <c r="J555"/>
      <c r="K555" s="285">
        <v>44927</v>
      </c>
      <c r="L555" s="286">
        <v>0</v>
      </c>
      <c r="M555" s="286">
        <v>0</v>
      </c>
      <c r="N555" s="286">
        <v>0</v>
      </c>
    </row>
    <row r="556" spans="1:14" ht="15" x14ac:dyDescent="0.25">
      <c r="A556" t="s">
        <v>2379</v>
      </c>
      <c r="B556" t="s">
        <v>520</v>
      </c>
      <c r="C556">
        <v>0.5</v>
      </c>
      <c r="D556" t="s">
        <v>403</v>
      </c>
      <c r="E556" t="s">
        <v>519</v>
      </c>
      <c r="F556" t="s">
        <v>519</v>
      </c>
      <c r="G556" s="284">
        <v>0</v>
      </c>
      <c r="H556"/>
      <c r="I556"/>
      <c r="J556"/>
      <c r="K556" s="285">
        <v>41730</v>
      </c>
      <c r="L556" s="286">
        <v>0</v>
      </c>
      <c r="M556" s="286">
        <v>0</v>
      </c>
      <c r="N556" s="286">
        <v>0</v>
      </c>
    </row>
    <row r="557" spans="1:14" ht="15" x14ac:dyDescent="0.25">
      <c r="A557" t="s">
        <v>306</v>
      </c>
      <c r="B557" t="s">
        <v>306</v>
      </c>
      <c r="C557">
        <v>0.5</v>
      </c>
      <c r="D557" t="s">
        <v>403</v>
      </c>
      <c r="E557" t="s">
        <v>519</v>
      </c>
      <c r="F557" t="s">
        <v>519</v>
      </c>
      <c r="G557" s="284">
        <v>-0.05</v>
      </c>
      <c r="H557"/>
      <c r="I557"/>
      <c r="J557"/>
      <c r="K557" s="285">
        <v>44927</v>
      </c>
      <c r="L557" s="286">
        <v>2.5619047619047618E-2</v>
      </c>
      <c r="M557" s="286">
        <v>1.2809523809523826E-3</v>
      </c>
      <c r="N557" s="286">
        <v>2.69E-2</v>
      </c>
    </row>
    <row r="558" spans="1:14" ht="15" x14ac:dyDescent="0.25">
      <c r="A558" t="s">
        <v>2378</v>
      </c>
      <c r="B558" t="s">
        <v>306</v>
      </c>
      <c r="C558">
        <v>0.5</v>
      </c>
      <c r="D558" t="s">
        <v>403</v>
      </c>
      <c r="E558" t="s">
        <v>519</v>
      </c>
      <c r="F558" t="s">
        <v>519</v>
      </c>
      <c r="G558" s="284">
        <v>-0.05</v>
      </c>
      <c r="H558"/>
      <c r="I558"/>
      <c r="J558"/>
      <c r="K558" s="285">
        <v>44927</v>
      </c>
      <c r="L558" s="286">
        <v>2.5619047619047618E-2</v>
      </c>
      <c r="M558" s="286">
        <v>1.2809523809523826E-3</v>
      </c>
      <c r="N558" s="286">
        <v>2.69E-2</v>
      </c>
    </row>
    <row r="559" spans="1:14" ht="15" x14ac:dyDescent="0.25">
      <c r="A559" t="s">
        <v>307</v>
      </c>
      <c r="B559" t="s">
        <v>307</v>
      </c>
      <c r="C559">
        <v>0.5</v>
      </c>
      <c r="D559" t="s">
        <v>403</v>
      </c>
      <c r="E559" t="s">
        <v>519</v>
      </c>
      <c r="F559" t="s">
        <v>519</v>
      </c>
      <c r="G559" s="284">
        <v>-0.05</v>
      </c>
      <c r="H559"/>
      <c r="I559"/>
      <c r="J559"/>
      <c r="K559" s="285">
        <v>44927</v>
      </c>
      <c r="L559" s="286">
        <v>2.2571428571428572E-2</v>
      </c>
      <c r="M559" s="286">
        <v>1.1285714285714302E-3</v>
      </c>
      <c r="N559" s="286">
        <v>2.3700000000000002E-2</v>
      </c>
    </row>
    <row r="560" spans="1:14" ht="15" x14ac:dyDescent="0.25">
      <c r="A560" t="s">
        <v>2377</v>
      </c>
      <c r="B560" t="s">
        <v>307</v>
      </c>
      <c r="C560">
        <v>0.5</v>
      </c>
      <c r="D560" t="s">
        <v>403</v>
      </c>
      <c r="E560" t="s">
        <v>519</v>
      </c>
      <c r="F560" t="s">
        <v>519</v>
      </c>
      <c r="G560" s="284">
        <v>-0.05</v>
      </c>
      <c r="H560"/>
      <c r="I560"/>
      <c r="J560"/>
      <c r="K560" s="285">
        <v>44927</v>
      </c>
      <c r="L560" s="286">
        <v>2.2571428571428572E-2</v>
      </c>
      <c r="M560" s="286">
        <v>1.1285714285714302E-3</v>
      </c>
      <c r="N560" s="286">
        <v>2.3700000000000002E-2</v>
      </c>
    </row>
    <row r="561" spans="1:14" ht="15" x14ac:dyDescent="0.25">
      <c r="A561" t="s">
        <v>308</v>
      </c>
      <c r="B561" t="s">
        <v>308</v>
      </c>
      <c r="C561">
        <v>0.5</v>
      </c>
      <c r="D561" t="s">
        <v>403</v>
      </c>
      <c r="E561" t="s">
        <v>519</v>
      </c>
      <c r="F561" t="s">
        <v>519</v>
      </c>
      <c r="G561" s="284">
        <v>-0.05</v>
      </c>
      <c r="H561"/>
      <c r="I561"/>
      <c r="J561"/>
      <c r="K561" s="285">
        <v>44927</v>
      </c>
      <c r="L561" s="286">
        <v>5.3904761904761907E-2</v>
      </c>
      <c r="M561" s="286">
        <v>2.6952380952380978E-3</v>
      </c>
      <c r="N561" s="286">
        <v>5.6600000000000004E-2</v>
      </c>
    </row>
    <row r="562" spans="1:14" ht="15" x14ac:dyDescent="0.25">
      <c r="A562" t="s">
        <v>309</v>
      </c>
      <c r="B562" t="s">
        <v>309</v>
      </c>
      <c r="C562">
        <v>0.5</v>
      </c>
      <c r="D562" t="s">
        <v>403</v>
      </c>
      <c r="E562" t="s">
        <v>519</v>
      </c>
      <c r="F562" t="s">
        <v>519</v>
      </c>
      <c r="G562" s="284">
        <v>-0.05</v>
      </c>
      <c r="H562"/>
      <c r="I562"/>
      <c r="J562"/>
      <c r="K562" s="285">
        <v>44927</v>
      </c>
      <c r="L562" s="286">
        <v>5.3904761904761907E-2</v>
      </c>
      <c r="M562" s="286">
        <v>2.6952380952380978E-3</v>
      </c>
      <c r="N562" s="286">
        <v>5.6600000000000004E-2</v>
      </c>
    </row>
    <row r="563" spans="1:14" ht="15" x14ac:dyDescent="0.25">
      <c r="A563" t="s">
        <v>2376</v>
      </c>
      <c r="B563" t="s">
        <v>309</v>
      </c>
      <c r="C563">
        <v>0.5</v>
      </c>
      <c r="D563" t="s">
        <v>403</v>
      </c>
      <c r="E563" t="s">
        <v>519</v>
      </c>
      <c r="F563" t="s">
        <v>519</v>
      </c>
      <c r="G563" s="284">
        <v>-0.05</v>
      </c>
      <c r="H563"/>
      <c r="I563"/>
      <c r="J563"/>
      <c r="K563" s="285">
        <v>44927</v>
      </c>
      <c r="L563" s="286">
        <v>5.3904761904761907E-2</v>
      </c>
      <c r="M563" s="286">
        <v>2.6952380952380978E-3</v>
      </c>
      <c r="N563" s="286">
        <v>5.6600000000000004E-2</v>
      </c>
    </row>
    <row r="564" spans="1:14" ht="15" x14ac:dyDescent="0.25">
      <c r="A564" t="s">
        <v>2375</v>
      </c>
      <c r="B564" t="s">
        <v>308</v>
      </c>
      <c r="C564">
        <v>0.5</v>
      </c>
      <c r="D564" t="s">
        <v>403</v>
      </c>
      <c r="E564" t="s">
        <v>519</v>
      </c>
      <c r="F564" t="s">
        <v>519</v>
      </c>
      <c r="G564" s="284">
        <v>-0.05</v>
      </c>
      <c r="H564"/>
      <c r="I564"/>
      <c r="J564"/>
      <c r="K564" s="285">
        <v>44927</v>
      </c>
      <c r="L564" s="286">
        <v>5.3904761904761907E-2</v>
      </c>
      <c r="M564" s="286">
        <v>2.6952380952380978E-3</v>
      </c>
      <c r="N564" s="286">
        <v>5.6600000000000004E-2</v>
      </c>
    </row>
    <row r="565" spans="1:14" ht="15" x14ac:dyDescent="0.25">
      <c r="A565" t="s">
        <v>2374</v>
      </c>
      <c r="B565" t="s">
        <v>2374</v>
      </c>
      <c r="C565">
        <v>0.5</v>
      </c>
      <c r="D565" t="s">
        <v>403</v>
      </c>
      <c r="E565" t="s">
        <v>519</v>
      </c>
      <c r="F565" t="s">
        <v>519</v>
      </c>
      <c r="G565" s="284">
        <v>0</v>
      </c>
      <c r="H565"/>
      <c r="I565"/>
      <c r="J565"/>
      <c r="K565" s="285">
        <v>40330</v>
      </c>
      <c r="L565" s="286">
        <v>0</v>
      </c>
      <c r="M565" s="286">
        <v>0</v>
      </c>
      <c r="N565" s="286">
        <v>0</v>
      </c>
    </row>
    <row r="566" spans="1:14" ht="15" x14ac:dyDescent="0.25">
      <c r="A566" t="s">
        <v>2373</v>
      </c>
      <c r="B566" t="s">
        <v>2372</v>
      </c>
      <c r="C566">
        <v>0.5</v>
      </c>
      <c r="D566" t="s">
        <v>403</v>
      </c>
      <c r="E566" t="s">
        <v>519</v>
      </c>
      <c r="F566" t="s">
        <v>519</v>
      </c>
      <c r="G566" s="284">
        <v>0</v>
      </c>
      <c r="H566"/>
      <c r="I566"/>
      <c r="J566"/>
      <c r="K566" s="285">
        <v>40330</v>
      </c>
      <c r="L566" s="286">
        <v>0</v>
      </c>
      <c r="M566" s="286">
        <v>0</v>
      </c>
      <c r="N566" s="286">
        <v>0</v>
      </c>
    </row>
    <row r="567" spans="1:14" ht="15" x14ac:dyDescent="0.25">
      <c r="A567" t="s">
        <v>2371</v>
      </c>
      <c r="B567" t="s">
        <v>2370</v>
      </c>
      <c r="C567">
        <v>0.5</v>
      </c>
      <c r="D567" t="s">
        <v>403</v>
      </c>
      <c r="E567" t="s">
        <v>519</v>
      </c>
      <c r="F567" t="s">
        <v>519</v>
      </c>
      <c r="G567" s="284">
        <v>-0.05</v>
      </c>
      <c r="H567"/>
      <c r="I567"/>
      <c r="J567"/>
      <c r="K567" s="285">
        <v>44927</v>
      </c>
      <c r="L567" s="286">
        <v>1.4095238095238095E-2</v>
      </c>
      <c r="M567" s="286">
        <v>7.0476190476190595E-4</v>
      </c>
      <c r="N567" s="286">
        <v>1.4800000000000001E-2</v>
      </c>
    </row>
    <row r="568" spans="1:14" ht="15" x14ac:dyDescent="0.25">
      <c r="A568" t="s">
        <v>2370</v>
      </c>
      <c r="B568" t="s">
        <v>2370</v>
      </c>
      <c r="C568">
        <v>0.5</v>
      </c>
      <c r="D568" t="s">
        <v>403</v>
      </c>
      <c r="E568" t="s">
        <v>519</v>
      </c>
      <c r="F568" t="s">
        <v>519</v>
      </c>
      <c r="G568" s="284">
        <v>-0.05</v>
      </c>
      <c r="H568"/>
      <c r="I568"/>
      <c r="J568"/>
      <c r="K568" s="285">
        <v>44927</v>
      </c>
      <c r="L568" s="286">
        <v>1.4095238095238095E-2</v>
      </c>
      <c r="M568" s="286">
        <v>7.0476190476190595E-4</v>
      </c>
      <c r="N568" s="286">
        <v>1.4800000000000001E-2</v>
      </c>
    </row>
    <row r="569" spans="1:14" ht="15" x14ac:dyDescent="0.25">
      <c r="A569" t="s">
        <v>310</v>
      </c>
      <c r="B569" t="s">
        <v>310</v>
      </c>
      <c r="C569">
        <v>0.5</v>
      </c>
      <c r="D569" t="s">
        <v>403</v>
      </c>
      <c r="E569" t="s">
        <v>519</v>
      </c>
      <c r="F569" t="s">
        <v>519</v>
      </c>
      <c r="G569" s="284">
        <v>-0.05</v>
      </c>
      <c r="H569"/>
      <c r="I569"/>
      <c r="J569"/>
      <c r="K569" s="285">
        <v>44927</v>
      </c>
      <c r="L569" s="286">
        <v>1.4095238095238095E-2</v>
      </c>
      <c r="M569" s="286">
        <v>7.0476190476190595E-4</v>
      </c>
      <c r="N569" s="286">
        <v>1.4800000000000001E-2</v>
      </c>
    </row>
    <row r="570" spans="1:14" ht="15" x14ac:dyDescent="0.25">
      <c r="A570" t="s">
        <v>2369</v>
      </c>
      <c r="B570" t="s">
        <v>310</v>
      </c>
      <c r="C570">
        <v>0.5</v>
      </c>
      <c r="D570" t="s">
        <v>403</v>
      </c>
      <c r="E570" t="s">
        <v>519</v>
      </c>
      <c r="F570" t="s">
        <v>519</v>
      </c>
      <c r="G570" s="284">
        <v>-0.05</v>
      </c>
      <c r="H570"/>
      <c r="I570"/>
      <c r="J570"/>
      <c r="K570" s="285">
        <v>44927</v>
      </c>
      <c r="L570" s="286">
        <v>1.4095238095238095E-2</v>
      </c>
      <c r="M570" s="286">
        <v>7.0476190476190595E-4</v>
      </c>
      <c r="N570" s="286">
        <v>1.4800000000000001E-2</v>
      </c>
    </row>
    <row r="571" spans="1:14" ht="15" x14ac:dyDescent="0.25">
      <c r="A571" t="s">
        <v>2368</v>
      </c>
      <c r="B571" t="s">
        <v>311</v>
      </c>
      <c r="C571">
        <v>0.5</v>
      </c>
      <c r="D571" t="s">
        <v>403</v>
      </c>
      <c r="E571" t="s">
        <v>519</v>
      </c>
      <c r="F571" t="s">
        <v>519</v>
      </c>
      <c r="G571" s="284">
        <v>-0.05</v>
      </c>
      <c r="H571"/>
      <c r="I571"/>
      <c r="J571"/>
      <c r="K571" s="285">
        <v>44927</v>
      </c>
      <c r="L571" s="286">
        <v>4.7523809523809524E-2</v>
      </c>
      <c r="M571" s="286">
        <v>2.3761904761904762E-3</v>
      </c>
      <c r="N571" s="286">
        <v>4.99E-2</v>
      </c>
    </row>
    <row r="572" spans="1:14" ht="15" x14ac:dyDescent="0.25">
      <c r="A572" t="s">
        <v>311</v>
      </c>
      <c r="B572" t="s">
        <v>311</v>
      </c>
      <c r="C572">
        <v>0.5</v>
      </c>
      <c r="D572" t="s">
        <v>403</v>
      </c>
      <c r="E572" t="s">
        <v>519</v>
      </c>
      <c r="F572" t="s">
        <v>519</v>
      </c>
      <c r="G572" s="284">
        <v>-0.05</v>
      </c>
      <c r="H572"/>
      <c r="I572"/>
      <c r="J572"/>
      <c r="K572" s="285">
        <v>44927</v>
      </c>
      <c r="L572" s="286">
        <v>4.7523809523809524E-2</v>
      </c>
      <c r="M572" s="286">
        <v>2.3761904761904762E-3</v>
      </c>
      <c r="N572" s="286">
        <v>4.99E-2</v>
      </c>
    </row>
    <row r="573" spans="1:14" ht="15" x14ac:dyDescent="0.25">
      <c r="A573" t="s">
        <v>312</v>
      </c>
      <c r="B573" t="s">
        <v>312</v>
      </c>
      <c r="C573">
        <v>0.5</v>
      </c>
      <c r="D573" t="s">
        <v>403</v>
      </c>
      <c r="E573" t="s">
        <v>519</v>
      </c>
      <c r="F573" t="s">
        <v>519</v>
      </c>
      <c r="G573" s="284">
        <v>-0.05</v>
      </c>
      <c r="H573"/>
      <c r="I573"/>
      <c r="J573"/>
      <c r="K573" s="285">
        <v>44927</v>
      </c>
      <c r="L573" s="286">
        <v>4.7523809523809524E-2</v>
      </c>
      <c r="M573" s="286">
        <v>2.3761904761904762E-3</v>
      </c>
      <c r="N573" s="286">
        <v>4.99E-2</v>
      </c>
    </row>
    <row r="574" spans="1:14" ht="15" x14ac:dyDescent="0.25">
      <c r="A574" t="s">
        <v>2367</v>
      </c>
      <c r="B574" t="s">
        <v>312</v>
      </c>
      <c r="C574">
        <v>0.5</v>
      </c>
      <c r="D574" t="s">
        <v>403</v>
      </c>
      <c r="E574" t="s">
        <v>519</v>
      </c>
      <c r="F574" t="s">
        <v>519</v>
      </c>
      <c r="G574" s="284">
        <v>-0.05</v>
      </c>
      <c r="H574"/>
      <c r="I574"/>
      <c r="J574"/>
      <c r="K574" s="285">
        <v>44927</v>
      </c>
      <c r="L574" s="286">
        <v>4.7523809523809524E-2</v>
      </c>
      <c r="M574" s="286">
        <v>2.3761904761904762E-3</v>
      </c>
      <c r="N574" s="286">
        <v>4.99E-2</v>
      </c>
    </row>
    <row r="575" spans="1:14" ht="15" x14ac:dyDescent="0.25">
      <c r="A575" t="s">
        <v>313</v>
      </c>
      <c r="B575" t="s">
        <v>313</v>
      </c>
      <c r="C575">
        <v>0.5</v>
      </c>
      <c r="D575" t="s">
        <v>403</v>
      </c>
      <c r="E575" t="s">
        <v>519</v>
      </c>
      <c r="F575" t="s">
        <v>519</v>
      </c>
      <c r="G575" s="284">
        <v>-0.05</v>
      </c>
      <c r="H575"/>
      <c r="I575"/>
      <c r="J575"/>
      <c r="K575" s="285">
        <v>44927</v>
      </c>
      <c r="L575" s="286">
        <v>4.1238095238095233E-2</v>
      </c>
      <c r="M575" s="286">
        <v>2.0619047619047648E-3</v>
      </c>
      <c r="N575" s="286">
        <v>4.3299999999999998E-2</v>
      </c>
    </row>
    <row r="576" spans="1:14" ht="15" x14ac:dyDescent="0.25">
      <c r="A576" t="s">
        <v>2366</v>
      </c>
      <c r="B576" t="s">
        <v>313</v>
      </c>
      <c r="C576">
        <v>0.5</v>
      </c>
      <c r="D576" t="s">
        <v>403</v>
      </c>
      <c r="E576" t="s">
        <v>519</v>
      </c>
      <c r="F576" t="s">
        <v>519</v>
      </c>
      <c r="G576" s="284">
        <v>-0.05</v>
      </c>
      <c r="H576"/>
      <c r="I576"/>
      <c r="J576"/>
      <c r="K576" s="285">
        <v>44927</v>
      </c>
      <c r="L576" s="286">
        <v>4.1238095238095233E-2</v>
      </c>
      <c r="M576" s="286">
        <v>2.0619047619047648E-3</v>
      </c>
      <c r="N576" s="286">
        <v>4.3299999999999998E-2</v>
      </c>
    </row>
    <row r="577" spans="1:14" ht="15" x14ac:dyDescent="0.25">
      <c r="A577" t="s">
        <v>2363</v>
      </c>
      <c r="B577" t="s">
        <v>2363</v>
      </c>
      <c r="C577">
        <v>0.5</v>
      </c>
      <c r="D577" t="s">
        <v>403</v>
      </c>
      <c r="E577" t="s">
        <v>519</v>
      </c>
      <c r="F577" t="s">
        <v>519</v>
      </c>
      <c r="G577" s="284">
        <v>-0.05</v>
      </c>
      <c r="H577"/>
      <c r="I577"/>
      <c r="J577"/>
      <c r="K577" s="285">
        <v>44927</v>
      </c>
      <c r="L577" s="286">
        <v>5.0190476190476188E-2</v>
      </c>
      <c r="M577" s="286">
        <v>2.5095238095238087E-3</v>
      </c>
      <c r="N577" s="286">
        <v>5.2699999999999997E-2</v>
      </c>
    </row>
    <row r="578" spans="1:14" ht="15" x14ac:dyDescent="0.25">
      <c r="A578" t="s">
        <v>314</v>
      </c>
      <c r="B578" t="s">
        <v>314</v>
      </c>
      <c r="C578">
        <v>0.5</v>
      </c>
      <c r="D578" t="s">
        <v>403</v>
      </c>
      <c r="E578" t="s">
        <v>519</v>
      </c>
      <c r="F578" t="s">
        <v>519</v>
      </c>
      <c r="G578" s="284">
        <v>-0.05</v>
      </c>
      <c r="H578"/>
      <c r="I578"/>
      <c r="J578"/>
      <c r="K578" s="285">
        <v>44927</v>
      </c>
      <c r="L578" s="286">
        <v>5.0190476190476188E-2</v>
      </c>
      <c r="M578" s="286">
        <v>2.5095238095238087E-3</v>
      </c>
      <c r="N578" s="286">
        <v>5.2699999999999997E-2</v>
      </c>
    </row>
    <row r="579" spans="1:14" ht="15" x14ac:dyDescent="0.25">
      <c r="A579" t="s">
        <v>2365</v>
      </c>
      <c r="B579" t="s">
        <v>314</v>
      </c>
      <c r="C579">
        <v>0.5</v>
      </c>
      <c r="D579" t="s">
        <v>403</v>
      </c>
      <c r="E579" t="s">
        <v>519</v>
      </c>
      <c r="F579" t="s">
        <v>519</v>
      </c>
      <c r="G579" s="284">
        <v>-0.05</v>
      </c>
      <c r="H579"/>
      <c r="I579"/>
      <c r="J579"/>
      <c r="K579" s="285">
        <v>44927</v>
      </c>
      <c r="L579" s="286">
        <v>5.0190476190476188E-2</v>
      </c>
      <c r="M579" s="286">
        <v>2.5095238095238087E-3</v>
      </c>
      <c r="N579" s="286">
        <v>5.2699999999999997E-2</v>
      </c>
    </row>
    <row r="580" spans="1:14" ht="15" x14ac:dyDescent="0.25">
      <c r="A580" t="s">
        <v>2364</v>
      </c>
      <c r="B580" t="s">
        <v>2363</v>
      </c>
      <c r="C580">
        <v>0.5</v>
      </c>
      <c r="D580" t="s">
        <v>403</v>
      </c>
      <c r="E580" t="s">
        <v>519</v>
      </c>
      <c r="F580" t="s">
        <v>519</v>
      </c>
      <c r="G580" s="284">
        <v>-0.05</v>
      </c>
      <c r="H580"/>
      <c r="I580"/>
      <c r="J580"/>
      <c r="K580" s="285">
        <v>44927</v>
      </c>
      <c r="L580" s="286">
        <v>5.0190476190476188E-2</v>
      </c>
      <c r="M580" s="286">
        <v>2.5095238095238087E-3</v>
      </c>
      <c r="N580" s="286">
        <v>5.2699999999999997E-2</v>
      </c>
    </row>
    <row r="581" spans="1:14" ht="15" x14ac:dyDescent="0.25">
      <c r="A581" t="s">
        <v>315</v>
      </c>
      <c r="B581" t="s">
        <v>315</v>
      </c>
      <c r="C581">
        <v>0.5</v>
      </c>
      <c r="D581" t="s">
        <v>403</v>
      </c>
      <c r="E581" t="s">
        <v>519</v>
      </c>
      <c r="F581" t="s">
        <v>519</v>
      </c>
      <c r="G581" s="284">
        <v>-0.05</v>
      </c>
      <c r="H581"/>
      <c r="I581"/>
      <c r="J581"/>
      <c r="K581" s="285">
        <v>44927</v>
      </c>
      <c r="L581" s="286">
        <v>5.0190476190476188E-2</v>
      </c>
      <c r="M581" s="286">
        <v>2.5095238095238087E-3</v>
      </c>
      <c r="N581" s="286">
        <v>5.2699999999999997E-2</v>
      </c>
    </row>
    <row r="582" spans="1:14" ht="15" x14ac:dyDescent="0.25">
      <c r="A582" t="s">
        <v>2362</v>
      </c>
      <c r="B582" t="s">
        <v>315</v>
      </c>
      <c r="C582">
        <v>0.5</v>
      </c>
      <c r="D582" t="s">
        <v>403</v>
      </c>
      <c r="E582" t="s">
        <v>519</v>
      </c>
      <c r="F582" t="s">
        <v>519</v>
      </c>
      <c r="G582" s="284">
        <v>-0.05</v>
      </c>
      <c r="H582"/>
      <c r="I582"/>
      <c r="J582"/>
      <c r="K582" s="285">
        <v>44927</v>
      </c>
      <c r="L582" s="286">
        <v>5.0190476190476188E-2</v>
      </c>
      <c r="M582" s="286">
        <v>2.5095238095238087E-3</v>
      </c>
      <c r="N582" s="286">
        <v>5.2699999999999997E-2</v>
      </c>
    </row>
    <row r="583" spans="1:14" ht="15" x14ac:dyDescent="0.25">
      <c r="A583" t="s">
        <v>316</v>
      </c>
      <c r="B583" t="s">
        <v>2361</v>
      </c>
      <c r="C583">
        <v>0.5</v>
      </c>
      <c r="D583" t="s">
        <v>403</v>
      </c>
      <c r="E583" t="s">
        <v>519</v>
      </c>
      <c r="F583" t="s">
        <v>519</v>
      </c>
      <c r="G583" s="284">
        <v>-0.05</v>
      </c>
      <c r="H583"/>
      <c r="I583"/>
      <c r="J583"/>
      <c r="K583" s="285">
        <v>44927</v>
      </c>
      <c r="L583" s="286">
        <v>5.0190476190476188E-2</v>
      </c>
      <c r="M583" s="286">
        <v>2.5095238095238087E-3</v>
      </c>
      <c r="N583" s="286">
        <v>5.2699999999999997E-2</v>
      </c>
    </row>
    <row r="584" spans="1:14" ht="15" x14ac:dyDescent="0.25">
      <c r="A584" t="s">
        <v>2360</v>
      </c>
      <c r="B584" t="s">
        <v>2360</v>
      </c>
      <c r="C584">
        <v>0.5</v>
      </c>
      <c r="D584" t="s">
        <v>1043</v>
      </c>
      <c r="E584" t="s">
        <v>519</v>
      </c>
      <c r="F584" t="s">
        <v>519</v>
      </c>
      <c r="G584" s="284">
        <v>0</v>
      </c>
      <c r="H584">
        <v>201007</v>
      </c>
      <c r="I584"/>
      <c r="J584"/>
      <c r="K584" s="285">
        <v>40575</v>
      </c>
      <c r="L584" s="286">
        <v>0</v>
      </c>
      <c r="M584" s="286">
        <v>0</v>
      </c>
      <c r="N584" s="286">
        <v>0</v>
      </c>
    </row>
    <row r="585" spans="1:14" ht="15" x14ac:dyDescent="0.25">
      <c r="A585" t="s">
        <v>2359</v>
      </c>
      <c r="B585" t="s">
        <v>2358</v>
      </c>
      <c r="C585">
        <v>0.5</v>
      </c>
      <c r="D585" t="s">
        <v>1043</v>
      </c>
      <c r="E585" t="s">
        <v>519</v>
      </c>
      <c r="F585" t="s">
        <v>519</v>
      </c>
      <c r="G585" s="284">
        <v>0</v>
      </c>
      <c r="H585"/>
      <c r="I585"/>
      <c r="J585"/>
      <c r="K585" s="285">
        <v>40330</v>
      </c>
      <c r="L585" s="286">
        <v>0</v>
      </c>
      <c r="M585" s="286">
        <v>0</v>
      </c>
      <c r="N585" s="286">
        <v>0</v>
      </c>
    </row>
    <row r="586" spans="1:14" ht="15" x14ac:dyDescent="0.25">
      <c r="A586" t="s">
        <v>317</v>
      </c>
      <c r="B586" t="s">
        <v>2356</v>
      </c>
      <c r="C586">
        <v>0.5</v>
      </c>
      <c r="D586" t="s">
        <v>403</v>
      </c>
      <c r="E586" t="s">
        <v>519</v>
      </c>
      <c r="F586" t="s">
        <v>519</v>
      </c>
      <c r="G586" s="284">
        <v>0.15</v>
      </c>
      <c r="H586"/>
      <c r="I586"/>
      <c r="J586"/>
      <c r="K586" s="285">
        <v>44927</v>
      </c>
      <c r="L586" s="286">
        <v>1.5411764705882354E-2</v>
      </c>
      <c r="M586" s="286">
        <v>-2.3117647058823534E-3</v>
      </c>
      <c r="N586" s="286">
        <v>1.3100000000000001E-2</v>
      </c>
    </row>
    <row r="587" spans="1:14" ht="15" x14ac:dyDescent="0.25">
      <c r="A587" t="s">
        <v>2357</v>
      </c>
      <c r="B587" t="s">
        <v>2356</v>
      </c>
      <c r="C587">
        <v>0.5</v>
      </c>
      <c r="D587" t="s">
        <v>403</v>
      </c>
      <c r="E587" t="s">
        <v>519</v>
      </c>
      <c r="F587" t="s">
        <v>519</v>
      </c>
      <c r="G587" s="284">
        <v>0.15</v>
      </c>
      <c r="H587"/>
      <c r="I587"/>
      <c r="J587"/>
      <c r="K587" s="285">
        <v>44927</v>
      </c>
      <c r="L587" s="286">
        <v>1.5411764705882354E-2</v>
      </c>
      <c r="M587" s="286">
        <v>-2.3117647058823534E-3</v>
      </c>
      <c r="N587" s="286">
        <v>1.3100000000000001E-2</v>
      </c>
    </row>
    <row r="588" spans="1:14" ht="15" x14ac:dyDescent="0.25">
      <c r="A588" t="s">
        <v>318</v>
      </c>
      <c r="B588" t="s">
        <v>318</v>
      </c>
      <c r="C588">
        <v>0.5</v>
      </c>
      <c r="D588" t="s">
        <v>403</v>
      </c>
      <c r="E588" t="s">
        <v>519</v>
      </c>
      <c r="F588" t="s">
        <v>519</v>
      </c>
      <c r="G588" s="284">
        <v>0.15</v>
      </c>
      <c r="H588"/>
      <c r="I588"/>
      <c r="J588"/>
      <c r="K588" s="285">
        <v>44927</v>
      </c>
      <c r="L588" s="286">
        <v>6.5294117647058822E-2</v>
      </c>
      <c r="M588" s="286">
        <v>-9.7941176470588212E-3</v>
      </c>
      <c r="N588" s="286">
        <v>5.5500000000000001E-2</v>
      </c>
    </row>
    <row r="589" spans="1:14" ht="15" x14ac:dyDescent="0.25">
      <c r="A589" t="s">
        <v>2355</v>
      </c>
      <c r="B589" t="s">
        <v>318</v>
      </c>
      <c r="C589">
        <v>0.5</v>
      </c>
      <c r="D589" t="s">
        <v>403</v>
      </c>
      <c r="E589" t="s">
        <v>519</v>
      </c>
      <c r="F589" t="s">
        <v>519</v>
      </c>
      <c r="G589" s="284">
        <v>0.15</v>
      </c>
      <c r="H589"/>
      <c r="I589"/>
      <c r="J589"/>
      <c r="K589" s="285">
        <v>44927</v>
      </c>
      <c r="L589" s="286">
        <v>6.5294117647058822E-2</v>
      </c>
      <c r="M589" s="286">
        <v>-9.7941176470588212E-3</v>
      </c>
      <c r="N589" s="286">
        <v>5.5500000000000001E-2</v>
      </c>
    </row>
    <row r="590" spans="1:14" ht="15" x14ac:dyDescent="0.25">
      <c r="A590" t="s">
        <v>319</v>
      </c>
      <c r="B590" t="s">
        <v>319</v>
      </c>
      <c r="C590">
        <v>0.5</v>
      </c>
      <c r="D590" t="s">
        <v>403</v>
      </c>
      <c r="E590" t="s">
        <v>519</v>
      </c>
      <c r="F590" t="s">
        <v>519</v>
      </c>
      <c r="G590" s="284">
        <v>0.15</v>
      </c>
      <c r="H590"/>
      <c r="I590"/>
      <c r="J590"/>
      <c r="K590" s="285">
        <v>44927</v>
      </c>
      <c r="L590" s="286">
        <v>0.1628235294117647</v>
      </c>
      <c r="M590" s="286">
        <v>-2.4423529411764705E-2</v>
      </c>
      <c r="N590" s="286">
        <v>0.1384</v>
      </c>
    </row>
    <row r="591" spans="1:14" ht="15" x14ac:dyDescent="0.25">
      <c r="A591" t="s">
        <v>2354</v>
      </c>
      <c r="B591" t="s">
        <v>319</v>
      </c>
      <c r="C591">
        <v>0.5</v>
      </c>
      <c r="D591" t="s">
        <v>403</v>
      </c>
      <c r="E591" t="s">
        <v>519</v>
      </c>
      <c r="F591" t="s">
        <v>519</v>
      </c>
      <c r="G591" s="284">
        <v>0.15</v>
      </c>
      <c r="H591"/>
      <c r="I591"/>
      <c r="J591"/>
      <c r="K591" s="285">
        <v>44927</v>
      </c>
      <c r="L591" s="286">
        <v>0.1628235294117647</v>
      </c>
      <c r="M591" s="286">
        <v>-2.4423529411764705E-2</v>
      </c>
      <c r="N591" s="286">
        <v>0.1384</v>
      </c>
    </row>
    <row r="592" spans="1:14" ht="15" x14ac:dyDescent="0.25">
      <c r="A592" t="s">
        <v>218</v>
      </c>
      <c r="B592" t="s">
        <v>218</v>
      </c>
      <c r="C592">
        <v>0.5</v>
      </c>
      <c r="D592" t="s">
        <v>403</v>
      </c>
      <c r="E592" t="s">
        <v>519</v>
      </c>
      <c r="F592" t="s">
        <v>519</v>
      </c>
      <c r="G592" s="284">
        <v>0.15</v>
      </c>
      <c r="H592"/>
      <c r="I592"/>
      <c r="J592"/>
      <c r="K592" s="285">
        <v>44927</v>
      </c>
      <c r="L592" s="286">
        <v>7.7882352941176472E-2</v>
      </c>
      <c r="M592" s="286">
        <v>-1.1682352941176477E-2</v>
      </c>
      <c r="N592" s="286">
        <v>6.6199999999999995E-2</v>
      </c>
    </row>
    <row r="593" spans="1:14" ht="15" x14ac:dyDescent="0.25">
      <c r="A593" t="s">
        <v>2353</v>
      </c>
      <c r="B593" t="s">
        <v>218</v>
      </c>
      <c r="C593">
        <v>0.5</v>
      </c>
      <c r="D593" t="s">
        <v>403</v>
      </c>
      <c r="E593" t="s">
        <v>519</v>
      </c>
      <c r="F593" t="s">
        <v>519</v>
      </c>
      <c r="G593" s="284">
        <v>0.15</v>
      </c>
      <c r="H593"/>
      <c r="I593"/>
      <c r="J593"/>
      <c r="K593" s="285">
        <v>44927</v>
      </c>
      <c r="L593" s="286">
        <v>7.7882352941176472E-2</v>
      </c>
      <c r="M593" s="286">
        <v>-1.1682352941176477E-2</v>
      </c>
      <c r="N593" s="286">
        <v>6.6199999999999995E-2</v>
      </c>
    </row>
    <row r="594" spans="1:14" ht="15" x14ac:dyDescent="0.25">
      <c r="A594" t="s">
        <v>2352</v>
      </c>
      <c r="B594" t="s">
        <v>218</v>
      </c>
      <c r="C594">
        <v>0.5</v>
      </c>
      <c r="D594" t="s">
        <v>403</v>
      </c>
      <c r="E594" t="s">
        <v>519</v>
      </c>
      <c r="F594" t="s">
        <v>519</v>
      </c>
      <c r="G594" s="284">
        <v>0.15</v>
      </c>
      <c r="H594"/>
      <c r="I594"/>
      <c r="J594"/>
      <c r="K594" s="285">
        <v>44927</v>
      </c>
      <c r="L594" s="286">
        <v>7.7882352941176472E-2</v>
      </c>
      <c r="M594" s="286">
        <v>-1.1682352941176477E-2</v>
      </c>
      <c r="N594" s="286">
        <v>6.6199999999999995E-2</v>
      </c>
    </row>
    <row r="595" spans="1:14" ht="15" x14ac:dyDescent="0.25">
      <c r="A595" t="s">
        <v>2351</v>
      </c>
      <c r="B595" t="s">
        <v>218</v>
      </c>
      <c r="C595">
        <v>0.5</v>
      </c>
      <c r="D595" t="s">
        <v>403</v>
      </c>
      <c r="E595" t="s">
        <v>519</v>
      </c>
      <c r="F595" t="s">
        <v>519</v>
      </c>
      <c r="G595" s="284">
        <v>0.15</v>
      </c>
      <c r="H595"/>
      <c r="I595"/>
      <c r="J595"/>
      <c r="K595" s="285">
        <v>44927</v>
      </c>
      <c r="L595" s="286">
        <v>7.7882352941176472E-2</v>
      </c>
      <c r="M595" s="286">
        <v>-1.1682352941176477E-2</v>
      </c>
      <c r="N595" s="286">
        <v>6.6199999999999995E-2</v>
      </c>
    </row>
    <row r="596" spans="1:14" ht="15" x14ac:dyDescent="0.25">
      <c r="A596" t="s">
        <v>246</v>
      </c>
      <c r="B596" t="s">
        <v>246</v>
      </c>
      <c r="C596">
        <v>0.5</v>
      </c>
      <c r="D596" t="s">
        <v>403</v>
      </c>
      <c r="E596" t="s">
        <v>519</v>
      </c>
      <c r="F596" t="s">
        <v>519</v>
      </c>
      <c r="G596" s="284">
        <v>0.15</v>
      </c>
      <c r="H596"/>
      <c r="I596"/>
      <c r="J596"/>
      <c r="K596" s="285">
        <v>44927</v>
      </c>
      <c r="L596" s="286">
        <v>0.13788235294117648</v>
      </c>
      <c r="M596" s="286">
        <v>-2.0682352941176471E-2</v>
      </c>
      <c r="N596" s="286">
        <v>0.11720000000000001</v>
      </c>
    </row>
    <row r="597" spans="1:14" ht="15" x14ac:dyDescent="0.25">
      <c r="A597" t="s">
        <v>2350</v>
      </c>
      <c r="B597" t="s">
        <v>246</v>
      </c>
      <c r="C597">
        <v>0.5</v>
      </c>
      <c r="D597" t="s">
        <v>403</v>
      </c>
      <c r="E597" t="s">
        <v>519</v>
      </c>
      <c r="F597" t="s">
        <v>519</v>
      </c>
      <c r="G597" s="284">
        <v>0.15</v>
      </c>
      <c r="H597"/>
      <c r="I597"/>
      <c r="J597"/>
      <c r="K597" s="285">
        <v>44927</v>
      </c>
      <c r="L597" s="286">
        <v>0.13788235294117648</v>
      </c>
      <c r="M597" s="286">
        <v>-2.0682352941176471E-2</v>
      </c>
      <c r="N597" s="286">
        <v>0.11720000000000001</v>
      </c>
    </row>
    <row r="598" spans="1:14" ht="15" x14ac:dyDescent="0.25">
      <c r="A598" t="s">
        <v>2349</v>
      </c>
      <c r="B598" t="s">
        <v>246</v>
      </c>
      <c r="C598">
        <v>0.5</v>
      </c>
      <c r="D598" t="s">
        <v>403</v>
      </c>
      <c r="E598" t="s">
        <v>519</v>
      </c>
      <c r="F598" t="s">
        <v>519</v>
      </c>
      <c r="G598" s="284">
        <v>0.15</v>
      </c>
      <c r="H598"/>
      <c r="I598"/>
      <c r="J598"/>
      <c r="K598" s="285">
        <v>44927</v>
      </c>
      <c r="L598" s="286">
        <v>0.13788235294117648</v>
      </c>
      <c r="M598" s="286">
        <v>-2.0682352941176471E-2</v>
      </c>
      <c r="N598" s="286">
        <v>0.11720000000000001</v>
      </c>
    </row>
    <row r="599" spans="1:14" ht="15" x14ac:dyDescent="0.25">
      <c r="A599" t="s">
        <v>2348</v>
      </c>
      <c r="B599" t="s">
        <v>246</v>
      </c>
      <c r="C599">
        <v>0.5</v>
      </c>
      <c r="D599" t="s">
        <v>403</v>
      </c>
      <c r="E599" t="s">
        <v>519</v>
      </c>
      <c r="F599" t="s">
        <v>519</v>
      </c>
      <c r="G599" s="284">
        <v>0.15</v>
      </c>
      <c r="H599"/>
      <c r="I599"/>
      <c r="J599"/>
      <c r="K599" s="285">
        <v>44927</v>
      </c>
      <c r="L599" s="286">
        <v>0.13788235294117648</v>
      </c>
      <c r="M599" s="286">
        <v>-2.0682352941176471E-2</v>
      </c>
      <c r="N599" s="286">
        <v>0.11720000000000001</v>
      </c>
    </row>
    <row r="600" spans="1:14" ht="15" x14ac:dyDescent="0.25">
      <c r="A600" t="s">
        <v>320</v>
      </c>
      <c r="B600" t="s">
        <v>320</v>
      </c>
      <c r="C600">
        <v>0.5</v>
      </c>
      <c r="D600" t="s">
        <v>403</v>
      </c>
      <c r="E600" t="s">
        <v>519</v>
      </c>
      <c r="F600" t="s">
        <v>519</v>
      </c>
      <c r="G600" s="284">
        <v>0.15</v>
      </c>
      <c r="H600"/>
      <c r="I600"/>
      <c r="J600"/>
      <c r="K600" s="285">
        <v>44927</v>
      </c>
      <c r="L600" s="286">
        <v>6.5647058823529419E-2</v>
      </c>
      <c r="M600" s="286">
        <v>-9.8470588235294171E-3</v>
      </c>
      <c r="N600" s="286">
        <v>5.5800000000000002E-2</v>
      </c>
    </row>
    <row r="601" spans="1:14" ht="15" x14ac:dyDescent="0.25">
      <c r="A601" t="s">
        <v>2347</v>
      </c>
      <c r="B601" t="s">
        <v>320</v>
      </c>
      <c r="C601">
        <v>0.5</v>
      </c>
      <c r="D601" t="s">
        <v>403</v>
      </c>
      <c r="E601" t="s">
        <v>519</v>
      </c>
      <c r="F601" t="s">
        <v>519</v>
      </c>
      <c r="G601" s="284">
        <v>0.15</v>
      </c>
      <c r="H601"/>
      <c r="I601"/>
      <c r="J601"/>
      <c r="K601" s="285">
        <v>44927</v>
      </c>
      <c r="L601" s="286">
        <v>6.5647058823529419E-2</v>
      </c>
      <c r="M601" s="286">
        <v>-9.8470588235294171E-3</v>
      </c>
      <c r="N601" s="286">
        <v>5.5800000000000002E-2</v>
      </c>
    </row>
    <row r="602" spans="1:14" ht="15" x14ac:dyDescent="0.25">
      <c r="A602" t="s">
        <v>2346</v>
      </c>
      <c r="B602" t="s">
        <v>320</v>
      </c>
      <c r="C602">
        <v>0.5</v>
      </c>
      <c r="D602" t="s">
        <v>403</v>
      </c>
      <c r="E602" t="s">
        <v>519</v>
      </c>
      <c r="F602" t="s">
        <v>519</v>
      </c>
      <c r="G602" s="284">
        <v>0.15</v>
      </c>
      <c r="H602"/>
      <c r="I602"/>
      <c r="J602"/>
      <c r="K602" s="285">
        <v>44927</v>
      </c>
      <c r="L602" s="286">
        <v>6.5647058823529419E-2</v>
      </c>
      <c r="M602" s="286">
        <v>-9.8470588235294171E-3</v>
      </c>
      <c r="N602" s="286">
        <v>5.5800000000000002E-2</v>
      </c>
    </row>
    <row r="603" spans="1:14" ht="15" x14ac:dyDescent="0.25">
      <c r="A603" t="s">
        <v>2345</v>
      </c>
      <c r="B603" t="s">
        <v>320</v>
      </c>
      <c r="C603">
        <v>0.5</v>
      </c>
      <c r="D603" t="s">
        <v>403</v>
      </c>
      <c r="E603" t="s">
        <v>519</v>
      </c>
      <c r="F603" t="s">
        <v>519</v>
      </c>
      <c r="G603" s="284">
        <v>0.15</v>
      </c>
      <c r="H603"/>
      <c r="I603"/>
      <c r="J603"/>
      <c r="K603" s="285">
        <v>44927</v>
      </c>
      <c r="L603" s="286">
        <v>6.5647058823529419E-2</v>
      </c>
      <c r="M603" s="286">
        <v>-9.8470588235294171E-3</v>
      </c>
      <c r="N603" s="286">
        <v>5.5800000000000002E-2</v>
      </c>
    </row>
    <row r="604" spans="1:14" ht="15" x14ac:dyDescent="0.25">
      <c r="A604" t="s">
        <v>2344</v>
      </c>
      <c r="B604" t="s">
        <v>520</v>
      </c>
      <c r="C604">
        <v>0.5</v>
      </c>
      <c r="D604" t="s">
        <v>403</v>
      </c>
      <c r="E604" t="s">
        <v>519</v>
      </c>
      <c r="F604" t="s">
        <v>519</v>
      </c>
      <c r="G604" s="284">
        <v>0</v>
      </c>
      <c r="H604"/>
      <c r="I604"/>
      <c r="J604"/>
      <c r="K604" s="285">
        <v>41730</v>
      </c>
      <c r="L604" s="286">
        <v>0</v>
      </c>
      <c r="M604" s="286">
        <v>0</v>
      </c>
      <c r="N604" s="286">
        <v>0</v>
      </c>
    </row>
    <row r="605" spans="1:14" ht="15" x14ac:dyDescent="0.25">
      <c r="A605" t="s">
        <v>321</v>
      </c>
      <c r="B605" t="s">
        <v>2342</v>
      </c>
      <c r="C605">
        <v>0.5</v>
      </c>
      <c r="D605" t="s">
        <v>403</v>
      </c>
      <c r="E605" t="s">
        <v>519</v>
      </c>
      <c r="F605" t="s">
        <v>519</v>
      </c>
      <c r="G605" s="284">
        <v>-0.05</v>
      </c>
      <c r="H605"/>
      <c r="I605"/>
      <c r="J605"/>
      <c r="K605" s="285">
        <v>44927</v>
      </c>
      <c r="L605" s="286">
        <v>5.104761904761905E-2</v>
      </c>
      <c r="M605" s="286">
        <v>2.5523809523809518E-3</v>
      </c>
      <c r="N605" s="286">
        <v>5.3600000000000002E-2</v>
      </c>
    </row>
    <row r="606" spans="1:14" ht="15" x14ac:dyDescent="0.25">
      <c r="A606" t="s">
        <v>2343</v>
      </c>
      <c r="B606" t="s">
        <v>2342</v>
      </c>
      <c r="C606">
        <v>0.5</v>
      </c>
      <c r="D606" t="s">
        <v>403</v>
      </c>
      <c r="E606" t="s">
        <v>519</v>
      </c>
      <c r="F606" t="s">
        <v>519</v>
      </c>
      <c r="G606" s="284">
        <v>-0.05</v>
      </c>
      <c r="H606"/>
      <c r="I606"/>
      <c r="J606"/>
      <c r="K606" s="285">
        <v>44927</v>
      </c>
      <c r="L606" s="286">
        <v>5.104761904761905E-2</v>
      </c>
      <c r="M606" s="286">
        <v>2.5523809523809518E-3</v>
      </c>
      <c r="N606" s="286">
        <v>5.3600000000000002E-2</v>
      </c>
    </row>
    <row r="607" spans="1:14" ht="15" x14ac:dyDescent="0.25">
      <c r="A607" t="s">
        <v>322</v>
      </c>
      <c r="B607" t="s">
        <v>2340</v>
      </c>
      <c r="C607">
        <v>0.5</v>
      </c>
      <c r="D607" t="s">
        <v>403</v>
      </c>
      <c r="E607" t="s">
        <v>519</v>
      </c>
      <c r="F607" t="s">
        <v>519</v>
      </c>
      <c r="G607" s="284">
        <v>-0.05</v>
      </c>
      <c r="H607"/>
      <c r="I607"/>
      <c r="J607"/>
      <c r="K607" s="285">
        <v>44927</v>
      </c>
      <c r="L607" s="286">
        <v>1.8190476190476187E-2</v>
      </c>
      <c r="M607" s="286">
        <v>9.0952380952381146E-4</v>
      </c>
      <c r="N607" s="286">
        <v>1.9099999999999999E-2</v>
      </c>
    </row>
    <row r="608" spans="1:14" ht="15" x14ac:dyDescent="0.25">
      <c r="A608" t="s">
        <v>2341</v>
      </c>
      <c r="B608" t="s">
        <v>2340</v>
      </c>
      <c r="C608">
        <v>0.5</v>
      </c>
      <c r="D608" t="s">
        <v>403</v>
      </c>
      <c r="E608" t="s">
        <v>519</v>
      </c>
      <c r="F608" t="s">
        <v>519</v>
      </c>
      <c r="G608" s="284">
        <v>-0.05</v>
      </c>
      <c r="H608"/>
      <c r="I608"/>
      <c r="J608"/>
      <c r="K608" s="285">
        <v>44927</v>
      </c>
      <c r="L608" s="286">
        <v>1.8190476190476187E-2</v>
      </c>
      <c r="M608" s="286">
        <v>9.0952380952381146E-4</v>
      </c>
      <c r="N608" s="286">
        <v>1.9099999999999999E-2</v>
      </c>
    </row>
    <row r="609" spans="1:14" ht="15" x14ac:dyDescent="0.25">
      <c r="A609" t="s">
        <v>323</v>
      </c>
      <c r="B609" t="s">
        <v>323</v>
      </c>
      <c r="C609">
        <v>0.5</v>
      </c>
      <c r="D609" t="s">
        <v>403</v>
      </c>
      <c r="E609" t="s">
        <v>519</v>
      </c>
      <c r="F609" t="s">
        <v>519</v>
      </c>
      <c r="G609" s="284">
        <v>-0.05</v>
      </c>
      <c r="H609"/>
      <c r="I609"/>
      <c r="J609"/>
      <c r="K609" s="285">
        <v>44927</v>
      </c>
      <c r="L609" s="286">
        <v>2.3809523809523808E-2</v>
      </c>
      <c r="M609" s="286">
        <v>1.1904761904761932E-3</v>
      </c>
      <c r="N609" s="286">
        <v>2.5000000000000001E-2</v>
      </c>
    </row>
    <row r="610" spans="1:14" ht="15" x14ac:dyDescent="0.25">
      <c r="A610" t="s">
        <v>2339</v>
      </c>
      <c r="B610" t="s">
        <v>323</v>
      </c>
      <c r="C610">
        <v>0.5</v>
      </c>
      <c r="D610" t="s">
        <v>403</v>
      </c>
      <c r="E610" t="s">
        <v>519</v>
      </c>
      <c r="F610" t="s">
        <v>519</v>
      </c>
      <c r="G610" s="284">
        <v>-0.05</v>
      </c>
      <c r="H610"/>
      <c r="I610"/>
      <c r="J610"/>
      <c r="K610" s="285">
        <v>44927</v>
      </c>
      <c r="L610" s="286">
        <v>2.3809523809523808E-2</v>
      </c>
      <c r="M610" s="286">
        <v>1.1904761904761932E-3</v>
      </c>
      <c r="N610" s="286">
        <v>2.5000000000000001E-2</v>
      </c>
    </row>
    <row r="611" spans="1:14" ht="15" x14ac:dyDescent="0.25">
      <c r="A611" t="s">
        <v>2337</v>
      </c>
      <c r="B611" t="s">
        <v>2337</v>
      </c>
      <c r="C611">
        <v>0.5</v>
      </c>
      <c r="D611" t="s">
        <v>403</v>
      </c>
      <c r="E611" t="s">
        <v>519</v>
      </c>
      <c r="F611" t="s">
        <v>519</v>
      </c>
      <c r="G611" s="284">
        <v>-0.05</v>
      </c>
      <c r="H611"/>
      <c r="I611"/>
      <c r="J611"/>
      <c r="K611" s="285">
        <v>44927</v>
      </c>
      <c r="L611" s="286">
        <v>2.6857142857142854E-2</v>
      </c>
      <c r="M611" s="286">
        <v>1.3428571428571456E-3</v>
      </c>
      <c r="N611" s="286">
        <v>2.8199999999999999E-2</v>
      </c>
    </row>
    <row r="612" spans="1:14" ht="15" x14ac:dyDescent="0.25">
      <c r="A612" t="s">
        <v>2338</v>
      </c>
      <c r="B612" t="s">
        <v>2337</v>
      </c>
      <c r="C612">
        <v>0.5</v>
      </c>
      <c r="D612" t="s">
        <v>403</v>
      </c>
      <c r="E612" t="s">
        <v>519</v>
      </c>
      <c r="F612" t="s">
        <v>519</v>
      </c>
      <c r="G612" s="284">
        <v>-0.05</v>
      </c>
      <c r="H612"/>
      <c r="I612"/>
      <c r="J612"/>
      <c r="K612" s="285">
        <v>44927</v>
      </c>
      <c r="L612" s="286">
        <v>2.6857142857142854E-2</v>
      </c>
      <c r="M612" s="286">
        <v>1.3428571428571456E-3</v>
      </c>
      <c r="N612" s="286">
        <v>2.8199999999999999E-2</v>
      </c>
    </row>
    <row r="613" spans="1:14" ht="15" x14ac:dyDescent="0.25">
      <c r="A613" t="s">
        <v>324</v>
      </c>
      <c r="B613" t="s">
        <v>324</v>
      </c>
      <c r="C613">
        <v>0.5</v>
      </c>
      <c r="D613" t="s">
        <v>403</v>
      </c>
      <c r="E613" t="s">
        <v>519</v>
      </c>
      <c r="F613" t="s">
        <v>519</v>
      </c>
      <c r="G613" s="284">
        <v>-0.05</v>
      </c>
      <c r="H613"/>
      <c r="I613"/>
      <c r="J613"/>
      <c r="K613" s="285">
        <v>44927</v>
      </c>
      <c r="L613" s="286">
        <v>3.0666666666666665E-2</v>
      </c>
      <c r="M613" s="286">
        <v>1.5333333333333345E-3</v>
      </c>
      <c r="N613" s="286">
        <v>3.2199999999999999E-2</v>
      </c>
    </row>
    <row r="614" spans="1:14" ht="15" x14ac:dyDescent="0.25">
      <c r="A614" t="s">
        <v>2336</v>
      </c>
      <c r="B614" t="s">
        <v>324</v>
      </c>
      <c r="C614">
        <v>0.5</v>
      </c>
      <c r="D614" t="s">
        <v>403</v>
      </c>
      <c r="E614" t="s">
        <v>519</v>
      </c>
      <c r="F614" t="s">
        <v>519</v>
      </c>
      <c r="G614" s="284">
        <v>-0.05</v>
      </c>
      <c r="H614"/>
      <c r="I614"/>
      <c r="J614"/>
      <c r="K614" s="285">
        <v>44927</v>
      </c>
      <c r="L614" s="286">
        <v>3.0666666666666665E-2</v>
      </c>
      <c r="M614" s="286">
        <v>1.5333333333333345E-3</v>
      </c>
      <c r="N614" s="286">
        <v>3.2199999999999999E-2</v>
      </c>
    </row>
    <row r="615" spans="1:14" ht="15" x14ac:dyDescent="0.25">
      <c r="A615" t="s">
        <v>325</v>
      </c>
      <c r="B615" t="s">
        <v>325</v>
      </c>
      <c r="C615">
        <v>0.5</v>
      </c>
      <c r="D615" t="s">
        <v>403</v>
      </c>
      <c r="E615" t="s">
        <v>519</v>
      </c>
      <c r="F615" t="s">
        <v>519</v>
      </c>
      <c r="G615" s="284">
        <v>-0.05</v>
      </c>
      <c r="H615"/>
      <c r="I615"/>
      <c r="J615"/>
      <c r="K615" s="285">
        <v>44927</v>
      </c>
      <c r="L615" s="286">
        <v>5.276190476190476E-2</v>
      </c>
      <c r="M615" s="286">
        <v>2.638095238095238E-3</v>
      </c>
      <c r="N615" s="286">
        <v>5.5399999999999998E-2</v>
      </c>
    </row>
    <row r="616" spans="1:14" ht="15" x14ac:dyDescent="0.25">
      <c r="A616" t="s">
        <v>326</v>
      </c>
      <c r="B616" t="s">
        <v>326</v>
      </c>
      <c r="C616">
        <v>0.5</v>
      </c>
      <c r="D616" t="s">
        <v>403</v>
      </c>
      <c r="E616" t="s">
        <v>519</v>
      </c>
      <c r="F616" t="s">
        <v>519</v>
      </c>
      <c r="G616" s="284">
        <v>-0.05</v>
      </c>
      <c r="H616"/>
      <c r="I616"/>
      <c r="J616"/>
      <c r="K616" s="285">
        <v>44927</v>
      </c>
      <c r="L616" s="286">
        <v>5.276190476190476E-2</v>
      </c>
      <c r="M616" s="286">
        <v>2.638095238095238E-3</v>
      </c>
      <c r="N616" s="286">
        <v>5.5399999999999998E-2</v>
      </c>
    </row>
    <row r="617" spans="1:14" ht="15" x14ac:dyDescent="0.25">
      <c r="A617" t="s">
        <v>2335</v>
      </c>
      <c r="B617" t="s">
        <v>326</v>
      </c>
      <c r="C617">
        <v>0.5</v>
      </c>
      <c r="D617" t="s">
        <v>403</v>
      </c>
      <c r="E617" t="s">
        <v>519</v>
      </c>
      <c r="F617" t="s">
        <v>519</v>
      </c>
      <c r="G617" s="284">
        <v>-0.05</v>
      </c>
      <c r="H617"/>
      <c r="I617"/>
      <c r="J617"/>
      <c r="K617" s="285">
        <v>44927</v>
      </c>
      <c r="L617" s="286">
        <v>5.276190476190476E-2</v>
      </c>
      <c r="M617" s="286">
        <v>2.638095238095238E-3</v>
      </c>
      <c r="N617" s="286">
        <v>5.5399999999999998E-2</v>
      </c>
    </row>
    <row r="618" spans="1:14" ht="15" x14ac:dyDescent="0.25">
      <c r="A618" t="s">
        <v>2334</v>
      </c>
      <c r="B618" t="s">
        <v>325</v>
      </c>
      <c r="C618">
        <v>0.5</v>
      </c>
      <c r="D618" t="s">
        <v>403</v>
      </c>
      <c r="E618" t="s">
        <v>519</v>
      </c>
      <c r="F618" t="s">
        <v>519</v>
      </c>
      <c r="G618" s="284">
        <v>-0.05</v>
      </c>
      <c r="H618"/>
      <c r="I618"/>
      <c r="J618"/>
      <c r="K618" s="285">
        <v>44927</v>
      </c>
      <c r="L618" s="286">
        <v>5.276190476190476E-2</v>
      </c>
      <c r="M618" s="286">
        <v>2.638095238095238E-3</v>
      </c>
      <c r="N618" s="286">
        <v>5.5399999999999998E-2</v>
      </c>
    </row>
    <row r="619" spans="1:14" ht="15" x14ac:dyDescent="0.25">
      <c r="A619" t="s">
        <v>2330</v>
      </c>
      <c r="B619" t="s">
        <v>2330</v>
      </c>
      <c r="C619">
        <v>0.5</v>
      </c>
      <c r="D619" t="s">
        <v>403</v>
      </c>
      <c r="E619" t="s">
        <v>519</v>
      </c>
      <c r="F619" t="s">
        <v>519</v>
      </c>
      <c r="G619" s="284">
        <v>-0.05</v>
      </c>
      <c r="H619"/>
      <c r="I619"/>
      <c r="J619"/>
      <c r="K619" s="285">
        <v>44927</v>
      </c>
      <c r="L619" s="286">
        <v>9.5238095238095229E-3</v>
      </c>
      <c r="M619" s="286">
        <v>4.7619047619047727E-4</v>
      </c>
      <c r="N619" s="286">
        <v>0.01</v>
      </c>
    </row>
    <row r="620" spans="1:14" ht="15" x14ac:dyDescent="0.25">
      <c r="A620" t="s">
        <v>2333</v>
      </c>
      <c r="B620" t="s">
        <v>2330</v>
      </c>
      <c r="C620">
        <v>0.5</v>
      </c>
      <c r="D620" t="s">
        <v>403</v>
      </c>
      <c r="E620" t="s">
        <v>519</v>
      </c>
      <c r="F620" t="s">
        <v>519</v>
      </c>
      <c r="G620" s="284">
        <v>-0.05</v>
      </c>
      <c r="H620"/>
      <c r="I620"/>
      <c r="J620"/>
      <c r="K620" s="285">
        <v>44927</v>
      </c>
      <c r="L620" s="286">
        <v>9.5238095238095229E-3</v>
      </c>
      <c r="M620" s="286">
        <v>4.7619047619047727E-4</v>
      </c>
      <c r="N620" s="286">
        <v>0.01</v>
      </c>
    </row>
    <row r="621" spans="1:14" ht="15" x14ac:dyDescent="0.25">
      <c r="A621" t="s">
        <v>2332</v>
      </c>
      <c r="B621" t="s">
        <v>2330</v>
      </c>
      <c r="C621">
        <v>0.5</v>
      </c>
      <c r="D621" t="s">
        <v>403</v>
      </c>
      <c r="E621" t="s">
        <v>519</v>
      </c>
      <c r="F621" t="s">
        <v>519</v>
      </c>
      <c r="G621" s="284">
        <v>-0.05</v>
      </c>
      <c r="H621"/>
      <c r="I621"/>
      <c r="J621"/>
      <c r="K621" s="285">
        <v>44927</v>
      </c>
      <c r="L621" s="286">
        <v>9.5238095238095229E-3</v>
      </c>
      <c r="M621" s="286">
        <v>4.7619047619047727E-4</v>
      </c>
      <c r="N621" s="286">
        <v>0.01</v>
      </c>
    </row>
    <row r="622" spans="1:14" ht="15" x14ac:dyDescent="0.25">
      <c r="A622" t="s">
        <v>2331</v>
      </c>
      <c r="B622" t="s">
        <v>2330</v>
      </c>
      <c r="C622">
        <v>0.5</v>
      </c>
      <c r="D622" t="s">
        <v>403</v>
      </c>
      <c r="E622" t="s">
        <v>519</v>
      </c>
      <c r="F622" t="s">
        <v>519</v>
      </c>
      <c r="G622" s="284">
        <v>-0.05</v>
      </c>
      <c r="H622"/>
      <c r="I622"/>
      <c r="J622"/>
      <c r="K622" s="285">
        <v>44927</v>
      </c>
      <c r="L622" s="286">
        <v>9.5238095238095229E-3</v>
      </c>
      <c r="M622" s="286">
        <v>4.7619047619047727E-4</v>
      </c>
      <c r="N622" s="286">
        <v>0.01</v>
      </c>
    </row>
    <row r="623" spans="1:14" ht="15" x14ac:dyDescent="0.25">
      <c r="A623" t="s">
        <v>327</v>
      </c>
      <c r="B623" t="s">
        <v>327</v>
      </c>
      <c r="C623">
        <v>0.5</v>
      </c>
      <c r="D623" t="s">
        <v>403</v>
      </c>
      <c r="E623" t="s">
        <v>519</v>
      </c>
      <c r="F623" t="s">
        <v>519</v>
      </c>
      <c r="G623" s="284">
        <v>-0.05</v>
      </c>
      <c r="H623"/>
      <c r="I623"/>
      <c r="J623"/>
      <c r="K623" s="285">
        <v>44927</v>
      </c>
      <c r="L623" s="286">
        <v>2.8476190476190478E-2</v>
      </c>
      <c r="M623" s="286">
        <v>1.4238095238095251E-3</v>
      </c>
      <c r="N623" s="286">
        <v>2.9900000000000003E-2</v>
      </c>
    </row>
    <row r="624" spans="1:14" ht="15" x14ac:dyDescent="0.25">
      <c r="A624" t="s">
        <v>2329</v>
      </c>
      <c r="B624" t="s">
        <v>327</v>
      </c>
      <c r="C624">
        <v>0.5</v>
      </c>
      <c r="D624" t="s">
        <v>403</v>
      </c>
      <c r="E624" t="s">
        <v>519</v>
      </c>
      <c r="F624" t="s">
        <v>519</v>
      </c>
      <c r="G624" s="284">
        <v>-0.05</v>
      </c>
      <c r="H624"/>
      <c r="I624"/>
      <c r="J624"/>
      <c r="K624" s="285">
        <v>44927</v>
      </c>
      <c r="L624" s="286">
        <v>2.8476190476190478E-2</v>
      </c>
      <c r="M624" s="286">
        <v>1.4238095238095251E-3</v>
      </c>
      <c r="N624" s="286">
        <v>2.9900000000000003E-2</v>
      </c>
    </row>
    <row r="625" spans="1:14" ht="15" x14ac:dyDescent="0.25">
      <c r="A625" t="s">
        <v>2328</v>
      </c>
      <c r="B625" t="s">
        <v>327</v>
      </c>
      <c r="C625">
        <v>0.5</v>
      </c>
      <c r="D625" t="s">
        <v>403</v>
      </c>
      <c r="E625" t="s">
        <v>519</v>
      </c>
      <c r="F625" t="s">
        <v>519</v>
      </c>
      <c r="G625" s="284">
        <v>-0.05</v>
      </c>
      <c r="H625"/>
      <c r="I625"/>
      <c r="J625"/>
      <c r="K625" s="285">
        <v>44927</v>
      </c>
      <c r="L625" s="286">
        <v>2.8476190476190478E-2</v>
      </c>
      <c r="M625" s="286">
        <v>1.4238095238095251E-3</v>
      </c>
      <c r="N625" s="286">
        <v>2.9900000000000003E-2</v>
      </c>
    </row>
    <row r="626" spans="1:14" ht="15" x14ac:dyDescent="0.25">
      <c r="A626" t="s">
        <v>2327</v>
      </c>
      <c r="B626" t="s">
        <v>327</v>
      </c>
      <c r="C626">
        <v>0.5</v>
      </c>
      <c r="D626" t="s">
        <v>403</v>
      </c>
      <c r="E626" t="s">
        <v>519</v>
      </c>
      <c r="F626" t="s">
        <v>519</v>
      </c>
      <c r="G626" s="284">
        <v>-0.05</v>
      </c>
      <c r="H626"/>
      <c r="I626"/>
      <c r="J626"/>
      <c r="K626" s="285">
        <v>44927</v>
      </c>
      <c r="L626" s="286">
        <v>2.8476190476190478E-2</v>
      </c>
      <c r="M626" s="286">
        <v>1.4238095238095251E-3</v>
      </c>
      <c r="N626" s="286">
        <v>2.9900000000000003E-2</v>
      </c>
    </row>
    <row r="627" spans="1:14" ht="15" x14ac:dyDescent="0.25">
      <c r="A627" t="s">
        <v>328</v>
      </c>
      <c r="B627" t="s">
        <v>328</v>
      </c>
      <c r="C627">
        <v>0.5</v>
      </c>
      <c r="D627" t="s">
        <v>403</v>
      </c>
      <c r="E627" t="s">
        <v>519</v>
      </c>
      <c r="F627" t="s">
        <v>519</v>
      </c>
      <c r="G627" s="284">
        <v>-0.05</v>
      </c>
      <c r="H627"/>
      <c r="I627"/>
      <c r="J627"/>
      <c r="K627" s="285">
        <v>44927</v>
      </c>
      <c r="L627" s="286">
        <v>1.3238095238095236E-2</v>
      </c>
      <c r="M627" s="286">
        <v>6.6190476190476286E-4</v>
      </c>
      <c r="N627" s="286">
        <v>1.3899999999999999E-2</v>
      </c>
    </row>
    <row r="628" spans="1:14" ht="15" x14ac:dyDescent="0.25">
      <c r="A628" t="s">
        <v>2326</v>
      </c>
      <c r="B628" t="s">
        <v>328</v>
      </c>
      <c r="C628">
        <v>0.5</v>
      </c>
      <c r="D628" t="s">
        <v>403</v>
      </c>
      <c r="E628" t="s">
        <v>519</v>
      </c>
      <c r="F628" t="s">
        <v>519</v>
      </c>
      <c r="G628" s="284">
        <v>-0.05</v>
      </c>
      <c r="H628"/>
      <c r="I628"/>
      <c r="J628"/>
      <c r="K628" s="285">
        <v>44927</v>
      </c>
      <c r="L628" s="286">
        <v>1.3238095238095236E-2</v>
      </c>
      <c r="M628" s="286">
        <v>6.6190476190476286E-4</v>
      </c>
      <c r="N628" s="286">
        <v>1.3899999999999999E-2</v>
      </c>
    </row>
    <row r="629" spans="1:14" ht="15" x14ac:dyDescent="0.25">
      <c r="A629" t="s">
        <v>2325</v>
      </c>
      <c r="B629" t="s">
        <v>328</v>
      </c>
      <c r="C629">
        <v>0.5</v>
      </c>
      <c r="D629" t="s">
        <v>403</v>
      </c>
      <c r="E629" t="s">
        <v>519</v>
      </c>
      <c r="F629" t="s">
        <v>519</v>
      </c>
      <c r="G629" s="284">
        <v>-0.05</v>
      </c>
      <c r="H629"/>
      <c r="I629"/>
      <c r="J629"/>
      <c r="K629" s="285">
        <v>44927</v>
      </c>
      <c r="L629" s="286">
        <v>1.3238095238095236E-2</v>
      </c>
      <c r="M629" s="286">
        <v>6.6190476190476286E-4</v>
      </c>
      <c r="N629" s="286">
        <v>1.3899999999999999E-2</v>
      </c>
    </row>
    <row r="630" spans="1:14" ht="15" x14ac:dyDescent="0.25">
      <c r="A630" t="s">
        <v>2324</v>
      </c>
      <c r="B630" t="s">
        <v>328</v>
      </c>
      <c r="C630">
        <v>0.5</v>
      </c>
      <c r="D630" t="s">
        <v>403</v>
      </c>
      <c r="E630" t="s">
        <v>519</v>
      </c>
      <c r="F630" t="s">
        <v>519</v>
      </c>
      <c r="G630" s="284">
        <v>-0.05</v>
      </c>
      <c r="H630"/>
      <c r="I630"/>
      <c r="J630"/>
      <c r="K630" s="285">
        <v>44927</v>
      </c>
      <c r="L630" s="286">
        <v>1.3238095238095236E-2</v>
      </c>
      <c r="M630" s="286">
        <v>6.6190476190476286E-4</v>
      </c>
      <c r="N630" s="286">
        <v>1.3899999999999999E-2</v>
      </c>
    </row>
    <row r="631" spans="1:14" ht="15" x14ac:dyDescent="0.25">
      <c r="A631" t="s">
        <v>2323</v>
      </c>
      <c r="B631" t="s">
        <v>2322</v>
      </c>
      <c r="C631">
        <v>0.5</v>
      </c>
      <c r="D631" t="s">
        <v>403</v>
      </c>
      <c r="E631" t="s">
        <v>519</v>
      </c>
      <c r="F631" t="s">
        <v>519</v>
      </c>
      <c r="G631" s="284">
        <v>0</v>
      </c>
      <c r="H631"/>
      <c r="I631"/>
      <c r="J631"/>
      <c r="K631" s="285">
        <v>40330</v>
      </c>
      <c r="L631" s="286">
        <v>0</v>
      </c>
      <c r="M631" s="286">
        <v>0</v>
      </c>
      <c r="N631" s="286">
        <v>0</v>
      </c>
    </row>
    <row r="632" spans="1:14" ht="15" x14ac:dyDescent="0.25">
      <c r="A632" t="s">
        <v>329</v>
      </c>
      <c r="B632" t="s">
        <v>329</v>
      </c>
      <c r="C632">
        <v>0.5</v>
      </c>
      <c r="D632" t="s">
        <v>403</v>
      </c>
      <c r="E632" t="s">
        <v>519</v>
      </c>
      <c r="F632" t="s">
        <v>519</v>
      </c>
      <c r="G632" s="284">
        <v>-0.05</v>
      </c>
      <c r="H632"/>
      <c r="I632"/>
      <c r="J632"/>
      <c r="K632" s="285">
        <v>44927</v>
      </c>
      <c r="L632" s="286">
        <v>1.8952380952380953E-2</v>
      </c>
      <c r="M632" s="286">
        <v>9.4761904761904783E-4</v>
      </c>
      <c r="N632" s="286">
        <v>1.9900000000000001E-2</v>
      </c>
    </row>
    <row r="633" spans="1:14" ht="15" x14ac:dyDescent="0.25">
      <c r="A633" t="s">
        <v>2321</v>
      </c>
      <c r="B633" t="s">
        <v>329</v>
      </c>
      <c r="C633">
        <v>0.5</v>
      </c>
      <c r="D633" t="s">
        <v>403</v>
      </c>
      <c r="E633" t="s">
        <v>519</v>
      </c>
      <c r="F633" t="s">
        <v>519</v>
      </c>
      <c r="G633" s="284">
        <v>-0.05</v>
      </c>
      <c r="H633"/>
      <c r="I633"/>
      <c r="J633"/>
      <c r="K633" s="285">
        <v>44927</v>
      </c>
      <c r="L633" s="286">
        <v>1.8952380952380953E-2</v>
      </c>
      <c r="M633" s="286">
        <v>9.4761904761904783E-4</v>
      </c>
      <c r="N633" s="286">
        <v>1.9900000000000001E-2</v>
      </c>
    </row>
    <row r="634" spans="1:14" ht="15" x14ac:dyDescent="0.25">
      <c r="A634" t="s">
        <v>2320</v>
      </c>
      <c r="B634" t="s">
        <v>330</v>
      </c>
      <c r="C634">
        <v>0.5</v>
      </c>
      <c r="D634" t="s">
        <v>403</v>
      </c>
      <c r="E634" t="s">
        <v>519</v>
      </c>
      <c r="F634" t="s">
        <v>519</v>
      </c>
      <c r="G634" s="284">
        <v>-0.05</v>
      </c>
      <c r="H634"/>
      <c r="I634"/>
      <c r="J634"/>
      <c r="K634" s="285">
        <v>44927</v>
      </c>
      <c r="L634" s="286">
        <v>5.4952380952380947E-2</v>
      </c>
      <c r="M634" s="286">
        <v>2.7476190476190473E-3</v>
      </c>
      <c r="N634" s="286">
        <v>5.7699999999999994E-2</v>
      </c>
    </row>
    <row r="635" spans="1:14" ht="15" x14ac:dyDescent="0.25">
      <c r="A635" t="s">
        <v>330</v>
      </c>
      <c r="B635" t="s">
        <v>330</v>
      </c>
      <c r="C635">
        <v>0.5</v>
      </c>
      <c r="D635" t="s">
        <v>403</v>
      </c>
      <c r="E635" t="s">
        <v>519</v>
      </c>
      <c r="F635" t="s">
        <v>519</v>
      </c>
      <c r="G635" s="284">
        <v>-0.05</v>
      </c>
      <c r="H635"/>
      <c r="I635"/>
      <c r="J635"/>
      <c r="K635" s="285">
        <v>44927</v>
      </c>
      <c r="L635" s="286">
        <v>5.4952380952380947E-2</v>
      </c>
      <c r="M635" s="286">
        <v>2.7476190476190473E-3</v>
      </c>
      <c r="N635" s="286">
        <v>5.7699999999999994E-2</v>
      </c>
    </row>
    <row r="636" spans="1:14" ht="15" x14ac:dyDescent="0.25">
      <c r="A636" t="s">
        <v>331</v>
      </c>
      <c r="B636" t="s">
        <v>331</v>
      </c>
      <c r="C636">
        <v>0.5</v>
      </c>
      <c r="D636" t="s">
        <v>403</v>
      </c>
      <c r="E636" t="s">
        <v>519</v>
      </c>
      <c r="F636" t="s">
        <v>519</v>
      </c>
      <c r="G636" s="284">
        <v>-0.05</v>
      </c>
      <c r="H636"/>
      <c r="I636"/>
      <c r="J636"/>
      <c r="K636" s="285">
        <v>44927</v>
      </c>
      <c r="L636" s="286">
        <v>4.3714285714285706E-2</v>
      </c>
      <c r="M636" s="286">
        <v>2.1857142857142908E-3</v>
      </c>
      <c r="N636" s="286">
        <v>4.5899999999999996E-2</v>
      </c>
    </row>
    <row r="637" spans="1:14" ht="15" x14ac:dyDescent="0.25">
      <c r="A637" t="s">
        <v>2319</v>
      </c>
      <c r="B637" t="s">
        <v>331</v>
      </c>
      <c r="C637">
        <v>0.5</v>
      </c>
      <c r="D637" t="s">
        <v>403</v>
      </c>
      <c r="E637" t="s">
        <v>519</v>
      </c>
      <c r="F637" t="s">
        <v>519</v>
      </c>
      <c r="G637" s="284">
        <v>-0.05</v>
      </c>
      <c r="H637"/>
      <c r="I637"/>
      <c r="J637"/>
      <c r="K637" s="285">
        <v>44927</v>
      </c>
      <c r="L637" s="286">
        <v>4.3714285714285706E-2</v>
      </c>
      <c r="M637" s="286">
        <v>2.1857142857142908E-3</v>
      </c>
      <c r="N637" s="286">
        <v>4.5899999999999996E-2</v>
      </c>
    </row>
    <row r="638" spans="1:14" ht="15" x14ac:dyDescent="0.25">
      <c r="A638" t="s">
        <v>332</v>
      </c>
      <c r="B638" t="s">
        <v>332</v>
      </c>
      <c r="C638">
        <v>0.5</v>
      </c>
      <c r="D638" t="s">
        <v>403</v>
      </c>
      <c r="E638" t="s">
        <v>519</v>
      </c>
      <c r="F638" t="s">
        <v>519</v>
      </c>
      <c r="G638" s="284">
        <v>-0.05</v>
      </c>
      <c r="H638"/>
      <c r="I638"/>
      <c r="J638"/>
      <c r="K638" s="285">
        <v>44927</v>
      </c>
      <c r="L638" s="286">
        <v>4.7428571428571431E-2</v>
      </c>
      <c r="M638" s="286">
        <v>2.3714285714285729E-3</v>
      </c>
      <c r="N638" s="286">
        <v>4.9800000000000004E-2</v>
      </c>
    </row>
    <row r="639" spans="1:14" ht="15" x14ac:dyDescent="0.25">
      <c r="A639" t="s">
        <v>333</v>
      </c>
      <c r="B639" t="s">
        <v>333</v>
      </c>
      <c r="C639">
        <v>0.5</v>
      </c>
      <c r="D639" t="s">
        <v>403</v>
      </c>
      <c r="E639" t="s">
        <v>519</v>
      </c>
      <c r="F639" t="s">
        <v>519</v>
      </c>
      <c r="G639" s="284">
        <v>-0.05</v>
      </c>
      <c r="H639"/>
      <c r="I639"/>
      <c r="J639"/>
      <c r="K639" s="285">
        <v>44927</v>
      </c>
      <c r="L639" s="286">
        <v>4.7428571428571431E-2</v>
      </c>
      <c r="M639" s="286">
        <v>2.3714285714285729E-3</v>
      </c>
      <c r="N639" s="286">
        <v>4.9800000000000004E-2</v>
      </c>
    </row>
    <row r="640" spans="1:14" ht="15" x14ac:dyDescent="0.25">
      <c r="A640" t="s">
        <v>2318</v>
      </c>
      <c r="B640" t="s">
        <v>2317</v>
      </c>
      <c r="C640">
        <v>0.5</v>
      </c>
      <c r="D640" t="s">
        <v>403</v>
      </c>
      <c r="E640" t="s">
        <v>519</v>
      </c>
      <c r="F640" t="s">
        <v>519</v>
      </c>
      <c r="G640" s="284">
        <v>-0.05</v>
      </c>
      <c r="H640"/>
      <c r="I640"/>
      <c r="J640"/>
      <c r="K640" s="285">
        <v>44927</v>
      </c>
      <c r="L640" s="286">
        <v>4.7428571428571431E-2</v>
      </c>
      <c r="M640" s="286">
        <v>2.3714285714285729E-3</v>
      </c>
      <c r="N640" s="286">
        <v>4.9800000000000004E-2</v>
      </c>
    </row>
    <row r="641" spans="1:14" ht="15" x14ac:dyDescent="0.25">
      <c r="A641" t="s">
        <v>2317</v>
      </c>
      <c r="B641" t="s">
        <v>2317</v>
      </c>
      <c r="C641">
        <v>0.5</v>
      </c>
      <c r="D641" t="s">
        <v>403</v>
      </c>
      <c r="E641" t="s">
        <v>519</v>
      </c>
      <c r="F641" t="s">
        <v>519</v>
      </c>
      <c r="G641" s="284">
        <v>-0.05</v>
      </c>
      <c r="H641"/>
      <c r="I641"/>
      <c r="J641"/>
      <c r="K641" s="285">
        <v>44927</v>
      </c>
      <c r="L641" s="286">
        <v>4.7428571428571431E-2</v>
      </c>
      <c r="M641" s="286">
        <v>2.3714285714285729E-3</v>
      </c>
      <c r="N641" s="286">
        <v>4.9800000000000004E-2</v>
      </c>
    </row>
    <row r="642" spans="1:14" ht="15" x14ac:dyDescent="0.25">
      <c r="A642" t="s">
        <v>2316</v>
      </c>
      <c r="B642" t="s">
        <v>332</v>
      </c>
      <c r="C642">
        <v>0.5</v>
      </c>
      <c r="D642" t="s">
        <v>403</v>
      </c>
      <c r="E642" t="s">
        <v>519</v>
      </c>
      <c r="F642" t="s">
        <v>519</v>
      </c>
      <c r="G642" s="284">
        <v>-0.05</v>
      </c>
      <c r="H642"/>
      <c r="I642"/>
      <c r="J642"/>
      <c r="K642" s="285">
        <v>44927</v>
      </c>
      <c r="L642" s="286">
        <v>4.7428571428571431E-2</v>
      </c>
      <c r="M642" s="286">
        <v>2.3714285714285729E-3</v>
      </c>
      <c r="N642" s="286">
        <v>4.9800000000000004E-2</v>
      </c>
    </row>
    <row r="643" spans="1:14" ht="15" x14ac:dyDescent="0.25">
      <c r="A643" t="s">
        <v>2315</v>
      </c>
      <c r="B643" t="s">
        <v>333</v>
      </c>
      <c r="C643">
        <v>0.5</v>
      </c>
      <c r="D643" t="s">
        <v>403</v>
      </c>
      <c r="E643" t="s">
        <v>519</v>
      </c>
      <c r="F643" t="s">
        <v>519</v>
      </c>
      <c r="G643" s="284">
        <v>-0.05</v>
      </c>
      <c r="H643"/>
      <c r="I643"/>
      <c r="J643"/>
      <c r="K643" s="285">
        <v>44927</v>
      </c>
      <c r="L643" s="286">
        <v>4.7428571428571431E-2</v>
      </c>
      <c r="M643" s="286">
        <v>2.3714285714285729E-3</v>
      </c>
      <c r="N643" s="286">
        <v>4.9800000000000004E-2</v>
      </c>
    </row>
    <row r="644" spans="1:14" ht="15" x14ac:dyDescent="0.25">
      <c r="A644" t="s">
        <v>2314</v>
      </c>
      <c r="B644" t="s">
        <v>2313</v>
      </c>
      <c r="C644">
        <v>0.5</v>
      </c>
      <c r="D644" t="s">
        <v>403</v>
      </c>
      <c r="E644" t="s">
        <v>519</v>
      </c>
      <c r="F644" t="s">
        <v>519</v>
      </c>
      <c r="G644" s="284">
        <v>0</v>
      </c>
      <c r="H644"/>
      <c r="I644"/>
      <c r="J644"/>
      <c r="K644" s="285">
        <v>43101</v>
      </c>
      <c r="L644" s="286">
        <v>0</v>
      </c>
      <c r="M644" s="286">
        <v>0</v>
      </c>
      <c r="N644" s="286">
        <v>0</v>
      </c>
    </row>
    <row r="645" spans="1:14" ht="15" x14ac:dyDescent="0.25">
      <c r="A645" t="s">
        <v>2312</v>
      </c>
      <c r="B645" t="s">
        <v>2310</v>
      </c>
      <c r="C645">
        <v>0.5</v>
      </c>
      <c r="D645" t="s">
        <v>403</v>
      </c>
      <c r="E645" t="s">
        <v>519</v>
      </c>
      <c r="F645" t="s">
        <v>519</v>
      </c>
      <c r="G645" s="284">
        <v>-0.05</v>
      </c>
      <c r="H645"/>
      <c r="I645"/>
      <c r="J645"/>
      <c r="K645" s="285">
        <v>44927</v>
      </c>
      <c r="L645" s="286">
        <v>5.6380952380952379E-2</v>
      </c>
      <c r="M645" s="286">
        <v>2.8190476190476238E-3</v>
      </c>
      <c r="N645" s="286">
        <v>5.9200000000000003E-2</v>
      </c>
    </row>
    <row r="646" spans="1:14" ht="15" x14ac:dyDescent="0.25">
      <c r="A646" t="s">
        <v>2311</v>
      </c>
      <c r="B646" t="s">
        <v>2310</v>
      </c>
      <c r="C646">
        <v>0.5</v>
      </c>
      <c r="D646" t="s">
        <v>403</v>
      </c>
      <c r="E646" t="s">
        <v>519</v>
      </c>
      <c r="F646" t="s">
        <v>519</v>
      </c>
      <c r="G646" s="284">
        <v>-0.05</v>
      </c>
      <c r="H646"/>
      <c r="I646"/>
      <c r="J646"/>
      <c r="K646" s="285">
        <v>44927</v>
      </c>
      <c r="L646" s="286">
        <v>5.6380952380952379E-2</v>
      </c>
      <c r="M646" s="286">
        <v>2.8190476190476238E-3</v>
      </c>
      <c r="N646" s="286">
        <v>5.9200000000000003E-2</v>
      </c>
    </row>
    <row r="647" spans="1:14" ht="15" x14ac:dyDescent="0.25">
      <c r="A647" t="s">
        <v>2308</v>
      </c>
      <c r="B647" t="s">
        <v>2308</v>
      </c>
      <c r="C647">
        <v>0.5</v>
      </c>
      <c r="D647" t="s">
        <v>403</v>
      </c>
      <c r="E647" t="s">
        <v>519</v>
      </c>
      <c r="F647" t="s">
        <v>519</v>
      </c>
      <c r="G647" s="284">
        <v>-0.05</v>
      </c>
      <c r="H647"/>
      <c r="I647"/>
      <c r="J647"/>
      <c r="K647" s="285">
        <v>44927</v>
      </c>
      <c r="L647" s="286">
        <v>2.0476190476190474E-2</v>
      </c>
      <c r="M647" s="286">
        <v>1.0238095238095241E-3</v>
      </c>
      <c r="N647" s="286">
        <v>2.1499999999999998E-2</v>
      </c>
    </row>
    <row r="648" spans="1:14" ht="15" x14ac:dyDescent="0.25">
      <c r="A648" t="s">
        <v>2309</v>
      </c>
      <c r="B648" t="s">
        <v>2308</v>
      </c>
      <c r="C648">
        <v>0.5</v>
      </c>
      <c r="D648" t="s">
        <v>403</v>
      </c>
      <c r="E648" t="s">
        <v>519</v>
      </c>
      <c r="F648" t="s">
        <v>519</v>
      </c>
      <c r="G648" s="284">
        <v>-0.05</v>
      </c>
      <c r="H648"/>
      <c r="I648"/>
      <c r="J648"/>
      <c r="K648" s="285">
        <v>44927</v>
      </c>
      <c r="L648" s="286">
        <v>2.0476190476190474E-2</v>
      </c>
      <c r="M648" s="286">
        <v>1.0238095238095241E-3</v>
      </c>
      <c r="N648" s="286">
        <v>2.1499999999999998E-2</v>
      </c>
    </row>
    <row r="649" spans="1:14" ht="15" x14ac:dyDescent="0.25">
      <c r="A649" t="s">
        <v>2306</v>
      </c>
      <c r="B649" t="s">
        <v>2306</v>
      </c>
      <c r="C649">
        <v>0.5</v>
      </c>
      <c r="D649" t="s">
        <v>403</v>
      </c>
      <c r="E649" t="s">
        <v>519</v>
      </c>
      <c r="F649" t="s">
        <v>519</v>
      </c>
      <c r="G649" s="284">
        <v>-0.05</v>
      </c>
      <c r="H649"/>
      <c r="I649"/>
      <c r="J649"/>
      <c r="K649" s="285">
        <v>44927</v>
      </c>
      <c r="L649" s="286">
        <v>0</v>
      </c>
      <c r="M649" s="286">
        <v>0</v>
      </c>
      <c r="N649" s="286">
        <v>0</v>
      </c>
    </row>
    <row r="650" spans="1:14" ht="15" x14ac:dyDescent="0.25">
      <c r="A650" t="s">
        <v>2307</v>
      </c>
      <c r="B650" t="s">
        <v>2306</v>
      </c>
      <c r="C650">
        <v>0.5</v>
      </c>
      <c r="D650" t="s">
        <v>403</v>
      </c>
      <c r="E650" t="s">
        <v>519</v>
      </c>
      <c r="F650" t="s">
        <v>519</v>
      </c>
      <c r="G650" s="284">
        <v>-0.05</v>
      </c>
      <c r="H650"/>
      <c r="I650"/>
      <c r="J650"/>
      <c r="K650" s="285">
        <v>44927</v>
      </c>
      <c r="L650" s="286">
        <v>0</v>
      </c>
      <c r="M650" s="286">
        <v>0</v>
      </c>
      <c r="N650" s="286">
        <v>0</v>
      </c>
    </row>
    <row r="651" spans="1:14" ht="15" x14ac:dyDescent="0.25">
      <c r="A651" t="s">
        <v>2302</v>
      </c>
      <c r="B651" t="s">
        <v>2302</v>
      </c>
      <c r="C651">
        <v>0.5</v>
      </c>
      <c r="D651" t="s">
        <v>403</v>
      </c>
      <c r="E651" t="s">
        <v>519</v>
      </c>
      <c r="F651" t="s">
        <v>519</v>
      </c>
      <c r="G651" s="284">
        <v>-0.05</v>
      </c>
      <c r="H651"/>
      <c r="I651"/>
      <c r="J651"/>
      <c r="K651" s="285">
        <v>44927</v>
      </c>
      <c r="L651" s="286">
        <v>1.9809523809523808E-2</v>
      </c>
      <c r="M651" s="286">
        <v>9.9047619047619093E-4</v>
      </c>
      <c r="N651" s="286">
        <v>2.0799999999999999E-2</v>
      </c>
    </row>
    <row r="652" spans="1:14" ht="15" x14ac:dyDescent="0.25">
      <c r="A652" t="s">
        <v>2304</v>
      </c>
      <c r="B652" t="s">
        <v>2304</v>
      </c>
      <c r="C652">
        <v>0.5</v>
      </c>
      <c r="D652" t="s">
        <v>403</v>
      </c>
      <c r="E652" t="s">
        <v>519</v>
      </c>
      <c r="F652" t="s">
        <v>519</v>
      </c>
      <c r="G652" s="284">
        <v>-0.05</v>
      </c>
      <c r="H652"/>
      <c r="I652"/>
      <c r="J652"/>
      <c r="K652" s="285">
        <v>44927</v>
      </c>
      <c r="L652" s="286">
        <v>1.9809523809523808E-2</v>
      </c>
      <c r="M652" s="286">
        <v>9.9047619047619093E-4</v>
      </c>
      <c r="N652" s="286">
        <v>2.0799999999999999E-2</v>
      </c>
    </row>
    <row r="653" spans="1:14" ht="15" x14ac:dyDescent="0.25">
      <c r="A653" t="s">
        <v>2305</v>
      </c>
      <c r="B653" t="s">
        <v>2304</v>
      </c>
      <c r="C653">
        <v>0.5</v>
      </c>
      <c r="D653" t="s">
        <v>403</v>
      </c>
      <c r="E653" t="s">
        <v>519</v>
      </c>
      <c r="F653" t="s">
        <v>519</v>
      </c>
      <c r="G653" s="284">
        <v>-0.05</v>
      </c>
      <c r="H653"/>
      <c r="I653"/>
      <c r="J653"/>
      <c r="K653" s="285">
        <v>44927</v>
      </c>
      <c r="L653" s="286">
        <v>1.9809523809523808E-2</v>
      </c>
      <c r="M653" s="286">
        <v>9.9047619047619093E-4</v>
      </c>
      <c r="N653" s="286">
        <v>2.0799999999999999E-2</v>
      </c>
    </row>
    <row r="654" spans="1:14" ht="15" x14ac:dyDescent="0.25">
      <c r="A654" t="s">
        <v>2303</v>
      </c>
      <c r="B654" t="s">
        <v>2302</v>
      </c>
      <c r="C654">
        <v>0.5</v>
      </c>
      <c r="D654" t="s">
        <v>403</v>
      </c>
      <c r="E654" t="s">
        <v>519</v>
      </c>
      <c r="F654" t="s">
        <v>519</v>
      </c>
      <c r="G654" s="284">
        <v>-0.05</v>
      </c>
      <c r="H654"/>
      <c r="I654"/>
      <c r="J654"/>
      <c r="K654" s="285">
        <v>44927</v>
      </c>
      <c r="L654" s="286">
        <v>1.9809523809523808E-2</v>
      </c>
      <c r="M654" s="286">
        <v>9.9047619047619093E-4</v>
      </c>
      <c r="N654" s="286">
        <v>2.0799999999999999E-2</v>
      </c>
    </row>
    <row r="655" spans="1:14" ht="15" x14ac:dyDescent="0.25">
      <c r="A655" t="s">
        <v>2298</v>
      </c>
      <c r="B655" t="s">
        <v>2298</v>
      </c>
      <c r="C655">
        <v>0.5</v>
      </c>
      <c r="D655" t="s">
        <v>403</v>
      </c>
      <c r="E655" t="s">
        <v>519</v>
      </c>
      <c r="F655" t="s">
        <v>519</v>
      </c>
      <c r="G655" s="284">
        <v>-0.05</v>
      </c>
      <c r="H655"/>
      <c r="I655"/>
      <c r="J655"/>
      <c r="K655" s="285">
        <v>44927</v>
      </c>
      <c r="L655" s="286">
        <v>1.1333333333333332E-2</v>
      </c>
      <c r="M655" s="286">
        <v>5.6666666666666671E-4</v>
      </c>
      <c r="N655" s="286">
        <v>1.1899999999999999E-2</v>
      </c>
    </row>
    <row r="656" spans="1:14" ht="15" x14ac:dyDescent="0.25">
      <c r="A656" t="s">
        <v>2301</v>
      </c>
      <c r="B656" t="s">
        <v>2298</v>
      </c>
      <c r="C656">
        <v>0.5</v>
      </c>
      <c r="D656" t="s">
        <v>403</v>
      </c>
      <c r="E656" t="s">
        <v>519</v>
      </c>
      <c r="F656" t="s">
        <v>519</v>
      </c>
      <c r="G656" s="284">
        <v>-0.05</v>
      </c>
      <c r="H656"/>
      <c r="I656"/>
      <c r="J656"/>
      <c r="K656" s="285">
        <v>44927</v>
      </c>
      <c r="L656" s="286">
        <v>1.1333333333333332E-2</v>
      </c>
      <c r="M656" s="286">
        <v>5.6666666666666671E-4</v>
      </c>
      <c r="N656" s="286">
        <v>1.1899999999999999E-2</v>
      </c>
    </row>
    <row r="657" spans="1:14" ht="15" x14ac:dyDescent="0.25">
      <c r="A657" t="s">
        <v>2300</v>
      </c>
      <c r="B657" t="s">
        <v>2298</v>
      </c>
      <c r="C657">
        <v>0.5</v>
      </c>
      <c r="D657" t="s">
        <v>403</v>
      </c>
      <c r="E657" t="s">
        <v>519</v>
      </c>
      <c r="F657" t="s">
        <v>519</v>
      </c>
      <c r="G657" s="284">
        <v>-0.05</v>
      </c>
      <c r="H657"/>
      <c r="I657"/>
      <c r="J657"/>
      <c r="K657" s="285">
        <v>44927</v>
      </c>
      <c r="L657" s="286">
        <v>1.1333333333333332E-2</v>
      </c>
      <c r="M657" s="286">
        <v>5.6666666666666671E-4</v>
      </c>
      <c r="N657" s="286">
        <v>1.1899999999999999E-2</v>
      </c>
    </row>
    <row r="658" spans="1:14" ht="15" x14ac:dyDescent="0.25">
      <c r="A658" t="s">
        <v>2299</v>
      </c>
      <c r="B658" t="s">
        <v>2298</v>
      </c>
      <c r="C658">
        <v>0.5</v>
      </c>
      <c r="D658" t="s">
        <v>403</v>
      </c>
      <c r="E658" t="s">
        <v>519</v>
      </c>
      <c r="F658" t="s">
        <v>519</v>
      </c>
      <c r="G658" s="284">
        <v>-0.05</v>
      </c>
      <c r="H658"/>
      <c r="I658"/>
      <c r="J658"/>
      <c r="K658" s="285">
        <v>44927</v>
      </c>
      <c r="L658" s="286">
        <v>1.1333333333333332E-2</v>
      </c>
      <c r="M658" s="286">
        <v>5.6666666666666671E-4</v>
      </c>
      <c r="N658" s="286">
        <v>1.1899999999999999E-2</v>
      </c>
    </row>
    <row r="659" spans="1:14" ht="15" x14ac:dyDescent="0.25">
      <c r="A659" t="s">
        <v>334</v>
      </c>
      <c r="B659" t="s">
        <v>334</v>
      </c>
      <c r="C659">
        <v>0.5</v>
      </c>
      <c r="D659" t="s">
        <v>403</v>
      </c>
      <c r="E659" t="s">
        <v>519</v>
      </c>
      <c r="F659" t="s">
        <v>519</v>
      </c>
      <c r="G659" s="284">
        <v>-0.05</v>
      </c>
      <c r="H659"/>
      <c r="I659"/>
      <c r="J659"/>
      <c r="K659" s="285">
        <v>44927</v>
      </c>
      <c r="L659" s="286">
        <v>3.1714285714285716E-2</v>
      </c>
      <c r="M659" s="286">
        <v>1.5857142857142875E-3</v>
      </c>
      <c r="N659" s="286">
        <v>3.3300000000000003E-2</v>
      </c>
    </row>
    <row r="660" spans="1:14" ht="15" x14ac:dyDescent="0.25">
      <c r="A660" t="s">
        <v>2297</v>
      </c>
      <c r="B660" t="s">
        <v>334</v>
      </c>
      <c r="C660">
        <v>0.5</v>
      </c>
      <c r="D660" t="s">
        <v>403</v>
      </c>
      <c r="E660" t="s">
        <v>519</v>
      </c>
      <c r="F660" t="s">
        <v>519</v>
      </c>
      <c r="G660" s="284">
        <v>-0.05</v>
      </c>
      <c r="H660"/>
      <c r="I660"/>
      <c r="J660"/>
      <c r="K660" s="285">
        <v>44927</v>
      </c>
      <c r="L660" s="286">
        <v>3.1714285714285716E-2</v>
      </c>
      <c r="M660" s="286">
        <v>1.5857142857142875E-3</v>
      </c>
      <c r="N660" s="286">
        <v>3.3300000000000003E-2</v>
      </c>
    </row>
    <row r="661" spans="1:14" ht="15" x14ac:dyDescent="0.25">
      <c r="A661" t="s">
        <v>2296</v>
      </c>
      <c r="B661" t="s">
        <v>334</v>
      </c>
      <c r="C661">
        <v>0.5</v>
      </c>
      <c r="D661" t="s">
        <v>403</v>
      </c>
      <c r="E661" t="s">
        <v>519</v>
      </c>
      <c r="F661" t="s">
        <v>519</v>
      </c>
      <c r="G661" s="284">
        <v>-0.05</v>
      </c>
      <c r="H661"/>
      <c r="I661"/>
      <c r="J661"/>
      <c r="K661" s="285">
        <v>44927</v>
      </c>
      <c r="L661" s="286">
        <v>3.1714285714285716E-2</v>
      </c>
      <c r="M661" s="286">
        <v>1.5857142857142875E-3</v>
      </c>
      <c r="N661" s="286">
        <v>3.3300000000000003E-2</v>
      </c>
    </row>
    <row r="662" spans="1:14" ht="15" x14ac:dyDescent="0.25">
      <c r="A662" t="s">
        <v>2295</v>
      </c>
      <c r="B662" t="s">
        <v>334</v>
      </c>
      <c r="C662">
        <v>0.5</v>
      </c>
      <c r="D662" t="s">
        <v>403</v>
      </c>
      <c r="E662" t="s">
        <v>519</v>
      </c>
      <c r="F662" t="s">
        <v>519</v>
      </c>
      <c r="G662" s="284">
        <v>-0.05</v>
      </c>
      <c r="H662"/>
      <c r="I662"/>
      <c r="J662"/>
      <c r="K662" s="285">
        <v>44927</v>
      </c>
      <c r="L662" s="286">
        <v>3.1714285714285716E-2</v>
      </c>
      <c r="M662" s="286">
        <v>1.5857142857142875E-3</v>
      </c>
      <c r="N662" s="286">
        <v>3.3300000000000003E-2</v>
      </c>
    </row>
    <row r="663" spans="1:14" ht="15" x14ac:dyDescent="0.25">
      <c r="A663" t="s">
        <v>2294</v>
      </c>
      <c r="B663" t="s">
        <v>2294</v>
      </c>
      <c r="C663">
        <v>0.5</v>
      </c>
      <c r="D663" t="s">
        <v>403</v>
      </c>
      <c r="E663" t="s">
        <v>519</v>
      </c>
      <c r="F663" t="s">
        <v>519</v>
      </c>
      <c r="G663" s="284">
        <v>0</v>
      </c>
      <c r="H663"/>
      <c r="I663"/>
      <c r="J663"/>
      <c r="K663" s="285">
        <v>40330</v>
      </c>
      <c r="L663" s="286">
        <v>0</v>
      </c>
      <c r="M663" s="286">
        <v>0</v>
      </c>
      <c r="N663" s="286">
        <v>0</v>
      </c>
    </row>
    <row r="664" spans="1:14" ht="15" x14ac:dyDescent="0.25">
      <c r="A664" t="s">
        <v>335</v>
      </c>
      <c r="B664" t="s">
        <v>335</v>
      </c>
      <c r="C664">
        <v>0.5</v>
      </c>
      <c r="D664" t="s">
        <v>403</v>
      </c>
      <c r="E664" t="s">
        <v>519</v>
      </c>
      <c r="F664" t="s">
        <v>519</v>
      </c>
      <c r="G664" s="284">
        <v>-0.05</v>
      </c>
      <c r="H664"/>
      <c r="I664"/>
      <c r="J664"/>
      <c r="K664" s="285">
        <v>44927</v>
      </c>
      <c r="L664" s="286">
        <v>1.8857142857142854E-2</v>
      </c>
      <c r="M664" s="286">
        <v>9.4285714285714459E-4</v>
      </c>
      <c r="N664" s="286">
        <v>1.9799999999999998E-2</v>
      </c>
    </row>
    <row r="665" spans="1:14" ht="15" x14ac:dyDescent="0.25">
      <c r="A665" t="s">
        <v>2293</v>
      </c>
      <c r="B665" t="s">
        <v>335</v>
      </c>
      <c r="C665">
        <v>0.5</v>
      </c>
      <c r="D665" t="s">
        <v>403</v>
      </c>
      <c r="E665" t="s">
        <v>519</v>
      </c>
      <c r="F665" t="s">
        <v>519</v>
      </c>
      <c r="G665" s="284">
        <v>-0.05</v>
      </c>
      <c r="H665"/>
      <c r="I665"/>
      <c r="J665"/>
      <c r="K665" s="285">
        <v>44927</v>
      </c>
      <c r="L665" s="286">
        <v>1.8857142857142854E-2</v>
      </c>
      <c r="M665" s="286">
        <v>9.4285714285714459E-4</v>
      </c>
      <c r="N665" s="286">
        <v>1.9799999999999998E-2</v>
      </c>
    </row>
    <row r="666" spans="1:14" ht="15" x14ac:dyDescent="0.25">
      <c r="A666" t="s">
        <v>2292</v>
      </c>
      <c r="B666" t="s">
        <v>335</v>
      </c>
      <c r="C666">
        <v>0.5</v>
      </c>
      <c r="D666" t="s">
        <v>403</v>
      </c>
      <c r="E666" t="s">
        <v>519</v>
      </c>
      <c r="F666" t="s">
        <v>519</v>
      </c>
      <c r="G666" s="284">
        <v>-0.05</v>
      </c>
      <c r="H666"/>
      <c r="I666"/>
      <c r="J666"/>
      <c r="K666" s="285">
        <v>44927</v>
      </c>
      <c r="L666" s="286">
        <v>1.8857142857142854E-2</v>
      </c>
      <c r="M666" s="286">
        <v>9.4285714285714459E-4</v>
      </c>
      <c r="N666" s="286">
        <v>1.9799999999999998E-2</v>
      </c>
    </row>
    <row r="667" spans="1:14" ht="15" x14ac:dyDescent="0.25">
      <c r="A667" t="s">
        <v>2291</v>
      </c>
      <c r="B667" t="s">
        <v>335</v>
      </c>
      <c r="C667">
        <v>0.5</v>
      </c>
      <c r="D667" t="s">
        <v>403</v>
      </c>
      <c r="E667" t="s">
        <v>519</v>
      </c>
      <c r="F667" t="s">
        <v>519</v>
      </c>
      <c r="G667" s="284">
        <v>-0.05</v>
      </c>
      <c r="H667"/>
      <c r="I667"/>
      <c r="J667"/>
      <c r="K667" s="285">
        <v>44927</v>
      </c>
      <c r="L667" s="286">
        <v>1.8857142857142854E-2</v>
      </c>
      <c r="M667" s="286">
        <v>9.4285714285714459E-4</v>
      </c>
      <c r="N667" s="286">
        <v>1.9799999999999998E-2</v>
      </c>
    </row>
    <row r="668" spans="1:14" ht="15" x14ac:dyDescent="0.25">
      <c r="A668" t="s">
        <v>2290</v>
      </c>
      <c r="B668" t="s">
        <v>2289</v>
      </c>
      <c r="C668">
        <v>0.5</v>
      </c>
      <c r="D668" t="s">
        <v>403</v>
      </c>
      <c r="E668" t="s">
        <v>519</v>
      </c>
      <c r="F668" t="s">
        <v>519</v>
      </c>
      <c r="G668" s="284">
        <v>0</v>
      </c>
      <c r="H668"/>
      <c r="I668"/>
      <c r="J668"/>
      <c r="K668" s="285">
        <v>40330</v>
      </c>
      <c r="L668" s="286">
        <v>0</v>
      </c>
      <c r="M668" s="286">
        <v>0</v>
      </c>
      <c r="N668" s="286">
        <v>0</v>
      </c>
    </row>
    <row r="669" spans="1:14" ht="15" x14ac:dyDescent="0.25">
      <c r="A669" t="s">
        <v>2288</v>
      </c>
      <c r="B669" t="s">
        <v>2287</v>
      </c>
      <c r="C669">
        <v>0.5</v>
      </c>
      <c r="D669" t="s">
        <v>403</v>
      </c>
      <c r="E669" t="s">
        <v>519</v>
      </c>
      <c r="F669" t="s">
        <v>519</v>
      </c>
      <c r="G669" s="284">
        <v>-0.05</v>
      </c>
      <c r="H669"/>
      <c r="I669"/>
      <c r="J669"/>
      <c r="K669" s="285">
        <v>44927</v>
      </c>
      <c r="L669" s="286">
        <v>1.952380952380952E-2</v>
      </c>
      <c r="M669" s="286">
        <v>9.7619047619047772E-4</v>
      </c>
      <c r="N669" s="286">
        <v>2.0499999999999997E-2</v>
      </c>
    </row>
    <row r="670" spans="1:14" ht="15" x14ac:dyDescent="0.25">
      <c r="A670" t="s">
        <v>2287</v>
      </c>
      <c r="B670" t="s">
        <v>2287</v>
      </c>
      <c r="C670">
        <v>0.5</v>
      </c>
      <c r="D670" t="s">
        <v>403</v>
      </c>
      <c r="E670" t="s">
        <v>519</v>
      </c>
      <c r="F670" t="s">
        <v>519</v>
      </c>
      <c r="G670" s="284">
        <v>-0.05</v>
      </c>
      <c r="H670"/>
      <c r="I670"/>
      <c r="J670"/>
      <c r="K670" s="285">
        <v>44927</v>
      </c>
      <c r="L670" s="286">
        <v>1.952380952380952E-2</v>
      </c>
      <c r="M670" s="286">
        <v>9.7619047619047772E-4</v>
      </c>
      <c r="N670" s="286">
        <v>2.0499999999999997E-2</v>
      </c>
    </row>
    <row r="671" spans="1:14" ht="15" x14ac:dyDescent="0.25">
      <c r="A671" t="s">
        <v>2285</v>
      </c>
      <c r="B671" t="s">
        <v>2285</v>
      </c>
      <c r="C671">
        <v>0.5</v>
      </c>
      <c r="D671" t="s">
        <v>403</v>
      </c>
      <c r="E671" t="s">
        <v>519</v>
      </c>
      <c r="F671" t="s">
        <v>519</v>
      </c>
      <c r="G671" s="284">
        <v>-0.05</v>
      </c>
      <c r="H671"/>
      <c r="I671"/>
      <c r="J671"/>
      <c r="K671" s="285">
        <v>44927</v>
      </c>
      <c r="L671" s="286">
        <v>5.7809523809523811E-2</v>
      </c>
      <c r="M671" s="286">
        <v>2.8904761904761933E-3</v>
      </c>
      <c r="N671" s="286">
        <v>6.0700000000000004E-2</v>
      </c>
    </row>
    <row r="672" spans="1:14" ht="15" x14ac:dyDescent="0.25">
      <c r="A672" t="s">
        <v>2286</v>
      </c>
      <c r="B672" t="s">
        <v>2285</v>
      </c>
      <c r="C672">
        <v>0.5</v>
      </c>
      <c r="D672" t="s">
        <v>403</v>
      </c>
      <c r="E672" t="s">
        <v>519</v>
      </c>
      <c r="F672" t="s">
        <v>519</v>
      </c>
      <c r="G672" s="284">
        <v>-0.05</v>
      </c>
      <c r="H672"/>
      <c r="I672"/>
      <c r="J672"/>
      <c r="K672" s="285">
        <v>44927</v>
      </c>
      <c r="L672" s="286">
        <v>5.7809523809523811E-2</v>
      </c>
      <c r="M672" s="286">
        <v>2.8904761904761933E-3</v>
      </c>
      <c r="N672" s="286">
        <v>6.0700000000000004E-2</v>
      </c>
    </row>
    <row r="673" spans="1:14" ht="15" x14ac:dyDescent="0.25">
      <c r="A673" t="s">
        <v>336</v>
      </c>
      <c r="B673" t="s">
        <v>336</v>
      </c>
      <c r="C673">
        <v>0.5</v>
      </c>
      <c r="D673" t="s">
        <v>403</v>
      </c>
      <c r="E673" t="s">
        <v>519</v>
      </c>
      <c r="F673" t="s">
        <v>519</v>
      </c>
      <c r="G673" s="284">
        <v>-0.05</v>
      </c>
      <c r="H673"/>
      <c r="I673"/>
      <c r="J673"/>
      <c r="K673" s="285">
        <v>44927</v>
      </c>
      <c r="L673" s="286">
        <v>0.04</v>
      </c>
      <c r="M673" s="286">
        <v>2.0000000000000018E-3</v>
      </c>
      <c r="N673" s="286">
        <v>4.2000000000000003E-2</v>
      </c>
    </row>
    <row r="674" spans="1:14" ht="15" x14ac:dyDescent="0.25">
      <c r="A674" t="s">
        <v>2284</v>
      </c>
      <c r="B674" t="s">
        <v>336</v>
      </c>
      <c r="C674">
        <v>0.5</v>
      </c>
      <c r="D674" t="s">
        <v>403</v>
      </c>
      <c r="E674" t="s">
        <v>519</v>
      </c>
      <c r="F674" t="s">
        <v>519</v>
      </c>
      <c r="G674" s="284">
        <v>-0.05</v>
      </c>
      <c r="H674"/>
      <c r="I674"/>
      <c r="J674"/>
      <c r="K674" s="285">
        <v>44927</v>
      </c>
      <c r="L674" s="286">
        <v>0.04</v>
      </c>
      <c r="M674" s="286">
        <v>2.0000000000000018E-3</v>
      </c>
      <c r="N674" s="286">
        <v>4.2000000000000003E-2</v>
      </c>
    </row>
    <row r="675" spans="1:14" ht="15" x14ac:dyDescent="0.25">
      <c r="A675" t="s">
        <v>337</v>
      </c>
      <c r="B675" t="s">
        <v>2281</v>
      </c>
      <c r="C675">
        <v>0.5</v>
      </c>
      <c r="D675" t="s">
        <v>403</v>
      </c>
      <c r="E675" t="s">
        <v>519</v>
      </c>
      <c r="F675" t="s">
        <v>519</v>
      </c>
      <c r="G675" s="284">
        <v>-0.05</v>
      </c>
      <c r="H675"/>
      <c r="I675"/>
      <c r="J675"/>
      <c r="K675" s="285">
        <v>44927</v>
      </c>
      <c r="L675" s="286">
        <v>5.6190476190476193E-2</v>
      </c>
      <c r="M675" s="286">
        <v>2.8095238095238104E-3</v>
      </c>
      <c r="N675" s="286">
        <v>5.9000000000000004E-2</v>
      </c>
    </row>
    <row r="676" spans="1:14" ht="15" x14ac:dyDescent="0.25">
      <c r="A676" t="s">
        <v>2283</v>
      </c>
      <c r="B676" t="s">
        <v>2279</v>
      </c>
      <c r="C676">
        <v>0.5</v>
      </c>
      <c r="D676" t="s">
        <v>403</v>
      </c>
      <c r="E676" t="s">
        <v>519</v>
      </c>
      <c r="F676" t="s">
        <v>519</v>
      </c>
      <c r="G676" s="284">
        <v>-0.05</v>
      </c>
      <c r="H676"/>
      <c r="I676"/>
      <c r="J676"/>
      <c r="K676" s="285">
        <v>44927</v>
      </c>
      <c r="L676" s="286">
        <v>5.6190476190476193E-2</v>
      </c>
      <c r="M676" s="286">
        <v>2.8095238095238104E-3</v>
      </c>
      <c r="N676" s="286">
        <v>5.9000000000000004E-2</v>
      </c>
    </row>
    <row r="677" spans="1:14" ht="15" x14ac:dyDescent="0.25">
      <c r="A677" t="s">
        <v>2282</v>
      </c>
      <c r="B677" t="s">
        <v>2281</v>
      </c>
      <c r="C677">
        <v>0.5</v>
      </c>
      <c r="D677" t="s">
        <v>403</v>
      </c>
      <c r="E677" t="s">
        <v>519</v>
      </c>
      <c r="F677" t="s">
        <v>519</v>
      </c>
      <c r="G677" s="284">
        <v>-0.05</v>
      </c>
      <c r="H677"/>
      <c r="I677"/>
      <c r="J677"/>
      <c r="K677" s="285">
        <v>44927</v>
      </c>
      <c r="L677" s="286">
        <v>5.6190476190476193E-2</v>
      </c>
      <c r="M677" s="286">
        <v>2.8095238095238104E-3</v>
      </c>
      <c r="N677" s="286">
        <v>5.9000000000000004E-2</v>
      </c>
    </row>
    <row r="678" spans="1:14" ht="15" x14ac:dyDescent="0.25">
      <c r="A678" t="s">
        <v>2280</v>
      </c>
      <c r="B678" t="s">
        <v>2279</v>
      </c>
      <c r="C678">
        <v>0.5</v>
      </c>
      <c r="D678" t="s">
        <v>403</v>
      </c>
      <c r="E678" t="s">
        <v>519</v>
      </c>
      <c r="F678" t="s">
        <v>519</v>
      </c>
      <c r="G678" s="284">
        <v>-0.05</v>
      </c>
      <c r="H678"/>
      <c r="I678"/>
      <c r="J678"/>
      <c r="K678" s="285">
        <v>44927</v>
      </c>
      <c r="L678" s="286">
        <v>5.6190476190476193E-2</v>
      </c>
      <c r="M678" s="286">
        <v>2.8095238095238104E-3</v>
      </c>
      <c r="N678" s="286">
        <v>5.9000000000000004E-2</v>
      </c>
    </row>
    <row r="679" spans="1:14" ht="15" x14ac:dyDescent="0.25">
      <c r="A679" t="s">
        <v>2278</v>
      </c>
      <c r="B679" t="s">
        <v>520</v>
      </c>
      <c r="C679">
        <v>0.5</v>
      </c>
      <c r="D679" t="s">
        <v>403</v>
      </c>
      <c r="E679" t="s">
        <v>519</v>
      </c>
      <c r="F679" t="s">
        <v>519</v>
      </c>
      <c r="G679" s="284">
        <v>0</v>
      </c>
      <c r="H679"/>
      <c r="I679"/>
      <c r="J679"/>
      <c r="K679" s="285">
        <v>41730</v>
      </c>
      <c r="L679" s="286">
        <v>0</v>
      </c>
      <c r="M679" s="286">
        <v>0</v>
      </c>
      <c r="N679" s="286">
        <v>0</v>
      </c>
    </row>
    <row r="680" spans="1:14" ht="15" x14ac:dyDescent="0.25">
      <c r="A680" t="s">
        <v>338</v>
      </c>
      <c r="B680" t="s">
        <v>338</v>
      </c>
      <c r="C680">
        <v>0.5</v>
      </c>
      <c r="D680" t="s">
        <v>403</v>
      </c>
      <c r="E680" t="s">
        <v>519</v>
      </c>
      <c r="F680" t="s">
        <v>519</v>
      </c>
      <c r="G680" s="284">
        <v>0</v>
      </c>
      <c r="H680"/>
      <c r="I680"/>
      <c r="J680"/>
      <c r="K680" s="285">
        <v>44927</v>
      </c>
      <c r="L680" s="286">
        <v>6.9699999999999998E-2</v>
      </c>
      <c r="M680" s="286">
        <v>0</v>
      </c>
      <c r="N680" s="286">
        <v>6.9699999999999998E-2</v>
      </c>
    </row>
    <row r="681" spans="1:14" ht="15" x14ac:dyDescent="0.25">
      <c r="A681" t="s">
        <v>2277</v>
      </c>
      <c r="B681" t="s">
        <v>338</v>
      </c>
      <c r="C681">
        <v>0.5</v>
      </c>
      <c r="D681" t="s">
        <v>403</v>
      </c>
      <c r="E681" t="s">
        <v>519</v>
      </c>
      <c r="F681" t="s">
        <v>519</v>
      </c>
      <c r="G681" s="284">
        <v>0</v>
      </c>
      <c r="H681"/>
      <c r="I681"/>
      <c r="J681"/>
      <c r="K681" s="285">
        <v>44927</v>
      </c>
      <c r="L681" s="286">
        <v>6.9699999999999998E-2</v>
      </c>
      <c r="M681" s="286">
        <v>0</v>
      </c>
      <c r="N681" s="286">
        <v>6.9699999999999998E-2</v>
      </c>
    </row>
    <row r="682" spans="1:14" ht="15" x14ac:dyDescent="0.25">
      <c r="A682" t="s">
        <v>339</v>
      </c>
      <c r="B682" t="s">
        <v>2275</v>
      </c>
      <c r="C682">
        <v>0.5</v>
      </c>
      <c r="D682" t="s">
        <v>403</v>
      </c>
      <c r="E682" t="s">
        <v>519</v>
      </c>
      <c r="F682" t="s">
        <v>519</v>
      </c>
      <c r="G682" s="284">
        <v>0</v>
      </c>
      <c r="H682"/>
      <c r="I682"/>
      <c r="J682"/>
      <c r="K682" s="285">
        <v>44927</v>
      </c>
      <c r="L682" s="286">
        <v>6.2800000000000009E-2</v>
      </c>
      <c r="M682" s="286">
        <v>0</v>
      </c>
      <c r="N682" s="286">
        <v>6.2800000000000009E-2</v>
      </c>
    </row>
    <row r="683" spans="1:14" ht="15" x14ac:dyDescent="0.25">
      <c r="A683" t="s">
        <v>2276</v>
      </c>
      <c r="B683" t="s">
        <v>2275</v>
      </c>
      <c r="C683">
        <v>0.5</v>
      </c>
      <c r="D683" t="s">
        <v>403</v>
      </c>
      <c r="E683" t="s">
        <v>519</v>
      </c>
      <c r="F683" t="s">
        <v>519</v>
      </c>
      <c r="G683" s="284">
        <v>0</v>
      </c>
      <c r="H683"/>
      <c r="I683"/>
      <c r="J683"/>
      <c r="K683" s="285">
        <v>44927</v>
      </c>
      <c r="L683" s="286">
        <v>6.2800000000000009E-2</v>
      </c>
      <c r="M683" s="286">
        <v>0</v>
      </c>
      <c r="N683" s="286">
        <v>6.2800000000000009E-2</v>
      </c>
    </row>
    <row r="684" spans="1:14" ht="15" x14ac:dyDescent="0.25">
      <c r="A684" t="s">
        <v>340</v>
      </c>
      <c r="B684" t="s">
        <v>340</v>
      </c>
      <c r="C684">
        <v>0.5</v>
      </c>
      <c r="D684" t="s">
        <v>403</v>
      </c>
      <c r="E684" t="s">
        <v>519</v>
      </c>
      <c r="F684" t="s">
        <v>519</v>
      </c>
      <c r="G684" s="284">
        <v>0</v>
      </c>
      <c r="H684"/>
      <c r="I684"/>
      <c r="J684"/>
      <c r="K684" s="285">
        <v>44927</v>
      </c>
      <c r="L684" s="286">
        <v>2.07E-2</v>
      </c>
      <c r="M684" s="286">
        <v>0</v>
      </c>
      <c r="N684" s="286">
        <v>2.07E-2</v>
      </c>
    </row>
    <row r="685" spans="1:14" ht="15" x14ac:dyDescent="0.25">
      <c r="A685" t="s">
        <v>2274</v>
      </c>
      <c r="B685" t="s">
        <v>340</v>
      </c>
      <c r="C685">
        <v>0.5</v>
      </c>
      <c r="D685" t="s">
        <v>403</v>
      </c>
      <c r="E685" t="s">
        <v>519</v>
      </c>
      <c r="F685" t="s">
        <v>519</v>
      </c>
      <c r="G685" s="284">
        <v>0</v>
      </c>
      <c r="H685"/>
      <c r="I685"/>
      <c r="J685"/>
      <c r="K685" s="285">
        <v>44927</v>
      </c>
      <c r="L685" s="286">
        <v>2.07E-2</v>
      </c>
      <c r="M685" s="286">
        <v>0</v>
      </c>
      <c r="N685" s="286">
        <v>2.07E-2</v>
      </c>
    </row>
    <row r="686" spans="1:14" ht="15" x14ac:dyDescent="0.25">
      <c r="A686" t="s">
        <v>341</v>
      </c>
      <c r="B686" t="s">
        <v>341</v>
      </c>
      <c r="C686">
        <v>0.5</v>
      </c>
      <c r="D686" t="s">
        <v>403</v>
      </c>
      <c r="E686" t="s">
        <v>519</v>
      </c>
      <c r="F686" t="s">
        <v>519</v>
      </c>
      <c r="G686" s="284">
        <v>0</v>
      </c>
      <c r="H686"/>
      <c r="I686"/>
      <c r="J686"/>
      <c r="K686" s="285">
        <v>44927</v>
      </c>
      <c r="L686" s="286">
        <v>4.2800000000000005E-2</v>
      </c>
      <c r="M686" s="286">
        <v>0</v>
      </c>
      <c r="N686" s="286">
        <v>4.2800000000000005E-2</v>
      </c>
    </row>
    <row r="687" spans="1:14" ht="15" x14ac:dyDescent="0.25">
      <c r="A687" t="s">
        <v>2273</v>
      </c>
      <c r="B687" t="s">
        <v>341</v>
      </c>
      <c r="C687">
        <v>0.5</v>
      </c>
      <c r="D687" t="s">
        <v>403</v>
      </c>
      <c r="E687" t="s">
        <v>519</v>
      </c>
      <c r="F687" t="s">
        <v>519</v>
      </c>
      <c r="G687" s="284">
        <v>0</v>
      </c>
      <c r="H687"/>
      <c r="I687"/>
      <c r="J687"/>
      <c r="K687" s="285">
        <v>44927</v>
      </c>
      <c r="L687" s="286">
        <v>4.2800000000000005E-2</v>
      </c>
      <c r="M687" s="286">
        <v>0</v>
      </c>
      <c r="N687" s="286">
        <v>4.2800000000000005E-2</v>
      </c>
    </row>
    <row r="688" spans="1:14" ht="15" x14ac:dyDescent="0.25">
      <c r="A688" t="s">
        <v>342</v>
      </c>
      <c r="B688" t="s">
        <v>342</v>
      </c>
      <c r="C688">
        <v>0.5</v>
      </c>
      <c r="D688" t="s">
        <v>403</v>
      </c>
      <c r="E688" t="s">
        <v>519</v>
      </c>
      <c r="F688" t="s">
        <v>519</v>
      </c>
      <c r="G688" s="284">
        <v>0</v>
      </c>
      <c r="H688"/>
      <c r="I688"/>
      <c r="J688"/>
      <c r="K688" s="285">
        <v>44927</v>
      </c>
      <c r="L688" s="286">
        <v>5.9500000000000004E-2</v>
      </c>
      <c r="M688" s="286">
        <v>0</v>
      </c>
      <c r="N688" s="286">
        <v>5.9500000000000004E-2</v>
      </c>
    </row>
    <row r="689" spans="1:14" ht="15" x14ac:dyDescent="0.25">
      <c r="A689" t="s">
        <v>2272</v>
      </c>
      <c r="B689" t="s">
        <v>342</v>
      </c>
      <c r="C689">
        <v>0.5</v>
      </c>
      <c r="D689" t="s">
        <v>403</v>
      </c>
      <c r="E689" t="s">
        <v>519</v>
      </c>
      <c r="F689" t="s">
        <v>519</v>
      </c>
      <c r="G689" s="284">
        <v>0</v>
      </c>
      <c r="H689"/>
      <c r="I689"/>
      <c r="J689"/>
      <c r="K689" s="285">
        <v>44927</v>
      </c>
      <c r="L689" s="286">
        <v>5.9500000000000004E-2</v>
      </c>
      <c r="M689" s="286">
        <v>0</v>
      </c>
      <c r="N689" s="286">
        <v>5.9500000000000004E-2</v>
      </c>
    </row>
    <row r="690" spans="1:14" ht="15" x14ac:dyDescent="0.25">
      <c r="A690" t="s">
        <v>343</v>
      </c>
      <c r="B690" t="s">
        <v>2270</v>
      </c>
      <c r="C690">
        <v>0.5</v>
      </c>
      <c r="D690" t="s">
        <v>403</v>
      </c>
      <c r="E690" t="s">
        <v>519</v>
      </c>
      <c r="F690" t="s">
        <v>519</v>
      </c>
      <c r="G690" s="284">
        <v>0</v>
      </c>
      <c r="H690"/>
      <c r="I690"/>
      <c r="J690"/>
      <c r="K690" s="285">
        <v>44927</v>
      </c>
      <c r="L690" s="286">
        <v>5.0599999999999999E-2</v>
      </c>
      <c r="M690" s="286">
        <v>0</v>
      </c>
      <c r="N690" s="286">
        <v>5.0599999999999999E-2</v>
      </c>
    </row>
    <row r="691" spans="1:14" ht="15" x14ac:dyDescent="0.25">
      <c r="A691" t="s">
        <v>2271</v>
      </c>
      <c r="B691" t="s">
        <v>2270</v>
      </c>
      <c r="C691">
        <v>0.5</v>
      </c>
      <c r="D691" t="s">
        <v>403</v>
      </c>
      <c r="E691" t="s">
        <v>519</v>
      </c>
      <c r="F691" t="s">
        <v>519</v>
      </c>
      <c r="G691" s="284">
        <v>0</v>
      </c>
      <c r="H691"/>
      <c r="I691"/>
      <c r="J691"/>
      <c r="K691" s="285">
        <v>44927</v>
      </c>
      <c r="L691" s="286">
        <v>5.0599999999999999E-2</v>
      </c>
      <c r="M691" s="286">
        <v>0</v>
      </c>
      <c r="N691" s="286">
        <v>5.0599999999999999E-2</v>
      </c>
    </row>
    <row r="692" spans="1:14" ht="15" x14ac:dyDescent="0.25">
      <c r="A692" t="s">
        <v>2269</v>
      </c>
      <c r="B692" t="s">
        <v>2268</v>
      </c>
      <c r="C692">
        <v>0.5</v>
      </c>
      <c r="D692" t="s">
        <v>403</v>
      </c>
      <c r="E692" t="s">
        <v>519</v>
      </c>
      <c r="F692" t="s">
        <v>519</v>
      </c>
      <c r="G692" s="284">
        <v>0</v>
      </c>
      <c r="H692"/>
      <c r="I692"/>
      <c r="J692"/>
      <c r="K692" s="285">
        <v>44927</v>
      </c>
      <c r="L692" s="286">
        <v>2.6600000000000002E-2</v>
      </c>
      <c r="M692" s="286">
        <v>0</v>
      </c>
      <c r="N692" s="286">
        <v>2.6600000000000002E-2</v>
      </c>
    </row>
    <row r="693" spans="1:14" ht="15" x14ac:dyDescent="0.25">
      <c r="A693" t="s">
        <v>344</v>
      </c>
      <c r="B693" t="s">
        <v>2268</v>
      </c>
      <c r="C693">
        <v>0.5</v>
      </c>
      <c r="D693" t="s">
        <v>403</v>
      </c>
      <c r="E693" t="s">
        <v>519</v>
      </c>
      <c r="F693" t="s">
        <v>519</v>
      </c>
      <c r="G693" s="284">
        <v>0</v>
      </c>
      <c r="H693"/>
      <c r="I693"/>
      <c r="J693"/>
      <c r="K693" s="285">
        <v>44927</v>
      </c>
      <c r="L693" s="286">
        <v>2.6600000000000002E-2</v>
      </c>
      <c r="M693" s="286">
        <v>0</v>
      </c>
      <c r="N693" s="286">
        <v>2.6600000000000002E-2</v>
      </c>
    </row>
    <row r="694" spans="1:14" ht="15" x14ac:dyDescent="0.25">
      <c r="A694" t="s">
        <v>2267</v>
      </c>
      <c r="B694" t="s">
        <v>2265</v>
      </c>
      <c r="C694">
        <v>0.5</v>
      </c>
      <c r="D694" t="s">
        <v>403</v>
      </c>
      <c r="E694" t="s">
        <v>519</v>
      </c>
      <c r="F694" t="s">
        <v>519</v>
      </c>
      <c r="G694" s="284">
        <v>0</v>
      </c>
      <c r="H694"/>
      <c r="I694"/>
      <c r="J694"/>
      <c r="K694" s="285">
        <v>44927</v>
      </c>
      <c r="L694" s="286">
        <v>1.9E-3</v>
      </c>
      <c r="M694" s="286">
        <v>0</v>
      </c>
      <c r="N694" s="286">
        <v>1.9E-3</v>
      </c>
    </row>
    <row r="695" spans="1:14" ht="15" x14ac:dyDescent="0.25">
      <c r="A695" t="s">
        <v>2266</v>
      </c>
      <c r="B695" t="s">
        <v>2265</v>
      </c>
      <c r="C695">
        <v>0.5</v>
      </c>
      <c r="D695" t="s">
        <v>403</v>
      </c>
      <c r="E695" t="s">
        <v>519</v>
      </c>
      <c r="F695" t="s">
        <v>519</v>
      </c>
      <c r="G695" s="284">
        <v>0</v>
      </c>
      <c r="H695"/>
      <c r="I695"/>
      <c r="J695"/>
      <c r="K695" s="285">
        <v>44927</v>
      </c>
      <c r="L695" s="286">
        <v>1.9E-3</v>
      </c>
      <c r="M695" s="286">
        <v>0</v>
      </c>
      <c r="N695" s="286">
        <v>1.9E-3</v>
      </c>
    </row>
    <row r="696" spans="1:14" ht="15" x14ac:dyDescent="0.25">
      <c r="A696" t="s">
        <v>2264</v>
      </c>
      <c r="B696" t="s">
        <v>2263</v>
      </c>
      <c r="C696">
        <v>0.5</v>
      </c>
      <c r="D696" t="s">
        <v>403</v>
      </c>
      <c r="E696" t="s">
        <v>519</v>
      </c>
      <c r="F696" t="s">
        <v>519</v>
      </c>
      <c r="G696" s="284">
        <v>0</v>
      </c>
      <c r="H696"/>
      <c r="I696"/>
      <c r="J696"/>
      <c r="K696" s="285">
        <v>44927</v>
      </c>
      <c r="L696" s="286">
        <v>4.6100000000000002E-2</v>
      </c>
      <c r="M696" s="286">
        <v>0</v>
      </c>
      <c r="N696" s="286">
        <v>4.6100000000000002E-2</v>
      </c>
    </row>
    <row r="697" spans="1:14" ht="15" x14ac:dyDescent="0.25">
      <c r="A697" t="s">
        <v>345</v>
      </c>
      <c r="B697" t="s">
        <v>2263</v>
      </c>
      <c r="C697">
        <v>0.5</v>
      </c>
      <c r="D697" t="s">
        <v>403</v>
      </c>
      <c r="E697" t="s">
        <v>519</v>
      </c>
      <c r="F697" t="s">
        <v>519</v>
      </c>
      <c r="G697" s="284">
        <v>0</v>
      </c>
      <c r="H697"/>
      <c r="I697"/>
      <c r="J697"/>
      <c r="K697" s="285">
        <v>44927</v>
      </c>
      <c r="L697" s="286">
        <v>4.6100000000000002E-2</v>
      </c>
      <c r="M697" s="286">
        <v>0</v>
      </c>
      <c r="N697" s="286">
        <v>4.6100000000000002E-2</v>
      </c>
    </row>
    <row r="698" spans="1:14" ht="15" x14ac:dyDescent="0.25">
      <c r="A698" t="s">
        <v>346</v>
      </c>
      <c r="B698" t="s">
        <v>2261</v>
      </c>
      <c r="C698">
        <v>0.5</v>
      </c>
      <c r="D698" t="s">
        <v>403</v>
      </c>
      <c r="E698" t="s">
        <v>519</v>
      </c>
      <c r="F698" t="s">
        <v>519</v>
      </c>
      <c r="G698" s="284">
        <v>0</v>
      </c>
      <c r="H698"/>
      <c r="I698"/>
      <c r="J698"/>
      <c r="K698" s="285">
        <v>44927</v>
      </c>
      <c r="L698" s="286">
        <v>5.3200000000000004E-2</v>
      </c>
      <c r="M698" s="286">
        <v>0</v>
      </c>
      <c r="N698" s="286">
        <v>5.3200000000000004E-2</v>
      </c>
    </row>
    <row r="699" spans="1:14" ht="15" x14ac:dyDescent="0.25">
      <c r="A699" t="s">
        <v>2262</v>
      </c>
      <c r="B699" t="s">
        <v>2261</v>
      </c>
      <c r="C699">
        <v>0.5</v>
      </c>
      <c r="D699" t="s">
        <v>403</v>
      </c>
      <c r="E699" t="s">
        <v>519</v>
      </c>
      <c r="F699" t="s">
        <v>519</v>
      </c>
      <c r="G699" s="284">
        <v>0</v>
      </c>
      <c r="H699"/>
      <c r="I699"/>
      <c r="J699"/>
      <c r="K699" s="285">
        <v>44927</v>
      </c>
      <c r="L699" s="286">
        <v>5.3200000000000004E-2</v>
      </c>
      <c r="M699" s="286">
        <v>0</v>
      </c>
      <c r="N699" s="286">
        <v>5.3200000000000004E-2</v>
      </c>
    </row>
    <row r="700" spans="1:14" ht="15" x14ac:dyDescent="0.25">
      <c r="A700" t="s">
        <v>347</v>
      </c>
      <c r="B700" t="s">
        <v>347</v>
      </c>
      <c r="C700">
        <v>0.5</v>
      </c>
      <c r="D700" t="s">
        <v>403</v>
      </c>
      <c r="E700" t="s">
        <v>519</v>
      </c>
      <c r="F700" t="s">
        <v>519</v>
      </c>
      <c r="G700" s="284">
        <v>0</v>
      </c>
      <c r="H700"/>
      <c r="I700"/>
      <c r="J700"/>
      <c r="K700" s="285">
        <v>44927</v>
      </c>
      <c r="L700" s="286">
        <v>5.0199999999999995E-2</v>
      </c>
      <c r="M700" s="286">
        <v>0</v>
      </c>
      <c r="N700" s="286">
        <v>5.0199999999999995E-2</v>
      </c>
    </row>
    <row r="701" spans="1:14" ht="15" x14ac:dyDescent="0.25">
      <c r="A701" t="s">
        <v>2260</v>
      </c>
      <c r="B701" t="s">
        <v>347</v>
      </c>
      <c r="C701">
        <v>0.5</v>
      </c>
      <c r="D701" t="s">
        <v>403</v>
      </c>
      <c r="E701" t="s">
        <v>519</v>
      </c>
      <c r="F701" t="s">
        <v>519</v>
      </c>
      <c r="G701" s="284">
        <v>0</v>
      </c>
      <c r="H701"/>
      <c r="I701"/>
      <c r="J701"/>
      <c r="K701" s="285">
        <v>44927</v>
      </c>
      <c r="L701" s="286">
        <v>5.0199999999999995E-2</v>
      </c>
      <c r="M701" s="286">
        <v>0</v>
      </c>
      <c r="N701" s="286">
        <v>5.0199999999999995E-2</v>
      </c>
    </row>
    <row r="702" spans="1:14" ht="15" x14ac:dyDescent="0.25">
      <c r="A702" t="s">
        <v>348</v>
      </c>
      <c r="B702" t="s">
        <v>348</v>
      </c>
      <c r="C702">
        <v>0.5</v>
      </c>
      <c r="D702" t="s">
        <v>403</v>
      </c>
      <c r="E702" t="s">
        <v>519</v>
      </c>
      <c r="F702" t="s">
        <v>519</v>
      </c>
      <c r="G702" s="284">
        <v>0</v>
      </c>
      <c r="H702"/>
      <c r="I702"/>
      <c r="J702"/>
      <c r="K702" s="285">
        <v>44927</v>
      </c>
      <c r="L702" s="286">
        <v>5.1799999999999999E-2</v>
      </c>
      <c r="M702" s="286">
        <v>0</v>
      </c>
      <c r="N702" s="286">
        <v>5.1799999999999999E-2</v>
      </c>
    </row>
    <row r="703" spans="1:14" ht="15" x14ac:dyDescent="0.25">
      <c r="A703" t="s">
        <v>2259</v>
      </c>
      <c r="B703" t="s">
        <v>348</v>
      </c>
      <c r="C703">
        <v>0.5</v>
      </c>
      <c r="D703" t="s">
        <v>403</v>
      </c>
      <c r="E703" t="s">
        <v>519</v>
      </c>
      <c r="F703" t="s">
        <v>519</v>
      </c>
      <c r="G703" s="284">
        <v>0</v>
      </c>
      <c r="H703"/>
      <c r="I703"/>
      <c r="J703"/>
      <c r="K703" s="285">
        <v>44927</v>
      </c>
      <c r="L703" s="286">
        <v>5.1799999999999999E-2</v>
      </c>
      <c r="M703" s="286">
        <v>0</v>
      </c>
      <c r="N703" s="286">
        <v>5.1799999999999999E-2</v>
      </c>
    </row>
    <row r="704" spans="1:14" ht="15" x14ac:dyDescent="0.25">
      <c r="A704" t="s">
        <v>2258</v>
      </c>
      <c r="B704" t="s">
        <v>2257</v>
      </c>
      <c r="C704">
        <v>0.5</v>
      </c>
      <c r="D704" t="s">
        <v>403</v>
      </c>
      <c r="E704" t="s">
        <v>519</v>
      </c>
      <c r="F704" t="s">
        <v>519</v>
      </c>
      <c r="G704" s="284">
        <v>0</v>
      </c>
      <c r="H704"/>
      <c r="I704"/>
      <c r="J704"/>
      <c r="K704" s="285">
        <v>44927</v>
      </c>
      <c r="L704" s="286">
        <v>6.0499999999999998E-2</v>
      </c>
      <c r="M704" s="286">
        <v>0</v>
      </c>
      <c r="N704" s="286">
        <v>6.0499999999999998E-2</v>
      </c>
    </row>
    <row r="705" spans="1:14" ht="15" x14ac:dyDescent="0.25">
      <c r="A705" t="s">
        <v>349</v>
      </c>
      <c r="B705" t="s">
        <v>2257</v>
      </c>
      <c r="C705">
        <v>0.5</v>
      </c>
      <c r="D705" t="s">
        <v>403</v>
      </c>
      <c r="E705" t="s">
        <v>519</v>
      </c>
      <c r="F705" t="s">
        <v>519</v>
      </c>
      <c r="G705" s="284">
        <v>0</v>
      </c>
      <c r="H705"/>
      <c r="I705"/>
      <c r="J705"/>
      <c r="K705" s="285">
        <v>44927</v>
      </c>
      <c r="L705" s="286">
        <v>6.0499999999999998E-2</v>
      </c>
      <c r="M705" s="286">
        <v>0</v>
      </c>
      <c r="N705" s="286">
        <v>6.0499999999999998E-2</v>
      </c>
    </row>
    <row r="706" spans="1:14" ht="15" x14ac:dyDescent="0.25">
      <c r="A706" t="s">
        <v>2256</v>
      </c>
      <c r="B706" t="s">
        <v>1112</v>
      </c>
      <c r="C706">
        <v>0.5</v>
      </c>
      <c r="D706" t="s">
        <v>783</v>
      </c>
      <c r="E706" t="s">
        <v>519</v>
      </c>
      <c r="F706" t="s">
        <v>519</v>
      </c>
      <c r="G706" s="284">
        <v>0</v>
      </c>
      <c r="H706"/>
      <c r="I706"/>
      <c r="J706"/>
      <c r="K706" s="285">
        <v>42979</v>
      </c>
      <c r="L706" s="286">
        <v>0</v>
      </c>
      <c r="M706" s="286">
        <v>0</v>
      </c>
      <c r="N706" s="286">
        <v>0</v>
      </c>
    </row>
    <row r="707" spans="1:14" ht="15" x14ac:dyDescent="0.25">
      <c r="A707" t="s">
        <v>2255</v>
      </c>
      <c r="B707" t="s">
        <v>2254</v>
      </c>
      <c r="C707">
        <v>0.5</v>
      </c>
      <c r="D707" t="s">
        <v>403</v>
      </c>
      <c r="E707" t="s">
        <v>519</v>
      </c>
      <c r="F707" t="s">
        <v>519</v>
      </c>
      <c r="G707" s="284">
        <v>0</v>
      </c>
      <c r="H707"/>
      <c r="I707"/>
      <c r="J707"/>
      <c r="K707" s="285">
        <v>44927</v>
      </c>
      <c r="L707" s="286">
        <v>4.9500000000000002E-2</v>
      </c>
      <c r="M707" s="286">
        <v>0</v>
      </c>
      <c r="N707" s="286">
        <v>4.9500000000000002E-2</v>
      </c>
    </row>
    <row r="708" spans="1:14" ht="15" x14ac:dyDescent="0.25">
      <c r="A708" t="s">
        <v>2254</v>
      </c>
      <c r="B708" t="s">
        <v>2254</v>
      </c>
      <c r="C708">
        <v>0.5</v>
      </c>
      <c r="D708" t="s">
        <v>403</v>
      </c>
      <c r="E708" t="s">
        <v>519</v>
      </c>
      <c r="F708" t="s">
        <v>519</v>
      </c>
      <c r="G708" s="284">
        <v>0</v>
      </c>
      <c r="H708"/>
      <c r="I708"/>
      <c r="J708"/>
      <c r="K708" s="285">
        <v>44927</v>
      </c>
      <c r="L708" s="286">
        <v>4.9500000000000002E-2</v>
      </c>
      <c r="M708" s="286">
        <v>0</v>
      </c>
      <c r="N708" s="286">
        <v>4.9500000000000002E-2</v>
      </c>
    </row>
    <row r="709" spans="1:14" ht="15" x14ac:dyDescent="0.25">
      <c r="A709" t="s">
        <v>2253</v>
      </c>
      <c r="B709" t="s">
        <v>538</v>
      </c>
      <c r="C709">
        <v>0.5</v>
      </c>
      <c r="D709" t="s">
        <v>403</v>
      </c>
      <c r="E709" t="s">
        <v>519</v>
      </c>
      <c r="F709" t="s">
        <v>519</v>
      </c>
      <c r="G709" s="284">
        <v>0</v>
      </c>
      <c r="H709"/>
      <c r="I709"/>
      <c r="J709"/>
      <c r="K709" s="285">
        <v>40391</v>
      </c>
      <c r="L709" s="286">
        <v>0</v>
      </c>
      <c r="M709" s="286">
        <v>0</v>
      </c>
      <c r="N709" s="286">
        <v>0</v>
      </c>
    </row>
    <row r="710" spans="1:14" ht="15" x14ac:dyDescent="0.25">
      <c r="A710" t="s">
        <v>2252</v>
      </c>
      <c r="B710" t="s">
        <v>538</v>
      </c>
      <c r="C710">
        <v>0.5</v>
      </c>
      <c r="D710" t="s">
        <v>403</v>
      </c>
      <c r="E710" t="s">
        <v>519</v>
      </c>
      <c r="F710" t="s">
        <v>519</v>
      </c>
      <c r="G710" s="284">
        <v>0</v>
      </c>
      <c r="H710"/>
      <c r="I710"/>
      <c r="J710"/>
      <c r="K710" s="285">
        <v>40391</v>
      </c>
      <c r="L710" s="286">
        <v>0</v>
      </c>
      <c r="M710" s="286">
        <v>0</v>
      </c>
      <c r="N710" s="286">
        <v>0</v>
      </c>
    </row>
    <row r="711" spans="1:14" ht="15" x14ac:dyDescent="0.25">
      <c r="A711" t="s">
        <v>350</v>
      </c>
      <c r="B711" t="s">
        <v>538</v>
      </c>
      <c r="C711">
        <v>0.5</v>
      </c>
      <c r="D711" t="s">
        <v>403</v>
      </c>
      <c r="E711" t="s">
        <v>519</v>
      </c>
      <c r="F711" t="s">
        <v>519</v>
      </c>
      <c r="G711" s="284">
        <v>0</v>
      </c>
      <c r="H711"/>
      <c r="I711"/>
      <c r="J711"/>
      <c r="K711" s="285">
        <v>40391</v>
      </c>
      <c r="L711" s="286">
        <v>0</v>
      </c>
      <c r="M711" s="286">
        <v>0</v>
      </c>
      <c r="N711" s="286">
        <v>0</v>
      </c>
    </row>
    <row r="712" spans="1:14" ht="15" x14ac:dyDescent="0.25">
      <c r="A712" t="s">
        <v>2251</v>
      </c>
      <c r="B712" t="s">
        <v>538</v>
      </c>
      <c r="C712">
        <v>0.5</v>
      </c>
      <c r="D712" t="s">
        <v>403</v>
      </c>
      <c r="E712" t="s">
        <v>519</v>
      </c>
      <c r="F712" t="s">
        <v>519</v>
      </c>
      <c r="G712" s="284">
        <v>0</v>
      </c>
      <c r="H712"/>
      <c r="I712"/>
      <c r="J712"/>
      <c r="K712" s="285">
        <v>40391</v>
      </c>
      <c r="L712" s="286">
        <v>0</v>
      </c>
      <c r="M712" s="286">
        <v>0</v>
      </c>
      <c r="N712" s="286">
        <v>0</v>
      </c>
    </row>
    <row r="713" spans="1:14" ht="15" x14ac:dyDescent="0.25">
      <c r="A713" t="s">
        <v>2250</v>
      </c>
      <c r="B713" t="s">
        <v>538</v>
      </c>
      <c r="C713">
        <v>0.5</v>
      </c>
      <c r="D713" t="s">
        <v>403</v>
      </c>
      <c r="E713" t="s">
        <v>519</v>
      </c>
      <c r="F713" t="s">
        <v>519</v>
      </c>
      <c r="G713" s="284">
        <v>0</v>
      </c>
      <c r="H713"/>
      <c r="I713"/>
      <c r="J713"/>
      <c r="K713" s="285">
        <v>40391</v>
      </c>
      <c r="L713" s="286">
        <v>0</v>
      </c>
      <c r="M713" s="286">
        <v>0</v>
      </c>
      <c r="N713" s="286">
        <v>0</v>
      </c>
    </row>
    <row r="714" spans="1:14" ht="15" x14ac:dyDescent="0.25">
      <c r="A714" t="s">
        <v>2249</v>
      </c>
      <c r="B714" t="s">
        <v>538</v>
      </c>
      <c r="C714">
        <v>0.5</v>
      </c>
      <c r="D714" t="s">
        <v>403</v>
      </c>
      <c r="E714" t="s">
        <v>519</v>
      </c>
      <c r="F714" t="s">
        <v>519</v>
      </c>
      <c r="G714" s="284">
        <v>0</v>
      </c>
      <c r="H714"/>
      <c r="I714"/>
      <c r="J714"/>
      <c r="K714" s="285">
        <v>40391</v>
      </c>
      <c r="L714" s="286">
        <v>0</v>
      </c>
      <c r="M714" s="286">
        <v>0</v>
      </c>
      <c r="N714" s="286">
        <v>0</v>
      </c>
    </row>
    <row r="715" spans="1:14" ht="15" x14ac:dyDescent="0.25">
      <c r="A715" t="s">
        <v>2248</v>
      </c>
      <c r="B715" t="s">
        <v>538</v>
      </c>
      <c r="C715">
        <v>0.5</v>
      </c>
      <c r="D715" t="s">
        <v>403</v>
      </c>
      <c r="E715" t="s">
        <v>519</v>
      </c>
      <c r="F715" t="s">
        <v>519</v>
      </c>
      <c r="G715" s="284">
        <v>0</v>
      </c>
      <c r="H715"/>
      <c r="I715"/>
      <c r="J715"/>
      <c r="K715" s="285">
        <v>40391</v>
      </c>
      <c r="L715" s="286">
        <v>0</v>
      </c>
      <c r="M715" s="286">
        <v>0</v>
      </c>
      <c r="N715" s="286">
        <v>0</v>
      </c>
    </row>
    <row r="716" spans="1:14" ht="15" x14ac:dyDescent="0.25">
      <c r="A716" t="s">
        <v>2247</v>
      </c>
      <c r="B716" t="s">
        <v>538</v>
      </c>
      <c r="C716">
        <v>0.5</v>
      </c>
      <c r="D716" t="s">
        <v>403</v>
      </c>
      <c r="E716" t="s">
        <v>519</v>
      </c>
      <c r="F716" t="s">
        <v>519</v>
      </c>
      <c r="G716" s="284">
        <v>0</v>
      </c>
      <c r="H716"/>
      <c r="I716"/>
      <c r="J716"/>
      <c r="K716" s="285">
        <v>40391</v>
      </c>
      <c r="L716" s="286">
        <v>0</v>
      </c>
      <c r="M716" s="286">
        <v>0</v>
      </c>
      <c r="N716" s="286">
        <v>0</v>
      </c>
    </row>
    <row r="717" spans="1:14" ht="15" x14ac:dyDescent="0.25">
      <c r="A717" t="s">
        <v>2246</v>
      </c>
      <c r="B717" t="s">
        <v>520</v>
      </c>
      <c r="C717">
        <v>0.5</v>
      </c>
      <c r="D717" t="s">
        <v>403</v>
      </c>
      <c r="E717" t="s">
        <v>519</v>
      </c>
      <c r="F717" t="s">
        <v>519</v>
      </c>
      <c r="G717" s="284">
        <v>0</v>
      </c>
      <c r="H717"/>
      <c r="I717"/>
      <c r="J717"/>
      <c r="K717" s="285">
        <v>41730</v>
      </c>
      <c r="L717" s="286">
        <v>0</v>
      </c>
      <c r="M717" s="286">
        <v>0</v>
      </c>
      <c r="N717" s="286">
        <v>0</v>
      </c>
    </row>
    <row r="718" spans="1:14" ht="15" x14ac:dyDescent="0.25">
      <c r="A718" t="s">
        <v>2245</v>
      </c>
      <c r="B718" t="s">
        <v>2243</v>
      </c>
      <c r="C718">
        <v>0.5</v>
      </c>
      <c r="D718" t="s">
        <v>403</v>
      </c>
      <c r="E718" t="s">
        <v>519</v>
      </c>
      <c r="F718" t="s">
        <v>519</v>
      </c>
      <c r="G718" s="284">
        <v>0</v>
      </c>
      <c r="H718"/>
      <c r="I718"/>
      <c r="J718"/>
      <c r="K718" s="285">
        <v>43101</v>
      </c>
      <c r="L718" s="286">
        <v>0</v>
      </c>
      <c r="M718" s="286">
        <v>0</v>
      </c>
      <c r="N718" s="286">
        <v>0</v>
      </c>
    </row>
    <row r="719" spans="1:14" ht="15" x14ac:dyDescent="0.25">
      <c r="A719" t="s">
        <v>2244</v>
      </c>
      <c r="B719" t="s">
        <v>2243</v>
      </c>
      <c r="C719">
        <v>0.5</v>
      </c>
      <c r="D719" t="s">
        <v>403</v>
      </c>
      <c r="E719" t="s">
        <v>519</v>
      </c>
      <c r="F719" t="s">
        <v>519</v>
      </c>
      <c r="G719" s="284">
        <v>0</v>
      </c>
      <c r="H719"/>
      <c r="I719"/>
      <c r="J719"/>
      <c r="K719" s="285">
        <v>43101</v>
      </c>
      <c r="L719" s="286">
        <v>0</v>
      </c>
      <c r="M719" s="286">
        <v>0</v>
      </c>
      <c r="N719" s="286">
        <v>0</v>
      </c>
    </row>
    <row r="720" spans="1:14" ht="15" x14ac:dyDescent="0.25">
      <c r="A720" t="s">
        <v>203</v>
      </c>
      <c r="B720" t="s">
        <v>203</v>
      </c>
      <c r="C720">
        <v>0.5</v>
      </c>
      <c r="D720" t="s">
        <v>403</v>
      </c>
      <c r="E720" t="s">
        <v>519</v>
      </c>
      <c r="F720" t="s">
        <v>519</v>
      </c>
      <c r="G720" s="284">
        <v>0</v>
      </c>
      <c r="H720"/>
      <c r="I720"/>
      <c r="J720"/>
      <c r="K720" s="285">
        <v>44927</v>
      </c>
      <c r="L720" s="286">
        <v>1.1699999999999999E-2</v>
      </c>
      <c r="M720" s="286">
        <v>0</v>
      </c>
      <c r="N720" s="286">
        <v>1.1699999999999999E-2</v>
      </c>
    </row>
    <row r="721" spans="1:14" ht="15" x14ac:dyDescent="0.25">
      <c r="A721" t="s">
        <v>2242</v>
      </c>
      <c r="B721" t="s">
        <v>2242</v>
      </c>
      <c r="C721">
        <v>0.5</v>
      </c>
      <c r="D721" t="s">
        <v>403</v>
      </c>
      <c r="E721" t="s">
        <v>519</v>
      </c>
      <c r="F721" t="s">
        <v>519</v>
      </c>
      <c r="G721" s="284">
        <v>0</v>
      </c>
      <c r="H721"/>
      <c r="I721"/>
      <c r="J721"/>
      <c r="K721" s="285">
        <v>44927</v>
      </c>
      <c r="L721" s="286">
        <v>1.1699999999999999E-2</v>
      </c>
      <c r="M721" s="286">
        <v>0</v>
      </c>
      <c r="N721" s="286">
        <v>1.1699999999999999E-2</v>
      </c>
    </row>
    <row r="722" spans="1:14" ht="15" x14ac:dyDescent="0.25">
      <c r="A722" t="s">
        <v>2241</v>
      </c>
      <c r="B722" t="s">
        <v>2241</v>
      </c>
      <c r="C722">
        <v>0.5</v>
      </c>
      <c r="D722" t="s">
        <v>403</v>
      </c>
      <c r="E722" t="s">
        <v>519</v>
      </c>
      <c r="F722" t="s">
        <v>519</v>
      </c>
      <c r="G722" s="284">
        <v>0</v>
      </c>
      <c r="H722"/>
      <c r="I722"/>
      <c r="J722"/>
      <c r="K722" s="285">
        <v>44927</v>
      </c>
      <c r="L722" s="286">
        <v>1.1699999999999999E-2</v>
      </c>
      <c r="M722" s="286">
        <v>0</v>
      </c>
      <c r="N722" s="286">
        <v>1.1699999999999999E-2</v>
      </c>
    </row>
    <row r="723" spans="1:14" ht="15" x14ac:dyDescent="0.25">
      <c r="A723" t="s">
        <v>2240</v>
      </c>
      <c r="B723" t="s">
        <v>2240</v>
      </c>
      <c r="C723">
        <v>0.5</v>
      </c>
      <c r="D723" t="s">
        <v>403</v>
      </c>
      <c r="E723" t="s">
        <v>519</v>
      </c>
      <c r="F723" t="s">
        <v>519</v>
      </c>
      <c r="G723" s="284">
        <v>0</v>
      </c>
      <c r="H723"/>
      <c r="I723"/>
      <c r="J723"/>
      <c r="K723" s="285">
        <v>44927</v>
      </c>
      <c r="L723" s="286">
        <v>1.1699999999999999E-2</v>
      </c>
      <c r="M723" s="286">
        <v>0</v>
      </c>
      <c r="N723" s="286">
        <v>1.1699999999999999E-2</v>
      </c>
    </row>
    <row r="724" spans="1:14" ht="15" x14ac:dyDescent="0.25">
      <c r="A724" t="s">
        <v>2239</v>
      </c>
      <c r="B724" t="s">
        <v>2239</v>
      </c>
      <c r="C724">
        <v>0.5</v>
      </c>
      <c r="D724" t="s">
        <v>403</v>
      </c>
      <c r="E724" t="s">
        <v>519</v>
      </c>
      <c r="F724" t="s">
        <v>519</v>
      </c>
      <c r="G724" s="284">
        <v>0</v>
      </c>
      <c r="H724"/>
      <c r="I724"/>
      <c r="J724"/>
      <c r="K724" s="285">
        <v>44927</v>
      </c>
      <c r="L724" s="286">
        <v>1.1699999999999999E-2</v>
      </c>
      <c r="M724" s="286">
        <v>0</v>
      </c>
      <c r="N724" s="286">
        <v>1.1699999999999999E-2</v>
      </c>
    </row>
    <row r="725" spans="1:14" ht="15" x14ac:dyDescent="0.25">
      <c r="A725" t="s">
        <v>2238</v>
      </c>
      <c r="B725" t="s">
        <v>520</v>
      </c>
      <c r="C725">
        <v>0.5</v>
      </c>
      <c r="D725" t="s">
        <v>403</v>
      </c>
      <c r="E725" t="s">
        <v>519</v>
      </c>
      <c r="F725" t="s">
        <v>519</v>
      </c>
      <c r="G725" s="284">
        <v>0</v>
      </c>
      <c r="H725"/>
      <c r="I725"/>
      <c r="J725"/>
      <c r="K725" s="285">
        <v>41730</v>
      </c>
      <c r="L725" s="286">
        <v>0</v>
      </c>
      <c r="M725" s="286">
        <v>0</v>
      </c>
      <c r="N725" s="286">
        <v>0</v>
      </c>
    </row>
    <row r="726" spans="1:14" ht="15" x14ac:dyDescent="0.25">
      <c r="A726" t="s">
        <v>239</v>
      </c>
      <c r="B726" t="s">
        <v>239</v>
      </c>
      <c r="C726">
        <v>0.5</v>
      </c>
      <c r="D726" t="s">
        <v>403</v>
      </c>
      <c r="E726" t="s">
        <v>519</v>
      </c>
      <c r="F726" t="s">
        <v>519</v>
      </c>
      <c r="G726" s="284">
        <v>0</v>
      </c>
      <c r="H726"/>
      <c r="I726"/>
      <c r="J726"/>
      <c r="K726" s="285">
        <v>44927</v>
      </c>
      <c r="L726" s="286">
        <v>1.3300000000000001E-2</v>
      </c>
      <c r="M726" s="286">
        <v>0</v>
      </c>
      <c r="N726" s="286">
        <v>1.3300000000000001E-2</v>
      </c>
    </row>
    <row r="727" spans="1:14" ht="15" x14ac:dyDescent="0.25">
      <c r="A727" t="s">
        <v>2237</v>
      </c>
      <c r="B727" t="s">
        <v>520</v>
      </c>
      <c r="C727">
        <v>0.5</v>
      </c>
      <c r="D727" t="s">
        <v>403</v>
      </c>
      <c r="E727" t="s">
        <v>519</v>
      </c>
      <c r="F727" t="s">
        <v>519</v>
      </c>
      <c r="G727" s="284">
        <v>0</v>
      </c>
      <c r="H727"/>
      <c r="I727"/>
      <c r="J727"/>
      <c r="K727" s="285">
        <v>41730</v>
      </c>
      <c r="L727" s="286">
        <v>0</v>
      </c>
      <c r="M727" s="286">
        <v>0</v>
      </c>
      <c r="N727" s="286">
        <v>0</v>
      </c>
    </row>
    <row r="728" spans="1:14" ht="15" x14ac:dyDescent="0.25">
      <c r="A728" t="s">
        <v>2236</v>
      </c>
      <c r="B728" t="s">
        <v>2235</v>
      </c>
      <c r="C728">
        <v>0.5</v>
      </c>
      <c r="D728" t="s">
        <v>403</v>
      </c>
      <c r="E728" t="s">
        <v>519</v>
      </c>
      <c r="F728" t="s">
        <v>519</v>
      </c>
      <c r="G728" s="284">
        <v>0</v>
      </c>
      <c r="H728"/>
      <c r="I728"/>
      <c r="J728"/>
      <c r="K728" s="285">
        <v>44927</v>
      </c>
      <c r="L728" s="286">
        <v>1.11E-2</v>
      </c>
      <c r="M728" s="286">
        <v>0</v>
      </c>
      <c r="N728" s="286">
        <v>1.11E-2</v>
      </c>
    </row>
    <row r="729" spans="1:14" ht="15" x14ac:dyDescent="0.25">
      <c r="A729" t="s">
        <v>2235</v>
      </c>
      <c r="B729" t="s">
        <v>2235</v>
      </c>
      <c r="C729">
        <v>0.5</v>
      </c>
      <c r="D729" t="s">
        <v>403</v>
      </c>
      <c r="E729" t="s">
        <v>519</v>
      </c>
      <c r="F729" t="s">
        <v>519</v>
      </c>
      <c r="G729" s="284">
        <v>0</v>
      </c>
      <c r="H729"/>
      <c r="I729"/>
      <c r="J729"/>
      <c r="K729" s="285">
        <v>44927</v>
      </c>
      <c r="L729" s="286">
        <v>1.11E-2</v>
      </c>
      <c r="M729" s="286">
        <v>0</v>
      </c>
      <c r="N729" s="286">
        <v>1.11E-2</v>
      </c>
    </row>
    <row r="730" spans="1:14" ht="15" x14ac:dyDescent="0.25">
      <c r="A730" t="s">
        <v>2234</v>
      </c>
      <c r="B730" t="s">
        <v>2234</v>
      </c>
      <c r="C730">
        <v>0.5</v>
      </c>
      <c r="D730" t="s">
        <v>403</v>
      </c>
      <c r="E730" t="s">
        <v>519</v>
      </c>
      <c r="F730" t="s">
        <v>519</v>
      </c>
      <c r="G730" s="284">
        <v>0</v>
      </c>
      <c r="H730"/>
      <c r="I730"/>
      <c r="J730"/>
      <c r="K730" s="285">
        <v>44927</v>
      </c>
      <c r="L730" s="286">
        <v>1.11E-2</v>
      </c>
      <c r="M730" s="286">
        <v>0</v>
      </c>
      <c r="N730" s="286">
        <v>1.11E-2</v>
      </c>
    </row>
    <row r="731" spans="1:14" ht="15" x14ac:dyDescent="0.25">
      <c r="A731" t="s">
        <v>2233</v>
      </c>
      <c r="B731" t="s">
        <v>2233</v>
      </c>
      <c r="C731">
        <v>0.5</v>
      </c>
      <c r="D731" t="s">
        <v>403</v>
      </c>
      <c r="E731" t="s">
        <v>519</v>
      </c>
      <c r="F731" t="s">
        <v>519</v>
      </c>
      <c r="G731" s="284">
        <v>0</v>
      </c>
      <c r="H731"/>
      <c r="I731"/>
      <c r="J731"/>
      <c r="K731" s="285">
        <v>44927</v>
      </c>
      <c r="L731" s="286">
        <v>1.11E-2</v>
      </c>
      <c r="M731" s="286">
        <v>0</v>
      </c>
      <c r="N731" s="286">
        <v>1.11E-2</v>
      </c>
    </row>
    <row r="732" spans="1:14" ht="15" x14ac:dyDescent="0.25">
      <c r="A732" t="s">
        <v>2232</v>
      </c>
      <c r="B732" t="s">
        <v>538</v>
      </c>
      <c r="C732">
        <v>0.5</v>
      </c>
      <c r="D732" t="s">
        <v>403</v>
      </c>
      <c r="E732" t="s">
        <v>519</v>
      </c>
      <c r="F732" t="s">
        <v>519</v>
      </c>
      <c r="G732" s="284">
        <v>0</v>
      </c>
      <c r="H732"/>
      <c r="I732"/>
      <c r="J732"/>
      <c r="K732" s="285">
        <v>40391</v>
      </c>
      <c r="L732" s="286">
        <v>0</v>
      </c>
      <c r="M732" s="286">
        <v>0</v>
      </c>
      <c r="N732" s="286">
        <v>0</v>
      </c>
    </row>
    <row r="733" spans="1:14" ht="15" x14ac:dyDescent="0.25">
      <c r="A733" t="s">
        <v>2231</v>
      </c>
      <c r="B733" t="s">
        <v>538</v>
      </c>
      <c r="C733">
        <v>0.5</v>
      </c>
      <c r="D733" t="s">
        <v>403</v>
      </c>
      <c r="E733" t="s">
        <v>519</v>
      </c>
      <c r="F733" t="s">
        <v>519</v>
      </c>
      <c r="G733" s="284">
        <v>0</v>
      </c>
      <c r="H733"/>
      <c r="I733"/>
      <c r="J733"/>
      <c r="K733" s="285">
        <v>40391</v>
      </c>
      <c r="L733" s="286">
        <v>0</v>
      </c>
      <c r="M733" s="286">
        <v>0</v>
      </c>
      <c r="N733" s="286">
        <v>0</v>
      </c>
    </row>
    <row r="734" spans="1:14" ht="15" x14ac:dyDescent="0.25">
      <c r="A734" t="s">
        <v>2230</v>
      </c>
      <c r="B734" t="s">
        <v>538</v>
      </c>
      <c r="C734">
        <v>0.5</v>
      </c>
      <c r="D734" t="s">
        <v>403</v>
      </c>
      <c r="E734" t="s">
        <v>519</v>
      </c>
      <c r="F734" t="s">
        <v>519</v>
      </c>
      <c r="G734" s="284">
        <v>0</v>
      </c>
      <c r="H734"/>
      <c r="I734"/>
      <c r="J734"/>
      <c r="K734" s="285">
        <v>40391</v>
      </c>
      <c r="L734" s="286">
        <v>0</v>
      </c>
      <c r="M734" s="286">
        <v>0</v>
      </c>
      <c r="N734" s="286">
        <v>0</v>
      </c>
    </row>
    <row r="735" spans="1:14" ht="15" x14ac:dyDescent="0.25">
      <c r="A735" t="s">
        <v>2229</v>
      </c>
      <c r="B735" t="s">
        <v>538</v>
      </c>
      <c r="C735">
        <v>0.5</v>
      </c>
      <c r="D735" t="s">
        <v>403</v>
      </c>
      <c r="E735" t="s">
        <v>519</v>
      </c>
      <c r="F735" t="s">
        <v>519</v>
      </c>
      <c r="G735" s="284">
        <v>0</v>
      </c>
      <c r="H735"/>
      <c r="I735"/>
      <c r="J735"/>
      <c r="K735" s="285">
        <v>40391</v>
      </c>
      <c r="L735" s="286">
        <v>0</v>
      </c>
      <c r="M735" s="286">
        <v>0</v>
      </c>
      <c r="N735" s="286">
        <v>0</v>
      </c>
    </row>
    <row r="736" spans="1:14" ht="15" x14ac:dyDescent="0.25">
      <c r="A736" t="s">
        <v>2228</v>
      </c>
      <c r="B736" t="s">
        <v>2228</v>
      </c>
      <c r="C736">
        <v>0.5</v>
      </c>
      <c r="D736" t="s">
        <v>403</v>
      </c>
      <c r="E736" t="s">
        <v>519</v>
      </c>
      <c r="F736" t="s">
        <v>519</v>
      </c>
      <c r="G736" s="284">
        <v>0</v>
      </c>
      <c r="H736"/>
      <c r="I736"/>
      <c r="J736"/>
      <c r="K736" s="285">
        <v>43101</v>
      </c>
      <c r="L736" s="286">
        <v>0</v>
      </c>
      <c r="M736" s="286">
        <v>0</v>
      </c>
      <c r="N736" s="286">
        <v>0</v>
      </c>
    </row>
    <row r="737" spans="1:14" ht="15" x14ac:dyDescent="0.25">
      <c r="A737" t="s">
        <v>2227</v>
      </c>
      <c r="B737" t="s">
        <v>2227</v>
      </c>
      <c r="C737">
        <v>0.5</v>
      </c>
      <c r="D737" t="s">
        <v>403</v>
      </c>
      <c r="E737" t="s">
        <v>519</v>
      </c>
      <c r="F737" t="s">
        <v>519</v>
      </c>
      <c r="G737" s="284">
        <v>0</v>
      </c>
      <c r="H737"/>
      <c r="I737"/>
      <c r="J737"/>
      <c r="K737" s="285">
        <v>44927</v>
      </c>
      <c r="L737" s="286">
        <v>1.2E-2</v>
      </c>
      <c r="M737" s="286">
        <v>0</v>
      </c>
      <c r="N737" s="286">
        <v>1.2E-2</v>
      </c>
    </row>
    <row r="738" spans="1:14" ht="15" x14ac:dyDescent="0.25">
      <c r="A738" t="s">
        <v>2226</v>
      </c>
      <c r="B738" t="s">
        <v>2226</v>
      </c>
      <c r="C738">
        <v>0.5</v>
      </c>
      <c r="D738" t="s">
        <v>403</v>
      </c>
      <c r="E738" t="s">
        <v>519</v>
      </c>
      <c r="F738" t="s">
        <v>519</v>
      </c>
      <c r="G738" s="284">
        <v>0</v>
      </c>
      <c r="H738"/>
      <c r="I738"/>
      <c r="J738"/>
      <c r="K738" s="285">
        <v>44927</v>
      </c>
      <c r="L738" s="286">
        <v>1.2E-2</v>
      </c>
      <c r="M738" s="286">
        <v>0</v>
      </c>
      <c r="N738" s="286">
        <v>1.2E-2</v>
      </c>
    </row>
    <row r="739" spans="1:14" ht="15" x14ac:dyDescent="0.25">
      <c r="A739" t="s">
        <v>2225</v>
      </c>
      <c r="B739" t="s">
        <v>2225</v>
      </c>
      <c r="C739">
        <v>0.5</v>
      </c>
      <c r="D739" t="s">
        <v>403</v>
      </c>
      <c r="E739" t="s">
        <v>519</v>
      </c>
      <c r="F739" t="s">
        <v>519</v>
      </c>
      <c r="G739" s="284">
        <v>0</v>
      </c>
      <c r="H739"/>
      <c r="I739"/>
      <c r="J739"/>
      <c r="K739" s="285">
        <v>44927</v>
      </c>
      <c r="L739" s="286">
        <v>1.2E-2</v>
      </c>
      <c r="M739" s="286">
        <v>0</v>
      </c>
      <c r="N739" s="286">
        <v>1.2E-2</v>
      </c>
    </row>
    <row r="740" spans="1:14" ht="15" x14ac:dyDescent="0.25">
      <c r="A740" t="s">
        <v>2224</v>
      </c>
      <c r="B740" t="s">
        <v>2223</v>
      </c>
      <c r="C740">
        <v>0.5</v>
      </c>
      <c r="D740" t="s">
        <v>403</v>
      </c>
      <c r="E740" t="s">
        <v>519</v>
      </c>
      <c r="F740" t="s">
        <v>519</v>
      </c>
      <c r="G740" s="284">
        <v>0</v>
      </c>
      <c r="H740"/>
      <c r="I740"/>
      <c r="J740"/>
      <c r="K740" s="285">
        <v>44927</v>
      </c>
      <c r="L740" s="286">
        <v>1.2E-2</v>
      </c>
      <c r="M740" s="286">
        <v>0</v>
      </c>
      <c r="N740" s="286">
        <v>1.2E-2</v>
      </c>
    </row>
    <row r="741" spans="1:14" ht="15" x14ac:dyDescent="0.25">
      <c r="A741" t="s">
        <v>2222</v>
      </c>
      <c r="B741" t="s">
        <v>2222</v>
      </c>
      <c r="C741">
        <v>0.5</v>
      </c>
      <c r="D741" t="s">
        <v>403</v>
      </c>
      <c r="E741" t="s">
        <v>519</v>
      </c>
      <c r="F741" t="s">
        <v>519</v>
      </c>
      <c r="G741" s="284">
        <v>0</v>
      </c>
      <c r="H741"/>
      <c r="I741"/>
      <c r="J741"/>
      <c r="K741" s="285">
        <v>44927</v>
      </c>
      <c r="L741" s="286">
        <v>1.2E-2</v>
      </c>
      <c r="M741" s="286">
        <v>0</v>
      </c>
      <c r="N741" s="286">
        <v>1.2E-2</v>
      </c>
    </row>
    <row r="742" spans="1:14" ht="15" x14ac:dyDescent="0.25">
      <c r="A742" t="s">
        <v>2221</v>
      </c>
      <c r="B742" t="s">
        <v>2221</v>
      </c>
      <c r="C742">
        <v>0.5</v>
      </c>
      <c r="D742" t="s">
        <v>403</v>
      </c>
      <c r="E742" t="s">
        <v>519</v>
      </c>
      <c r="F742" t="s">
        <v>519</v>
      </c>
      <c r="G742" s="284">
        <v>0</v>
      </c>
      <c r="H742"/>
      <c r="I742"/>
      <c r="J742"/>
      <c r="K742" s="285">
        <v>44927</v>
      </c>
      <c r="L742" s="286">
        <v>1.2E-2</v>
      </c>
      <c r="M742" s="286">
        <v>0</v>
      </c>
      <c r="N742" s="286">
        <v>1.2E-2</v>
      </c>
    </row>
    <row r="743" spans="1:14" ht="15" x14ac:dyDescent="0.25">
      <c r="A743" t="s">
        <v>2219</v>
      </c>
      <c r="B743" t="s">
        <v>2219</v>
      </c>
      <c r="C743">
        <v>0.5</v>
      </c>
      <c r="D743" t="s">
        <v>403</v>
      </c>
      <c r="E743" t="s">
        <v>519</v>
      </c>
      <c r="F743" t="s">
        <v>519</v>
      </c>
      <c r="G743" s="284">
        <v>-0.05</v>
      </c>
      <c r="H743"/>
      <c r="I743"/>
      <c r="J743"/>
      <c r="K743" s="285">
        <v>44927</v>
      </c>
      <c r="L743" s="286">
        <v>1.4857142857142857E-2</v>
      </c>
      <c r="M743" s="286">
        <v>7.4285714285714406E-4</v>
      </c>
      <c r="N743" s="286">
        <v>1.5600000000000001E-2</v>
      </c>
    </row>
    <row r="744" spans="1:14" ht="15" x14ac:dyDescent="0.25">
      <c r="A744" t="s">
        <v>2220</v>
      </c>
      <c r="B744" t="s">
        <v>2219</v>
      </c>
      <c r="C744">
        <v>0.5</v>
      </c>
      <c r="D744" t="s">
        <v>403</v>
      </c>
      <c r="E744" t="s">
        <v>519</v>
      </c>
      <c r="F744" t="s">
        <v>519</v>
      </c>
      <c r="G744" s="284">
        <v>-0.05</v>
      </c>
      <c r="H744"/>
      <c r="I744"/>
      <c r="J744"/>
      <c r="K744" s="285">
        <v>44927</v>
      </c>
      <c r="L744" s="286">
        <v>1.4857142857142857E-2</v>
      </c>
      <c r="M744" s="286">
        <v>7.4285714285714406E-4</v>
      </c>
      <c r="N744" s="286">
        <v>1.5600000000000001E-2</v>
      </c>
    </row>
    <row r="745" spans="1:14" ht="15" x14ac:dyDescent="0.25">
      <c r="A745" t="s">
        <v>2218</v>
      </c>
      <c r="B745" t="s">
        <v>2217</v>
      </c>
      <c r="C745">
        <v>0.5</v>
      </c>
      <c r="D745" t="s">
        <v>403</v>
      </c>
      <c r="E745" t="s">
        <v>519</v>
      </c>
      <c r="F745" t="s">
        <v>519</v>
      </c>
      <c r="G745" s="284">
        <v>0</v>
      </c>
      <c r="H745"/>
      <c r="I745"/>
      <c r="J745"/>
      <c r="K745" s="285">
        <v>43101</v>
      </c>
      <c r="L745" s="286">
        <v>0</v>
      </c>
      <c r="M745" s="286">
        <v>0</v>
      </c>
      <c r="N745" s="286">
        <v>0</v>
      </c>
    </row>
    <row r="746" spans="1:14" ht="15" x14ac:dyDescent="0.25">
      <c r="A746" t="s">
        <v>2215</v>
      </c>
      <c r="B746" t="s">
        <v>2215</v>
      </c>
      <c r="C746">
        <v>0.5</v>
      </c>
      <c r="D746" t="s">
        <v>403</v>
      </c>
      <c r="E746" t="s">
        <v>519</v>
      </c>
      <c r="F746" t="s">
        <v>519</v>
      </c>
      <c r="G746" s="284">
        <v>-0.05</v>
      </c>
      <c r="H746"/>
      <c r="I746"/>
      <c r="J746"/>
      <c r="K746" s="285">
        <v>44927</v>
      </c>
      <c r="L746" s="286">
        <v>1.4857142857142857E-2</v>
      </c>
      <c r="M746" s="286">
        <v>7.4285714285714406E-4</v>
      </c>
      <c r="N746" s="286">
        <v>1.5600000000000001E-2</v>
      </c>
    </row>
    <row r="747" spans="1:14" ht="15" x14ac:dyDescent="0.25">
      <c r="A747" t="s">
        <v>2216</v>
      </c>
      <c r="B747" t="s">
        <v>2215</v>
      </c>
      <c r="C747">
        <v>0.5</v>
      </c>
      <c r="D747" t="s">
        <v>403</v>
      </c>
      <c r="E747" t="s">
        <v>519</v>
      </c>
      <c r="F747" t="s">
        <v>519</v>
      </c>
      <c r="G747" s="284">
        <v>-0.05</v>
      </c>
      <c r="H747"/>
      <c r="I747"/>
      <c r="J747"/>
      <c r="K747" s="285">
        <v>44927</v>
      </c>
      <c r="L747" s="286">
        <v>1.4857142857142857E-2</v>
      </c>
      <c r="M747" s="286">
        <v>7.4285714285714406E-4</v>
      </c>
      <c r="N747" s="286">
        <v>1.5600000000000001E-2</v>
      </c>
    </row>
    <row r="748" spans="1:14" ht="15" x14ac:dyDescent="0.25">
      <c r="A748" t="s">
        <v>2211</v>
      </c>
      <c r="B748" t="s">
        <v>2211</v>
      </c>
      <c r="C748">
        <v>0.5</v>
      </c>
      <c r="D748" t="s">
        <v>403</v>
      </c>
      <c r="E748" t="s">
        <v>519</v>
      </c>
      <c r="F748" t="s">
        <v>519</v>
      </c>
      <c r="G748" s="284">
        <v>-0.05</v>
      </c>
      <c r="H748"/>
      <c r="I748"/>
      <c r="J748"/>
      <c r="K748" s="285">
        <v>44927</v>
      </c>
      <c r="L748" s="286">
        <v>1.4857142857142857E-2</v>
      </c>
      <c r="M748" s="286">
        <v>7.4285714285714406E-4</v>
      </c>
      <c r="N748" s="286">
        <v>1.5600000000000001E-2</v>
      </c>
    </row>
    <row r="749" spans="1:14" ht="15" x14ac:dyDescent="0.25">
      <c r="A749" t="s">
        <v>2214</v>
      </c>
      <c r="B749" t="s">
        <v>2211</v>
      </c>
      <c r="C749">
        <v>0.5</v>
      </c>
      <c r="D749" t="s">
        <v>403</v>
      </c>
      <c r="E749" t="s">
        <v>519</v>
      </c>
      <c r="F749" t="s">
        <v>519</v>
      </c>
      <c r="G749" s="284">
        <v>-0.05</v>
      </c>
      <c r="H749"/>
      <c r="I749"/>
      <c r="J749"/>
      <c r="K749" s="285">
        <v>44927</v>
      </c>
      <c r="L749" s="286">
        <v>1.4857142857142857E-2</v>
      </c>
      <c r="M749" s="286">
        <v>7.4285714285714406E-4</v>
      </c>
      <c r="N749" s="286">
        <v>1.5600000000000001E-2</v>
      </c>
    </row>
    <row r="750" spans="1:14" ht="15" x14ac:dyDescent="0.25">
      <c r="A750" t="s">
        <v>2213</v>
      </c>
      <c r="B750" t="s">
        <v>2211</v>
      </c>
      <c r="C750">
        <v>0.5</v>
      </c>
      <c r="D750" t="s">
        <v>403</v>
      </c>
      <c r="E750" t="s">
        <v>519</v>
      </c>
      <c r="F750" t="s">
        <v>519</v>
      </c>
      <c r="G750" s="284">
        <v>-0.05</v>
      </c>
      <c r="H750"/>
      <c r="I750"/>
      <c r="J750"/>
      <c r="K750" s="285">
        <v>44927</v>
      </c>
      <c r="L750" s="286">
        <v>1.4857142857142857E-2</v>
      </c>
      <c r="M750" s="286">
        <v>7.4285714285714406E-4</v>
      </c>
      <c r="N750" s="286">
        <v>1.5600000000000001E-2</v>
      </c>
    </row>
    <row r="751" spans="1:14" ht="15" x14ac:dyDescent="0.25">
      <c r="A751" t="s">
        <v>2212</v>
      </c>
      <c r="B751" t="s">
        <v>2211</v>
      </c>
      <c r="C751">
        <v>0.5</v>
      </c>
      <c r="D751" t="s">
        <v>403</v>
      </c>
      <c r="E751" t="s">
        <v>519</v>
      </c>
      <c r="F751" t="s">
        <v>519</v>
      </c>
      <c r="G751" s="284">
        <v>-0.05</v>
      </c>
      <c r="H751"/>
      <c r="I751"/>
      <c r="J751"/>
      <c r="K751" s="285">
        <v>44927</v>
      </c>
      <c r="L751" s="286">
        <v>1.4857142857142857E-2</v>
      </c>
      <c r="M751" s="286">
        <v>7.4285714285714406E-4</v>
      </c>
      <c r="N751" s="286">
        <v>1.5600000000000001E-2</v>
      </c>
    </row>
    <row r="752" spans="1:14" ht="15" x14ac:dyDescent="0.25">
      <c r="A752" t="s">
        <v>2210</v>
      </c>
      <c r="B752" t="s">
        <v>2209</v>
      </c>
      <c r="C752">
        <v>0.5</v>
      </c>
      <c r="D752" t="s">
        <v>403</v>
      </c>
      <c r="E752" t="s">
        <v>519</v>
      </c>
      <c r="F752" t="s">
        <v>519</v>
      </c>
      <c r="G752" s="284">
        <v>-0.05</v>
      </c>
      <c r="H752"/>
      <c r="I752"/>
      <c r="J752"/>
      <c r="K752" s="285">
        <v>44927</v>
      </c>
      <c r="L752" s="286">
        <v>1.4857142857142857E-2</v>
      </c>
      <c r="M752" s="286">
        <v>7.4285714285714406E-4</v>
      </c>
      <c r="N752" s="286">
        <v>1.5600000000000001E-2</v>
      </c>
    </row>
    <row r="753" spans="1:14" ht="15" x14ac:dyDescent="0.25">
      <c r="A753" t="s">
        <v>240</v>
      </c>
      <c r="B753" t="s">
        <v>2209</v>
      </c>
      <c r="C753">
        <v>0.5</v>
      </c>
      <c r="D753" t="s">
        <v>403</v>
      </c>
      <c r="E753" t="s">
        <v>519</v>
      </c>
      <c r="F753" t="s">
        <v>519</v>
      </c>
      <c r="G753" s="284">
        <v>-0.05</v>
      </c>
      <c r="H753"/>
      <c r="I753"/>
      <c r="J753"/>
      <c r="K753" s="285">
        <v>44927</v>
      </c>
      <c r="L753" s="286">
        <v>1.4857142857142857E-2</v>
      </c>
      <c r="M753" s="286">
        <v>7.4285714285714406E-4</v>
      </c>
      <c r="N753" s="286">
        <v>1.5600000000000001E-2</v>
      </c>
    </row>
    <row r="754" spans="1:14" ht="15" x14ac:dyDescent="0.25">
      <c r="A754" t="s">
        <v>2208</v>
      </c>
      <c r="B754" t="s">
        <v>520</v>
      </c>
      <c r="C754">
        <v>0.5</v>
      </c>
      <c r="D754" t="s">
        <v>403</v>
      </c>
      <c r="E754" t="s">
        <v>519</v>
      </c>
      <c r="F754" t="s">
        <v>519</v>
      </c>
      <c r="G754" s="284">
        <v>0</v>
      </c>
      <c r="H754"/>
      <c r="I754"/>
      <c r="J754"/>
      <c r="K754" s="285">
        <v>41730</v>
      </c>
      <c r="L754" s="286">
        <v>0</v>
      </c>
      <c r="M754" s="286">
        <v>0</v>
      </c>
      <c r="N754" s="286">
        <v>0</v>
      </c>
    </row>
    <row r="755" spans="1:14" ht="15" x14ac:dyDescent="0.25">
      <c r="A755" t="s">
        <v>2207</v>
      </c>
      <c r="B755" t="s">
        <v>2205</v>
      </c>
      <c r="C755">
        <v>0.5</v>
      </c>
      <c r="D755" t="s">
        <v>403</v>
      </c>
      <c r="E755" t="s">
        <v>519</v>
      </c>
      <c r="F755" t="s">
        <v>519</v>
      </c>
      <c r="G755" s="284">
        <v>-0.05</v>
      </c>
      <c r="H755"/>
      <c r="I755"/>
      <c r="J755"/>
      <c r="K755" s="285">
        <v>44927</v>
      </c>
      <c r="L755" s="286">
        <v>1.3809523809523808E-2</v>
      </c>
      <c r="M755" s="286">
        <v>6.9047619047619101E-4</v>
      </c>
      <c r="N755" s="286">
        <v>1.4499999999999999E-2</v>
      </c>
    </row>
    <row r="756" spans="1:14" ht="15" x14ac:dyDescent="0.25">
      <c r="A756" t="s">
        <v>2206</v>
      </c>
      <c r="B756" t="s">
        <v>2205</v>
      </c>
      <c r="C756">
        <v>0.5</v>
      </c>
      <c r="D756" t="s">
        <v>403</v>
      </c>
      <c r="E756" t="s">
        <v>519</v>
      </c>
      <c r="F756" t="s">
        <v>519</v>
      </c>
      <c r="G756" s="284">
        <v>-0.05</v>
      </c>
      <c r="H756"/>
      <c r="I756"/>
      <c r="J756"/>
      <c r="K756" s="285">
        <v>44927</v>
      </c>
      <c r="L756" s="286">
        <v>1.3809523809523808E-2</v>
      </c>
      <c r="M756" s="286">
        <v>6.9047619047619101E-4</v>
      </c>
      <c r="N756" s="286">
        <v>1.4499999999999999E-2</v>
      </c>
    </row>
    <row r="757" spans="1:14" ht="15" x14ac:dyDescent="0.25">
      <c r="A757" t="s">
        <v>2204</v>
      </c>
      <c r="B757" t="s">
        <v>2198</v>
      </c>
      <c r="C757">
        <v>0.5</v>
      </c>
      <c r="D757" t="s">
        <v>403</v>
      </c>
      <c r="E757" t="s">
        <v>519</v>
      </c>
      <c r="F757" t="s">
        <v>519</v>
      </c>
      <c r="G757" s="284">
        <v>-0.05</v>
      </c>
      <c r="H757"/>
      <c r="I757"/>
      <c r="J757"/>
      <c r="K757" s="285">
        <v>44927</v>
      </c>
      <c r="L757" s="286">
        <v>1.5904761904761904E-2</v>
      </c>
      <c r="M757" s="286">
        <v>7.9523809523809538E-4</v>
      </c>
      <c r="N757" s="286">
        <v>1.67E-2</v>
      </c>
    </row>
    <row r="758" spans="1:14" ht="15" x14ac:dyDescent="0.25">
      <c r="A758" t="s">
        <v>2203</v>
      </c>
      <c r="B758" t="s">
        <v>2198</v>
      </c>
      <c r="C758">
        <v>0.5</v>
      </c>
      <c r="D758" t="s">
        <v>403</v>
      </c>
      <c r="E758" t="s">
        <v>519</v>
      </c>
      <c r="F758" t="s">
        <v>519</v>
      </c>
      <c r="G758" s="284">
        <v>-0.05</v>
      </c>
      <c r="H758"/>
      <c r="I758"/>
      <c r="J758"/>
      <c r="K758" s="285">
        <v>44927</v>
      </c>
      <c r="L758" s="286">
        <v>1.5904761904761904E-2</v>
      </c>
      <c r="M758" s="286">
        <v>7.9523809523809538E-4</v>
      </c>
      <c r="N758" s="286">
        <v>1.67E-2</v>
      </c>
    </row>
    <row r="759" spans="1:14" ht="15" x14ac:dyDescent="0.25">
      <c r="A759" t="s">
        <v>2202</v>
      </c>
      <c r="B759" t="s">
        <v>2198</v>
      </c>
      <c r="C759">
        <v>0.5</v>
      </c>
      <c r="D759" t="s">
        <v>403</v>
      </c>
      <c r="E759" t="s">
        <v>519</v>
      </c>
      <c r="F759" t="s">
        <v>519</v>
      </c>
      <c r="G759" s="284">
        <v>-0.05</v>
      </c>
      <c r="H759"/>
      <c r="I759"/>
      <c r="J759"/>
      <c r="K759" s="285">
        <v>44927</v>
      </c>
      <c r="L759" s="286">
        <v>1.5904761904761904E-2</v>
      </c>
      <c r="M759" s="286">
        <v>7.9523809523809538E-4</v>
      </c>
      <c r="N759" s="286">
        <v>1.67E-2</v>
      </c>
    </row>
    <row r="760" spans="1:14" ht="15" x14ac:dyDescent="0.25">
      <c r="A760" t="s">
        <v>2201</v>
      </c>
      <c r="B760" t="s">
        <v>2201</v>
      </c>
      <c r="C760">
        <v>0.5</v>
      </c>
      <c r="D760" t="s">
        <v>403</v>
      </c>
      <c r="E760" t="s">
        <v>519</v>
      </c>
      <c r="F760" t="s">
        <v>519</v>
      </c>
      <c r="G760" s="284">
        <v>-0.05</v>
      </c>
      <c r="H760"/>
      <c r="I760"/>
      <c r="J760"/>
      <c r="K760" s="285">
        <v>44927</v>
      </c>
      <c r="L760" s="286">
        <v>1.5904761904761904E-2</v>
      </c>
      <c r="M760" s="286">
        <v>7.9523809523809538E-4</v>
      </c>
      <c r="N760" s="286">
        <v>1.67E-2</v>
      </c>
    </row>
    <row r="761" spans="1:14" ht="15" x14ac:dyDescent="0.25">
      <c r="A761" t="s">
        <v>2200</v>
      </c>
      <c r="B761" t="s">
        <v>2198</v>
      </c>
      <c r="C761">
        <v>0.5</v>
      </c>
      <c r="D761" t="s">
        <v>403</v>
      </c>
      <c r="E761" t="s">
        <v>519</v>
      </c>
      <c r="F761" t="s">
        <v>519</v>
      </c>
      <c r="G761" s="284">
        <v>-0.05</v>
      </c>
      <c r="H761"/>
      <c r="I761"/>
      <c r="J761"/>
      <c r="K761" s="285">
        <v>44927</v>
      </c>
      <c r="L761" s="286">
        <v>1.5904761904761904E-2</v>
      </c>
      <c r="M761" s="286">
        <v>7.9523809523809538E-4</v>
      </c>
      <c r="N761" s="286">
        <v>1.67E-2</v>
      </c>
    </row>
    <row r="762" spans="1:14" ht="15" x14ac:dyDescent="0.25">
      <c r="A762" t="s">
        <v>2199</v>
      </c>
      <c r="B762" t="s">
        <v>2198</v>
      </c>
      <c r="C762">
        <v>0.5</v>
      </c>
      <c r="D762" t="s">
        <v>403</v>
      </c>
      <c r="E762" t="s">
        <v>519</v>
      </c>
      <c r="F762" t="s">
        <v>519</v>
      </c>
      <c r="G762" s="284">
        <v>-0.05</v>
      </c>
      <c r="H762"/>
      <c r="I762"/>
      <c r="J762"/>
      <c r="K762" s="285">
        <v>44927</v>
      </c>
      <c r="L762" s="286">
        <v>1.5904761904761904E-2</v>
      </c>
      <c r="M762" s="286">
        <v>7.9523809523809538E-4</v>
      </c>
      <c r="N762" s="286">
        <v>1.67E-2</v>
      </c>
    </row>
    <row r="763" spans="1:14" ht="15" x14ac:dyDescent="0.25">
      <c r="A763" t="s">
        <v>2197</v>
      </c>
      <c r="B763" t="s">
        <v>2195</v>
      </c>
      <c r="C763">
        <v>0.5</v>
      </c>
      <c r="D763" t="s">
        <v>403</v>
      </c>
      <c r="E763" t="s">
        <v>519</v>
      </c>
      <c r="F763" t="s">
        <v>519</v>
      </c>
      <c r="G763" s="284">
        <v>-0.05</v>
      </c>
      <c r="H763"/>
      <c r="I763"/>
      <c r="J763"/>
      <c r="K763" s="285">
        <v>44927</v>
      </c>
      <c r="L763" s="286">
        <v>1.3714285714285714E-2</v>
      </c>
      <c r="M763" s="286">
        <v>6.8571428571428603E-4</v>
      </c>
      <c r="N763" s="286">
        <v>1.44E-2</v>
      </c>
    </row>
    <row r="764" spans="1:14" ht="15" x14ac:dyDescent="0.25">
      <c r="A764" t="s">
        <v>2196</v>
      </c>
      <c r="B764" t="s">
        <v>2195</v>
      </c>
      <c r="C764">
        <v>0.5</v>
      </c>
      <c r="D764" t="s">
        <v>403</v>
      </c>
      <c r="E764" t="s">
        <v>519</v>
      </c>
      <c r="F764" t="s">
        <v>519</v>
      </c>
      <c r="G764" s="284">
        <v>-0.05</v>
      </c>
      <c r="H764"/>
      <c r="I764"/>
      <c r="J764"/>
      <c r="K764" s="285">
        <v>44927</v>
      </c>
      <c r="L764" s="286">
        <v>1.3714285714285714E-2</v>
      </c>
      <c r="M764" s="286">
        <v>6.8571428571428603E-4</v>
      </c>
      <c r="N764" s="286">
        <v>1.44E-2</v>
      </c>
    </row>
    <row r="765" spans="1:14" ht="15" x14ac:dyDescent="0.25">
      <c r="A765" t="s">
        <v>2193</v>
      </c>
      <c r="B765" t="s">
        <v>2193</v>
      </c>
      <c r="C765">
        <v>0.5</v>
      </c>
      <c r="D765" t="s">
        <v>403</v>
      </c>
      <c r="E765" t="s">
        <v>519</v>
      </c>
      <c r="F765" t="s">
        <v>519</v>
      </c>
      <c r="G765" s="284">
        <v>-0.05</v>
      </c>
      <c r="H765"/>
      <c r="I765"/>
      <c r="J765"/>
      <c r="K765" s="285">
        <v>44927</v>
      </c>
      <c r="L765" s="286">
        <v>1.3714285714285714E-2</v>
      </c>
      <c r="M765" s="286">
        <v>6.8571428571428603E-4</v>
      </c>
      <c r="N765" s="286">
        <v>1.44E-2</v>
      </c>
    </row>
    <row r="766" spans="1:14" ht="15" x14ac:dyDescent="0.25">
      <c r="A766" t="s">
        <v>2194</v>
      </c>
      <c r="B766" t="s">
        <v>2193</v>
      </c>
      <c r="C766">
        <v>0.5</v>
      </c>
      <c r="D766" t="s">
        <v>403</v>
      </c>
      <c r="E766" t="s">
        <v>519</v>
      </c>
      <c r="F766" t="s">
        <v>519</v>
      </c>
      <c r="G766" s="284">
        <v>-0.05</v>
      </c>
      <c r="H766"/>
      <c r="I766"/>
      <c r="J766"/>
      <c r="K766" s="285">
        <v>44927</v>
      </c>
      <c r="L766" s="286">
        <v>1.3714285714285714E-2</v>
      </c>
      <c r="M766" s="286">
        <v>6.8571428571428603E-4</v>
      </c>
      <c r="N766" s="286">
        <v>1.44E-2</v>
      </c>
    </row>
    <row r="767" spans="1:14" ht="15" x14ac:dyDescent="0.25">
      <c r="A767" t="s">
        <v>351</v>
      </c>
      <c r="B767" t="s">
        <v>351</v>
      </c>
      <c r="C767">
        <v>0.5</v>
      </c>
      <c r="D767" t="s">
        <v>403</v>
      </c>
      <c r="E767" t="s">
        <v>519</v>
      </c>
      <c r="F767" t="s">
        <v>519</v>
      </c>
      <c r="G767" s="284">
        <v>-0.05</v>
      </c>
      <c r="H767"/>
      <c r="I767"/>
      <c r="J767"/>
      <c r="K767" s="285">
        <v>44927</v>
      </c>
      <c r="L767" s="286">
        <v>1.3714285714285714E-2</v>
      </c>
      <c r="M767" s="286">
        <v>6.8571428571428603E-4</v>
      </c>
      <c r="N767" s="286">
        <v>1.44E-2</v>
      </c>
    </row>
    <row r="768" spans="1:14" ht="15" x14ac:dyDescent="0.25">
      <c r="A768" t="s">
        <v>2192</v>
      </c>
      <c r="B768" t="s">
        <v>351</v>
      </c>
      <c r="C768">
        <v>0.5</v>
      </c>
      <c r="D768" t="s">
        <v>403</v>
      </c>
      <c r="E768" t="s">
        <v>519</v>
      </c>
      <c r="F768" t="s">
        <v>519</v>
      </c>
      <c r="G768" s="284">
        <v>-0.05</v>
      </c>
      <c r="H768"/>
      <c r="I768"/>
      <c r="J768"/>
      <c r="K768" s="285">
        <v>44927</v>
      </c>
      <c r="L768" s="286">
        <v>1.3714285714285714E-2</v>
      </c>
      <c r="M768" s="286">
        <v>6.8571428571428603E-4</v>
      </c>
      <c r="N768" s="286">
        <v>1.44E-2</v>
      </c>
    </row>
    <row r="769" spans="1:14" ht="15" x14ac:dyDescent="0.25">
      <c r="A769" t="s">
        <v>2190</v>
      </c>
      <c r="B769" t="s">
        <v>2190</v>
      </c>
      <c r="C769">
        <v>0.5</v>
      </c>
      <c r="D769" t="s">
        <v>403</v>
      </c>
      <c r="E769" t="s">
        <v>519</v>
      </c>
      <c r="F769" t="s">
        <v>519</v>
      </c>
      <c r="G769" s="284">
        <v>-0.05</v>
      </c>
      <c r="H769"/>
      <c r="I769"/>
      <c r="J769"/>
      <c r="K769" s="285">
        <v>44927</v>
      </c>
      <c r="L769" s="286">
        <v>1.3714285714285714E-2</v>
      </c>
      <c r="M769" s="286">
        <v>6.8571428571428603E-4</v>
      </c>
      <c r="N769" s="286">
        <v>1.44E-2</v>
      </c>
    </row>
    <row r="770" spans="1:14" ht="15" x14ac:dyDescent="0.25">
      <c r="A770" t="s">
        <v>2191</v>
      </c>
      <c r="B770" t="s">
        <v>2190</v>
      </c>
      <c r="C770">
        <v>0.5</v>
      </c>
      <c r="D770" t="s">
        <v>403</v>
      </c>
      <c r="E770" t="s">
        <v>519</v>
      </c>
      <c r="F770" t="s">
        <v>519</v>
      </c>
      <c r="G770" s="284">
        <v>-0.05</v>
      </c>
      <c r="H770"/>
      <c r="I770"/>
      <c r="J770"/>
      <c r="K770" s="285">
        <v>44927</v>
      </c>
      <c r="L770" s="286">
        <v>1.3714285714285714E-2</v>
      </c>
      <c r="M770" s="286">
        <v>6.8571428571428603E-4</v>
      </c>
      <c r="N770" s="286">
        <v>1.44E-2</v>
      </c>
    </row>
    <row r="771" spans="1:14" ht="15" x14ac:dyDescent="0.25">
      <c r="A771" t="s">
        <v>2189</v>
      </c>
      <c r="B771" t="s">
        <v>2188</v>
      </c>
      <c r="C771">
        <v>0.5</v>
      </c>
      <c r="D771" t="s">
        <v>403</v>
      </c>
      <c r="E771" t="s">
        <v>519</v>
      </c>
      <c r="F771" t="s">
        <v>519</v>
      </c>
      <c r="G771" s="284">
        <v>-0.05</v>
      </c>
      <c r="H771"/>
      <c r="I771"/>
      <c r="J771"/>
      <c r="K771" s="285">
        <v>44927</v>
      </c>
      <c r="L771" s="286">
        <v>1.3714285714285714E-2</v>
      </c>
      <c r="M771" s="286">
        <v>6.8571428571428603E-4</v>
      </c>
      <c r="N771" s="286">
        <v>1.44E-2</v>
      </c>
    </row>
    <row r="772" spans="1:14" ht="15" x14ac:dyDescent="0.25">
      <c r="A772" t="s">
        <v>2187</v>
      </c>
      <c r="B772" t="s">
        <v>2186</v>
      </c>
      <c r="C772">
        <v>0.5</v>
      </c>
      <c r="D772" t="s">
        <v>403</v>
      </c>
      <c r="E772" t="s">
        <v>519</v>
      </c>
      <c r="F772" t="s">
        <v>519</v>
      </c>
      <c r="G772" s="284">
        <v>-0.05</v>
      </c>
      <c r="H772"/>
      <c r="I772"/>
      <c r="J772"/>
      <c r="K772" s="285">
        <v>44927</v>
      </c>
      <c r="L772" s="286">
        <v>1.3714285714285714E-2</v>
      </c>
      <c r="M772" s="286">
        <v>6.8571428571428603E-4</v>
      </c>
      <c r="N772" s="286">
        <v>1.44E-2</v>
      </c>
    </row>
    <row r="773" spans="1:14" ht="15" x14ac:dyDescent="0.25">
      <c r="A773" t="s">
        <v>2184</v>
      </c>
      <c r="B773" t="s">
        <v>2184</v>
      </c>
      <c r="C773">
        <v>0.5</v>
      </c>
      <c r="D773" t="s">
        <v>403</v>
      </c>
      <c r="E773" t="s">
        <v>519</v>
      </c>
      <c r="F773" t="s">
        <v>519</v>
      </c>
      <c r="G773" s="284">
        <v>-0.05</v>
      </c>
      <c r="H773"/>
      <c r="I773"/>
      <c r="J773"/>
      <c r="K773" s="285">
        <v>44927</v>
      </c>
      <c r="L773" s="286">
        <v>1.3714285714285714E-2</v>
      </c>
      <c r="M773" s="286">
        <v>6.8571428571428603E-4</v>
      </c>
      <c r="N773" s="286">
        <v>1.44E-2</v>
      </c>
    </row>
    <row r="774" spans="1:14" ht="15" x14ac:dyDescent="0.25">
      <c r="A774" t="s">
        <v>2185</v>
      </c>
      <c r="B774" t="s">
        <v>2184</v>
      </c>
      <c r="C774">
        <v>0.5</v>
      </c>
      <c r="D774" t="s">
        <v>403</v>
      </c>
      <c r="E774" t="s">
        <v>519</v>
      </c>
      <c r="F774" t="s">
        <v>519</v>
      </c>
      <c r="G774" s="284">
        <v>-0.05</v>
      </c>
      <c r="H774"/>
      <c r="I774"/>
      <c r="J774"/>
      <c r="K774" s="285">
        <v>44927</v>
      </c>
      <c r="L774" s="286">
        <v>1.3714285714285714E-2</v>
      </c>
      <c r="M774" s="286">
        <v>6.8571428571428603E-4</v>
      </c>
      <c r="N774" s="286">
        <v>1.44E-2</v>
      </c>
    </row>
    <row r="775" spans="1:14" ht="15" x14ac:dyDescent="0.25">
      <c r="A775" t="s">
        <v>2183</v>
      </c>
      <c r="B775" t="s">
        <v>520</v>
      </c>
      <c r="C775">
        <v>0.5</v>
      </c>
      <c r="D775" t="s">
        <v>403</v>
      </c>
      <c r="E775" t="s">
        <v>519</v>
      </c>
      <c r="F775" t="s">
        <v>519</v>
      </c>
      <c r="G775" s="284">
        <v>0</v>
      </c>
      <c r="H775"/>
      <c r="I775"/>
      <c r="J775"/>
      <c r="K775" s="285">
        <v>41730</v>
      </c>
      <c r="L775" s="286">
        <v>0</v>
      </c>
      <c r="M775" s="286">
        <v>0</v>
      </c>
      <c r="N775" s="286">
        <v>0</v>
      </c>
    </row>
    <row r="776" spans="1:14" ht="15" x14ac:dyDescent="0.25">
      <c r="A776" t="s">
        <v>2182</v>
      </c>
      <c r="B776" t="s">
        <v>2181</v>
      </c>
      <c r="C776">
        <v>0.5</v>
      </c>
      <c r="D776" t="s">
        <v>403</v>
      </c>
      <c r="E776" t="s">
        <v>519</v>
      </c>
      <c r="F776" t="s">
        <v>519</v>
      </c>
      <c r="G776" s="284">
        <v>-0.1</v>
      </c>
      <c r="H776"/>
      <c r="I776"/>
      <c r="J776"/>
      <c r="K776" s="285">
        <v>44927</v>
      </c>
      <c r="L776" s="286">
        <v>2.1818181818181816E-2</v>
      </c>
      <c r="M776" s="286">
        <v>2.1818181818181841E-3</v>
      </c>
      <c r="N776" s="286">
        <v>2.4E-2</v>
      </c>
    </row>
    <row r="777" spans="1:14" ht="15" x14ac:dyDescent="0.25">
      <c r="A777" t="s">
        <v>2180</v>
      </c>
      <c r="B777" t="s">
        <v>2166</v>
      </c>
      <c r="C777">
        <v>0.5</v>
      </c>
      <c r="D777" t="s">
        <v>403</v>
      </c>
      <c r="E777" t="s">
        <v>519</v>
      </c>
      <c r="F777" t="s">
        <v>519</v>
      </c>
      <c r="G777" s="284">
        <v>-0.1</v>
      </c>
      <c r="H777"/>
      <c r="I777"/>
      <c r="J777"/>
      <c r="K777" s="285">
        <v>44927</v>
      </c>
      <c r="L777" s="286">
        <v>2.1818181818181816E-2</v>
      </c>
      <c r="M777" s="286">
        <v>2.1818181818181841E-3</v>
      </c>
      <c r="N777" s="286">
        <v>2.4E-2</v>
      </c>
    </row>
    <row r="778" spans="1:14" ht="15" x14ac:dyDescent="0.25">
      <c r="A778" t="s">
        <v>2179</v>
      </c>
      <c r="B778" t="s">
        <v>2177</v>
      </c>
      <c r="C778">
        <v>0.5</v>
      </c>
      <c r="D778" t="s">
        <v>403</v>
      </c>
      <c r="E778" t="s">
        <v>519</v>
      </c>
      <c r="F778" t="s">
        <v>519</v>
      </c>
      <c r="G778" s="284">
        <v>-0.1</v>
      </c>
      <c r="H778"/>
      <c r="I778"/>
      <c r="J778"/>
      <c r="K778" s="285">
        <v>44927</v>
      </c>
      <c r="L778" s="286">
        <v>2.1818181818181816E-2</v>
      </c>
      <c r="M778" s="286">
        <v>2.1818181818181841E-3</v>
      </c>
      <c r="N778" s="286">
        <v>2.4E-2</v>
      </c>
    </row>
    <row r="779" spans="1:14" ht="15" x14ac:dyDescent="0.25">
      <c r="A779" t="s">
        <v>2178</v>
      </c>
      <c r="B779" t="s">
        <v>2177</v>
      </c>
      <c r="C779">
        <v>0.5</v>
      </c>
      <c r="D779" t="s">
        <v>403</v>
      </c>
      <c r="E779" t="s">
        <v>519</v>
      </c>
      <c r="F779" t="s">
        <v>519</v>
      </c>
      <c r="G779" s="284">
        <v>-0.1</v>
      </c>
      <c r="H779"/>
      <c r="I779"/>
      <c r="J779"/>
      <c r="K779" s="285">
        <v>44927</v>
      </c>
      <c r="L779" s="286">
        <v>2.1818181818181816E-2</v>
      </c>
      <c r="M779" s="286">
        <v>2.1818181818181841E-3</v>
      </c>
      <c r="N779" s="286">
        <v>2.4E-2</v>
      </c>
    </row>
    <row r="780" spans="1:14" ht="15" x14ac:dyDescent="0.25">
      <c r="A780" t="s">
        <v>352</v>
      </c>
      <c r="B780" t="s">
        <v>2175</v>
      </c>
      <c r="C780">
        <v>0.5</v>
      </c>
      <c r="D780" t="s">
        <v>403</v>
      </c>
      <c r="E780" t="s">
        <v>519</v>
      </c>
      <c r="F780" t="s">
        <v>519</v>
      </c>
      <c r="G780" s="284">
        <v>-0.1</v>
      </c>
      <c r="H780"/>
      <c r="I780"/>
      <c r="J780"/>
      <c r="K780" s="285">
        <v>44927</v>
      </c>
      <c r="L780" s="286">
        <v>2.1818181818181816E-2</v>
      </c>
      <c r="M780" s="286">
        <v>2.1818181818181841E-3</v>
      </c>
      <c r="N780" s="286">
        <v>2.4E-2</v>
      </c>
    </row>
    <row r="781" spans="1:14" ht="15" x14ac:dyDescent="0.25">
      <c r="A781" t="s">
        <v>2176</v>
      </c>
      <c r="B781" t="s">
        <v>2175</v>
      </c>
      <c r="C781">
        <v>0.5</v>
      </c>
      <c r="D781" t="s">
        <v>403</v>
      </c>
      <c r="E781" t="s">
        <v>519</v>
      </c>
      <c r="F781" t="s">
        <v>519</v>
      </c>
      <c r="G781" s="284">
        <v>-0.1</v>
      </c>
      <c r="H781"/>
      <c r="I781"/>
      <c r="J781"/>
      <c r="K781" s="285">
        <v>44927</v>
      </c>
      <c r="L781" s="286">
        <v>2.1818181818181816E-2</v>
      </c>
      <c r="M781" s="286">
        <v>2.1818181818181841E-3</v>
      </c>
      <c r="N781" s="286">
        <v>2.4E-2</v>
      </c>
    </row>
    <row r="782" spans="1:14" ht="15" x14ac:dyDescent="0.25">
      <c r="A782" t="s">
        <v>2174</v>
      </c>
      <c r="B782" t="s">
        <v>2156</v>
      </c>
      <c r="C782">
        <v>0.5</v>
      </c>
      <c r="D782" t="s">
        <v>403</v>
      </c>
      <c r="E782" t="s">
        <v>519</v>
      </c>
      <c r="F782" t="s">
        <v>519</v>
      </c>
      <c r="G782" s="284">
        <v>0</v>
      </c>
      <c r="H782"/>
      <c r="I782"/>
      <c r="J782"/>
      <c r="K782" s="285">
        <v>43101</v>
      </c>
      <c r="L782" s="286">
        <v>0</v>
      </c>
      <c r="M782" s="286">
        <v>0</v>
      </c>
      <c r="N782" s="286">
        <v>0</v>
      </c>
    </row>
    <row r="783" spans="1:14" ht="15" x14ac:dyDescent="0.25">
      <c r="A783" t="s">
        <v>2173</v>
      </c>
      <c r="B783" t="s">
        <v>2169</v>
      </c>
      <c r="C783">
        <v>0.5</v>
      </c>
      <c r="D783" t="s">
        <v>403</v>
      </c>
      <c r="E783" t="s">
        <v>519</v>
      </c>
      <c r="F783" t="s">
        <v>519</v>
      </c>
      <c r="G783" s="284">
        <v>-0.1</v>
      </c>
      <c r="H783"/>
      <c r="I783"/>
      <c r="J783"/>
      <c r="K783" s="285">
        <v>44927</v>
      </c>
      <c r="L783" s="286">
        <v>2.1818181818181816E-2</v>
      </c>
      <c r="M783" s="286">
        <v>2.1818181818181841E-3</v>
      </c>
      <c r="N783" s="286">
        <v>2.4E-2</v>
      </c>
    </row>
    <row r="784" spans="1:14" ht="15" x14ac:dyDescent="0.25">
      <c r="A784" t="s">
        <v>123</v>
      </c>
      <c r="B784" t="s">
        <v>2171</v>
      </c>
      <c r="C784">
        <v>0.5</v>
      </c>
      <c r="D784" t="s">
        <v>403</v>
      </c>
      <c r="E784" t="s">
        <v>519</v>
      </c>
      <c r="F784" t="s">
        <v>519</v>
      </c>
      <c r="G784" s="284">
        <v>-0.1</v>
      </c>
      <c r="H784"/>
      <c r="I784"/>
      <c r="J784"/>
      <c r="K784" s="285">
        <v>44927</v>
      </c>
      <c r="L784" s="286">
        <v>2.1818181818181816E-2</v>
      </c>
      <c r="M784" s="286">
        <v>2.1818181818181841E-3</v>
      </c>
      <c r="N784" s="286">
        <v>2.4E-2</v>
      </c>
    </row>
    <row r="785" spans="1:14" ht="15" x14ac:dyDescent="0.25">
      <c r="A785" t="s">
        <v>2172</v>
      </c>
      <c r="B785" t="s">
        <v>2171</v>
      </c>
      <c r="C785">
        <v>0.5</v>
      </c>
      <c r="D785" t="s">
        <v>403</v>
      </c>
      <c r="E785" t="s">
        <v>519</v>
      </c>
      <c r="F785" t="s">
        <v>519</v>
      </c>
      <c r="G785" s="284">
        <v>-0.1</v>
      </c>
      <c r="H785"/>
      <c r="I785"/>
      <c r="J785"/>
      <c r="K785" s="285">
        <v>44927</v>
      </c>
      <c r="L785" s="286">
        <v>2.1818181818181816E-2</v>
      </c>
      <c r="M785" s="286">
        <v>2.1818181818181841E-3</v>
      </c>
      <c r="N785" s="286">
        <v>2.4E-2</v>
      </c>
    </row>
    <row r="786" spans="1:14" ht="15" x14ac:dyDescent="0.25">
      <c r="A786" t="s">
        <v>2170</v>
      </c>
      <c r="B786" t="s">
        <v>2169</v>
      </c>
      <c r="C786">
        <v>0.5</v>
      </c>
      <c r="D786" t="s">
        <v>403</v>
      </c>
      <c r="E786" t="s">
        <v>519</v>
      </c>
      <c r="F786" t="s">
        <v>519</v>
      </c>
      <c r="G786" s="284">
        <v>-0.1</v>
      </c>
      <c r="H786"/>
      <c r="I786"/>
      <c r="J786"/>
      <c r="K786" s="285">
        <v>44927</v>
      </c>
      <c r="L786" s="286">
        <v>2.1818181818181816E-2</v>
      </c>
      <c r="M786" s="286">
        <v>2.1818181818181841E-3</v>
      </c>
      <c r="N786" s="286">
        <v>2.4E-2</v>
      </c>
    </row>
    <row r="787" spans="1:14" ht="15" x14ac:dyDescent="0.25">
      <c r="A787" t="s">
        <v>2168</v>
      </c>
      <c r="B787" t="s">
        <v>205</v>
      </c>
      <c r="C787">
        <v>0.5</v>
      </c>
      <c r="D787" t="s">
        <v>403</v>
      </c>
      <c r="E787" t="s">
        <v>519</v>
      </c>
      <c r="F787" t="s">
        <v>519</v>
      </c>
      <c r="G787" s="284">
        <v>-0.1</v>
      </c>
      <c r="H787"/>
      <c r="I787"/>
      <c r="J787"/>
      <c r="K787" s="285">
        <v>44927</v>
      </c>
      <c r="L787" s="286">
        <v>2.1818181818181816E-2</v>
      </c>
      <c r="M787" s="286">
        <v>2.1818181818181841E-3</v>
      </c>
      <c r="N787" s="286">
        <v>2.4E-2</v>
      </c>
    </row>
    <row r="788" spans="1:14" ht="15" x14ac:dyDescent="0.25">
      <c r="A788" t="s">
        <v>2166</v>
      </c>
      <c r="B788" t="s">
        <v>2166</v>
      </c>
      <c r="C788">
        <v>0.5</v>
      </c>
      <c r="D788" t="s">
        <v>403</v>
      </c>
      <c r="E788" t="s">
        <v>519</v>
      </c>
      <c r="F788" t="s">
        <v>519</v>
      </c>
      <c r="G788" s="284">
        <v>-0.1</v>
      </c>
      <c r="H788"/>
      <c r="I788"/>
      <c r="J788"/>
      <c r="K788" s="285">
        <v>44927</v>
      </c>
      <c r="L788" s="286">
        <v>2.1818181818181816E-2</v>
      </c>
      <c r="M788" s="286">
        <v>2.1818181818181841E-3</v>
      </c>
      <c r="N788" s="286">
        <v>2.4E-2</v>
      </c>
    </row>
    <row r="789" spans="1:14" ht="15" x14ac:dyDescent="0.25">
      <c r="A789" t="s">
        <v>2167</v>
      </c>
      <c r="B789" t="s">
        <v>2166</v>
      </c>
      <c r="C789">
        <v>0.5</v>
      </c>
      <c r="D789" t="s">
        <v>403</v>
      </c>
      <c r="E789" t="s">
        <v>519</v>
      </c>
      <c r="F789" t="s">
        <v>519</v>
      </c>
      <c r="G789" s="284">
        <v>-0.1</v>
      </c>
      <c r="H789"/>
      <c r="I789"/>
      <c r="J789"/>
      <c r="K789" s="285">
        <v>44927</v>
      </c>
      <c r="L789" s="286">
        <v>2.1818181818181816E-2</v>
      </c>
      <c r="M789" s="286">
        <v>2.1818181818181841E-3</v>
      </c>
      <c r="N789" s="286">
        <v>2.4E-2</v>
      </c>
    </row>
    <row r="790" spans="1:14" ht="15" x14ac:dyDescent="0.25">
      <c r="A790" t="s">
        <v>2165</v>
      </c>
      <c r="B790" t="s">
        <v>2165</v>
      </c>
      <c r="C790">
        <v>0.5</v>
      </c>
      <c r="D790" t="s">
        <v>403</v>
      </c>
      <c r="E790" t="s">
        <v>519</v>
      </c>
      <c r="F790" t="s">
        <v>519</v>
      </c>
      <c r="G790" s="284">
        <v>-0.1</v>
      </c>
      <c r="H790"/>
      <c r="I790"/>
      <c r="J790"/>
      <c r="K790" s="285">
        <v>44927</v>
      </c>
      <c r="L790" s="286">
        <v>2.1818181818181816E-2</v>
      </c>
      <c r="M790" s="286">
        <v>2.1818181818181841E-3</v>
      </c>
      <c r="N790" s="286">
        <v>2.4E-2</v>
      </c>
    </row>
    <row r="791" spans="1:14" ht="15" x14ac:dyDescent="0.25">
      <c r="A791" t="s">
        <v>2164</v>
      </c>
      <c r="B791" t="s">
        <v>2156</v>
      </c>
      <c r="C791">
        <v>0.5</v>
      </c>
      <c r="D791" t="s">
        <v>403</v>
      </c>
      <c r="E791" t="s">
        <v>519</v>
      </c>
      <c r="F791" t="s">
        <v>519</v>
      </c>
      <c r="G791" s="284">
        <v>0</v>
      </c>
      <c r="H791"/>
      <c r="I791"/>
      <c r="J791"/>
      <c r="K791" s="285">
        <v>43101</v>
      </c>
      <c r="L791" s="286">
        <v>0</v>
      </c>
      <c r="M791" s="286">
        <v>0</v>
      </c>
      <c r="N791" s="286">
        <v>0</v>
      </c>
    </row>
    <row r="792" spans="1:14" ht="15" x14ac:dyDescent="0.25">
      <c r="A792" t="s">
        <v>2161</v>
      </c>
      <c r="B792" t="s">
        <v>2161</v>
      </c>
      <c r="C792">
        <v>0.5</v>
      </c>
      <c r="D792" t="s">
        <v>403</v>
      </c>
      <c r="E792" t="s">
        <v>519</v>
      </c>
      <c r="F792" t="s">
        <v>519</v>
      </c>
      <c r="G792" s="284">
        <v>-0.1</v>
      </c>
      <c r="H792"/>
      <c r="I792"/>
      <c r="J792"/>
      <c r="K792" s="285">
        <v>44927</v>
      </c>
      <c r="L792" s="286">
        <v>2.1818181818181816E-2</v>
      </c>
      <c r="M792" s="286">
        <v>2.1818181818181841E-3</v>
      </c>
      <c r="N792" s="286">
        <v>2.4E-2</v>
      </c>
    </row>
    <row r="793" spans="1:14" ht="15" x14ac:dyDescent="0.25">
      <c r="A793" t="s">
        <v>2163</v>
      </c>
      <c r="B793" t="s">
        <v>2161</v>
      </c>
      <c r="C793">
        <v>0.5</v>
      </c>
      <c r="D793" t="s">
        <v>403</v>
      </c>
      <c r="E793" t="s">
        <v>519</v>
      </c>
      <c r="F793" t="s">
        <v>519</v>
      </c>
      <c r="G793" s="284">
        <v>-0.1</v>
      </c>
      <c r="H793"/>
      <c r="I793"/>
      <c r="J793"/>
      <c r="K793" s="285">
        <v>44927</v>
      </c>
      <c r="L793" s="286">
        <v>2.1818181818181816E-2</v>
      </c>
      <c r="M793" s="286">
        <v>2.1818181818181841E-3</v>
      </c>
      <c r="N793" s="286">
        <v>2.4E-2</v>
      </c>
    </row>
    <row r="794" spans="1:14" ht="15" x14ac:dyDescent="0.25">
      <c r="A794" t="s">
        <v>2162</v>
      </c>
      <c r="B794" t="s">
        <v>2161</v>
      </c>
      <c r="C794">
        <v>0.5</v>
      </c>
      <c r="D794" t="s">
        <v>403</v>
      </c>
      <c r="E794" t="s">
        <v>519</v>
      </c>
      <c r="F794" t="s">
        <v>519</v>
      </c>
      <c r="G794" s="284">
        <v>-0.1</v>
      </c>
      <c r="H794"/>
      <c r="I794"/>
      <c r="J794"/>
      <c r="K794" s="285">
        <v>44927</v>
      </c>
      <c r="L794" s="286">
        <v>2.1818181818181816E-2</v>
      </c>
      <c r="M794" s="286">
        <v>2.1818181818181841E-3</v>
      </c>
      <c r="N794" s="286">
        <v>2.4E-2</v>
      </c>
    </row>
    <row r="795" spans="1:14" ht="15" x14ac:dyDescent="0.25">
      <c r="A795" t="s">
        <v>2160</v>
      </c>
      <c r="B795" t="s">
        <v>2159</v>
      </c>
      <c r="C795">
        <v>0.5</v>
      </c>
      <c r="D795" t="s">
        <v>403</v>
      </c>
      <c r="E795" t="s">
        <v>519</v>
      </c>
      <c r="F795" t="s">
        <v>519</v>
      </c>
      <c r="G795" s="284">
        <v>-0.1</v>
      </c>
      <c r="H795"/>
      <c r="I795"/>
      <c r="J795"/>
      <c r="K795" s="285">
        <v>44927</v>
      </c>
      <c r="L795" s="286">
        <v>2.1818181818181816E-2</v>
      </c>
      <c r="M795" s="286">
        <v>2.1818181818181841E-3</v>
      </c>
      <c r="N795" s="286">
        <v>2.4E-2</v>
      </c>
    </row>
    <row r="796" spans="1:14" ht="15" x14ac:dyDescent="0.25">
      <c r="A796" t="s">
        <v>2158</v>
      </c>
      <c r="B796" t="s">
        <v>2156</v>
      </c>
      <c r="C796">
        <v>0.5</v>
      </c>
      <c r="D796" t="s">
        <v>403</v>
      </c>
      <c r="E796" t="s">
        <v>519</v>
      </c>
      <c r="F796" t="s">
        <v>519</v>
      </c>
      <c r="G796" s="284">
        <v>0</v>
      </c>
      <c r="H796"/>
      <c r="I796"/>
      <c r="J796"/>
      <c r="K796" s="285">
        <v>43101</v>
      </c>
      <c r="L796" s="286">
        <v>0</v>
      </c>
      <c r="M796" s="286">
        <v>0</v>
      </c>
      <c r="N796" s="286">
        <v>0</v>
      </c>
    </row>
    <row r="797" spans="1:14" ht="15" x14ac:dyDescent="0.25">
      <c r="A797" t="s">
        <v>2157</v>
      </c>
      <c r="B797" t="s">
        <v>2156</v>
      </c>
      <c r="C797">
        <v>0.5</v>
      </c>
      <c r="D797" t="s">
        <v>403</v>
      </c>
      <c r="E797" t="s">
        <v>519</v>
      </c>
      <c r="F797" t="s">
        <v>519</v>
      </c>
      <c r="G797" s="284">
        <v>0</v>
      </c>
      <c r="H797"/>
      <c r="I797"/>
      <c r="J797"/>
      <c r="K797" s="285">
        <v>43101</v>
      </c>
      <c r="L797" s="286">
        <v>0</v>
      </c>
      <c r="M797" s="286">
        <v>0</v>
      </c>
      <c r="N797" s="286">
        <v>0</v>
      </c>
    </row>
    <row r="798" spans="1:14" ht="15" x14ac:dyDescent="0.25">
      <c r="A798" t="s">
        <v>2155</v>
      </c>
      <c r="B798" t="s">
        <v>2141</v>
      </c>
      <c r="C798">
        <v>0.5</v>
      </c>
      <c r="D798" t="s">
        <v>403</v>
      </c>
      <c r="E798" t="s">
        <v>519</v>
      </c>
      <c r="F798" t="s">
        <v>519</v>
      </c>
      <c r="G798" s="284">
        <v>-0.1</v>
      </c>
      <c r="H798"/>
      <c r="I798"/>
      <c r="J798"/>
      <c r="K798" s="285">
        <v>44927</v>
      </c>
      <c r="L798" s="286">
        <v>2.1818181818181816E-2</v>
      </c>
      <c r="M798" s="286">
        <v>2.1818181818181841E-3</v>
      </c>
      <c r="N798" s="286">
        <v>2.4E-2</v>
      </c>
    </row>
    <row r="799" spans="1:14" ht="15" x14ac:dyDescent="0.25">
      <c r="A799" t="s">
        <v>2154</v>
      </c>
      <c r="B799" t="s">
        <v>2141</v>
      </c>
      <c r="C799">
        <v>0.5</v>
      </c>
      <c r="D799" t="s">
        <v>403</v>
      </c>
      <c r="E799" t="s">
        <v>519</v>
      </c>
      <c r="F799" t="s">
        <v>519</v>
      </c>
      <c r="G799" s="284">
        <v>-0.1</v>
      </c>
      <c r="H799"/>
      <c r="I799"/>
      <c r="J799"/>
      <c r="K799" s="285">
        <v>44927</v>
      </c>
      <c r="L799" s="286">
        <v>2.1818181818181816E-2</v>
      </c>
      <c r="M799" s="286">
        <v>2.1818181818181841E-3</v>
      </c>
      <c r="N799" s="286">
        <v>2.4E-2</v>
      </c>
    </row>
    <row r="800" spans="1:14" ht="15" x14ac:dyDescent="0.25">
      <c r="A800" t="s">
        <v>2153</v>
      </c>
      <c r="B800" t="s">
        <v>2152</v>
      </c>
      <c r="C800">
        <v>0.5</v>
      </c>
      <c r="D800" t="s">
        <v>403</v>
      </c>
      <c r="E800" t="s">
        <v>519</v>
      </c>
      <c r="F800" t="s">
        <v>519</v>
      </c>
      <c r="G800" s="284">
        <v>-0.1</v>
      </c>
      <c r="H800"/>
      <c r="I800"/>
      <c r="J800"/>
      <c r="K800" s="285">
        <v>44927</v>
      </c>
      <c r="L800" s="286">
        <v>2.1818181818181816E-2</v>
      </c>
      <c r="M800" s="286">
        <v>2.1818181818181841E-3</v>
      </c>
      <c r="N800" s="286">
        <v>2.4E-2</v>
      </c>
    </row>
    <row r="801" spans="1:14" ht="15" x14ac:dyDescent="0.25">
      <c r="A801" t="s">
        <v>2151</v>
      </c>
      <c r="B801" t="s">
        <v>2150</v>
      </c>
      <c r="C801">
        <v>0.5</v>
      </c>
      <c r="D801" t="s">
        <v>403</v>
      </c>
      <c r="E801" t="s">
        <v>519</v>
      </c>
      <c r="F801" t="s">
        <v>519</v>
      </c>
      <c r="G801" s="284">
        <v>-0.1</v>
      </c>
      <c r="H801"/>
      <c r="I801"/>
      <c r="J801"/>
      <c r="K801" s="285">
        <v>44927</v>
      </c>
      <c r="L801" s="286">
        <v>2.1818181818181816E-2</v>
      </c>
      <c r="M801" s="286">
        <v>2.1818181818181841E-3</v>
      </c>
      <c r="N801" s="286">
        <v>2.4E-2</v>
      </c>
    </row>
    <row r="802" spans="1:14" ht="15" x14ac:dyDescent="0.25">
      <c r="A802" t="s">
        <v>204</v>
      </c>
      <c r="B802" t="s">
        <v>2150</v>
      </c>
      <c r="C802">
        <v>0.5</v>
      </c>
      <c r="D802" t="s">
        <v>403</v>
      </c>
      <c r="E802" t="s">
        <v>519</v>
      </c>
      <c r="F802" t="s">
        <v>519</v>
      </c>
      <c r="G802" s="284">
        <v>-0.1</v>
      </c>
      <c r="H802"/>
      <c r="I802"/>
      <c r="J802"/>
      <c r="K802" s="285">
        <v>44927</v>
      </c>
      <c r="L802" s="286">
        <v>2.1818181818181816E-2</v>
      </c>
      <c r="M802" s="286">
        <v>2.1818181818181841E-3</v>
      </c>
      <c r="N802" s="286">
        <v>2.4E-2</v>
      </c>
    </row>
    <row r="803" spans="1:14" ht="15" x14ac:dyDescent="0.25">
      <c r="A803" t="s">
        <v>205</v>
      </c>
      <c r="B803" t="s">
        <v>205</v>
      </c>
      <c r="C803">
        <v>0.5</v>
      </c>
      <c r="D803" t="s">
        <v>403</v>
      </c>
      <c r="E803" t="s">
        <v>519</v>
      </c>
      <c r="F803" t="s">
        <v>519</v>
      </c>
      <c r="G803" s="284">
        <v>-0.1</v>
      </c>
      <c r="H803"/>
      <c r="I803"/>
      <c r="J803"/>
      <c r="K803" s="285">
        <v>44927</v>
      </c>
      <c r="L803" s="286">
        <v>2.1818181818181816E-2</v>
      </c>
      <c r="M803" s="286">
        <v>2.1818181818181841E-3</v>
      </c>
      <c r="N803" s="286">
        <v>2.4E-2</v>
      </c>
    </row>
    <row r="804" spans="1:14" ht="15" x14ac:dyDescent="0.25">
      <c r="A804" t="s">
        <v>2149</v>
      </c>
      <c r="B804" t="s">
        <v>205</v>
      </c>
      <c r="C804">
        <v>0.5</v>
      </c>
      <c r="D804" t="s">
        <v>403</v>
      </c>
      <c r="E804" t="s">
        <v>519</v>
      </c>
      <c r="F804" t="s">
        <v>519</v>
      </c>
      <c r="G804" s="284">
        <v>-0.1</v>
      </c>
      <c r="H804"/>
      <c r="I804"/>
      <c r="J804"/>
      <c r="K804" s="285">
        <v>44927</v>
      </c>
      <c r="L804" s="286">
        <v>2.1818181818181816E-2</v>
      </c>
      <c r="M804" s="286">
        <v>2.1818181818181841E-3</v>
      </c>
      <c r="N804" s="286">
        <v>2.4E-2</v>
      </c>
    </row>
    <row r="805" spans="1:14" ht="15" x14ac:dyDescent="0.25">
      <c r="A805" t="s">
        <v>2148</v>
      </c>
      <c r="B805" t="s">
        <v>2144</v>
      </c>
      <c r="C805">
        <v>0.5</v>
      </c>
      <c r="D805" t="s">
        <v>403</v>
      </c>
      <c r="E805" t="s">
        <v>519</v>
      </c>
      <c r="F805" t="s">
        <v>519</v>
      </c>
      <c r="G805" s="284">
        <v>-0.1</v>
      </c>
      <c r="H805"/>
      <c r="I805"/>
      <c r="J805"/>
      <c r="K805" s="285">
        <v>44927</v>
      </c>
      <c r="L805" s="286">
        <v>2.1818181818181816E-2</v>
      </c>
      <c r="M805" s="286">
        <v>2.1818181818181841E-3</v>
      </c>
      <c r="N805" s="286">
        <v>2.4E-2</v>
      </c>
    </row>
    <row r="806" spans="1:14" ht="15" x14ac:dyDescent="0.25">
      <c r="A806" t="s">
        <v>2147</v>
      </c>
      <c r="B806" t="s">
        <v>2144</v>
      </c>
      <c r="C806">
        <v>0.5</v>
      </c>
      <c r="D806" t="s">
        <v>403</v>
      </c>
      <c r="E806" t="s">
        <v>519</v>
      </c>
      <c r="F806" t="s">
        <v>519</v>
      </c>
      <c r="G806" s="284">
        <v>-0.1</v>
      </c>
      <c r="H806"/>
      <c r="I806"/>
      <c r="J806"/>
      <c r="K806" s="285">
        <v>44927</v>
      </c>
      <c r="L806" s="286">
        <v>2.1818181818181816E-2</v>
      </c>
      <c r="M806" s="286">
        <v>2.1818181818181841E-3</v>
      </c>
      <c r="N806" s="286">
        <v>2.4E-2</v>
      </c>
    </row>
    <row r="807" spans="1:14" ht="15" x14ac:dyDescent="0.25">
      <c r="A807" t="s">
        <v>2146</v>
      </c>
      <c r="B807" t="s">
        <v>2144</v>
      </c>
      <c r="C807">
        <v>0.5</v>
      </c>
      <c r="D807" t="s">
        <v>403</v>
      </c>
      <c r="E807" t="s">
        <v>519</v>
      </c>
      <c r="F807" t="s">
        <v>519</v>
      </c>
      <c r="G807" s="284">
        <v>-0.1</v>
      </c>
      <c r="H807"/>
      <c r="I807"/>
      <c r="J807"/>
      <c r="K807" s="285">
        <v>44927</v>
      </c>
      <c r="L807" s="286">
        <v>2.1818181818181816E-2</v>
      </c>
      <c r="M807" s="286">
        <v>2.1818181818181841E-3</v>
      </c>
      <c r="N807" s="286">
        <v>2.4E-2</v>
      </c>
    </row>
    <row r="808" spans="1:14" ht="15" x14ac:dyDescent="0.25">
      <c r="A808" t="s">
        <v>2145</v>
      </c>
      <c r="B808" t="s">
        <v>2144</v>
      </c>
      <c r="C808">
        <v>0.5</v>
      </c>
      <c r="D808" t="s">
        <v>403</v>
      </c>
      <c r="E808" t="s">
        <v>519</v>
      </c>
      <c r="F808" t="s">
        <v>519</v>
      </c>
      <c r="G808" s="284">
        <v>-0.1</v>
      </c>
      <c r="H808"/>
      <c r="I808"/>
      <c r="J808"/>
      <c r="K808" s="285">
        <v>44927</v>
      </c>
      <c r="L808" s="286">
        <v>2.1818181818181816E-2</v>
      </c>
      <c r="M808" s="286">
        <v>2.1818181818181841E-3</v>
      </c>
      <c r="N808" s="286">
        <v>2.4E-2</v>
      </c>
    </row>
    <row r="809" spans="1:14" ht="15" x14ac:dyDescent="0.25">
      <c r="A809" t="s">
        <v>2143</v>
      </c>
      <c r="B809" t="s">
        <v>2141</v>
      </c>
      <c r="C809">
        <v>0.5</v>
      </c>
      <c r="D809" t="s">
        <v>403</v>
      </c>
      <c r="E809" t="s">
        <v>519</v>
      </c>
      <c r="F809" t="s">
        <v>519</v>
      </c>
      <c r="G809" s="284">
        <v>-0.1</v>
      </c>
      <c r="H809"/>
      <c r="I809"/>
      <c r="J809"/>
      <c r="K809" s="285">
        <v>44927</v>
      </c>
      <c r="L809" s="286">
        <v>2.1818181818181816E-2</v>
      </c>
      <c r="M809" s="286">
        <v>2.1818181818181841E-3</v>
      </c>
      <c r="N809" s="286">
        <v>2.4E-2</v>
      </c>
    </row>
    <row r="810" spans="1:14" ht="15" x14ac:dyDescent="0.25">
      <c r="A810" t="s">
        <v>2142</v>
      </c>
      <c r="B810" t="s">
        <v>2141</v>
      </c>
      <c r="C810">
        <v>0.5</v>
      </c>
      <c r="D810" t="s">
        <v>403</v>
      </c>
      <c r="E810" t="s">
        <v>519</v>
      </c>
      <c r="F810" t="s">
        <v>519</v>
      </c>
      <c r="G810" s="284">
        <v>-0.1</v>
      </c>
      <c r="H810"/>
      <c r="I810"/>
      <c r="J810"/>
      <c r="K810" s="285">
        <v>44927</v>
      </c>
      <c r="L810" s="286">
        <v>2.1818181818181816E-2</v>
      </c>
      <c r="M810" s="286">
        <v>2.1818181818181841E-3</v>
      </c>
      <c r="N810" s="286">
        <v>2.4E-2</v>
      </c>
    </row>
    <row r="811" spans="1:14" ht="15" x14ac:dyDescent="0.25">
      <c r="A811" t="s">
        <v>2140</v>
      </c>
      <c r="B811" t="s">
        <v>2139</v>
      </c>
      <c r="C811">
        <v>0.5</v>
      </c>
      <c r="D811" t="s">
        <v>403</v>
      </c>
      <c r="E811" t="s">
        <v>519</v>
      </c>
      <c r="F811" t="s">
        <v>519</v>
      </c>
      <c r="G811" s="284">
        <v>-0.1</v>
      </c>
      <c r="H811"/>
      <c r="I811"/>
      <c r="J811"/>
      <c r="K811" s="285">
        <v>44927</v>
      </c>
      <c r="L811" s="286">
        <v>2.2818181818181814E-2</v>
      </c>
      <c r="M811" s="286">
        <v>2.2818181818181835E-3</v>
      </c>
      <c r="N811" s="286">
        <v>2.5099999999999997E-2</v>
      </c>
    </row>
    <row r="812" spans="1:14" ht="15" x14ac:dyDescent="0.25">
      <c r="A812" t="s">
        <v>2138</v>
      </c>
      <c r="B812" t="s">
        <v>2136</v>
      </c>
      <c r="C812">
        <v>0.5</v>
      </c>
      <c r="D812" t="s">
        <v>403</v>
      </c>
      <c r="E812" t="s">
        <v>519</v>
      </c>
      <c r="F812" t="s">
        <v>519</v>
      </c>
      <c r="G812" s="284">
        <v>-0.1</v>
      </c>
      <c r="H812"/>
      <c r="I812"/>
      <c r="J812"/>
      <c r="K812" s="285">
        <v>44927</v>
      </c>
      <c r="L812" s="286">
        <v>2.2818181818181814E-2</v>
      </c>
      <c r="M812" s="286">
        <v>2.2818181818181835E-3</v>
      </c>
      <c r="N812" s="286">
        <v>2.5099999999999997E-2</v>
      </c>
    </row>
    <row r="813" spans="1:14" ht="15" x14ac:dyDescent="0.25">
      <c r="A813" t="s">
        <v>2137</v>
      </c>
      <c r="B813" t="s">
        <v>2136</v>
      </c>
      <c r="C813">
        <v>0.5</v>
      </c>
      <c r="D813" t="s">
        <v>403</v>
      </c>
      <c r="E813" t="s">
        <v>519</v>
      </c>
      <c r="F813" t="s">
        <v>519</v>
      </c>
      <c r="G813" s="284">
        <v>-0.1</v>
      </c>
      <c r="H813"/>
      <c r="I813"/>
      <c r="J813"/>
      <c r="K813" s="285">
        <v>44927</v>
      </c>
      <c r="L813" s="286">
        <v>2.2818181818181814E-2</v>
      </c>
      <c r="M813" s="286">
        <v>2.2818181818181835E-3</v>
      </c>
      <c r="N813" s="286">
        <v>2.5099999999999997E-2</v>
      </c>
    </row>
    <row r="814" spans="1:14" ht="15" x14ac:dyDescent="0.25">
      <c r="A814" t="s">
        <v>2135</v>
      </c>
      <c r="B814" t="s">
        <v>2133</v>
      </c>
      <c r="C814">
        <v>0.5</v>
      </c>
      <c r="D814" t="s">
        <v>403</v>
      </c>
      <c r="E814" t="s">
        <v>519</v>
      </c>
      <c r="F814" t="s">
        <v>519</v>
      </c>
      <c r="G814" s="284">
        <v>-0.1</v>
      </c>
      <c r="H814"/>
      <c r="I814"/>
      <c r="J814"/>
      <c r="K814" s="285">
        <v>44927</v>
      </c>
      <c r="L814" s="286">
        <v>2.2818181818181814E-2</v>
      </c>
      <c r="M814" s="286">
        <v>2.2818181818181835E-3</v>
      </c>
      <c r="N814" s="286">
        <v>2.5099999999999997E-2</v>
      </c>
    </row>
    <row r="815" spans="1:14" ht="15" x14ac:dyDescent="0.25">
      <c r="A815" t="s">
        <v>2134</v>
      </c>
      <c r="B815" t="s">
        <v>2133</v>
      </c>
      <c r="C815">
        <v>0.5</v>
      </c>
      <c r="D815" t="s">
        <v>403</v>
      </c>
      <c r="E815" t="s">
        <v>519</v>
      </c>
      <c r="F815" t="s">
        <v>519</v>
      </c>
      <c r="G815" s="284">
        <v>-0.1</v>
      </c>
      <c r="H815"/>
      <c r="I815"/>
      <c r="J815"/>
      <c r="K815" s="285">
        <v>44927</v>
      </c>
      <c r="L815" s="286">
        <v>2.2818181818181814E-2</v>
      </c>
      <c r="M815" s="286">
        <v>2.2818181818181835E-3</v>
      </c>
      <c r="N815" s="286">
        <v>2.5099999999999997E-2</v>
      </c>
    </row>
    <row r="816" spans="1:14" ht="15" x14ac:dyDescent="0.25">
      <c r="A816" t="s">
        <v>2132</v>
      </c>
      <c r="B816" t="s">
        <v>2130</v>
      </c>
      <c r="C816">
        <v>0.5</v>
      </c>
      <c r="D816" t="s">
        <v>403</v>
      </c>
      <c r="E816" t="s">
        <v>519</v>
      </c>
      <c r="F816" t="s">
        <v>519</v>
      </c>
      <c r="G816" s="284">
        <v>-0.1</v>
      </c>
      <c r="H816"/>
      <c r="I816"/>
      <c r="J816"/>
      <c r="K816" s="285">
        <v>44927</v>
      </c>
      <c r="L816" s="286">
        <v>2.2818181818181814E-2</v>
      </c>
      <c r="M816" s="286">
        <v>2.2818181818181835E-3</v>
      </c>
      <c r="N816" s="286">
        <v>2.5099999999999997E-2</v>
      </c>
    </row>
    <row r="817" spans="1:14" ht="15" x14ac:dyDescent="0.25">
      <c r="A817" t="s">
        <v>2131</v>
      </c>
      <c r="B817" t="s">
        <v>2130</v>
      </c>
      <c r="C817">
        <v>0.5</v>
      </c>
      <c r="D817" t="s">
        <v>403</v>
      </c>
      <c r="E817" t="s">
        <v>519</v>
      </c>
      <c r="F817" t="s">
        <v>519</v>
      </c>
      <c r="G817" s="284">
        <v>-0.1</v>
      </c>
      <c r="H817"/>
      <c r="I817"/>
      <c r="J817"/>
      <c r="K817" s="285">
        <v>44927</v>
      </c>
      <c r="L817" s="286">
        <v>2.2818181818181814E-2</v>
      </c>
      <c r="M817" s="286">
        <v>2.2818181818181835E-3</v>
      </c>
      <c r="N817" s="286">
        <v>2.5099999999999997E-2</v>
      </c>
    </row>
    <row r="818" spans="1:14" ht="15" x14ac:dyDescent="0.25">
      <c r="A818" t="s">
        <v>2129</v>
      </c>
      <c r="B818" t="s">
        <v>2125</v>
      </c>
      <c r="C818">
        <v>0.5</v>
      </c>
      <c r="D818" t="s">
        <v>403</v>
      </c>
      <c r="E818" t="s">
        <v>519</v>
      </c>
      <c r="F818" t="s">
        <v>519</v>
      </c>
      <c r="G818" s="284">
        <v>-0.1</v>
      </c>
      <c r="H818"/>
      <c r="I818"/>
      <c r="J818"/>
      <c r="K818" s="285">
        <v>44927</v>
      </c>
      <c r="L818" s="286">
        <v>2.2818181818181814E-2</v>
      </c>
      <c r="M818" s="286">
        <v>2.2818181818181835E-3</v>
      </c>
      <c r="N818" s="286">
        <v>2.5099999999999997E-2</v>
      </c>
    </row>
    <row r="819" spans="1:14" ht="15" x14ac:dyDescent="0.25">
      <c r="A819" t="s">
        <v>2128</v>
      </c>
      <c r="B819" t="s">
        <v>2127</v>
      </c>
      <c r="C819">
        <v>0.5</v>
      </c>
      <c r="D819" t="s">
        <v>403</v>
      </c>
      <c r="E819" t="s">
        <v>519</v>
      </c>
      <c r="F819" t="s">
        <v>519</v>
      </c>
      <c r="G819" s="284">
        <v>-0.1</v>
      </c>
      <c r="H819"/>
      <c r="I819"/>
      <c r="J819"/>
      <c r="K819" s="285">
        <v>44927</v>
      </c>
      <c r="L819" s="286">
        <v>2.2818181818181814E-2</v>
      </c>
      <c r="M819" s="286">
        <v>2.2818181818181835E-3</v>
      </c>
      <c r="N819" s="286">
        <v>2.5099999999999997E-2</v>
      </c>
    </row>
    <row r="820" spans="1:14" ht="15" x14ac:dyDescent="0.25">
      <c r="A820" t="s">
        <v>2126</v>
      </c>
      <c r="B820" t="s">
        <v>2125</v>
      </c>
      <c r="C820">
        <v>0.5</v>
      </c>
      <c r="D820" t="s">
        <v>403</v>
      </c>
      <c r="E820" t="s">
        <v>519</v>
      </c>
      <c r="F820" t="s">
        <v>519</v>
      </c>
      <c r="G820" s="284">
        <v>-0.1</v>
      </c>
      <c r="H820"/>
      <c r="I820"/>
      <c r="J820"/>
      <c r="K820" s="285">
        <v>44927</v>
      </c>
      <c r="L820" s="286">
        <v>2.2818181818181814E-2</v>
      </c>
      <c r="M820" s="286">
        <v>2.2818181818181835E-3</v>
      </c>
      <c r="N820" s="286">
        <v>2.5099999999999997E-2</v>
      </c>
    </row>
    <row r="821" spans="1:14" ht="15" x14ac:dyDescent="0.25">
      <c r="A821" t="s">
        <v>2124</v>
      </c>
      <c r="B821" t="s">
        <v>2122</v>
      </c>
      <c r="C821">
        <v>0.5</v>
      </c>
      <c r="D821" t="s">
        <v>403</v>
      </c>
      <c r="E821" t="s">
        <v>519</v>
      </c>
      <c r="F821" t="s">
        <v>519</v>
      </c>
      <c r="G821" s="284">
        <v>-0.1</v>
      </c>
      <c r="H821"/>
      <c r="I821"/>
      <c r="J821"/>
      <c r="K821" s="285">
        <v>44927</v>
      </c>
      <c r="L821" s="286">
        <v>2.2818181818181814E-2</v>
      </c>
      <c r="M821" s="286">
        <v>2.2818181818181835E-3</v>
      </c>
      <c r="N821" s="286">
        <v>2.5099999999999997E-2</v>
      </c>
    </row>
    <row r="822" spans="1:14" ht="15" x14ac:dyDescent="0.25">
      <c r="A822" t="s">
        <v>2123</v>
      </c>
      <c r="B822" t="s">
        <v>2122</v>
      </c>
      <c r="C822">
        <v>0.5</v>
      </c>
      <c r="D822" t="s">
        <v>403</v>
      </c>
      <c r="E822" t="s">
        <v>519</v>
      </c>
      <c r="F822" t="s">
        <v>519</v>
      </c>
      <c r="G822" s="284">
        <v>-0.1</v>
      </c>
      <c r="H822"/>
      <c r="I822"/>
      <c r="J822"/>
      <c r="K822" s="285">
        <v>44927</v>
      </c>
      <c r="L822" s="286">
        <v>2.2818181818181814E-2</v>
      </c>
      <c r="M822" s="286">
        <v>2.2818181818181835E-3</v>
      </c>
      <c r="N822" s="286">
        <v>2.5099999999999997E-2</v>
      </c>
    </row>
    <row r="823" spans="1:14" ht="15" x14ac:dyDescent="0.25">
      <c r="A823" t="s">
        <v>2121</v>
      </c>
      <c r="B823" t="s">
        <v>2119</v>
      </c>
      <c r="C823">
        <v>0.5</v>
      </c>
      <c r="D823" t="s">
        <v>403</v>
      </c>
      <c r="E823" t="s">
        <v>519</v>
      </c>
      <c r="F823" t="s">
        <v>519</v>
      </c>
      <c r="G823" s="284">
        <v>-0.1</v>
      </c>
      <c r="H823"/>
      <c r="I823"/>
      <c r="J823"/>
      <c r="K823" s="285">
        <v>44927</v>
      </c>
      <c r="L823" s="286">
        <v>2.2818181818181814E-2</v>
      </c>
      <c r="M823" s="286">
        <v>2.2818181818181835E-3</v>
      </c>
      <c r="N823" s="286">
        <v>2.5099999999999997E-2</v>
      </c>
    </row>
    <row r="824" spans="1:14" ht="15" x14ac:dyDescent="0.25">
      <c r="A824" t="s">
        <v>2120</v>
      </c>
      <c r="B824" t="s">
        <v>2119</v>
      </c>
      <c r="C824">
        <v>0.5</v>
      </c>
      <c r="D824" t="s">
        <v>403</v>
      </c>
      <c r="E824" t="s">
        <v>519</v>
      </c>
      <c r="F824" t="s">
        <v>519</v>
      </c>
      <c r="G824" s="284">
        <v>-0.1</v>
      </c>
      <c r="H824"/>
      <c r="I824"/>
      <c r="J824"/>
      <c r="K824" s="285">
        <v>44927</v>
      </c>
      <c r="L824" s="286">
        <v>2.2818181818181814E-2</v>
      </c>
      <c r="M824" s="286">
        <v>2.2818181818181835E-3</v>
      </c>
      <c r="N824" s="286">
        <v>2.5099999999999997E-2</v>
      </c>
    </row>
    <row r="825" spans="1:14" ht="15" x14ac:dyDescent="0.25">
      <c r="A825" t="s">
        <v>2118</v>
      </c>
      <c r="B825" t="s">
        <v>2116</v>
      </c>
      <c r="C825">
        <v>0.5</v>
      </c>
      <c r="D825" t="s">
        <v>403</v>
      </c>
      <c r="E825" t="s">
        <v>519</v>
      </c>
      <c r="F825" t="s">
        <v>519</v>
      </c>
      <c r="G825" s="284">
        <v>-0.1</v>
      </c>
      <c r="H825"/>
      <c r="I825"/>
      <c r="J825"/>
      <c r="K825" s="285">
        <v>44927</v>
      </c>
      <c r="L825" s="286">
        <v>2.2818181818181814E-2</v>
      </c>
      <c r="M825" s="286">
        <v>2.2818181818181835E-3</v>
      </c>
      <c r="N825" s="286">
        <v>2.5099999999999997E-2</v>
      </c>
    </row>
    <row r="826" spans="1:14" ht="15" x14ac:dyDescent="0.25">
      <c r="A826" t="s">
        <v>2117</v>
      </c>
      <c r="B826" t="s">
        <v>2116</v>
      </c>
      <c r="C826">
        <v>0.5</v>
      </c>
      <c r="D826" t="s">
        <v>403</v>
      </c>
      <c r="E826" t="s">
        <v>519</v>
      </c>
      <c r="F826" t="s">
        <v>519</v>
      </c>
      <c r="G826" s="284">
        <v>-0.1</v>
      </c>
      <c r="H826"/>
      <c r="I826"/>
      <c r="J826"/>
      <c r="K826" s="285">
        <v>44927</v>
      </c>
      <c r="L826" s="286">
        <v>2.2818181818181814E-2</v>
      </c>
      <c r="M826" s="286">
        <v>2.2818181818181835E-3</v>
      </c>
      <c r="N826" s="286">
        <v>2.5099999999999997E-2</v>
      </c>
    </row>
    <row r="827" spans="1:14" ht="15" x14ac:dyDescent="0.25">
      <c r="A827" t="s">
        <v>2115</v>
      </c>
      <c r="B827" t="s">
        <v>2113</v>
      </c>
      <c r="C827">
        <v>0.5</v>
      </c>
      <c r="D827" t="s">
        <v>403</v>
      </c>
      <c r="E827" t="s">
        <v>519</v>
      </c>
      <c r="F827" t="s">
        <v>519</v>
      </c>
      <c r="G827" s="284">
        <v>-0.1</v>
      </c>
      <c r="H827"/>
      <c r="I827"/>
      <c r="J827"/>
      <c r="K827" s="285">
        <v>44927</v>
      </c>
      <c r="L827" s="286">
        <v>2.2818181818181814E-2</v>
      </c>
      <c r="M827" s="286">
        <v>2.2818181818181835E-3</v>
      </c>
      <c r="N827" s="286">
        <v>2.5099999999999997E-2</v>
      </c>
    </row>
    <row r="828" spans="1:14" ht="15" x14ac:dyDescent="0.25">
      <c r="A828" t="s">
        <v>2114</v>
      </c>
      <c r="B828" t="s">
        <v>2113</v>
      </c>
      <c r="C828">
        <v>0.5</v>
      </c>
      <c r="D828" t="s">
        <v>403</v>
      </c>
      <c r="E828" t="s">
        <v>519</v>
      </c>
      <c r="F828" t="s">
        <v>519</v>
      </c>
      <c r="G828" s="284">
        <v>-0.1</v>
      </c>
      <c r="H828"/>
      <c r="I828"/>
      <c r="J828"/>
      <c r="K828" s="285">
        <v>44927</v>
      </c>
      <c r="L828" s="286">
        <v>2.2818181818181814E-2</v>
      </c>
      <c r="M828" s="286">
        <v>2.2818181818181835E-3</v>
      </c>
      <c r="N828" s="286">
        <v>2.5099999999999997E-2</v>
      </c>
    </row>
    <row r="829" spans="1:14" ht="15" x14ac:dyDescent="0.25">
      <c r="A829" t="s">
        <v>2112</v>
      </c>
      <c r="B829" t="s">
        <v>2108</v>
      </c>
      <c r="C829">
        <v>0.5</v>
      </c>
      <c r="D829" t="s">
        <v>403</v>
      </c>
      <c r="E829" t="s">
        <v>519</v>
      </c>
      <c r="F829" t="s">
        <v>519</v>
      </c>
      <c r="G829" s="284">
        <v>-0.1</v>
      </c>
      <c r="H829"/>
      <c r="I829"/>
      <c r="J829"/>
      <c r="K829" s="285">
        <v>44927</v>
      </c>
      <c r="L829" s="286">
        <v>2.2818181818181814E-2</v>
      </c>
      <c r="M829" s="286">
        <v>2.2818181818181835E-3</v>
      </c>
      <c r="N829" s="286">
        <v>2.5099999999999997E-2</v>
      </c>
    </row>
    <row r="830" spans="1:14" ht="15" x14ac:dyDescent="0.25">
      <c r="A830" t="s">
        <v>2111</v>
      </c>
      <c r="B830" t="s">
        <v>2108</v>
      </c>
      <c r="C830">
        <v>0.5</v>
      </c>
      <c r="D830" t="s">
        <v>403</v>
      </c>
      <c r="E830" t="s">
        <v>519</v>
      </c>
      <c r="F830" t="s">
        <v>519</v>
      </c>
      <c r="G830" s="284">
        <v>-0.1</v>
      </c>
      <c r="H830"/>
      <c r="I830"/>
      <c r="J830"/>
      <c r="K830" s="285">
        <v>44927</v>
      </c>
      <c r="L830" s="286">
        <v>2.2818181818181814E-2</v>
      </c>
      <c r="M830" s="286">
        <v>2.2818181818181835E-3</v>
      </c>
      <c r="N830" s="286">
        <v>2.5099999999999997E-2</v>
      </c>
    </row>
    <row r="831" spans="1:14" ht="15" x14ac:dyDescent="0.25">
      <c r="A831" t="s">
        <v>2110</v>
      </c>
      <c r="B831" t="s">
        <v>2108</v>
      </c>
      <c r="C831">
        <v>0.5</v>
      </c>
      <c r="D831" t="s">
        <v>403</v>
      </c>
      <c r="E831" t="s">
        <v>519</v>
      </c>
      <c r="F831" t="s">
        <v>519</v>
      </c>
      <c r="G831" s="284">
        <v>-0.1</v>
      </c>
      <c r="H831"/>
      <c r="I831"/>
      <c r="J831"/>
      <c r="K831" s="285">
        <v>44927</v>
      </c>
      <c r="L831" s="286">
        <v>2.2818181818181814E-2</v>
      </c>
      <c r="M831" s="286">
        <v>2.2818181818181835E-3</v>
      </c>
      <c r="N831" s="286">
        <v>2.5099999999999997E-2</v>
      </c>
    </row>
    <row r="832" spans="1:14" ht="15" x14ac:dyDescent="0.25">
      <c r="A832" t="s">
        <v>2109</v>
      </c>
      <c r="B832" t="s">
        <v>2108</v>
      </c>
      <c r="C832">
        <v>0.5</v>
      </c>
      <c r="D832" t="s">
        <v>403</v>
      </c>
      <c r="E832" t="s">
        <v>519</v>
      </c>
      <c r="F832" t="s">
        <v>519</v>
      </c>
      <c r="G832" s="284">
        <v>-0.1</v>
      </c>
      <c r="H832"/>
      <c r="I832"/>
      <c r="J832"/>
      <c r="K832" s="285">
        <v>44927</v>
      </c>
      <c r="L832" s="286">
        <v>2.2818181818181814E-2</v>
      </c>
      <c r="M832" s="286">
        <v>2.2818181818181835E-3</v>
      </c>
      <c r="N832" s="286">
        <v>2.5099999999999997E-2</v>
      </c>
    </row>
    <row r="833" spans="1:14" ht="15" x14ac:dyDescent="0.25">
      <c r="A833" t="s">
        <v>2107</v>
      </c>
      <c r="B833" t="s">
        <v>2105</v>
      </c>
      <c r="C833">
        <v>0.5</v>
      </c>
      <c r="D833" t="s">
        <v>403</v>
      </c>
      <c r="E833" t="s">
        <v>519</v>
      </c>
      <c r="F833" t="s">
        <v>519</v>
      </c>
      <c r="G833" s="284">
        <v>-0.1</v>
      </c>
      <c r="H833"/>
      <c r="I833"/>
      <c r="J833"/>
      <c r="K833" s="285">
        <v>44927</v>
      </c>
      <c r="L833" s="286">
        <v>2.2818181818181814E-2</v>
      </c>
      <c r="M833" s="286">
        <v>2.2818181818181835E-3</v>
      </c>
      <c r="N833" s="286">
        <v>2.5099999999999997E-2</v>
      </c>
    </row>
    <row r="834" spans="1:14" ht="15" x14ac:dyDescent="0.25">
      <c r="A834" t="s">
        <v>2106</v>
      </c>
      <c r="B834" t="s">
        <v>2105</v>
      </c>
      <c r="C834">
        <v>0.5</v>
      </c>
      <c r="D834" t="s">
        <v>403</v>
      </c>
      <c r="E834" t="s">
        <v>519</v>
      </c>
      <c r="F834" t="s">
        <v>519</v>
      </c>
      <c r="G834" s="284">
        <v>-0.1</v>
      </c>
      <c r="H834"/>
      <c r="I834"/>
      <c r="J834"/>
      <c r="K834" s="285">
        <v>44927</v>
      </c>
      <c r="L834" s="286">
        <v>2.2818181818181814E-2</v>
      </c>
      <c r="M834" s="286">
        <v>2.2818181818181835E-3</v>
      </c>
      <c r="N834" s="286">
        <v>2.5099999999999997E-2</v>
      </c>
    </row>
    <row r="835" spans="1:14" ht="15" x14ac:dyDescent="0.25">
      <c r="A835" t="s">
        <v>2104</v>
      </c>
      <c r="B835" t="s">
        <v>2102</v>
      </c>
      <c r="C835">
        <v>0.5</v>
      </c>
      <c r="D835" t="s">
        <v>403</v>
      </c>
      <c r="E835" t="s">
        <v>519</v>
      </c>
      <c r="F835" t="s">
        <v>519</v>
      </c>
      <c r="G835" s="284">
        <v>-0.1</v>
      </c>
      <c r="H835"/>
      <c r="I835"/>
      <c r="J835"/>
      <c r="K835" s="285">
        <v>44927</v>
      </c>
      <c r="L835" s="286">
        <v>2.2818181818181814E-2</v>
      </c>
      <c r="M835" s="286">
        <v>2.2818181818181835E-3</v>
      </c>
      <c r="N835" s="286">
        <v>2.5099999999999997E-2</v>
      </c>
    </row>
    <row r="836" spans="1:14" ht="15" x14ac:dyDescent="0.25">
      <c r="A836" t="s">
        <v>2103</v>
      </c>
      <c r="B836" t="s">
        <v>2102</v>
      </c>
      <c r="C836">
        <v>0.5</v>
      </c>
      <c r="D836" t="s">
        <v>403</v>
      </c>
      <c r="E836" t="s">
        <v>519</v>
      </c>
      <c r="F836" t="s">
        <v>519</v>
      </c>
      <c r="G836" s="284">
        <v>-0.1</v>
      </c>
      <c r="H836"/>
      <c r="I836"/>
      <c r="J836"/>
      <c r="K836" s="285">
        <v>44927</v>
      </c>
      <c r="L836" s="286">
        <v>2.2818181818181814E-2</v>
      </c>
      <c r="M836" s="286">
        <v>2.2818181818181835E-3</v>
      </c>
      <c r="N836" s="286">
        <v>2.5099999999999997E-2</v>
      </c>
    </row>
    <row r="837" spans="1:14" ht="15" x14ac:dyDescent="0.25">
      <c r="A837" t="s">
        <v>206</v>
      </c>
      <c r="B837" t="s">
        <v>206</v>
      </c>
      <c r="C837">
        <v>0.5</v>
      </c>
      <c r="D837" t="s">
        <v>403</v>
      </c>
      <c r="E837" t="s">
        <v>519</v>
      </c>
      <c r="F837" t="s">
        <v>519</v>
      </c>
      <c r="G837" s="284">
        <v>-0.1</v>
      </c>
      <c r="H837"/>
      <c r="I837"/>
      <c r="J837"/>
      <c r="K837" s="285">
        <v>44927</v>
      </c>
      <c r="L837" s="286">
        <v>2.2818181818181814E-2</v>
      </c>
      <c r="M837" s="286">
        <v>2.2818181818181835E-3</v>
      </c>
      <c r="N837" s="286">
        <v>2.5099999999999997E-2</v>
      </c>
    </row>
    <row r="838" spans="1:14" ht="15" x14ac:dyDescent="0.25">
      <c r="A838" t="s">
        <v>2101</v>
      </c>
      <c r="B838" t="s">
        <v>206</v>
      </c>
      <c r="C838">
        <v>0.5</v>
      </c>
      <c r="D838" t="s">
        <v>403</v>
      </c>
      <c r="E838" t="s">
        <v>519</v>
      </c>
      <c r="F838" t="s">
        <v>519</v>
      </c>
      <c r="G838" s="284">
        <v>-0.1</v>
      </c>
      <c r="H838"/>
      <c r="I838"/>
      <c r="J838"/>
      <c r="K838" s="285">
        <v>44927</v>
      </c>
      <c r="L838" s="286">
        <v>2.2818181818181814E-2</v>
      </c>
      <c r="M838" s="286">
        <v>2.2818181818181835E-3</v>
      </c>
      <c r="N838" s="286">
        <v>2.5099999999999997E-2</v>
      </c>
    </row>
    <row r="839" spans="1:14" ht="15" x14ac:dyDescent="0.25">
      <c r="A839" t="s">
        <v>2100</v>
      </c>
      <c r="B839" t="s">
        <v>222</v>
      </c>
      <c r="C839">
        <v>0.5</v>
      </c>
      <c r="D839" t="s">
        <v>403</v>
      </c>
      <c r="E839" t="s">
        <v>519</v>
      </c>
      <c r="F839" t="s">
        <v>519</v>
      </c>
      <c r="G839" s="284">
        <v>-0.1</v>
      </c>
      <c r="H839"/>
      <c r="I839"/>
      <c r="J839"/>
      <c r="K839" s="285">
        <v>44927</v>
      </c>
      <c r="L839" s="286">
        <v>2.4545454545454547E-2</v>
      </c>
      <c r="M839" s="286">
        <v>2.4545454545454558E-3</v>
      </c>
      <c r="N839" s="286">
        <v>2.7000000000000003E-2</v>
      </c>
    </row>
    <row r="840" spans="1:14" ht="15" x14ac:dyDescent="0.25">
      <c r="A840" t="s">
        <v>2099</v>
      </c>
      <c r="B840" t="s">
        <v>222</v>
      </c>
      <c r="C840">
        <v>0.5</v>
      </c>
      <c r="D840" t="s">
        <v>403</v>
      </c>
      <c r="E840" t="s">
        <v>519</v>
      </c>
      <c r="F840" t="s">
        <v>519</v>
      </c>
      <c r="G840" s="284">
        <v>-0.1</v>
      </c>
      <c r="H840"/>
      <c r="I840"/>
      <c r="J840"/>
      <c r="K840" s="285">
        <v>44927</v>
      </c>
      <c r="L840" s="286">
        <v>2.4545454545454547E-2</v>
      </c>
      <c r="M840" s="286">
        <v>2.4545454545454558E-3</v>
      </c>
      <c r="N840" s="286">
        <v>2.7000000000000003E-2</v>
      </c>
    </row>
    <row r="841" spans="1:14" ht="15" x14ac:dyDescent="0.25">
      <c r="A841" t="s">
        <v>2098</v>
      </c>
      <c r="B841" t="s">
        <v>222</v>
      </c>
      <c r="C841">
        <v>0.5</v>
      </c>
      <c r="D841" t="s">
        <v>403</v>
      </c>
      <c r="E841" t="s">
        <v>519</v>
      </c>
      <c r="F841" t="s">
        <v>519</v>
      </c>
      <c r="G841" s="284">
        <v>-0.1</v>
      </c>
      <c r="H841"/>
      <c r="I841"/>
      <c r="J841"/>
      <c r="K841" s="285">
        <v>44927</v>
      </c>
      <c r="L841" s="286">
        <v>2.4545454545454547E-2</v>
      </c>
      <c r="M841" s="286">
        <v>2.4545454545454558E-3</v>
      </c>
      <c r="N841" s="286">
        <v>2.7000000000000003E-2</v>
      </c>
    </row>
    <row r="842" spans="1:14" ht="15" x14ac:dyDescent="0.25">
      <c r="A842" t="s">
        <v>2097</v>
      </c>
      <c r="B842" t="s">
        <v>222</v>
      </c>
      <c r="C842">
        <v>0.5</v>
      </c>
      <c r="D842" t="s">
        <v>403</v>
      </c>
      <c r="E842" t="s">
        <v>519</v>
      </c>
      <c r="F842" t="s">
        <v>519</v>
      </c>
      <c r="G842" s="284">
        <v>-0.1</v>
      </c>
      <c r="H842"/>
      <c r="I842"/>
      <c r="J842"/>
      <c r="K842" s="285">
        <v>44927</v>
      </c>
      <c r="L842" s="286">
        <v>2.4545454545454547E-2</v>
      </c>
      <c r="M842" s="286">
        <v>2.4545454545454558E-3</v>
      </c>
      <c r="N842" s="286">
        <v>2.7000000000000003E-2</v>
      </c>
    </row>
    <row r="843" spans="1:14" ht="15" x14ac:dyDescent="0.25">
      <c r="A843" t="s">
        <v>2096</v>
      </c>
      <c r="B843" t="s">
        <v>222</v>
      </c>
      <c r="C843">
        <v>0.5</v>
      </c>
      <c r="D843" t="s">
        <v>403</v>
      </c>
      <c r="E843" t="s">
        <v>519</v>
      </c>
      <c r="F843" t="s">
        <v>519</v>
      </c>
      <c r="G843" s="284">
        <v>-0.1</v>
      </c>
      <c r="H843"/>
      <c r="I843"/>
      <c r="J843"/>
      <c r="K843" s="285">
        <v>44927</v>
      </c>
      <c r="L843" s="286">
        <v>2.4545454545454547E-2</v>
      </c>
      <c r="M843" s="286">
        <v>2.4545454545454558E-3</v>
      </c>
      <c r="N843" s="286">
        <v>2.7000000000000003E-2</v>
      </c>
    </row>
    <row r="844" spans="1:14" ht="15" x14ac:dyDescent="0.25">
      <c r="A844" t="s">
        <v>2095</v>
      </c>
      <c r="B844" t="s">
        <v>222</v>
      </c>
      <c r="C844">
        <v>0.5</v>
      </c>
      <c r="D844" t="s">
        <v>403</v>
      </c>
      <c r="E844" t="s">
        <v>519</v>
      </c>
      <c r="F844" t="s">
        <v>519</v>
      </c>
      <c r="G844" s="284">
        <v>-0.1</v>
      </c>
      <c r="H844"/>
      <c r="I844"/>
      <c r="J844"/>
      <c r="K844" s="285">
        <v>44927</v>
      </c>
      <c r="L844" s="286">
        <v>2.4545454545454547E-2</v>
      </c>
      <c r="M844" s="286">
        <v>2.4545454545454558E-3</v>
      </c>
      <c r="N844" s="286">
        <v>2.7000000000000003E-2</v>
      </c>
    </row>
    <row r="845" spans="1:14" ht="15" x14ac:dyDescent="0.25">
      <c r="A845" t="s">
        <v>2094</v>
      </c>
      <c r="B845" t="s">
        <v>222</v>
      </c>
      <c r="C845">
        <v>0.5</v>
      </c>
      <c r="D845" t="s">
        <v>403</v>
      </c>
      <c r="E845" t="s">
        <v>519</v>
      </c>
      <c r="F845" t="s">
        <v>519</v>
      </c>
      <c r="G845" s="284">
        <v>-0.1</v>
      </c>
      <c r="H845"/>
      <c r="I845"/>
      <c r="J845"/>
      <c r="K845" s="285">
        <v>44927</v>
      </c>
      <c r="L845" s="286">
        <v>2.4545454545454547E-2</v>
      </c>
      <c r="M845" s="286">
        <v>2.4545454545454558E-3</v>
      </c>
      <c r="N845" s="286">
        <v>2.7000000000000003E-2</v>
      </c>
    </row>
    <row r="846" spans="1:14" ht="15" x14ac:dyDescent="0.25">
      <c r="A846" t="s">
        <v>2093</v>
      </c>
      <c r="B846" t="s">
        <v>222</v>
      </c>
      <c r="C846">
        <v>0.5</v>
      </c>
      <c r="D846" t="s">
        <v>403</v>
      </c>
      <c r="E846" t="s">
        <v>519</v>
      </c>
      <c r="F846" t="s">
        <v>519</v>
      </c>
      <c r="G846" s="284">
        <v>-0.1</v>
      </c>
      <c r="H846"/>
      <c r="I846"/>
      <c r="J846"/>
      <c r="K846" s="285">
        <v>44927</v>
      </c>
      <c r="L846" s="286">
        <v>2.4545454545454547E-2</v>
      </c>
      <c r="M846" s="286">
        <v>2.4545454545454558E-3</v>
      </c>
      <c r="N846" s="286">
        <v>2.7000000000000003E-2</v>
      </c>
    </row>
    <row r="847" spans="1:14" ht="15" x14ac:dyDescent="0.25">
      <c r="A847" t="s">
        <v>2092</v>
      </c>
      <c r="B847" t="s">
        <v>222</v>
      </c>
      <c r="C847">
        <v>0.5</v>
      </c>
      <c r="D847" t="s">
        <v>403</v>
      </c>
      <c r="E847" t="s">
        <v>519</v>
      </c>
      <c r="F847" t="s">
        <v>519</v>
      </c>
      <c r="G847" s="284">
        <v>-0.1</v>
      </c>
      <c r="H847"/>
      <c r="I847"/>
      <c r="J847"/>
      <c r="K847" s="285">
        <v>44927</v>
      </c>
      <c r="L847" s="286">
        <v>2.4545454545454547E-2</v>
      </c>
      <c r="M847" s="286">
        <v>2.4545454545454558E-3</v>
      </c>
      <c r="N847" s="286">
        <v>2.7000000000000003E-2</v>
      </c>
    </row>
    <row r="848" spans="1:14" ht="15" x14ac:dyDescent="0.25">
      <c r="A848" t="s">
        <v>2091</v>
      </c>
      <c r="B848" t="s">
        <v>222</v>
      </c>
      <c r="C848">
        <v>0.5</v>
      </c>
      <c r="D848" t="s">
        <v>403</v>
      </c>
      <c r="E848" t="s">
        <v>519</v>
      </c>
      <c r="F848" t="s">
        <v>519</v>
      </c>
      <c r="G848" s="284">
        <v>-0.1</v>
      </c>
      <c r="H848"/>
      <c r="I848"/>
      <c r="J848"/>
      <c r="K848" s="285">
        <v>44927</v>
      </c>
      <c r="L848" s="286">
        <v>2.4545454545454547E-2</v>
      </c>
      <c r="M848" s="286">
        <v>2.4545454545454558E-3</v>
      </c>
      <c r="N848" s="286">
        <v>2.7000000000000003E-2</v>
      </c>
    </row>
    <row r="849" spans="1:14" ht="15" x14ac:dyDescent="0.25">
      <c r="A849" t="s">
        <v>2090</v>
      </c>
      <c r="B849" t="s">
        <v>222</v>
      </c>
      <c r="C849">
        <v>0.5</v>
      </c>
      <c r="D849" t="s">
        <v>403</v>
      </c>
      <c r="E849" t="s">
        <v>519</v>
      </c>
      <c r="F849" t="s">
        <v>519</v>
      </c>
      <c r="G849" s="284">
        <v>-0.1</v>
      </c>
      <c r="H849"/>
      <c r="I849"/>
      <c r="J849"/>
      <c r="K849" s="285">
        <v>44927</v>
      </c>
      <c r="L849" s="286">
        <v>2.4545454545454547E-2</v>
      </c>
      <c r="M849" s="286">
        <v>2.4545454545454558E-3</v>
      </c>
      <c r="N849" s="286">
        <v>2.7000000000000003E-2</v>
      </c>
    </row>
    <row r="850" spans="1:14" ht="15" x14ac:dyDescent="0.25">
      <c r="A850" t="s">
        <v>2089</v>
      </c>
      <c r="B850" t="s">
        <v>222</v>
      </c>
      <c r="C850">
        <v>0.5</v>
      </c>
      <c r="D850" t="s">
        <v>403</v>
      </c>
      <c r="E850" t="s">
        <v>519</v>
      </c>
      <c r="F850" t="s">
        <v>519</v>
      </c>
      <c r="G850" s="284">
        <v>-0.1</v>
      </c>
      <c r="H850"/>
      <c r="I850"/>
      <c r="J850"/>
      <c r="K850" s="285">
        <v>44927</v>
      </c>
      <c r="L850" s="286">
        <v>2.4545454545454547E-2</v>
      </c>
      <c r="M850" s="286">
        <v>2.4545454545454558E-3</v>
      </c>
      <c r="N850" s="286">
        <v>2.7000000000000003E-2</v>
      </c>
    </row>
    <row r="851" spans="1:14" ht="15" x14ac:dyDescent="0.25">
      <c r="A851" t="s">
        <v>2088</v>
      </c>
      <c r="B851" t="s">
        <v>222</v>
      </c>
      <c r="C851">
        <v>0.5</v>
      </c>
      <c r="D851" t="s">
        <v>403</v>
      </c>
      <c r="E851" t="s">
        <v>519</v>
      </c>
      <c r="F851" t="s">
        <v>519</v>
      </c>
      <c r="G851" s="284">
        <v>-0.1</v>
      </c>
      <c r="H851"/>
      <c r="I851"/>
      <c r="J851"/>
      <c r="K851" s="285">
        <v>44927</v>
      </c>
      <c r="L851" s="286">
        <v>2.4545454545454547E-2</v>
      </c>
      <c r="M851" s="286">
        <v>2.4545454545454558E-3</v>
      </c>
      <c r="N851" s="286">
        <v>2.7000000000000003E-2</v>
      </c>
    </row>
    <row r="852" spans="1:14" ht="15" x14ac:dyDescent="0.25">
      <c r="A852" t="s">
        <v>2087</v>
      </c>
      <c r="B852" t="s">
        <v>222</v>
      </c>
      <c r="C852">
        <v>0.5</v>
      </c>
      <c r="D852" t="s">
        <v>403</v>
      </c>
      <c r="E852" t="s">
        <v>519</v>
      </c>
      <c r="F852" t="s">
        <v>519</v>
      </c>
      <c r="G852" s="284">
        <v>-0.1</v>
      </c>
      <c r="H852"/>
      <c r="I852"/>
      <c r="J852"/>
      <c r="K852" s="285">
        <v>44927</v>
      </c>
      <c r="L852" s="286">
        <v>2.4545454545454547E-2</v>
      </c>
      <c r="M852" s="286">
        <v>2.4545454545454558E-3</v>
      </c>
      <c r="N852" s="286">
        <v>2.7000000000000003E-2</v>
      </c>
    </row>
    <row r="853" spans="1:14" ht="15" x14ac:dyDescent="0.25">
      <c r="A853" t="s">
        <v>2086</v>
      </c>
      <c r="B853" t="s">
        <v>222</v>
      </c>
      <c r="C853">
        <v>0.5</v>
      </c>
      <c r="D853" t="s">
        <v>403</v>
      </c>
      <c r="E853" t="s">
        <v>519</v>
      </c>
      <c r="F853" t="s">
        <v>519</v>
      </c>
      <c r="G853" s="284">
        <v>-0.1</v>
      </c>
      <c r="H853"/>
      <c r="I853"/>
      <c r="J853"/>
      <c r="K853" s="285">
        <v>44927</v>
      </c>
      <c r="L853" s="286">
        <v>2.4545454545454547E-2</v>
      </c>
      <c r="M853" s="286">
        <v>2.4545454545454558E-3</v>
      </c>
      <c r="N853" s="286">
        <v>2.7000000000000003E-2</v>
      </c>
    </row>
    <row r="854" spans="1:14" ht="15" x14ac:dyDescent="0.25">
      <c r="A854" t="s">
        <v>2085</v>
      </c>
      <c r="B854" t="s">
        <v>222</v>
      </c>
      <c r="C854">
        <v>0.5</v>
      </c>
      <c r="D854" t="s">
        <v>403</v>
      </c>
      <c r="E854" t="s">
        <v>519</v>
      </c>
      <c r="F854" t="s">
        <v>519</v>
      </c>
      <c r="G854" s="284">
        <v>-0.1</v>
      </c>
      <c r="H854"/>
      <c r="I854"/>
      <c r="J854"/>
      <c r="K854" s="285">
        <v>44927</v>
      </c>
      <c r="L854" s="286">
        <v>2.4545454545454547E-2</v>
      </c>
      <c r="M854" s="286">
        <v>2.4545454545454558E-3</v>
      </c>
      <c r="N854" s="286">
        <v>2.7000000000000003E-2</v>
      </c>
    </row>
    <row r="855" spans="1:14" ht="15" x14ac:dyDescent="0.25">
      <c r="A855" t="s">
        <v>2084</v>
      </c>
      <c r="B855" t="s">
        <v>222</v>
      </c>
      <c r="C855">
        <v>0.5</v>
      </c>
      <c r="D855" t="s">
        <v>403</v>
      </c>
      <c r="E855" t="s">
        <v>519</v>
      </c>
      <c r="F855" t="s">
        <v>519</v>
      </c>
      <c r="G855" s="284">
        <v>-0.1</v>
      </c>
      <c r="H855"/>
      <c r="I855"/>
      <c r="J855"/>
      <c r="K855" s="285">
        <v>44927</v>
      </c>
      <c r="L855" s="286">
        <v>2.4545454545454547E-2</v>
      </c>
      <c r="M855" s="286">
        <v>2.4545454545454558E-3</v>
      </c>
      <c r="N855" s="286">
        <v>2.7000000000000003E-2</v>
      </c>
    </row>
    <row r="856" spans="1:14" ht="15" x14ac:dyDescent="0.25">
      <c r="A856" t="s">
        <v>2083</v>
      </c>
      <c r="B856" t="s">
        <v>222</v>
      </c>
      <c r="C856">
        <v>0.5</v>
      </c>
      <c r="D856" t="s">
        <v>403</v>
      </c>
      <c r="E856" t="s">
        <v>519</v>
      </c>
      <c r="F856" t="s">
        <v>519</v>
      </c>
      <c r="G856" s="284">
        <v>-0.1</v>
      </c>
      <c r="H856"/>
      <c r="I856"/>
      <c r="J856"/>
      <c r="K856" s="285">
        <v>44927</v>
      </c>
      <c r="L856" s="286">
        <v>2.4545454545454547E-2</v>
      </c>
      <c r="M856" s="286">
        <v>2.4545454545454558E-3</v>
      </c>
      <c r="N856" s="286">
        <v>2.7000000000000003E-2</v>
      </c>
    </row>
    <row r="857" spans="1:14" ht="15" x14ac:dyDescent="0.25">
      <c r="A857" t="s">
        <v>2082</v>
      </c>
      <c r="B857" t="s">
        <v>2035</v>
      </c>
      <c r="C857">
        <v>0.5</v>
      </c>
      <c r="D857" t="s">
        <v>403</v>
      </c>
      <c r="E857" t="s">
        <v>519</v>
      </c>
      <c r="F857" t="s">
        <v>519</v>
      </c>
      <c r="G857" s="284">
        <v>-0.1</v>
      </c>
      <c r="H857"/>
      <c r="I857"/>
      <c r="J857"/>
      <c r="K857" s="285">
        <v>44927</v>
      </c>
      <c r="L857" s="286">
        <v>2.4545454545454547E-2</v>
      </c>
      <c r="M857" s="286">
        <v>2.4545454545454558E-3</v>
      </c>
      <c r="N857" s="286">
        <v>2.7000000000000003E-2</v>
      </c>
    </row>
    <row r="858" spans="1:14" ht="15" x14ac:dyDescent="0.25">
      <c r="A858" t="s">
        <v>2081</v>
      </c>
      <c r="B858" t="s">
        <v>2035</v>
      </c>
      <c r="C858">
        <v>0.5</v>
      </c>
      <c r="D858" t="s">
        <v>403</v>
      </c>
      <c r="E858" t="s">
        <v>519</v>
      </c>
      <c r="F858" t="s">
        <v>519</v>
      </c>
      <c r="G858" s="284">
        <v>-0.1</v>
      </c>
      <c r="H858"/>
      <c r="I858"/>
      <c r="J858"/>
      <c r="K858" s="285">
        <v>44927</v>
      </c>
      <c r="L858" s="286">
        <v>2.4545454545454547E-2</v>
      </c>
      <c r="M858" s="286">
        <v>2.4545454545454558E-3</v>
      </c>
      <c r="N858" s="286">
        <v>2.7000000000000003E-2</v>
      </c>
    </row>
    <row r="859" spans="1:14" ht="15" x14ac:dyDescent="0.25">
      <c r="A859" t="s">
        <v>2080</v>
      </c>
      <c r="B859" t="s">
        <v>2079</v>
      </c>
      <c r="C859">
        <v>0.5</v>
      </c>
      <c r="D859" t="s">
        <v>403</v>
      </c>
      <c r="E859" t="s">
        <v>519</v>
      </c>
      <c r="F859" t="s">
        <v>519</v>
      </c>
      <c r="G859" s="284">
        <v>-0.1</v>
      </c>
      <c r="H859"/>
      <c r="I859"/>
      <c r="J859"/>
      <c r="K859" s="285">
        <v>44927</v>
      </c>
      <c r="L859" s="286">
        <v>2.4545454545454547E-2</v>
      </c>
      <c r="M859" s="286">
        <v>2.4545454545454558E-3</v>
      </c>
      <c r="N859" s="286">
        <v>2.7000000000000003E-2</v>
      </c>
    </row>
    <row r="860" spans="1:14" ht="15" x14ac:dyDescent="0.25">
      <c r="A860" t="s">
        <v>2078</v>
      </c>
      <c r="B860" t="s">
        <v>2076</v>
      </c>
      <c r="C860">
        <v>0.5</v>
      </c>
      <c r="D860" t="s">
        <v>403</v>
      </c>
      <c r="E860" t="s">
        <v>519</v>
      </c>
      <c r="F860" t="s">
        <v>519</v>
      </c>
      <c r="G860" s="284">
        <v>-0.1</v>
      </c>
      <c r="H860"/>
      <c r="I860"/>
      <c r="J860"/>
      <c r="K860" s="285">
        <v>44927</v>
      </c>
      <c r="L860" s="286">
        <v>2.4545454545454547E-2</v>
      </c>
      <c r="M860" s="286">
        <v>2.4545454545454558E-3</v>
      </c>
      <c r="N860" s="286">
        <v>2.7000000000000003E-2</v>
      </c>
    </row>
    <row r="861" spans="1:14" ht="15" x14ac:dyDescent="0.25">
      <c r="A861" t="s">
        <v>2077</v>
      </c>
      <c r="B861" t="s">
        <v>2076</v>
      </c>
      <c r="C861">
        <v>0.5</v>
      </c>
      <c r="D861" t="s">
        <v>403</v>
      </c>
      <c r="E861" t="s">
        <v>519</v>
      </c>
      <c r="F861" t="s">
        <v>519</v>
      </c>
      <c r="G861" s="284">
        <v>-0.1</v>
      </c>
      <c r="H861"/>
      <c r="I861"/>
      <c r="J861"/>
      <c r="K861" s="285">
        <v>44927</v>
      </c>
      <c r="L861" s="286">
        <v>2.4545454545454547E-2</v>
      </c>
      <c r="M861" s="286">
        <v>2.4545454545454558E-3</v>
      </c>
      <c r="N861" s="286">
        <v>2.7000000000000003E-2</v>
      </c>
    </row>
    <row r="862" spans="1:14" ht="15" x14ac:dyDescent="0.25">
      <c r="A862" t="s">
        <v>2075</v>
      </c>
      <c r="B862" t="s">
        <v>2073</v>
      </c>
      <c r="C862">
        <v>0.5</v>
      </c>
      <c r="D862" t="s">
        <v>403</v>
      </c>
      <c r="E862" t="s">
        <v>519</v>
      </c>
      <c r="F862" t="s">
        <v>519</v>
      </c>
      <c r="G862" s="284">
        <v>-0.1</v>
      </c>
      <c r="H862"/>
      <c r="I862"/>
      <c r="J862"/>
      <c r="K862" s="285">
        <v>44927</v>
      </c>
      <c r="L862" s="286">
        <v>2.4545454545454547E-2</v>
      </c>
      <c r="M862" s="286">
        <v>2.4545454545454558E-3</v>
      </c>
      <c r="N862" s="286">
        <v>2.7000000000000003E-2</v>
      </c>
    </row>
    <row r="863" spans="1:14" ht="15" x14ac:dyDescent="0.25">
      <c r="A863" t="s">
        <v>2074</v>
      </c>
      <c r="B863" t="s">
        <v>2073</v>
      </c>
      <c r="C863">
        <v>0.5</v>
      </c>
      <c r="D863" t="s">
        <v>403</v>
      </c>
      <c r="E863" t="s">
        <v>519</v>
      </c>
      <c r="F863" t="s">
        <v>519</v>
      </c>
      <c r="G863" s="284">
        <v>-0.1</v>
      </c>
      <c r="H863"/>
      <c r="I863"/>
      <c r="J863"/>
      <c r="K863" s="285">
        <v>44927</v>
      </c>
      <c r="L863" s="286">
        <v>2.4545454545454547E-2</v>
      </c>
      <c r="M863" s="286">
        <v>2.4545454545454558E-3</v>
      </c>
      <c r="N863" s="286">
        <v>2.7000000000000003E-2</v>
      </c>
    </row>
    <row r="864" spans="1:14" ht="15" x14ac:dyDescent="0.25">
      <c r="A864" t="s">
        <v>2072</v>
      </c>
      <c r="B864" t="s">
        <v>2068</v>
      </c>
      <c r="C864">
        <v>0.5</v>
      </c>
      <c r="D864" t="s">
        <v>403</v>
      </c>
      <c r="E864" t="s">
        <v>519</v>
      </c>
      <c r="F864" t="s">
        <v>519</v>
      </c>
      <c r="G864" s="284">
        <v>-0.1</v>
      </c>
      <c r="H864"/>
      <c r="I864"/>
      <c r="J864"/>
      <c r="K864" s="285">
        <v>44927</v>
      </c>
      <c r="L864" s="286">
        <v>2.4545454545454547E-2</v>
      </c>
      <c r="M864" s="286">
        <v>2.4545454545454558E-3</v>
      </c>
      <c r="N864" s="286">
        <v>2.7000000000000003E-2</v>
      </c>
    </row>
    <row r="865" spans="1:14" ht="15" x14ac:dyDescent="0.25">
      <c r="A865" t="s">
        <v>2071</v>
      </c>
      <c r="B865" t="s">
        <v>2068</v>
      </c>
      <c r="C865">
        <v>0.5</v>
      </c>
      <c r="D865" t="s">
        <v>403</v>
      </c>
      <c r="E865" t="s">
        <v>519</v>
      </c>
      <c r="F865" t="s">
        <v>519</v>
      </c>
      <c r="G865" s="284">
        <v>-0.1</v>
      </c>
      <c r="H865"/>
      <c r="I865"/>
      <c r="J865"/>
      <c r="K865" s="285">
        <v>44927</v>
      </c>
      <c r="L865" s="286">
        <v>2.4545454545454547E-2</v>
      </c>
      <c r="M865" s="286">
        <v>2.4545454545454558E-3</v>
      </c>
      <c r="N865" s="286">
        <v>2.7000000000000003E-2</v>
      </c>
    </row>
    <row r="866" spans="1:14" ht="15" x14ac:dyDescent="0.25">
      <c r="A866" t="s">
        <v>2070</v>
      </c>
      <c r="B866" t="s">
        <v>2068</v>
      </c>
      <c r="C866">
        <v>0.5</v>
      </c>
      <c r="D866" t="s">
        <v>403</v>
      </c>
      <c r="E866" t="s">
        <v>519</v>
      </c>
      <c r="F866" t="s">
        <v>519</v>
      </c>
      <c r="G866" s="284">
        <v>-0.1</v>
      </c>
      <c r="H866"/>
      <c r="I866"/>
      <c r="J866"/>
      <c r="K866" s="285">
        <v>44927</v>
      </c>
      <c r="L866" s="286">
        <v>2.4545454545454547E-2</v>
      </c>
      <c r="M866" s="286">
        <v>2.4545454545454558E-3</v>
      </c>
      <c r="N866" s="286">
        <v>2.7000000000000003E-2</v>
      </c>
    </row>
    <row r="867" spans="1:14" ht="15" x14ac:dyDescent="0.25">
      <c r="A867" t="s">
        <v>2069</v>
      </c>
      <c r="B867" t="s">
        <v>2068</v>
      </c>
      <c r="C867">
        <v>0.5</v>
      </c>
      <c r="D867" t="s">
        <v>403</v>
      </c>
      <c r="E867" t="s">
        <v>519</v>
      </c>
      <c r="F867" t="s">
        <v>519</v>
      </c>
      <c r="G867" s="284">
        <v>-0.1</v>
      </c>
      <c r="H867"/>
      <c r="I867"/>
      <c r="J867"/>
      <c r="K867" s="285">
        <v>44927</v>
      </c>
      <c r="L867" s="286">
        <v>2.4545454545454547E-2</v>
      </c>
      <c r="M867" s="286">
        <v>2.4545454545454558E-3</v>
      </c>
      <c r="N867" s="286">
        <v>2.7000000000000003E-2</v>
      </c>
    </row>
    <row r="868" spans="1:14" ht="15" x14ac:dyDescent="0.25">
      <c r="A868" t="s">
        <v>2067</v>
      </c>
      <c r="B868" t="s">
        <v>2064</v>
      </c>
      <c r="C868">
        <v>0.5</v>
      </c>
      <c r="D868" t="s">
        <v>403</v>
      </c>
      <c r="E868" t="s">
        <v>519</v>
      </c>
      <c r="F868" t="s">
        <v>519</v>
      </c>
      <c r="G868" s="284">
        <v>-0.1</v>
      </c>
      <c r="H868"/>
      <c r="I868"/>
      <c r="J868"/>
      <c r="K868" s="285">
        <v>44927</v>
      </c>
      <c r="L868" s="286">
        <v>2.4545454545454547E-2</v>
      </c>
      <c r="M868" s="286">
        <v>2.4545454545454558E-3</v>
      </c>
      <c r="N868" s="286">
        <v>2.7000000000000003E-2</v>
      </c>
    </row>
    <row r="869" spans="1:14" ht="15" x14ac:dyDescent="0.25">
      <c r="A869" t="s">
        <v>2066</v>
      </c>
      <c r="B869" t="s">
        <v>2062</v>
      </c>
      <c r="C869">
        <v>0.5</v>
      </c>
      <c r="D869" t="s">
        <v>403</v>
      </c>
      <c r="E869" t="s">
        <v>519</v>
      </c>
      <c r="F869" t="s">
        <v>519</v>
      </c>
      <c r="G869" s="284">
        <v>-0.1</v>
      </c>
      <c r="H869"/>
      <c r="I869"/>
      <c r="J869"/>
      <c r="K869" s="285">
        <v>44927</v>
      </c>
      <c r="L869" s="286">
        <v>2.4545454545454547E-2</v>
      </c>
      <c r="M869" s="286">
        <v>2.4545454545454558E-3</v>
      </c>
      <c r="N869" s="286">
        <v>2.7000000000000003E-2</v>
      </c>
    </row>
    <row r="870" spans="1:14" ht="15" x14ac:dyDescent="0.25">
      <c r="A870" t="s">
        <v>2065</v>
      </c>
      <c r="B870" t="s">
        <v>2064</v>
      </c>
      <c r="C870">
        <v>0.5</v>
      </c>
      <c r="D870" t="s">
        <v>403</v>
      </c>
      <c r="E870" t="s">
        <v>519</v>
      </c>
      <c r="F870" t="s">
        <v>519</v>
      </c>
      <c r="G870" s="284">
        <v>-0.1</v>
      </c>
      <c r="H870"/>
      <c r="I870"/>
      <c r="J870"/>
      <c r="K870" s="285">
        <v>44927</v>
      </c>
      <c r="L870" s="286">
        <v>2.4545454545454547E-2</v>
      </c>
      <c r="M870" s="286">
        <v>2.4545454545454558E-3</v>
      </c>
      <c r="N870" s="286">
        <v>2.7000000000000003E-2</v>
      </c>
    </row>
    <row r="871" spans="1:14" ht="15" x14ac:dyDescent="0.25">
      <c r="A871" t="s">
        <v>2063</v>
      </c>
      <c r="B871" t="s">
        <v>2062</v>
      </c>
      <c r="C871">
        <v>0.5</v>
      </c>
      <c r="D871" t="s">
        <v>403</v>
      </c>
      <c r="E871" t="s">
        <v>519</v>
      </c>
      <c r="F871" t="s">
        <v>519</v>
      </c>
      <c r="G871" s="284">
        <v>-0.1</v>
      </c>
      <c r="H871"/>
      <c r="I871"/>
      <c r="J871"/>
      <c r="K871" s="285">
        <v>44927</v>
      </c>
      <c r="L871" s="286">
        <v>2.4545454545454547E-2</v>
      </c>
      <c r="M871" s="286">
        <v>2.4545454545454558E-3</v>
      </c>
      <c r="N871" s="286">
        <v>2.7000000000000003E-2</v>
      </c>
    </row>
    <row r="872" spans="1:14" ht="15" x14ac:dyDescent="0.25">
      <c r="A872" t="s">
        <v>2061</v>
      </c>
      <c r="B872" t="s">
        <v>2059</v>
      </c>
      <c r="C872">
        <v>0.5</v>
      </c>
      <c r="D872" t="s">
        <v>403</v>
      </c>
      <c r="E872" t="s">
        <v>519</v>
      </c>
      <c r="F872" t="s">
        <v>519</v>
      </c>
      <c r="G872" s="284">
        <v>-0.1</v>
      </c>
      <c r="H872"/>
      <c r="I872"/>
      <c r="J872"/>
      <c r="K872" s="285">
        <v>44927</v>
      </c>
      <c r="L872" s="286">
        <v>2.4545454545454547E-2</v>
      </c>
      <c r="M872" s="286">
        <v>2.4545454545454558E-3</v>
      </c>
      <c r="N872" s="286">
        <v>2.7000000000000003E-2</v>
      </c>
    </row>
    <row r="873" spans="1:14" ht="15" x14ac:dyDescent="0.25">
      <c r="A873" t="s">
        <v>2060</v>
      </c>
      <c r="B873" t="s">
        <v>2059</v>
      </c>
      <c r="C873">
        <v>0.5</v>
      </c>
      <c r="D873" t="s">
        <v>403</v>
      </c>
      <c r="E873" t="s">
        <v>519</v>
      </c>
      <c r="F873" t="s">
        <v>519</v>
      </c>
      <c r="G873" s="284">
        <v>-0.1</v>
      </c>
      <c r="H873"/>
      <c r="I873"/>
      <c r="J873"/>
      <c r="K873" s="285">
        <v>44927</v>
      </c>
      <c r="L873" s="286">
        <v>2.4545454545454547E-2</v>
      </c>
      <c r="M873" s="286">
        <v>2.4545454545454558E-3</v>
      </c>
      <c r="N873" s="286">
        <v>2.7000000000000003E-2</v>
      </c>
    </row>
    <row r="874" spans="1:14" ht="15" x14ac:dyDescent="0.25">
      <c r="A874" t="s">
        <v>2058</v>
      </c>
      <c r="B874" t="s">
        <v>2054</v>
      </c>
      <c r="C874">
        <v>0.5</v>
      </c>
      <c r="D874" t="s">
        <v>403</v>
      </c>
      <c r="E874" t="s">
        <v>519</v>
      </c>
      <c r="F874" t="s">
        <v>519</v>
      </c>
      <c r="G874" s="284">
        <v>-0.1</v>
      </c>
      <c r="H874"/>
      <c r="I874"/>
      <c r="J874"/>
      <c r="K874" s="285">
        <v>44927</v>
      </c>
      <c r="L874" s="286">
        <v>2.4545454545454547E-2</v>
      </c>
      <c r="M874" s="286">
        <v>2.4545454545454558E-3</v>
      </c>
      <c r="N874" s="286">
        <v>2.7000000000000003E-2</v>
      </c>
    </row>
    <row r="875" spans="1:14" ht="15" x14ac:dyDescent="0.25">
      <c r="A875" t="s">
        <v>2057</v>
      </c>
      <c r="B875" t="s">
        <v>2054</v>
      </c>
      <c r="C875">
        <v>0.5</v>
      </c>
      <c r="D875" t="s">
        <v>403</v>
      </c>
      <c r="E875" t="s">
        <v>519</v>
      </c>
      <c r="F875" t="s">
        <v>519</v>
      </c>
      <c r="G875" s="284">
        <v>-0.1</v>
      </c>
      <c r="H875"/>
      <c r="I875"/>
      <c r="J875"/>
      <c r="K875" s="285">
        <v>44927</v>
      </c>
      <c r="L875" s="286">
        <v>2.4545454545454547E-2</v>
      </c>
      <c r="M875" s="286">
        <v>2.4545454545454558E-3</v>
      </c>
      <c r="N875" s="286">
        <v>2.7000000000000003E-2</v>
      </c>
    </row>
    <row r="876" spans="1:14" ht="15" x14ac:dyDescent="0.25">
      <c r="A876" t="s">
        <v>2056</v>
      </c>
      <c r="B876" t="s">
        <v>2054</v>
      </c>
      <c r="C876">
        <v>0.5</v>
      </c>
      <c r="D876" t="s">
        <v>403</v>
      </c>
      <c r="E876" t="s">
        <v>519</v>
      </c>
      <c r="F876" t="s">
        <v>519</v>
      </c>
      <c r="G876" s="284">
        <v>-0.1</v>
      </c>
      <c r="H876"/>
      <c r="I876"/>
      <c r="J876"/>
      <c r="K876" s="285">
        <v>44927</v>
      </c>
      <c r="L876" s="286">
        <v>2.4545454545454547E-2</v>
      </c>
      <c r="M876" s="286">
        <v>2.4545454545454558E-3</v>
      </c>
      <c r="N876" s="286">
        <v>2.7000000000000003E-2</v>
      </c>
    </row>
    <row r="877" spans="1:14" ht="15" x14ac:dyDescent="0.25">
      <c r="A877" t="s">
        <v>2055</v>
      </c>
      <c r="B877" t="s">
        <v>2054</v>
      </c>
      <c r="C877">
        <v>0.5</v>
      </c>
      <c r="D877" t="s">
        <v>403</v>
      </c>
      <c r="E877" t="s">
        <v>519</v>
      </c>
      <c r="F877" t="s">
        <v>519</v>
      </c>
      <c r="G877" s="284">
        <v>-0.1</v>
      </c>
      <c r="H877"/>
      <c r="I877"/>
      <c r="J877"/>
      <c r="K877" s="285">
        <v>44927</v>
      </c>
      <c r="L877" s="286">
        <v>2.4545454545454547E-2</v>
      </c>
      <c r="M877" s="286">
        <v>2.4545454545454558E-3</v>
      </c>
      <c r="N877" s="286">
        <v>2.7000000000000003E-2</v>
      </c>
    </row>
    <row r="878" spans="1:14" ht="15" x14ac:dyDescent="0.25">
      <c r="A878" t="s">
        <v>2053</v>
      </c>
      <c r="B878" t="s">
        <v>2051</v>
      </c>
      <c r="C878">
        <v>0.5</v>
      </c>
      <c r="D878" t="s">
        <v>403</v>
      </c>
      <c r="E878" t="s">
        <v>519</v>
      </c>
      <c r="F878" t="s">
        <v>519</v>
      </c>
      <c r="G878" s="284">
        <v>-0.1</v>
      </c>
      <c r="H878"/>
      <c r="I878"/>
      <c r="J878"/>
      <c r="K878" s="285">
        <v>44927</v>
      </c>
      <c r="L878" s="286">
        <v>2.4545454545454547E-2</v>
      </c>
      <c r="M878" s="286">
        <v>2.4545454545454558E-3</v>
      </c>
      <c r="N878" s="286">
        <v>2.7000000000000003E-2</v>
      </c>
    </row>
    <row r="879" spans="1:14" ht="15" x14ac:dyDescent="0.25">
      <c r="A879" t="s">
        <v>2052</v>
      </c>
      <c r="B879" t="s">
        <v>2051</v>
      </c>
      <c r="C879">
        <v>0.5</v>
      </c>
      <c r="D879" t="s">
        <v>403</v>
      </c>
      <c r="E879" t="s">
        <v>519</v>
      </c>
      <c r="F879" t="s">
        <v>519</v>
      </c>
      <c r="G879" s="284">
        <v>-0.1</v>
      </c>
      <c r="H879"/>
      <c r="I879"/>
      <c r="J879"/>
      <c r="K879" s="285">
        <v>44927</v>
      </c>
      <c r="L879" s="286">
        <v>2.4545454545454547E-2</v>
      </c>
      <c r="M879" s="286">
        <v>2.4545454545454558E-3</v>
      </c>
      <c r="N879" s="286">
        <v>2.7000000000000003E-2</v>
      </c>
    </row>
    <row r="880" spans="1:14" ht="15" x14ac:dyDescent="0.25">
      <c r="A880" t="s">
        <v>2050</v>
      </c>
      <c r="B880" t="s">
        <v>2048</v>
      </c>
      <c r="C880">
        <v>0.5</v>
      </c>
      <c r="D880" t="s">
        <v>403</v>
      </c>
      <c r="E880" t="s">
        <v>519</v>
      </c>
      <c r="F880" t="s">
        <v>519</v>
      </c>
      <c r="G880" s="284">
        <v>-0.1</v>
      </c>
      <c r="H880"/>
      <c r="I880"/>
      <c r="J880"/>
      <c r="K880" s="285">
        <v>44927</v>
      </c>
      <c r="L880" s="286">
        <v>2.4545454545454547E-2</v>
      </c>
      <c r="M880" s="286">
        <v>2.4545454545454558E-3</v>
      </c>
      <c r="N880" s="286">
        <v>2.7000000000000003E-2</v>
      </c>
    </row>
    <row r="881" spans="1:14" ht="15" x14ac:dyDescent="0.25">
      <c r="A881" t="s">
        <v>2049</v>
      </c>
      <c r="B881" t="s">
        <v>2048</v>
      </c>
      <c r="C881">
        <v>0.5</v>
      </c>
      <c r="D881" t="s">
        <v>403</v>
      </c>
      <c r="E881" t="s">
        <v>519</v>
      </c>
      <c r="F881" t="s">
        <v>519</v>
      </c>
      <c r="G881" s="284">
        <v>-0.1</v>
      </c>
      <c r="H881"/>
      <c r="I881"/>
      <c r="J881"/>
      <c r="K881" s="285">
        <v>44927</v>
      </c>
      <c r="L881" s="286">
        <v>2.4545454545454547E-2</v>
      </c>
      <c r="M881" s="286">
        <v>2.4545454545454558E-3</v>
      </c>
      <c r="N881" s="286">
        <v>2.7000000000000003E-2</v>
      </c>
    </row>
    <row r="882" spans="1:14" ht="15" x14ac:dyDescent="0.25">
      <c r="A882" t="s">
        <v>2047</v>
      </c>
      <c r="B882" t="s">
        <v>2035</v>
      </c>
      <c r="C882">
        <v>0.5</v>
      </c>
      <c r="D882" t="s">
        <v>403</v>
      </c>
      <c r="E882" t="s">
        <v>519</v>
      </c>
      <c r="F882" t="s">
        <v>519</v>
      </c>
      <c r="G882" s="284">
        <v>-0.1</v>
      </c>
      <c r="H882"/>
      <c r="I882"/>
      <c r="J882"/>
      <c r="K882" s="285">
        <v>44927</v>
      </c>
      <c r="L882" s="286">
        <v>2.4545454545454547E-2</v>
      </c>
      <c r="M882" s="286">
        <v>2.4545454545454558E-3</v>
      </c>
      <c r="N882" s="286">
        <v>2.7000000000000003E-2</v>
      </c>
    </row>
    <row r="883" spans="1:14" ht="15" x14ac:dyDescent="0.25">
      <c r="A883" t="s">
        <v>2046</v>
      </c>
      <c r="B883" t="s">
        <v>2035</v>
      </c>
      <c r="C883">
        <v>0.5</v>
      </c>
      <c r="D883" t="s">
        <v>403</v>
      </c>
      <c r="E883" t="s">
        <v>519</v>
      </c>
      <c r="F883" t="s">
        <v>519</v>
      </c>
      <c r="G883" s="284">
        <v>-0.1</v>
      </c>
      <c r="H883"/>
      <c r="I883"/>
      <c r="J883"/>
      <c r="K883" s="285">
        <v>44927</v>
      </c>
      <c r="L883" s="286">
        <v>2.4545454545454547E-2</v>
      </c>
      <c r="M883" s="286">
        <v>2.4545454545454558E-3</v>
      </c>
      <c r="N883" s="286">
        <v>2.7000000000000003E-2</v>
      </c>
    </row>
    <row r="884" spans="1:14" ht="15" x14ac:dyDescent="0.25">
      <c r="A884" t="s">
        <v>2045</v>
      </c>
      <c r="B884" t="s">
        <v>2043</v>
      </c>
      <c r="C884">
        <v>0.5</v>
      </c>
      <c r="D884" t="s">
        <v>403</v>
      </c>
      <c r="E884" t="s">
        <v>519</v>
      </c>
      <c r="F884" t="s">
        <v>519</v>
      </c>
      <c r="G884" s="284">
        <v>-0.1</v>
      </c>
      <c r="H884"/>
      <c r="I884"/>
      <c r="J884"/>
      <c r="K884" s="285">
        <v>44927</v>
      </c>
      <c r="L884" s="286">
        <v>2.4545454545454547E-2</v>
      </c>
      <c r="M884" s="286">
        <v>2.4545454545454558E-3</v>
      </c>
      <c r="N884" s="286">
        <v>2.7000000000000003E-2</v>
      </c>
    </row>
    <row r="885" spans="1:14" ht="15" x14ac:dyDescent="0.25">
      <c r="A885" t="s">
        <v>2044</v>
      </c>
      <c r="B885" t="s">
        <v>2043</v>
      </c>
      <c r="C885">
        <v>0.5</v>
      </c>
      <c r="D885" t="s">
        <v>403</v>
      </c>
      <c r="E885" t="s">
        <v>519</v>
      </c>
      <c r="F885" t="s">
        <v>519</v>
      </c>
      <c r="G885" s="284">
        <v>-0.1</v>
      </c>
      <c r="H885"/>
      <c r="I885"/>
      <c r="J885"/>
      <c r="K885" s="285">
        <v>44927</v>
      </c>
      <c r="L885" s="286">
        <v>2.4545454545454547E-2</v>
      </c>
      <c r="M885" s="286">
        <v>2.4545454545454558E-3</v>
      </c>
      <c r="N885" s="286">
        <v>2.7000000000000003E-2</v>
      </c>
    </row>
    <row r="886" spans="1:14" ht="15" x14ac:dyDescent="0.25">
      <c r="A886" t="s">
        <v>2042</v>
      </c>
      <c r="B886" t="s">
        <v>2040</v>
      </c>
      <c r="C886">
        <v>0.5</v>
      </c>
      <c r="D886" t="s">
        <v>403</v>
      </c>
      <c r="E886" t="s">
        <v>519</v>
      </c>
      <c r="F886" t="s">
        <v>519</v>
      </c>
      <c r="G886" s="284">
        <v>-0.1</v>
      </c>
      <c r="H886"/>
      <c r="I886"/>
      <c r="J886"/>
      <c r="K886" s="285">
        <v>44927</v>
      </c>
      <c r="L886" s="286">
        <v>2.4545454545454547E-2</v>
      </c>
      <c r="M886" s="286">
        <v>2.4545454545454558E-3</v>
      </c>
      <c r="N886" s="286">
        <v>2.7000000000000003E-2</v>
      </c>
    </row>
    <row r="887" spans="1:14" ht="15" x14ac:dyDescent="0.25">
      <c r="A887" t="s">
        <v>2041</v>
      </c>
      <c r="B887" t="s">
        <v>2040</v>
      </c>
      <c r="C887">
        <v>0.5</v>
      </c>
      <c r="D887" t="s">
        <v>403</v>
      </c>
      <c r="E887" t="s">
        <v>519</v>
      </c>
      <c r="F887" t="s">
        <v>519</v>
      </c>
      <c r="G887" s="284">
        <v>-0.1</v>
      </c>
      <c r="H887"/>
      <c r="I887"/>
      <c r="J887"/>
      <c r="K887" s="285">
        <v>44927</v>
      </c>
      <c r="L887" s="286">
        <v>2.4545454545454547E-2</v>
      </c>
      <c r="M887" s="286">
        <v>2.4545454545454558E-3</v>
      </c>
      <c r="N887" s="286">
        <v>2.7000000000000003E-2</v>
      </c>
    </row>
    <row r="888" spans="1:14" ht="15" x14ac:dyDescent="0.25">
      <c r="A888" t="s">
        <v>2039</v>
      </c>
      <c r="B888" t="s">
        <v>2035</v>
      </c>
      <c r="C888">
        <v>0.5</v>
      </c>
      <c r="D888" t="s">
        <v>403</v>
      </c>
      <c r="E888" t="s">
        <v>519</v>
      </c>
      <c r="F888" t="s">
        <v>519</v>
      </c>
      <c r="G888" s="284">
        <v>-0.1</v>
      </c>
      <c r="H888"/>
      <c r="I888"/>
      <c r="J888"/>
      <c r="K888" s="285">
        <v>44927</v>
      </c>
      <c r="L888" s="286">
        <v>2.4545454545454547E-2</v>
      </c>
      <c r="M888" s="286">
        <v>2.4545454545454558E-3</v>
      </c>
      <c r="N888" s="286">
        <v>2.7000000000000003E-2</v>
      </c>
    </row>
    <row r="889" spans="1:14" ht="15" x14ac:dyDescent="0.25">
      <c r="A889" t="s">
        <v>2038</v>
      </c>
      <c r="B889" t="s">
        <v>2035</v>
      </c>
      <c r="C889">
        <v>0.5</v>
      </c>
      <c r="D889" t="s">
        <v>403</v>
      </c>
      <c r="E889" t="s">
        <v>519</v>
      </c>
      <c r="F889" t="s">
        <v>519</v>
      </c>
      <c r="G889" s="284">
        <v>-0.1</v>
      </c>
      <c r="H889"/>
      <c r="I889"/>
      <c r="J889"/>
      <c r="K889" s="285">
        <v>44927</v>
      </c>
      <c r="L889" s="286">
        <v>2.4545454545454547E-2</v>
      </c>
      <c r="M889" s="286">
        <v>2.4545454545454558E-3</v>
      </c>
      <c r="N889" s="286">
        <v>2.7000000000000003E-2</v>
      </c>
    </row>
    <row r="890" spans="1:14" ht="15" x14ac:dyDescent="0.25">
      <c r="A890" t="s">
        <v>2037</v>
      </c>
      <c r="B890" t="s">
        <v>2035</v>
      </c>
      <c r="C890">
        <v>0.5</v>
      </c>
      <c r="D890" t="s">
        <v>403</v>
      </c>
      <c r="E890" t="s">
        <v>519</v>
      </c>
      <c r="F890" t="s">
        <v>519</v>
      </c>
      <c r="G890" s="284">
        <v>-0.1</v>
      </c>
      <c r="H890"/>
      <c r="I890"/>
      <c r="J890"/>
      <c r="K890" s="285">
        <v>44927</v>
      </c>
      <c r="L890" s="286">
        <v>2.4545454545454547E-2</v>
      </c>
      <c r="M890" s="286">
        <v>2.4545454545454558E-3</v>
      </c>
      <c r="N890" s="286">
        <v>2.7000000000000003E-2</v>
      </c>
    </row>
    <row r="891" spans="1:14" ht="15" x14ac:dyDescent="0.25">
      <c r="A891" t="s">
        <v>2036</v>
      </c>
      <c r="B891" t="s">
        <v>2035</v>
      </c>
      <c r="C891">
        <v>0.5</v>
      </c>
      <c r="D891" t="s">
        <v>403</v>
      </c>
      <c r="E891" t="s">
        <v>519</v>
      </c>
      <c r="F891" t="s">
        <v>519</v>
      </c>
      <c r="G891" s="284">
        <v>-0.1</v>
      </c>
      <c r="H891"/>
      <c r="I891"/>
      <c r="J891"/>
      <c r="K891" s="285">
        <v>44927</v>
      </c>
      <c r="L891" s="286">
        <v>2.4545454545454547E-2</v>
      </c>
      <c r="M891" s="286">
        <v>2.4545454545454558E-3</v>
      </c>
      <c r="N891" s="286">
        <v>2.7000000000000003E-2</v>
      </c>
    </row>
    <row r="892" spans="1:14" ht="15" x14ac:dyDescent="0.25">
      <c r="A892" t="s">
        <v>222</v>
      </c>
      <c r="B892" t="s">
        <v>222</v>
      </c>
      <c r="C892">
        <v>0.5</v>
      </c>
      <c r="D892" t="s">
        <v>403</v>
      </c>
      <c r="E892" t="s">
        <v>519</v>
      </c>
      <c r="F892" t="s">
        <v>519</v>
      </c>
      <c r="G892" s="284">
        <v>-0.1</v>
      </c>
      <c r="H892"/>
      <c r="I892"/>
      <c r="J892"/>
      <c r="K892" s="285">
        <v>44927</v>
      </c>
      <c r="L892" s="286">
        <v>2.4545454545454547E-2</v>
      </c>
      <c r="M892" s="286">
        <v>2.4545454545454558E-3</v>
      </c>
      <c r="N892" s="286">
        <v>2.7000000000000003E-2</v>
      </c>
    </row>
    <row r="893" spans="1:14" ht="15" x14ac:dyDescent="0.25">
      <c r="A893" t="s">
        <v>2034</v>
      </c>
      <c r="B893" t="s">
        <v>222</v>
      </c>
      <c r="C893">
        <v>0.5</v>
      </c>
      <c r="D893" t="s">
        <v>403</v>
      </c>
      <c r="E893" t="s">
        <v>519</v>
      </c>
      <c r="F893" t="s">
        <v>519</v>
      </c>
      <c r="G893" s="284">
        <v>-0.1</v>
      </c>
      <c r="H893"/>
      <c r="I893"/>
      <c r="J893"/>
      <c r="K893" s="285">
        <v>44927</v>
      </c>
      <c r="L893" s="286">
        <v>2.4545454545454547E-2</v>
      </c>
      <c r="M893" s="286">
        <v>2.4545454545454558E-3</v>
      </c>
      <c r="N893" s="286">
        <v>2.7000000000000003E-2</v>
      </c>
    </row>
    <row r="894" spans="1:14" ht="15" x14ac:dyDescent="0.25">
      <c r="A894" t="s">
        <v>2033</v>
      </c>
      <c r="B894" t="s">
        <v>2031</v>
      </c>
      <c r="C894">
        <v>0.5</v>
      </c>
      <c r="D894" t="s">
        <v>403</v>
      </c>
      <c r="E894" t="s">
        <v>519</v>
      </c>
      <c r="F894" t="s">
        <v>519</v>
      </c>
      <c r="G894" s="284">
        <v>-0.1</v>
      </c>
      <c r="H894"/>
      <c r="I894"/>
      <c r="J894"/>
      <c r="K894" s="285">
        <v>44927</v>
      </c>
      <c r="L894" s="286">
        <v>2.1818181818181816E-2</v>
      </c>
      <c r="M894" s="286">
        <v>2.1818181818181841E-3</v>
      </c>
      <c r="N894" s="286">
        <v>2.4E-2</v>
      </c>
    </row>
    <row r="895" spans="1:14" ht="15" x14ac:dyDescent="0.25">
      <c r="A895" t="s">
        <v>2032</v>
      </c>
      <c r="B895" t="s">
        <v>2031</v>
      </c>
      <c r="C895">
        <v>0.5</v>
      </c>
      <c r="D895" t="s">
        <v>403</v>
      </c>
      <c r="E895" t="s">
        <v>519</v>
      </c>
      <c r="F895" t="s">
        <v>519</v>
      </c>
      <c r="G895" s="284">
        <v>-0.1</v>
      </c>
      <c r="H895"/>
      <c r="I895"/>
      <c r="J895"/>
      <c r="K895" s="285">
        <v>44927</v>
      </c>
      <c r="L895" s="286">
        <v>2.1818181818181816E-2</v>
      </c>
      <c r="M895" s="286">
        <v>2.1818181818181841E-3</v>
      </c>
      <c r="N895" s="286">
        <v>2.4E-2</v>
      </c>
    </row>
    <row r="896" spans="1:14" ht="15" x14ac:dyDescent="0.25">
      <c r="A896" t="s">
        <v>2029</v>
      </c>
      <c r="B896" t="s">
        <v>2029</v>
      </c>
      <c r="C896">
        <v>0.5</v>
      </c>
      <c r="D896" t="s">
        <v>403</v>
      </c>
      <c r="E896" t="s">
        <v>519</v>
      </c>
      <c r="F896" t="s">
        <v>519</v>
      </c>
      <c r="G896" s="284">
        <v>-0.1</v>
      </c>
      <c r="H896"/>
      <c r="I896"/>
      <c r="J896"/>
      <c r="K896" s="285">
        <v>44927</v>
      </c>
      <c r="L896" s="286">
        <v>1.8999999999999996E-2</v>
      </c>
      <c r="M896" s="286">
        <v>1.9000000000000024E-3</v>
      </c>
      <c r="N896" s="286">
        <v>2.0899999999999998E-2</v>
      </c>
    </row>
    <row r="897" spans="1:14" ht="15" x14ac:dyDescent="0.25">
      <c r="A897" t="s">
        <v>2030</v>
      </c>
      <c r="B897" t="s">
        <v>2029</v>
      </c>
      <c r="C897">
        <v>0.5</v>
      </c>
      <c r="D897" t="s">
        <v>403</v>
      </c>
      <c r="E897" t="s">
        <v>519</v>
      </c>
      <c r="F897" t="s">
        <v>519</v>
      </c>
      <c r="G897" s="284">
        <v>-0.1</v>
      </c>
      <c r="H897"/>
      <c r="I897"/>
      <c r="J897"/>
      <c r="K897" s="285">
        <v>44927</v>
      </c>
      <c r="L897" s="286">
        <v>1.8999999999999996E-2</v>
      </c>
      <c r="M897" s="286">
        <v>1.9000000000000024E-3</v>
      </c>
      <c r="N897" s="286">
        <v>2.0899999999999998E-2</v>
      </c>
    </row>
    <row r="898" spans="1:14" ht="15" x14ac:dyDescent="0.25">
      <c r="A898" t="s">
        <v>2027</v>
      </c>
      <c r="B898" t="s">
        <v>2027</v>
      </c>
      <c r="C898">
        <v>0.5</v>
      </c>
      <c r="D898" t="s">
        <v>403</v>
      </c>
      <c r="E898" t="s">
        <v>519</v>
      </c>
      <c r="F898" t="s">
        <v>519</v>
      </c>
      <c r="G898" s="284">
        <v>-0.1</v>
      </c>
      <c r="H898"/>
      <c r="I898"/>
      <c r="J898"/>
      <c r="K898" s="285">
        <v>44927</v>
      </c>
      <c r="L898" s="286">
        <v>1.8999999999999996E-2</v>
      </c>
      <c r="M898" s="286">
        <v>1.9000000000000024E-3</v>
      </c>
      <c r="N898" s="286">
        <v>2.0899999999999998E-2</v>
      </c>
    </row>
    <row r="899" spans="1:14" ht="15" x14ac:dyDescent="0.25">
      <c r="A899" t="s">
        <v>2028</v>
      </c>
      <c r="B899" t="s">
        <v>2027</v>
      </c>
      <c r="C899">
        <v>0.5</v>
      </c>
      <c r="D899" t="s">
        <v>403</v>
      </c>
      <c r="E899" t="s">
        <v>519</v>
      </c>
      <c r="F899" t="s">
        <v>519</v>
      </c>
      <c r="G899" s="284">
        <v>-0.1</v>
      </c>
      <c r="H899"/>
      <c r="I899"/>
      <c r="J899"/>
      <c r="K899" s="285">
        <v>44927</v>
      </c>
      <c r="L899" s="286">
        <v>1.8999999999999996E-2</v>
      </c>
      <c r="M899" s="286">
        <v>1.9000000000000024E-3</v>
      </c>
      <c r="N899" s="286">
        <v>2.0899999999999998E-2</v>
      </c>
    </row>
    <row r="900" spans="1:14" ht="15" x14ac:dyDescent="0.25">
      <c r="A900" t="s">
        <v>2025</v>
      </c>
      <c r="B900" t="s">
        <v>2025</v>
      </c>
      <c r="C900">
        <v>0.5</v>
      </c>
      <c r="D900" t="s">
        <v>403</v>
      </c>
      <c r="E900" t="s">
        <v>519</v>
      </c>
      <c r="F900" t="s">
        <v>519</v>
      </c>
      <c r="G900" s="284">
        <v>-0.1</v>
      </c>
      <c r="H900"/>
      <c r="I900"/>
      <c r="J900"/>
      <c r="K900" s="285">
        <v>44927</v>
      </c>
      <c r="L900" s="286">
        <v>1.8999999999999996E-2</v>
      </c>
      <c r="M900" s="286">
        <v>1.9000000000000024E-3</v>
      </c>
      <c r="N900" s="286">
        <v>2.0899999999999998E-2</v>
      </c>
    </row>
    <row r="901" spans="1:14" ht="15" x14ac:dyDescent="0.25">
      <c r="A901" t="s">
        <v>124</v>
      </c>
      <c r="B901" t="s">
        <v>124</v>
      </c>
      <c r="C901">
        <v>0.5</v>
      </c>
      <c r="D901" t="s">
        <v>403</v>
      </c>
      <c r="E901" t="s">
        <v>519</v>
      </c>
      <c r="F901" t="s">
        <v>519</v>
      </c>
      <c r="G901" s="284">
        <v>-0.1</v>
      </c>
      <c r="H901"/>
      <c r="I901"/>
      <c r="J901"/>
      <c r="K901" s="285">
        <v>44927</v>
      </c>
      <c r="L901" s="286">
        <v>1.8999999999999996E-2</v>
      </c>
      <c r="M901" s="286">
        <v>1.9000000000000024E-3</v>
      </c>
      <c r="N901" s="286">
        <v>2.0899999999999998E-2</v>
      </c>
    </row>
    <row r="902" spans="1:14" ht="15" x14ac:dyDescent="0.25">
      <c r="A902" t="s">
        <v>2026</v>
      </c>
      <c r="B902" t="s">
        <v>2025</v>
      </c>
      <c r="C902">
        <v>0.5</v>
      </c>
      <c r="D902" t="s">
        <v>403</v>
      </c>
      <c r="E902" t="s">
        <v>519</v>
      </c>
      <c r="F902" t="s">
        <v>519</v>
      </c>
      <c r="G902" s="284">
        <v>-0.1</v>
      </c>
      <c r="H902"/>
      <c r="I902"/>
      <c r="J902"/>
      <c r="K902" s="285">
        <v>44927</v>
      </c>
      <c r="L902" s="286">
        <v>1.8999999999999996E-2</v>
      </c>
      <c r="M902" s="286">
        <v>1.9000000000000024E-3</v>
      </c>
      <c r="N902" s="286">
        <v>2.0899999999999998E-2</v>
      </c>
    </row>
    <row r="903" spans="1:14" ht="15" x14ac:dyDescent="0.25">
      <c r="A903" t="s">
        <v>2024</v>
      </c>
      <c r="B903" t="s">
        <v>124</v>
      </c>
      <c r="C903">
        <v>0.5</v>
      </c>
      <c r="D903" t="s">
        <v>403</v>
      </c>
      <c r="E903" t="s">
        <v>519</v>
      </c>
      <c r="F903" t="s">
        <v>519</v>
      </c>
      <c r="G903" s="284">
        <v>-0.1</v>
      </c>
      <c r="H903"/>
      <c r="I903"/>
      <c r="J903"/>
      <c r="K903" s="285">
        <v>44927</v>
      </c>
      <c r="L903" s="286">
        <v>1.8999999999999996E-2</v>
      </c>
      <c r="M903" s="286">
        <v>1.9000000000000024E-3</v>
      </c>
      <c r="N903" s="286">
        <v>2.0899999999999998E-2</v>
      </c>
    </row>
    <row r="904" spans="1:14" ht="15" x14ac:dyDescent="0.25">
      <c r="A904" t="s">
        <v>2022</v>
      </c>
      <c r="B904" t="s">
        <v>2022</v>
      </c>
      <c r="C904">
        <v>0.5</v>
      </c>
      <c r="D904" t="s">
        <v>403</v>
      </c>
      <c r="E904" t="s">
        <v>519</v>
      </c>
      <c r="F904" t="s">
        <v>519</v>
      </c>
      <c r="G904" s="284">
        <v>-0.1</v>
      </c>
      <c r="H904"/>
      <c r="I904"/>
      <c r="J904"/>
      <c r="K904" s="285">
        <v>44927</v>
      </c>
      <c r="L904" s="286">
        <v>1.8999999999999996E-2</v>
      </c>
      <c r="M904" s="286">
        <v>1.9000000000000024E-3</v>
      </c>
      <c r="N904" s="286">
        <v>2.0899999999999998E-2</v>
      </c>
    </row>
    <row r="905" spans="1:14" ht="15" x14ac:dyDescent="0.25">
      <c r="A905" t="s">
        <v>2023</v>
      </c>
      <c r="B905" t="s">
        <v>2022</v>
      </c>
      <c r="C905">
        <v>0.5</v>
      </c>
      <c r="D905" t="s">
        <v>403</v>
      </c>
      <c r="E905" t="s">
        <v>519</v>
      </c>
      <c r="F905" t="s">
        <v>519</v>
      </c>
      <c r="G905" s="284">
        <v>-0.1</v>
      </c>
      <c r="H905"/>
      <c r="I905"/>
      <c r="J905"/>
      <c r="K905" s="285">
        <v>44927</v>
      </c>
      <c r="L905" s="286">
        <v>1.8999999999999996E-2</v>
      </c>
      <c r="M905" s="286">
        <v>1.9000000000000024E-3</v>
      </c>
      <c r="N905" s="286">
        <v>2.0899999999999998E-2</v>
      </c>
    </row>
    <row r="906" spans="1:14" ht="15" x14ac:dyDescent="0.25">
      <c r="A906" t="s">
        <v>2021</v>
      </c>
      <c r="B906" t="s">
        <v>2020</v>
      </c>
      <c r="C906">
        <v>0.5</v>
      </c>
      <c r="D906" t="s">
        <v>403</v>
      </c>
      <c r="E906" t="s">
        <v>519</v>
      </c>
      <c r="F906" t="s">
        <v>519</v>
      </c>
      <c r="G906" s="284">
        <v>0</v>
      </c>
      <c r="H906"/>
      <c r="I906"/>
      <c r="J906"/>
      <c r="K906" s="285">
        <v>43101</v>
      </c>
      <c r="L906" s="286">
        <v>0</v>
      </c>
      <c r="M906" s="286">
        <v>0</v>
      </c>
      <c r="N906" s="286">
        <v>0</v>
      </c>
    </row>
    <row r="907" spans="1:14" ht="15" x14ac:dyDescent="0.25">
      <c r="A907" t="s">
        <v>2018</v>
      </c>
      <c r="B907" t="s">
        <v>2018</v>
      </c>
      <c r="C907">
        <v>0.5</v>
      </c>
      <c r="D907" t="s">
        <v>403</v>
      </c>
      <c r="E907" t="s">
        <v>519</v>
      </c>
      <c r="F907" t="s">
        <v>519</v>
      </c>
      <c r="G907" s="284">
        <v>-0.1</v>
      </c>
      <c r="H907"/>
      <c r="I907"/>
      <c r="J907"/>
      <c r="K907" s="285">
        <v>44927</v>
      </c>
      <c r="L907" s="286">
        <v>1.8999999999999996E-2</v>
      </c>
      <c r="M907" s="286">
        <v>1.9000000000000024E-3</v>
      </c>
      <c r="N907" s="286">
        <v>2.0899999999999998E-2</v>
      </c>
    </row>
    <row r="908" spans="1:14" ht="15" x14ac:dyDescent="0.25">
      <c r="A908" t="s">
        <v>2019</v>
      </c>
      <c r="B908" t="s">
        <v>2018</v>
      </c>
      <c r="C908">
        <v>0.5</v>
      </c>
      <c r="D908" t="s">
        <v>403</v>
      </c>
      <c r="E908" t="s">
        <v>519</v>
      </c>
      <c r="F908" t="s">
        <v>519</v>
      </c>
      <c r="G908" s="284">
        <v>-0.1</v>
      </c>
      <c r="H908"/>
      <c r="I908"/>
      <c r="J908"/>
      <c r="K908" s="285">
        <v>44927</v>
      </c>
      <c r="L908" s="286">
        <v>1.8999999999999996E-2</v>
      </c>
      <c r="M908" s="286">
        <v>1.9000000000000024E-3</v>
      </c>
      <c r="N908" s="286">
        <v>2.0899999999999998E-2</v>
      </c>
    </row>
    <row r="909" spans="1:14" ht="15" x14ac:dyDescent="0.25">
      <c r="A909" t="s">
        <v>2016</v>
      </c>
      <c r="B909" t="s">
        <v>2016</v>
      </c>
      <c r="C909">
        <v>0.5</v>
      </c>
      <c r="D909" t="s">
        <v>403</v>
      </c>
      <c r="E909" t="s">
        <v>519</v>
      </c>
      <c r="F909" t="s">
        <v>519</v>
      </c>
      <c r="G909" s="284">
        <v>-0.1</v>
      </c>
      <c r="H909"/>
      <c r="I909"/>
      <c r="J909"/>
      <c r="K909" s="285">
        <v>44927</v>
      </c>
      <c r="L909" s="286">
        <v>1.8999999999999996E-2</v>
      </c>
      <c r="M909" s="286">
        <v>1.9000000000000024E-3</v>
      </c>
      <c r="N909" s="286">
        <v>2.0899999999999998E-2</v>
      </c>
    </row>
    <row r="910" spans="1:14" ht="15" x14ac:dyDescent="0.25">
      <c r="A910" t="s">
        <v>2017</v>
      </c>
      <c r="B910" t="s">
        <v>2016</v>
      </c>
      <c r="C910">
        <v>0.5</v>
      </c>
      <c r="D910" t="s">
        <v>403</v>
      </c>
      <c r="E910" t="s">
        <v>519</v>
      </c>
      <c r="F910" t="s">
        <v>519</v>
      </c>
      <c r="G910" s="284">
        <v>-0.1</v>
      </c>
      <c r="H910"/>
      <c r="I910"/>
      <c r="J910"/>
      <c r="K910" s="285">
        <v>44927</v>
      </c>
      <c r="L910" s="286">
        <v>1.8999999999999996E-2</v>
      </c>
      <c r="M910" s="286">
        <v>1.9000000000000024E-3</v>
      </c>
      <c r="N910" s="286">
        <v>2.0899999999999998E-2</v>
      </c>
    </row>
    <row r="911" spans="1:14" ht="15" x14ac:dyDescent="0.25">
      <c r="A911" t="s">
        <v>2015</v>
      </c>
      <c r="B911" t="s">
        <v>2013</v>
      </c>
      <c r="C911">
        <v>0.5</v>
      </c>
      <c r="D911" t="s">
        <v>403</v>
      </c>
      <c r="E911" t="s">
        <v>519</v>
      </c>
      <c r="F911" t="s">
        <v>519</v>
      </c>
      <c r="G911" s="284">
        <v>-0.1</v>
      </c>
      <c r="H911"/>
      <c r="I911"/>
      <c r="J911"/>
      <c r="K911" s="285">
        <v>44927</v>
      </c>
      <c r="L911" s="286">
        <v>1.8999999999999996E-2</v>
      </c>
      <c r="M911" s="286">
        <v>1.9000000000000024E-3</v>
      </c>
      <c r="N911" s="286">
        <v>2.0899999999999998E-2</v>
      </c>
    </row>
    <row r="912" spans="1:14" ht="15" x14ac:dyDescent="0.25">
      <c r="A912" t="s">
        <v>2014</v>
      </c>
      <c r="B912" t="s">
        <v>2013</v>
      </c>
      <c r="C912">
        <v>0.5</v>
      </c>
      <c r="D912" t="s">
        <v>403</v>
      </c>
      <c r="E912" t="s">
        <v>519</v>
      </c>
      <c r="F912" t="s">
        <v>519</v>
      </c>
      <c r="G912" s="284">
        <v>-0.1</v>
      </c>
      <c r="H912"/>
      <c r="I912"/>
      <c r="J912"/>
      <c r="K912" s="285">
        <v>44927</v>
      </c>
      <c r="L912" s="286">
        <v>1.8999999999999996E-2</v>
      </c>
      <c r="M912" s="286">
        <v>1.9000000000000024E-3</v>
      </c>
      <c r="N912" s="286">
        <v>2.0899999999999998E-2</v>
      </c>
    </row>
    <row r="913" spans="1:14" ht="15" x14ac:dyDescent="0.25">
      <c r="A913" t="s">
        <v>2011</v>
      </c>
      <c r="B913" t="s">
        <v>2011</v>
      </c>
      <c r="C913">
        <v>0.5</v>
      </c>
      <c r="D913" t="s">
        <v>403</v>
      </c>
      <c r="E913" t="s">
        <v>519</v>
      </c>
      <c r="F913" t="s">
        <v>519</v>
      </c>
      <c r="G913" s="284">
        <v>-0.1</v>
      </c>
      <c r="H913"/>
      <c r="I913"/>
      <c r="J913"/>
      <c r="K913" s="285">
        <v>44927</v>
      </c>
      <c r="L913" s="286">
        <v>1.8999999999999996E-2</v>
      </c>
      <c r="M913" s="286">
        <v>1.9000000000000024E-3</v>
      </c>
      <c r="N913" s="286">
        <v>2.0899999999999998E-2</v>
      </c>
    </row>
    <row r="914" spans="1:14" ht="15" x14ac:dyDescent="0.25">
      <c r="A914" t="s">
        <v>2012</v>
      </c>
      <c r="B914" t="s">
        <v>2011</v>
      </c>
      <c r="C914">
        <v>0.5</v>
      </c>
      <c r="D914" t="s">
        <v>403</v>
      </c>
      <c r="E914" t="s">
        <v>519</v>
      </c>
      <c r="F914" t="s">
        <v>519</v>
      </c>
      <c r="G914" s="284">
        <v>-0.1</v>
      </c>
      <c r="H914"/>
      <c r="I914"/>
      <c r="J914"/>
      <c r="K914" s="285">
        <v>44927</v>
      </c>
      <c r="L914" s="286">
        <v>1.8999999999999996E-2</v>
      </c>
      <c r="M914" s="286">
        <v>1.9000000000000024E-3</v>
      </c>
      <c r="N914" s="286">
        <v>2.0899999999999998E-2</v>
      </c>
    </row>
    <row r="915" spans="1:14" ht="15" x14ac:dyDescent="0.25">
      <c r="A915" t="s">
        <v>207</v>
      </c>
      <c r="B915" t="s">
        <v>207</v>
      </c>
      <c r="C915">
        <v>0.5</v>
      </c>
      <c r="D915" t="s">
        <v>403</v>
      </c>
      <c r="E915" t="s">
        <v>519</v>
      </c>
      <c r="F915" t="s">
        <v>519</v>
      </c>
      <c r="G915" s="284">
        <v>-0.1</v>
      </c>
      <c r="H915"/>
      <c r="I915"/>
      <c r="J915"/>
      <c r="K915" s="285">
        <v>44927</v>
      </c>
      <c r="L915" s="286">
        <v>1.8999999999999996E-2</v>
      </c>
      <c r="M915" s="286">
        <v>1.9000000000000024E-3</v>
      </c>
      <c r="N915" s="286">
        <v>2.0899999999999998E-2</v>
      </c>
    </row>
    <row r="916" spans="1:14" ht="15" x14ac:dyDescent="0.25">
      <c r="A916" t="s">
        <v>2010</v>
      </c>
      <c r="B916" t="s">
        <v>207</v>
      </c>
      <c r="C916">
        <v>0.5</v>
      </c>
      <c r="D916" t="s">
        <v>403</v>
      </c>
      <c r="E916" t="s">
        <v>519</v>
      </c>
      <c r="F916" t="s">
        <v>519</v>
      </c>
      <c r="G916" s="284">
        <v>-0.1</v>
      </c>
      <c r="H916"/>
      <c r="I916"/>
      <c r="J916"/>
      <c r="K916" s="285">
        <v>44927</v>
      </c>
      <c r="L916" s="286">
        <v>1.8999999999999996E-2</v>
      </c>
      <c r="M916" s="286">
        <v>1.9000000000000024E-3</v>
      </c>
      <c r="N916" s="286">
        <v>2.0899999999999998E-2</v>
      </c>
    </row>
    <row r="917" spans="1:14" ht="15" x14ac:dyDescent="0.25">
      <c r="A917" t="s">
        <v>2008</v>
      </c>
      <c r="B917" t="s">
        <v>2008</v>
      </c>
      <c r="C917">
        <v>0.5</v>
      </c>
      <c r="D917" t="s">
        <v>403</v>
      </c>
      <c r="E917" t="s">
        <v>519</v>
      </c>
      <c r="F917" t="s">
        <v>519</v>
      </c>
      <c r="G917" s="284">
        <v>-0.1</v>
      </c>
      <c r="H917"/>
      <c r="I917"/>
      <c r="J917"/>
      <c r="K917" s="285">
        <v>44927</v>
      </c>
      <c r="L917" s="286">
        <v>1.8999999999999996E-2</v>
      </c>
      <c r="M917" s="286">
        <v>1.9000000000000024E-3</v>
      </c>
      <c r="N917" s="286">
        <v>2.0899999999999998E-2</v>
      </c>
    </row>
    <row r="918" spans="1:14" ht="15" x14ac:dyDescent="0.25">
      <c r="A918" t="s">
        <v>2009</v>
      </c>
      <c r="B918" t="s">
        <v>2008</v>
      </c>
      <c r="C918">
        <v>0.5</v>
      </c>
      <c r="D918" t="s">
        <v>403</v>
      </c>
      <c r="E918" t="s">
        <v>519</v>
      </c>
      <c r="F918" t="s">
        <v>519</v>
      </c>
      <c r="G918" s="284">
        <v>-0.1</v>
      </c>
      <c r="H918"/>
      <c r="I918"/>
      <c r="J918"/>
      <c r="K918" s="285">
        <v>44927</v>
      </c>
      <c r="L918" s="286">
        <v>1.8999999999999996E-2</v>
      </c>
      <c r="M918" s="286">
        <v>1.9000000000000024E-3</v>
      </c>
      <c r="N918" s="286">
        <v>2.0899999999999998E-2</v>
      </c>
    </row>
    <row r="919" spans="1:14" ht="15" x14ac:dyDescent="0.25">
      <c r="A919" t="s">
        <v>2006</v>
      </c>
      <c r="B919" t="s">
        <v>2006</v>
      </c>
      <c r="C919">
        <v>0.5</v>
      </c>
      <c r="D919" t="s">
        <v>403</v>
      </c>
      <c r="E919" t="s">
        <v>519</v>
      </c>
      <c r="F919" t="s">
        <v>519</v>
      </c>
      <c r="G919" s="284">
        <v>-0.1</v>
      </c>
      <c r="H919"/>
      <c r="I919"/>
      <c r="J919"/>
      <c r="K919" s="285">
        <v>44927</v>
      </c>
      <c r="L919" s="286">
        <v>1.8999999999999996E-2</v>
      </c>
      <c r="M919" s="286">
        <v>1.9000000000000024E-3</v>
      </c>
      <c r="N919" s="286">
        <v>2.0899999999999998E-2</v>
      </c>
    </row>
    <row r="920" spans="1:14" ht="15" x14ac:dyDescent="0.25">
      <c r="A920" t="s">
        <v>2007</v>
      </c>
      <c r="B920" t="s">
        <v>2006</v>
      </c>
      <c r="C920">
        <v>0.5</v>
      </c>
      <c r="D920" t="s">
        <v>403</v>
      </c>
      <c r="E920" t="s">
        <v>519</v>
      </c>
      <c r="F920" t="s">
        <v>519</v>
      </c>
      <c r="G920" s="284">
        <v>-0.1</v>
      </c>
      <c r="H920"/>
      <c r="I920"/>
      <c r="J920"/>
      <c r="K920" s="285">
        <v>44927</v>
      </c>
      <c r="L920" s="286">
        <v>1.8999999999999996E-2</v>
      </c>
      <c r="M920" s="286">
        <v>1.9000000000000024E-3</v>
      </c>
      <c r="N920" s="286">
        <v>2.0899999999999998E-2</v>
      </c>
    </row>
    <row r="921" spans="1:14" ht="15" x14ac:dyDescent="0.25">
      <c r="A921" t="s">
        <v>2005</v>
      </c>
      <c r="B921" t="s">
        <v>354</v>
      </c>
      <c r="C921">
        <v>0.5</v>
      </c>
      <c r="D921" t="s">
        <v>403</v>
      </c>
      <c r="E921" t="s">
        <v>519</v>
      </c>
      <c r="F921" t="s">
        <v>519</v>
      </c>
      <c r="G921" s="284">
        <v>-0.1</v>
      </c>
      <c r="H921"/>
      <c r="I921"/>
      <c r="J921"/>
      <c r="K921" s="285">
        <v>44927</v>
      </c>
      <c r="L921" s="286">
        <v>1.8999999999999996E-2</v>
      </c>
      <c r="M921" s="286">
        <v>1.9000000000000024E-3</v>
      </c>
      <c r="N921" s="286">
        <v>2.0899999999999998E-2</v>
      </c>
    </row>
    <row r="922" spans="1:14" ht="15" x14ac:dyDescent="0.25">
      <c r="A922" t="s">
        <v>354</v>
      </c>
      <c r="B922" t="s">
        <v>354</v>
      </c>
      <c r="C922">
        <v>0.5</v>
      </c>
      <c r="D922" t="s">
        <v>403</v>
      </c>
      <c r="E922" t="s">
        <v>519</v>
      </c>
      <c r="F922" t="s">
        <v>519</v>
      </c>
      <c r="G922" s="284">
        <v>-0.1</v>
      </c>
      <c r="H922"/>
      <c r="I922"/>
      <c r="J922"/>
      <c r="K922" s="285">
        <v>44927</v>
      </c>
      <c r="L922" s="286">
        <v>1.8999999999999996E-2</v>
      </c>
      <c r="M922" s="286">
        <v>1.9000000000000024E-3</v>
      </c>
      <c r="N922" s="286">
        <v>2.0899999999999998E-2</v>
      </c>
    </row>
    <row r="923" spans="1:14" ht="15" x14ac:dyDescent="0.25">
      <c r="A923" t="s">
        <v>2004</v>
      </c>
      <c r="B923" t="s">
        <v>353</v>
      </c>
      <c r="C923">
        <v>0.5</v>
      </c>
      <c r="D923" t="s">
        <v>403</v>
      </c>
      <c r="E923" t="s">
        <v>519</v>
      </c>
      <c r="F923" t="s">
        <v>519</v>
      </c>
      <c r="G923" s="284">
        <v>-0.1</v>
      </c>
      <c r="H923"/>
      <c r="I923"/>
      <c r="J923"/>
      <c r="K923" s="285">
        <v>44927</v>
      </c>
      <c r="L923" s="286">
        <v>1.8999999999999996E-2</v>
      </c>
      <c r="M923" s="286">
        <v>1.9000000000000024E-3</v>
      </c>
      <c r="N923" s="286">
        <v>2.0899999999999998E-2</v>
      </c>
    </row>
    <row r="924" spans="1:14" ht="15" x14ac:dyDescent="0.25">
      <c r="A924" t="s">
        <v>353</v>
      </c>
      <c r="B924" t="s">
        <v>353</v>
      </c>
      <c r="C924">
        <v>0.5</v>
      </c>
      <c r="D924" t="s">
        <v>403</v>
      </c>
      <c r="E924" t="s">
        <v>519</v>
      </c>
      <c r="F924" t="s">
        <v>519</v>
      </c>
      <c r="G924" s="284">
        <v>-0.1</v>
      </c>
      <c r="H924"/>
      <c r="I924"/>
      <c r="J924"/>
      <c r="K924" s="285">
        <v>44927</v>
      </c>
      <c r="L924" s="286">
        <v>1.8999999999999996E-2</v>
      </c>
      <c r="M924" s="286">
        <v>1.9000000000000024E-3</v>
      </c>
      <c r="N924" s="286">
        <v>2.0899999999999998E-2</v>
      </c>
    </row>
    <row r="925" spans="1:14" ht="15" x14ac:dyDescent="0.25">
      <c r="A925" t="s">
        <v>2003</v>
      </c>
      <c r="B925" t="s">
        <v>2001</v>
      </c>
      <c r="C925">
        <v>0.5</v>
      </c>
      <c r="D925" t="s">
        <v>403</v>
      </c>
      <c r="E925" t="s">
        <v>519</v>
      </c>
      <c r="F925" t="s">
        <v>519</v>
      </c>
      <c r="G925" s="284">
        <v>-0.1</v>
      </c>
      <c r="H925"/>
      <c r="I925"/>
      <c r="J925"/>
      <c r="K925" s="285">
        <v>44927</v>
      </c>
      <c r="L925" s="286">
        <v>1.8999999999999996E-2</v>
      </c>
      <c r="M925" s="286">
        <v>1.9000000000000024E-3</v>
      </c>
      <c r="N925" s="286">
        <v>2.0899999999999998E-2</v>
      </c>
    </row>
    <row r="926" spans="1:14" ht="15" x14ac:dyDescent="0.25">
      <c r="A926" t="s">
        <v>2002</v>
      </c>
      <c r="B926" t="s">
        <v>2001</v>
      </c>
      <c r="C926">
        <v>0.5</v>
      </c>
      <c r="D926" t="s">
        <v>403</v>
      </c>
      <c r="E926" t="s">
        <v>519</v>
      </c>
      <c r="F926" t="s">
        <v>519</v>
      </c>
      <c r="G926" s="284">
        <v>-0.1</v>
      </c>
      <c r="H926"/>
      <c r="I926"/>
      <c r="J926"/>
      <c r="K926" s="285">
        <v>44927</v>
      </c>
      <c r="L926" s="286">
        <v>1.8999999999999996E-2</v>
      </c>
      <c r="M926" s="286">
        <v>1.9000000000000024E-3</v>
      </c>
      <c r="N926" s="286">
        <v>2.0899999999999998E-2</v>
      </c>
    </row>
    <row r="927" spans="1:14" ht="15" x14ac:dyDescent="0.25">
      <c r="A927" t="s">
        <v>1999</v>
      </c>
      <c r="B927" t="s">
        <v>1999</v>
      </c>
      <c r="C927">
        <v>0.5</v>
      </c>
      <c r="D927" t="s">
        <v>403</v>
      </c>
      <c r="E927" t="s">
        <v>519</v>
      </c>
      <c r="F927" t="s">
        <v>519</v>
      </c>
      <c r="G927" s="284">
        <v>-0.1</v>
      </c>
      <c r="H927"/>
      <c r="I927"/>
      <c r="J927"/>
      <c r="K927" s="285">
        <v>44927</v>
      </c>
      <c r="L927" s="286">
        <v>1.8999999999999996E-2</v>
      </c>
      <c r="M927" s="286">
        <v>1.9000000000000024E-3</v>
      </c>
      <c r="N927" s="286">
        <v>2.0899999999999998E-2</v>
      </c>
    </row>
    <row r="928" spans="1:14" ht="15" x14ac:dyDescent="0.25">
      <c r="A928" t="s">
        <v>2000</v>
      </c>
      <c r="B928" t="s">
        <v>1999</v>
      </c>
      <c r="C928">
        <v>0.5</v>
      </c>
      <c r="D928" t="s">
        <v>403</v>
      </c>
      <c r="E928" t="s">
        <v>519</v>
      </c>
      <c r="F928" t="s">
        <v>519</v>
      </c>
      <c r="G928" s="284">
        <v>-0.1</v>
      </c>
      <c r="H928"/>
      <c r="I928"/>
      <c r="J928"/>
      <c r="K928" s="285">
        <v>44927</v>
      </c>
      <c r="L928" s="286">
        <v>1.8999999999999996E-2</v>
      </c>
      <c r="M928" s="286">
        <v>1.9000000000000024E-3</v>
      </c>
      <c r="N928" s="286">
        <v>2.0899999999999998E-2</v>
      </c>
    </row>
    <row r="929" spans="1:14" ht="15" x14ac:dyDescent="0.25">
      <c r="A929" t="s">
        <v>355</v>
      </c>
      <c r="B929" t="s">
        <v>355</v>
      </c>
      <c r="C929">
        <v>0.5</v>
      </c>
      <c r="D929" t="s">
        <v>403</v>
      </c>
      <c r="E929" t="s">
        <v>519</v>
      </c>
      <c r="F929" t="s">
        <v>519</v>
      </c>
      <c r="G929" s="284">
        <v>-0.1</v>
      </c>
      <c r="H929"/>
      <c r="I929"/>
      <c r="J929"/>
      <c r="K929" s="285">
        <v>44927</v>
      </c>
      <c r="L929" s="286">
        <v>1.8999999999999996E-2</v>
      </c>
      <c r="M929" s="286">
        <v>1.9000000000000024E-3</v>
      </c>
      <c r="N929" s="286">
        <v>2.0899999999999998E-2</v>
      </c>
    </row>
    <row r="930" spans="1:14" ht="15" x14ac:dyDescent="0.25">
      <c r="A930" t="s">
        <v>1998</v>
      </c>
      <c r="B930" t="s">
        <v>355</v>
      </c>
      <c r="C930">
        <v>0.5</v>
      </c>
      <c r="D930" t="s">
        <v>403</v>
      </c>
      <c r="E930" t="s">
        <v>519</v>
      </c>
      <c r="F930" t="s">
        <v>519</v>
      </c>
      <c r="G930" s="284">
        <v>-0.1</v>
      </c>
      <c r="H930"/>
      <c r="I930"/>
      <c r="J930"/>
      <c r="K930" s="285">
        <v>44927</v>
      </c>
      <c r="L930" s="286">
        <v>1.8999999999999996E-2</v>
      </c>
      <c r="M930" s="286">
        <v>1.9000000000000024E-3</v>
      </c>
      <c r="N930" s="286">
        <v>2.0899999999999998E-2</v>
      </c>
    </row>
    <row r="931" spans="1:14" ht="15" x14ac:dyDescent="0.25">
      <c r="A931" t="s">
        <v>1996</v>
      </c>
      <c r="B931" t="s">
        <v>1996</v>
      </c>
      <c r="C931">
        <v>0.5</v>
      </c>
      <c r="D931" t="s">
        <v>403</v>
      </c>
      <c r="E931" t="s">
        <v>519</v>
      </c>
      <c r="F931" t="s">
        <v>519</v>
      </c>
      <c r="G931" s="284">
        <v>-0.1</v>
      </c>
      <c r="H931"/>
      <c r="I931"/>
      <c r="J931"/>
      <c r="K931" s="285">
        <v>44927</v>
      </c>
      <c r="L931" s="286">
        <v>1.8999999999999996E-2</v>
      </c>
      <c r="M931" s="286">
        <v>1.9000000000000024E-3</v>
      </c>
      <c r="N931" s="286">
        <v>2.0899999999999998E-2</v>
      </c>
    </row>
    <row r="932" spans="1:14" ht="15" x14ac:dyDescent="0.25">
      <c r="A932" t="s">
        <v>1997</v>
      </c>
      <c r="B932" t="s">
        <v>1996</v>
      </c>
      <c r="C932">
        <v>0.5</v>
      </c>
      <c r="D932" t="s">
        <v>403</v>
      </c>
      <c r="E932" t="s">
        <v>519</v>
      </c>
      <c r="F932" t="s">
        <v>519</v>
      </c>
      <c r="G932" s="284">
        <v>-0.1</v>
      </c>
      <c r="H932"/>
      <c r="I932"/>
      <c r="J932"/>
      <c r="K932" s="285">
        <v>44927</v>
      </c>
      <c r="L932" s="286">
        <v>1.8999999999999996E-2</v>
      </c>
      <c r="M932" s="286">
        <v>1.9000000000000024E-3</v>
      </c>
      <c r="N932" s="286">
        <v>2.0899999999999998E-2</v>
      </c>
    </row>
    <row r="933" spans="1:14" ht="15" x14ac:dyDescent="0.25">
      <c r="A933" t="s">
        <v>1994</v>
      </c>
      <c r="B933" t="s">
        <v>1994</v>
      </c>
      <c r="C933">
        <v>0.5</v>
      </c>
      <c r="D933" t="s">
        <v>403</v>
      </c>
      <c r="E933" t="s">
        <v>519</v>
      </c>
      <c r="F933" t="s">
        <v>519</v>
      </c>
      <c r="G933" s="284">
        <v>-0.1</v>
      </c>
      <c r="H933"/>
      <c r="I933"/>
      <c r="J933"/>
      <c r="K933" s="285">
        <v>44927</v>
      </c>
      <c r="L933" s="286">
        <v>1.8999999999999996E-2</v>
      </c>
      <c r="M933" s="286">
        <v>1.9000000000000024E-3</v>
      </c>
      <c r="N933" s="286">
        <v>2.0899999999999998E-2</v>
      </c>
    </row>
    <row r="934" spans="1:14" ht="15" x14ac:dyDescent="0.25">
      <c r="A934" t="s">
        <v>1995</v>
      </c>
      <c r="B934" t="s">
        <v>1994</v>
      </c>
      <c r="C934">
        <v>0.5</v>
      </c>
      <c r="D934" t="s">
        <v>403</v>
      </c>
      <c r="E934" t="s">
        <v>519</v>
      </c>
      <c r="F934" t="s">
        <v>519</v>
      </c>
      <c r="G934" s="284">
        <v>-0.1</v>
      </c>
      <c r="H934"/>
      <c r="I934"/>
      <c r="J934"/>
      <c r="K934" s="285">
        <v>44927</v>
      </c>
      <c r="L934" s="286">
        <v>1.8999999999999996E-2</v>
      </c>
      <c r="M934" s="286">
        <v>1.9000000000000024E-3</v>
      </c>
      <c r="N934" s="286">
        <v>2.0899999999999998E-2</v>
      </c>
    </row>
    <row r="935" spans="1:14" ht="15" x14ac:dyDescent="0.25">
      <c r="A935" t="s">
        <v>223</v>
      </c>
      <c r="B935" t="s">
        <v>1992</v>
      </c>
      <c r="C935">
        <v>0.5</v>
      </c>
      <c r="D935" t="s">
        <v>403</v>
      </c>
      <c r="E935" t="s">
        <v>519</v>
      </c>
      <c r="F935" t="s">
        <v>519</v>
      </c>
      <c r="G935" s="284">
        <v>-0.1</v>
      </c>
      <c r="H935"/>
      <c r="I935"/>
      <c r="J935"/>
      <c r="K935" s="285">
        <v>44927</v>
      </c>
      <c r="L935" s="286">
        <v>1.8999999999999996E-2</v>
      </c>
      <c r="M935" s="286">
        <v>1.9000000000000024E-3</v>
      </c>
      <c r="N935" s="286">
        <v>2.0899999999999998E-2</v>
      </c>
    </row>
    <row r="936" spans="1:14" ht="15" x14ac:dyDescent="0.25">
      <c r="A936" t="s">
        <v>1993</v>
      </c>
      <c r="B936" t="s">
        <v>1992</v>
      </c>
      <c r="C936">
        <v>0.5</v>
      </c>
      <c r="D936" t="s">
        <v>403</v>
      </c>
      <c r="E936" t="s">
        <v>519</v>
      </c>
      <c r="F936" t="s">
        <v>519</v>
      </c>
      <c r="G936" s="284">
        <v>-0.1</v>
      </c>
      <c r="H936"/>
      <c r="I936"/>
      <c r="J936"/>
      <c r="K936" s="285">
        <v>44927</v>
      </c>
      <c r="L936" s="286">
        <v>1.8999999999999996E-2</v>
      </c>
      <c r="M936" s="286">
        <v>1.9000000000000024E-3</v>
      </c>
      <c r="N936" s="286">
        <v>2.0899999999999998E-2</v>
      </c>
    </row>
    <row r="937" spans="1:14" ht="15" x14ac:dyDescent="0.25">
      <c r="A937" t="s">
        <v>1990</v>
      </c>
      <c r="B937" t="s">
        <v>1990</v>
      </c>
      <c r="C937">
        <v>0.5</v>
      </c>
      <c r="D937" t="s">
        <v>403</v>
      </c>
      <c r="E937" t="s">
        <v>519</v>
      </c>
      <c r="F937" t="s">
        <v>519</v>
      </c>
      <c r="G937" s="284">
        <v>-0.1</v>
      </c>
      <c r="H937"/>
      <c r="I937"/>
      <c r="J937"/>
      <c r="K937" s="285">
        <v>44927</v>
      </c>
      <c r="L937" s="286">
        <v>1.8999999999999996E-2</v>
      </c>
      <c r="M937" s="286">
        <v>1.9000000000000024E-3</v>
      </c>
      <c r="N937" s="286">
        <v>2.0899999999999998E-2</v>
      </c>
    </row>
    <row r="938" spans="1:14" ht="15" x14ac:dyDescent="0.25">
      <c r="A938" t="s">
        <v>1991</v>
      </c>
      <c r="B938" t="s">
        <v>1990</v>
      </c>
      <c r="C938">
        <v>0.5</v>
      </c>
      <c r="D938" t="s">
        <v>403</v>
      </c>
      <c r="E938" t="s">
        <v>519</v>
      </c>
      <c r="F938" t="s">
        <v>519</v>
      </c>
      <c r="G938" s="284">
        <v>-0.1</v>
      </c>
      <c r="H938"/>
      <c r="I938"/>
      <c r="J938"/>
      <c r="K938" s="285">
        <v>44927</v>
      </c>
      <c r="L938" s="286">
        <v>1.8999999999999996E-2</v>
      </c>
      <c r="M938" s="286">
        <v>1.9000000000000024E-3</v>
      </c>
      <c r="N938" s="286">
        <v>2.0899999999999998E-2</v>
      </c>
    </row>
    <row r="939" spans="1:14" ht="15" x14ac:dyDescent="0.25">
      <c r="A939" t="s">
        <v>1989</v>
      </c>
      <c r="B939" t="s">
        <v>1987</v>
      </c>
      <c r="C939">
        <v>0.5</v>
      </c>
      <c r="D939" t="s">
        <v>403</v>
      </c>
      <c r="E939" t="s">
        <v>519</v>
      </c>
      <c r="F939" t="s">
        <v>519</v>
      </c>
      <c r="G939" s="284">
        <v>-0.1</v>
      </c>
      <c r="H939"/>
      <c r="I939"/>
      <c r="J939"/>
      <c r="K939" s="285">
        <v>44927</v>
      </c>
      <c r="L939" s="286">
        <v>1.8999999999999996E-2</v>
      </c>
      <c r="M939" s="286">
        <v>1.9000000000000024E-3</v>
      </c>
      <c r="N939" s="286">
        <v>2.0899999999999998E-2</v>
      </c>
    </row>
    <row r="940" spans="1:14" ht="15" x14ac:dyDescent="0.25">
      <c r="A940" t="s">
        <v>1988</v>
      </c>
      <c r="B940" t="s">
        <v>1987</v>
      </c>
      <c r="C940">
        <v>0.5</v>
      </c>
      <c r="D940" t="s">
        <v>403</v>
      </c>
      <c r="E940" t="s">
        <v>519</v>
      </c>
      <c r="F940" t="s">
        <v>519</v>
      </c>
      <c r="G940" s="284">
        <v>-0.1</v>
      </c>
      <c r="H940"/>
      <c r="I940"/>
      <c r="J940"/>
      <c r="K940" s="285">
        <v>44927</v>
      </c>
      <c r="L940" s="286">
        <v>1.8999999999999996E-2</v>
      </c>
      <c r="M940" s="286">
        <v>1.9000000000000024E-3</v>
      </c>
      <c r="N940" s="286">
        <v>2.0899999999999998E-2</v>
      </c>
    </row>
    <row r="941" spans="1:14" ht="15" x14ac:dyDescent="0.25">
      <c r="A941" t="s">
        <v>1986</v>
      </c>
      <c r="B941" t="s">
        <v>1984</v>
      </c>
      <c r="C941">
        <v>0.5</v>
      </c>
      <c r="D941" t="s">
        <v>403</v>
      </c>
      <c r="E941" t="s">
        <v>519</v>
      </c>
      <c r="F941" t="s">
        <v>519</v>
      </c>
      <c r="G941" s="284">
        <v>-0.1</v>
      </c>
      <c r="H941"/>
      <c r="I941"/>
      <c r="J941"/>
      <c r="K941" s="285">
        <v>44927</v>
      </c>
      <c r="L941" s="286">
        <v>1.8999999999999996E-2</v>
      </c>
      <c r="M941" s="286">
        <v>1.9000000000000024E-3</v>
      </c>
      <c r="N941" s="286">
        <v>2.0899999999999998E-2</v>
      </c>
    </row>
    <row r="942" spans="1:14" ht="15" x14ac:dyDescent="0.25">
      <c r="A942" t="s">
        <v>1985</v>
      </c>
      <c r="B942" t="s">
        <v>1984</v>
      </c>
      <c r="C942">
        <v>0.5</v>
      </c>
      <c r="D942" t="s">
        <v>403</v>
      </c>
      <c r="E942" t="s">
        <v>519</v>
      </c>
      <c r="F942" t="s">
        <v>519</v>
      </c>
      <c r="G942" s="284">
        <v>-0.1</v>
      </c>
      <c r="H942"/>
      <c r="I942"/>
      <c r="J942"/>
      <c r="K942" s="285">
        <v>44927</v>
      </c>
      <c r="L942" s="286">
        <v>1.8999999999999996E-2</v>
      </c>
      <c r="M942" s="286">
        <v>1.9000000000000024E-3</v>
      </c>
      <c r="N942" s="286">
        <v>2.0899999999999998E-2</v>
      </c>
    </row>
    <row r="943" spans="1:14" ht="15" x14ac:dyDescent="0.25">
      <c r="A943" t="s">
        <v>1983</v>
      </c>
      <c r="B943" t="s">
        <v>1981</v>
      </c>
      <c r="C943">
        <v>0.5</v>
      </c>
      <c r="D943" t="s">
        <v>403</v>
      </c>
      <c r="E943" t="s">
        <v>519</v>
      </c>
      <c r="F943" t="s">
        <v>519</v>
      </c>
      <c r="G943" s="284">
        <v>-0.1</v>
      </c>
      <c r="H943"/>
      <c r="I943"/>
      <c r="J943"/>
      <c r="K943" s="285">
        <v>44927</v>
      </c>
      <c r="L943" s="286">
        <v>1.8999999999999996E-2</v>
      </c>
      <c r="M943" s="286">
        <v>1.9000000000000024E-3</v>
      </c>
      <c r="N943" s="286">
        <v>2.0899999999999998E-2</v>
      </c>
    </row>
    <row r="944" spans="1:14" ht="15" x14ac:dyDescent="0.25">
      <c r="A944" t="s">
        <v>1982</v>
      </c>
      <c r="B944" t="s">
        <v>1980</v>
      </c>
      <c r="C944">
        <v>0.5</v>
      </c>
      <c r="D944" t="s">
        <v>403</v>
      </c>
      <c r="E944" t="s">
        <v>519</v>
      </c>
      <c r="F944" t="s">
        <v>519</v>
      </c>
      <c r="G944" s="284">
        <v>-0.1</v>
      </c>
      <c r="H944"/>
      <c r="I944"/>
      <c r="J944"/>
      <c r="K944" s="285">
        <v>44927</v>
      </c>
      <c r="L944" s="286">
        <v>1.8999999999999996E-2</v>
      </c>
      <c r="M944" s="286">
        <v>1.9000000000000024E-3</v>
      </c>
      <c r="N944" s="286">
        <v>2.0899999999999998E-2</v>
      </c>
    </row>
    <row r="945" spans="1:14" ht="15" x14ac:dyDescent="0.25">
      <c r="A945" t="s">
        <v>1981</v>
      </c>
      <c r="B945" t="s">
        <v>1981</v>
      </c>
      <c r="C945">
        <v>0.5</v>
      </c>
      <c r="D945" t="s">
        <v>403</v>
      </c>
      <c r="E945" t="s">
        <v>519</v>
      </c>
      <c r="F945" t="s">
        <v>519</v>
      </c>
      <c r="G945" s="284">
        <v>-0.1</v>
      </c>
      <c r="H945"/>
      <c r="I945"/>
      <c r="J945"/>
      <c r="K945" s="285">
        <v>44927</v>
      </c>
      <c r="L945" s="286">
        <v>1.8999999999999996E-2</v>
      </c>
      <c r="M945" s="286">
        <v>1.9000000000000024E-3</v>
      </c>
      <c r="N945" s="286">
        <v>2.0899999999999998E-2</v>
      </c>
    </row>
    <row r="946" spans="1:14" ht="15" x14ac:dyDescent="0.25">
      <c r="A946" t="s">
        <v>1980</v>
      </c>
      <c r="B946" t="s">
        <v>1980</v>
      </c>
      <c r="C946">
        <v>0.5</v>
      </c>
      <c r="D946" t="s">
        <v>403</v>
      </c>
      <c r="E946" t="s">
        <v>519</v>
      </c>
      <c r="F946" t="s">
        <v>519</v>
      </c>
      <c r="G946" s="284">
        <v>-0.1</v>
      </c>
      <c r="H946"/>
      <c r="I946"/>
      <c r="J946"/>
      <c r="K946" s="285">
        <v>44927</v>
      </c>
      <c r="L946" s="286">
        <v>1.8999999999999996E-2</v>
      </c>
      <c r="M946" s="286">
        <v>1.9000000000000024E-3</v>
      </c>
      <c r="N946" s="286">
        <v>2.0899999999999998E-2</v>
      </c>
    </row>
    <row r="947" spans="1:14" ht="15" x14ac:dyDescent="0.25">
      <c r="A947" t="s">
        <v>1978</v>
      </c>
      <c r="B947" t="s">
        <v>1978</v>
      </c>
      <c r="C947">
        <v>0.5</v>
      </c>
      <c r="D947" t="s">
        <v>403</v>
      </c>
      <c r="E947" t="s">
        <v>519</v>
      </c>
      <c r="F947" t="s">
        <v>519</v>
      </c>
      <c r="G947" s="284">
        <v>-0.1</v>
      </c>
      <c r="H947"/>
      <c r="I947"/>
      <c r="J947"/>
      <c r="K947" s="285">
        <v>44927</v>
      </c>
      <c r="L947" s="286">
        <v>1.8999999999999996E-2</v>
      </c>
      <c r="M947" s="286">
        <v>1.9000000000000024E-3</v>
      </c>
      <c r="N947" s="286">
        <v>2.0899999999999998E-2</v>
      </c>
    </row>
    <row r="948" spans="1:14" ht="15" x14ac:dyDescent="0.25">
      <c r="A948" t="s">
        <v>1979</v>
      </c>
      <c r="B948" t="s">
        <v>1978</v>
      </c>
      <c r="C948">
        <v>0.5</v>
      </c>
      <c r="D948" t="s">
        <v>403</v>
      </c>
      <c r="E948" t="s">
        <v>519</v>
      </c>
      <c r="F948" t="s">
        <v>519</v>
      </c>
      <c r="G948" s="284">
        <v>-0.1</v>
      </c>
      <c r="H948"/>
      <c r="I948"/>
      <c r="J948"/>
      <c r="K948" s="285">
        <v>44927</v>
      </c>
      <c r="L948" s="286">
        <v>1.8999999999999996E-2</v>
      </c>
      <c r="M948" s="286">
        <v>1.9000000000000024E-3</v>
      </c>
      <c r="N948" s="286">
        <v>2.0899999999999998E-2</v>
      </c>
    </row>
    <row r="949" spans="1:14" ht="15" x14ac:dyDescent="0.25">
      <c r="A949" t="s">
        <v>1976</v>
      </c>
      <c r="B949" t="s">
        <v>1976</v>
      </c>
      <c r="C949">
        <v>0.5</v>
      </c>
      <c r="D949" t="s">
        <v>403</v>
      </c>
      <c r="E949" t="s">
        <v>519</v>
      </c>
      <c r="F949" t="s">
        <v>519</v>
      </c>
      <c r="G949" s="284">
        <v>-0.1</v>
      </c>
      <c r="H949"/>
      <c r="I949"/>
      <c r="J949"/>
      <c r="K949" s="285">
        <v>44927</v>
      </c>
      <c r="L949" s="286">
        <v>1.8999999999999996E-2</v>
      </c>
      <c r="M949" s="286">
        <v>1.9000000000000024E-3</v>
      </c>
      <c r="N949" s="286">
        <v>2.0899999999999998E-2</v>
      </c>
    </row>
    <row r="950" spans="1:14" ht="15" x14ac:dyDescent="0.25">
      <c r="A950" t="s">
        <v>1977</v>
      </c>
      <c r="B950" t="s">
        <v>1976</v>
      </c>
      <c r="C950">
        <v>0.5</v>
      </c>
      <c r="D950" t="s">
        <v>403</v>
      </c>
      <c r="E950" t="s">
        <v>519</v>
      </c>
      <c r="F950" t="s">
        <v>519</v>
      </c>
      <c r="G950" s="284">
        <v>-0.1</v>
      </c>
      <c r="H950"/>
      <c r="I950"/>
      <c r="J950"/>
      <c r="K950" s="285">
        <v>44927</v>
      </c>
      <c r="L950" s="286">
        <v>1.8999999999999996E-2</v>
      </c>
      <c r="M950" s="286">
        <v>1.9000000000000024E-3</v>
      </c>
      <c r="N950" s="286">
        <v>2.0899999999999998E-2</v>
      </c>
    </row>
    <row r="951" spans="1:14" ht="15" x14ac:dyDescent="0.25">
      <c r="A951" t="s">
        <v>1974</v>
      </c>
      <c r="B951" t="s">
        <v>1974</v>
      </c>
      <c r="C951">
        <v>0.5</v>
      </c>
      <c r="D951" t="s">
        <v>403</v>
      </c>
      <c r="E951" t="s">
        <v>519</v>
      </c>
      <c r="F951" t="s">
        <v>519</v>
      </c>
      <c r="G951" s="284">
        <v>-0.1</v>
      </c>
      <c r="H951"/>
      <c r="I951"/>
      <c r="J951"/>
      <c r="K951" s="285">
        <v>44927</v>
      </c>
      <c r="L951" s="286">
        <v>1.8999999999999996E-2</v>
      </c>
      <c r="M951" s="286">
        <v>1.9000000000000024E-3</v>
      </c>
      <c r="N951" s="286">
        <v>2.0899999999999998E-2</v>
      </c>
    </row>
    <row r="952" spans="1:14" ht="15" x14ac:dyDescent="0.25">
      <c r="A952" t="s">
        <v>1975</v>
      </c>
      <c r="B952" t="s">
        <v>1974</v>
      </c>
      <c r="C952">
        <v>0.5</v>
      </c>
      <c r="D952" t="s">
        <v>403</v>
      </c>
      <c r="E952" t="s">
        <v>519</v>
      </c>
      <c r="F952" t="s">
        <v>519</v>
      </c>
      <c r="G952" s="284">
        <v>-0.1</v>
      </c>
      <c r="H952"/>
      <c r="I952"/>
      <c r="J952"/>
      <c r="K952" s="285">
        <v>44927</v>
      </c>
      <c r="L952" s="286">
        <v>1.8999999999999996E-2</v>
      </c>
      <c r="M952" s="286">
        <v>1.9000000000000024E-3</v>
      </c>
      <c r="N952" s="286">
        <v>2.0899999999999998E-2</v>
      </c>
    </row>
    <row r="953" spans="1:14" ht="15" x14ac:dyDescent="0.25">
      <c r="A953" t="s">
        <v>1972</v>
      </c>
      <c r="B953" t="s">
        <v>1972</v>
      </c>
      <c r="C953">
        <v>0.5</v>
      </c>
      <c r="D953" t="s">
        <v>403</v>
      </c>
      <c r="E953" t="s">
        <v>519</v>
      </c>
      <c r="F953" t="s">
        <v>519</v>
      </c>
      <c r="G953" s="284">
        <v>-0.1</v>
      </c>
      <c r="H953"/>
      <c r="I953"/>
      <c r="J953"/>
      <c r="K953" s="285">
        <v>44927</v>
      </c>
      <c r="L953" s="286">
        <v>1.8999999999999996E-2</v>
      </c>
      <c r="M953" s="286">
        <v>1.9000000000000024E-3</v>
      </c>
      <c r="N953" s="286">
        <v>2.0899999999999998E-2</v>
      </c>
    </row>
    <row r="954" spans="1:14" ht="15" x14ac:dyDescent="0.25">
      <c r="A954" t="s">
        <v>1973</v>
      </c>
      <c r="B954" t="s">
        <v>1972</v>
      </c>
      <c r="C954">
        <v>0.5</v>
      </c>
      <c r="D954" t="s">
        <v>403</v>
      </c>
      <c r="E954" t="s">
        <v>519</v>
      </c>
      <c r="F954" t="s">
        <v>519</v>
      </c>
      <c r="G954" s="284">
        <v>-0.1</v>
      </c>
      <c r="H954"/>
      <c r="I954"/>
      <c r="J954"/>
      <c r="K954" s="285">
        <v>44927</v>
      </c>
      <c r="L954" s="286">
        <v>1.8999999999999996E-2</v>
      </c>
      <c r="M954" s="286">
        <v>1.9000000000000024E-3</v>
      </c>
      <c r="N954" s="286">
        <v>2.0899999999999998E-2</v>
      </c>
    </row>
    <row r="955" spans="1:14" ht="15" x14ac:dyDescent="0.25">
      <c r="A955" t="s">
        <v>1970</v>
      </c>
      <c r="B955" t="s">
        <v>1970</v>
      </c>
      <c r="C955">
        <v>0.5</v>
      </c>
      <c r="D955" t="s">
        <v>403</v>
      </c>
      <c r="E955" t="s">
        <v>519</v>
      </c>
      <c r="F955" t="s">
        <v>519</v>
      </c>
      <c r="G955" s="284">
        <v>-0.1</v>
      </c>
      <c r="H955"/>
      <c r="I955"/>
      <c r="J955"/>
      <c r="K955" s="285">
        <v>44927</v>
      </c>
      <c r="L955" s="286">
        <v>1.8999999999999996E-2</v>
      </c>
      <c r="M955" s="286">
        <v>1.9000000000000024E-3</v>
      </c>
      <c r="N955" s="286">
        <v>2.0899999999999998E-2</v>
      </c>
    </row>
    <row r="956" spans="1:14" ht="15" x14ac:dyDescent="0.25">
      <c r="A956" t="s">
        <v>1971</v>
      </c>
      <c r="B956" t="s">
        <v>1970</v>
      </c>
      <c r="C956">
        <v>0.5</v>
      </c>
      <c r="D956" t="s">
        <v>403</v>
      </c>
      <c r="E956" t="s">
        <v>519</v>
      </c>
      <c r="F956" t="s">
        <v>519</v>
      </c>
      <c r="G956" s="284">
        <v>-0.1</v>
      </c>
      <c r="H956"/>
      <c r="I956"/>
      <c r="J956"/>
      <c r="K956" s="285">
        <v>44927</v>
      </c>
      <c r="L956" s="286">
        <v>1.8999999999999996E-2</v>
      </c>
      <c r="M956" s="286">
        <v>1.9000000000000024E-3</v>
      </c>
      <c r="N956" s="286">
        <v>2.0899999999999998E-2</v>
      </c>
    </row>
    <row r="957" spans="1:14" ht="15" x14ac:dyDescent="0.25">
      <c r="A957" t="s">
        <v>1968</v>
      </c>
      <c r="B957" t="s">
        <v>1968</v>
      </c>
      <c r="C957">
        <v>0.5</v>
      </c>
      <c r="D957" t="s">
        <v>403</v>
      </c>
      <c r="E957" t="s">
        <v>519</v>
      </c>
      <c r="F957" t="s">
        <v>519</v>
      </c>
      <c r="G957" s="284">
        <v>-0.1</v>
      </c>
      <c r="H957"/>
      <c r="I957"/>
      <c r="J957"/>
      <c r="K957" s="285">
        <v>44927</v>
      </c>
      <c r="L957" s="286">
        <v>1.8999999999999996E-2</v>
      </c>
      <c r="M957" s="286">
        <v>1.9000000000000024E-3</v>
      </c>
      <c r="N957" s="286">
        <v>2.0899999999999998E-2</v>
      </c>
    </row>
    <row r="958" spans="1:14" ht="15" x14ac:dyDescent="0.25">
      <c r="A958" t="s">
        <v>1969</v>
      </c>
      <c r="B958" t="s">
        <v>1968</v>
      </c>
      <c r="C958">
        <v>0.5</v>
      </c>
      <c r="D958" t="s">
        <v>403</v>
      </c>
      <c r="E958" t="s">
        <v>519</v>
      </c>
      <c r="F958" t="s">
        <v>519</v>
      </c>
      <c r="G958" s="284">
        <v>-0.1</v>
      </c>
      <c r="H958"/>
      <c r="I958"/>
      <c r="J958"/>
      <c r="K958" s="285">
        <v>44927</v>
      </c>
      <c r="L958" s="286">
        <v>1.8999999999999996E-2</v>
      </c>
      <c r="M958" s="286">
        <v>1.9000000000000024E-3</v>
      </c>
      <c r="N958" s="286">
        <v>2.0899999999999998E-2</v>
      </c>
    </row>
    <row r="959" spans="1:14" ht="15" x14ac:dyDescent="0.25">
      <c r="A959" t="s">
        <v>1966</v>
      </c>
      <c r="B959" t="s">
        <v>1966</v>
      </c>
      <c r="C959">
        <v>0.5</v>
      </c>
      <c r="D959" t="s">
        <v>403</v>
      </c>
      <c r="E959" t="s">
        <v>519</v>
      </c>
      <c r="F959" t="s">
        <v>519</v>
      </c>
      <c r="G959" s="284">
        <v>-0.1</v>
      </c>
      <c r="H959"/>
      <c r="I959"/>
      <c r="J959"/>
      <c r="K959" s="285">
        <v>44927</v>
      </c>
      <c r="L959" s="286">
        <v>1.8999999999999996E-2</v>
      </c>
      <c r="M959" s="286">
        <v>1.9000000000000024E-3</v>
      </c>
      <c r="N959" s="286">
        <v>2.0899999999999998E-2</v>
      </c>
    </row>
    <row r="960" spans="1:14" ht="15" x14ac:dyDescent="0.25">
      <c r="A960" t="s">
        <v>1967</v>
      </c>
      <c r="B960" t="s">
        <v>1966</v>
      </c>
      <c r="C960">
        <v>0.5</v>
      </c>
      <c r="D960" t="s">
        <v>403</v>
      </c>
      <c r="E960" t="s">
        <v>519</v>
      </c>
      <c r="F960" t="s">
        <v>519</v>
      </c>
      <c r="G960" s="284">
        <v>-0.1</v>
      </c>
      <c r="H960"/>
      <c r="I960"/>
      <c r="J960"/>
      <c r="K960" s="285">
        <v>44927</v>
      </c>
      <c r="L960" s="286">
        <v>1.8999999999999996E-2</v>
      </c>
      <c r="M960" s="286">
        <v>1.9000000000000024E-3</v>
      </c>
      <c r="N960" s="286">
        <v>2.0899999999999998E-2</v>
      </c>
    </row>
    <row r="961" spans="1:14" ht="15" x14ac:dyDescent="0.25">
      <c r="A961" t="s">
        <v>1964</v>
      </c>
      <c r="B961" t="s">
        <v>1964</v>
      </c>
      <c r="C961">
        <v>0.5</v>
      </c>
      <c r="D961" t="s">
        <v>403</v>
      </c>
      <c r="E961" t="s">
        <v>519</v>
      </c>
      <c r="F961" t="s">
        <v>519</v>
      </c>
      <c r="G961" s="284">
        <v>-0.1</v>
      </c>
      <c r="H961"/>
      <c r="I961"/>
      <c r="J961"/>
      <c r="K961" s="285">
        <v>44927</v>
      </c>
      <c r="L961" s="286">
        <v>1.8999999999999996E-2</v>
      </c>
      <c r="M961" s="286">
        <v>1.9000000000000024E-3</v>
      </c>
      <c r="N961" s="286">
        <v>2.0899999999999998E-2</v>
      </c>
    </row>
    <row r="962" spans="1:14" ht="15" x14ac:dyDescent="0.25">
      <c r="A962" t="s">
        <v>1965</v>
      </c>
      <c r="B962" t="s">
        <v>1964</v>
      </c>
      <c r="C962">
        <v>0.5</v>
      </c>
      <c r="D962" t="s">
        <v>403</v>
      </c>
      <c r="E962" t="s">
        <v>519</v>
      </c>
      <c r="F962" t="s">
        <v>519</v>
      </c>
      <c r="G962" s="284">
        <v>-0.1</v>
      </c>
      <c r="H962"/>
      <c r="I962"/>
      <c r="J962"/>
      <c r="K962" s="285">
        <v>44927</v>
      </c>
      <c r="L962" s="286">
        <v>1.8999999999999996E-2</v>
      </c>
      <c r="M962" s="286">
        <v>1.9000000000000024E-3</v>
      </c>
      <c r="N962" s="286">
        <v>2.0899999999999998E-2</v>
      </c>
    </row>
    <row r="963" spans="1:14" ht="15" x14ac:dyDescent="0.25">
      <c r="A963" t="s">
        <v>1963</v>
      </c>
      <c r="B963" t="s">
        <v>1962</v>
      </c>
      <c r="C963">
        <v>0.5</v>
      </c>
      <c r="D963" t="s">
        <v>403</v>
      </c>
      <c r="E963" t="s">
        <v>519</v>
      </c>
      <c r="F963" t="s">
        <v>519</v>
      </c>
      <c r="G963" s="284">
        <v>-0.1</v>
      </c>
      <c r="H963"/>
      <c r="I963"/>
      <c r="J963"/>
      <c r="K963" s="285">
        <v>44927</v>
      </c>
      <c r="L963" s="286">
        <v>1.8999999999999996E-2</v>
      </c>
      <c r="M963" s="286">
        <v>1.9000000000000024E-3</v>
      </c>
      <c r="N963" s="286">
        <v>2.0899999999999998E-2</v>
      </c>
    </row>
    <row r="964" spans="1:14" ht="15" x14ac:dyDescent="0.25">
      <c r="A964" t="s">
        <v>1962</v>
      </c>
      <c r="B964" t="s">
        <v>1962</v>
      </c>
      <c r="C964">
        <v>0.5</v>
      </c>
      <c r="D964" t="s">
        <v>403</v>
      </c>
      <c r="E964" t="s">
        <v>519</v>
      </c>
      <c r="F964" t="s">
        <v>519</v>
      </c>
      <c r="G964" s="284">
        <v>-0.1</v>
      </c>
      <c r="H964"/>
      <c r="I964"/>
      <c r="J964"/>
      <c r="K964" s="285">
        <v>44927</v>
      </c>
      <c r="L964" s="286">
        <v>1.8999999999999996E-2</v>
      </c>
      <c r="M964" s="286">
        <v>1.9000000000000024E-3</v>
      </c>
      <c r="N964" s="286">
        <v>2.0899999999999998E-2</v>
      </c>
    </row>
    <row r="965" spans="1:14" ht="15" x14ac:dyDescent="0.25">
      <c r="A965" t="s">
        <v>1960</v>
      </c>
      <c r="B965" t="s">
        <v>1960</v>
      </c>
      <c r="C965">
        <v>0.5</v>
      </c>
      <c r="D965" t="s">
        <v>403</v>
      </c>
      <c r="E965" t="s">
        <v>519</v>
      </c>
      <c r="F965" t="s">
        <v>519</v>
      </c>
      <c r="G965" s="284">
        <v>-0.1</v>
      </c>
      <c r="H965"/>
      <c r="I965"/>
      <c r="J965"/>
      <c r="K965" s="285">
        <v>44927</v>
      </c>
      <c r="L965" s="286">
        <v>1.8999999999999996E-2</v>
      </c>
      <c r="M965" s="286">
        <v>1.9000000000000024E-3</v>
      </c>
      <c r="N965" s="286">
        <v>2.0899999999999998E-2</v>
      </c>
    </row>
    <row r="966" spans="1:14" ht="15" x14ac:dyDescent="0.25">
      <c r="A966" t="s">
        <v>1955</v>
      </c>
      <c r="B966" t="s">
        <v>1955</v>
      </c>
      <c r="C966">
        <v>0.5</v>
      </c>
      <c r="D966" t="s">
        <v>403</v>
      </c>
      <c r="E966" t="s">
        <v>519</v>
      </c>
      <c r="F966" t="s">
        <v>519</v>
      </c>
      <c r="G966" s="284">
        <v>-0.1</v>
      </c>
      <c r="H966"/>
      <c r="I966"/>
      <c r="J966"/>
      <c r="K966" s="285">
        <v>44927</v>
      </c>
      <c r="L966" s="286">
        <v>1.8999999999999996E-2</v>
      </c>
      <c r="M966" s="286">
        <v>1.9000000000000024E-3</v>
      </c>
      <c r="N966" s="286">
        <v>2.0899999999999998E-2</v>
      </c>
    </row>
    <row r="967" spans="1:14" ht="15" x14ac:dyDescent="0.25">
      <c r="A967" t="s">
        <v>1961</v>
      </c>
      <c r="B967" t="s">
        <v>1960</v>
      </c>
      <c r="C967">
        <v>0.5</v>
      </c>
      <c r="D967" t="s">
        <v>403</v>
      </c>
      <c r="E967" t="s">
        <v>519</v>
      </c>
      <c r="F967" t="s">
        <v>519</v>
      </c>
      <c r="G967" s="284">
        <v>-0.1</v>
      </c>
      <c r="H967"/>
      <c r="I967"/>
      <c r="J967"/>
      <c r="K967" s="285">
        <v>44927</v>
      </c>
      <c r="L967" s="286">
        <v>1.8999999999999996E-2</v>
      </c>
      <c r="M967" s="286">
        <v>1.9000000000000024E-3</v>
      </c>
      <c r="N967" s="286">
        <v>2.0899999999999998E-2</v>
      </c>
    </row>
    <row r="968" spans="1:14" ht="15" x14ac:dyDescent="0.25">
      <c r="A968" t="s">
        <v>1959</v>
      </c>
      <c r="B968" t="s">
        <v>1959</v>
      </c>
      <c r="C968">
        <v>0.5</v>
      </c>
      <c r="D968" t="s">
        <v>403</v>
      </c>
      <c r="E968" t="s">
        <v>519</v>
      </c>
      <c r="F968" t="s">
        <v>519</v>
      </c>
      <c r="G968" s="284">
        <v>-0.1</v>
      </c>
      <c r="H968"/>
      <c r="I968"/>
      <c r="J968"/>
      <c r="K968" s="285">
        <v>44927</v>
      </c>
      <c r="L968" s="286">
        <v>1.8999999999999996E-2</v>
      </c>
      <c r="M968" s="286">
        <v>1.9000000000000024E-3</v>
      </c>
      <c r="N968" s="286">
        <v>2.0899999999999998E-2</v>
      </c>
    </row>
    <row r="969" spans="1:14" ht="15" x14ac:dyDescent="0.25">
      <c r="A969" t="s">
        <v>1958</v>
      </c>
      <c r="B969" t="s">
        <v>1957</v>
      </c>
      <c r="C969">
        <v>0.5</v>
      </c>
      <c r="D969" t="s">
        <v>403</v>
      </c>
      <c r="E969" t="s">
        <v>519</v>
      </c>
      <c r="F969" t="s">
        <v>519</v>
      </c>
      <c r="G969" s="284">
        <v>-0.1</v>
      </c>
      <c r="H969"/>
      <c r="I969"/>
      <c r="J969"/>
      <c r="K969" s="285">
        <v>44927</v>
      </c>
      <c r="L969" s="286">
        <v>1.8999999999999996E-2</v>
      </c>
      <c r="M969" s="286">
        <v>1.9000000000000024E-3</v>
      </c>
      <c r="N969" s="286">
        <v>2.0899999999999998E-2</v>
      </c>
    </row>
    <row r="970" spans="1:14" ht="15" x14ac:dyDescent="0.25">
      <c r="A970" t="s">
        <v>1957</v>
      </c>
      <c r="B970" t="s">
        <v>1957</v>
      </c>
      <c r="C970">
        <v>0.5</v>
      </c>
      <c r="D970" t="s">
        <v>403</v>
      </c>
      <c r="E970" t="s">
        <v>519</v>
      </c>
      <c r="F970" t="s">
        <v>519</v>
      </c>
      <c r="G970" s="284">
        <v>-0.1</v>
      </c>
      <c r="H970"/>
      <c r="I970"/>
      <c r="J970"/>
      <c r="K970" s="285">
        <v>44927</v>
      </c>
      <c r="L970" s="286">
        <v>1.8999999999999996E-2</v>
      </c>
      <c r="M970" s="286">
        <v>1.9000000000000024E-3</v>
      </c>
      <c r="N970" s="286">
        <v>2.0899999999999998E-2</v>
      </c>
    </row>
    <row r="971" spans="1:14" ht="15" x14ac:dyDescent="0.25">
      <c r="A971" t="s">
        <v>1956</v>
      </c>
      <c r="B971" t="s">
        <v>1955</v>
      </c>
      <c r="C971">
        <v>0.5</v>
      </c>
      <c r="D971" t="s">
        <v>403</v>
      </c>
      <c r="E971" t="s">
        <v>519</v>
      </c>
      <c r="F971" t="s">
        <v>519</v>
      </c>
      <c r="G971" s="284">
        <v>-0.1</v>
      </c>
      <c r="H971"/>
      <c r="I971"/>
      <c r="J971"/>
      <c r="K971" s="285">
        <v>44927</v>
      </c>
      <c r="L971" s="286">
        <v>1.8999999999999996E-2</v>
      </c>
      <c r="M971" s="286">
        <v>1.9000000000000024E-3</v>
      </c>
      <c r="N971" s="286">
        <v>2.0899999999999998E-2</v>
      </c>
    </row>
    <row r="972" spans="1:14" ht="15" x14ac:dyDescent="0.25">
      <c r="A972" t="s">
        <v>1953</v>
      </c>
      <c r="B972" t="s">
        <v>1953</v>
      </c>
      <c r="C972">
        <v>0.5</v>
      </c>
      <c r="D972" t="s">
        <v>403</v>
      </c>
      <c r="E972" t="s">
        <v>519</v>
      </c>
      <c r="F972" t="s">
        <v>519</v>
      </c>
      <c r="G972" s="284">
        <v>-0.1</v>
      </c>
      <c r="H972"/>
      <c r="I972"/>
      <c r="J972"/>
      <c r="K972" s="285">
        <v>44927</v>
      </c>
      <c r="L972" s="286">
        <v>1.0272727272727272E-2</v>
      </c>
      <c r="M972" s="286">
        <v>1.0272727272727274E-3</v>
      </c>
      <c r="N972" s="286">
        <v>1.1299999999999999E-2</v>
      </c>
    </row>
    <row r="973" spans="1:14" ht="15" x14ac:dyDescent="0.25">
      <c r="A973" t="s">
        <v>1954</v>
      </c>
      <c r="B973" t="s">
        <v>1953</v>
      </c>
      <c r="C973">
        <v>0.5</v>
      </c>
      <c r="D973" t="s">
        <v>403</v>
      </c>
      <c r="E973" t="s">
        <v>519</v>
      </c>
      <c r="F973" t="s">
        <v>519</v>
      </c>
      <c r="G973" s="284">
        <v>-0.1</v>
      </c>
      <c r="H973"/>
      <c r="I973"/>
      <c r="J973"/>
      <c r="K973" s="285">
        <v>44927</v>
      </c>
      <c r="L973" s="286">
        <v>1.0272727272727272E-2</v>
      </c>
      <c r="M973" s="286">
        <v>1.0272727272727274E-3</v>
      </c>
      <c r="N973" s="286">
        <v>1.1299999999999999E-2</v>
      </c>
    </row>
    <row r="974" spans="1:14" ht="15" x14ac:dyDescent="0.25">
      <c r="A974" t="s">
        <v>1951</v>
      </c>
      <c r="B974" t="s">
        <v>1951</v>
      </c>
      <c r="C974">
        <v>0.5</v>
      </c>
      <c r="D974" t="s">
        <v>403</v>
      </c>
      <c r="E974" t="s">
        <v>519</v>
      </c>
      <c r="F974" t="s">
        <v>519</v>
      </c>
      <c r="G974" s="284">
        <v>-0.1</v>
      </c>
      <c r="H974"/>
      <c r="I974"/>
      <c r="J974"/>
      <c r="K974" s="285">
        <v>44927</v>
      </c>
      <c r="L974" s="286">
        <v>1.0272727272727272E-2</v>
      </c>
      <c r="M974" s="286">
        <v>1.0272727272727274E-3</v>
      </c>
      <c r="N974" s="286">
        <v>1.1299999999999999E-2</v>
      </c>
    </row>
    <row r="975" spans="1:14" ht="15" x14ac:dyDescent="0.25">
      <c r="A975" t="s">
        <v>1952</v>
      </c>
      <c r="B975" t="s">
        <v>1951</v>
      </c>
      <c r="C975">
        <v>0.5</v>
      </c>
      <c r="D975" t="s">
        <v>403</v>
      </c>
      <c r="E975" t="s">
        <v>519</v>
      </c>
      <c r="F975" t="s">
        <v>519</v>
      </c>
      <c r="G975" s="284">
        <v>-0.1</v>
      </c>
      <c r="H975"/>
      <c r="I975"/>
      <c r="J975"/>
      <c r="K975" s="285">
        <v>44927</v>
      </c>
      <c r="L975" s="286">
        <v>1.0272727272727272E-2</v>
      </c>
      <c r="M975" s="286">
        <v>1.0272727272727274E-3</v>
      </c>
      <c r="N975" s="286">
        <v>1.1299999999999999E-2</v>
      </c>
    </row>
    <row r="976" spans="1:14" ht="15" x14ac:dyDescent="0.25">
      <c r="A976" t="s">
        <v>1949</v>
      </c>
      <c r="B976" t="s">
        <v>1949</v>
      </c>
      <c r="C976">
        <v>0.5</v>
      </c>
      <c r="D976" t="s">
        <v>403</v>
      </c>
      <c r="E976" t="s">
        <v>519</v>
      </c>
      <c r="F976" t="s">
        <v>519</v>
      </c>
      <c r="G976" s="284">
        <v>-0.1</v>
      </c>
      <c r="H976"/>
      <c r="I976"/>
      <c r="J976"/>
      <c r="K976" s="285">
        <v>44927</v>
      </c>
      <c r="L976" s="286">
        <v>1.0272727272727272E-2</v>
      </c>
      <c r="M976" s="286">
        <v>1.0272727272727274E-3</v>
      </c>
      <c r="N976" s="286">
        <v>1.1299999999999999E-2</v>
      </c>
    </row>
    <row r="977" spans="1:14" ht="15" x14ac:dyDescent="0.25">
      <c r="A977" t="s">
        <v>1950</v>
      </c>
      <c r="B977" t="s">
        <v>1949</v>
      </c>
      <c r="C977">
        <v>0.5</v>
      </c>
      <c r="D977" t="s">
        <v>403</v>
      </c>
      <c r="E977" t="s">
        <v>519</v>
      </c>
      <c r="F977" t="s">
        <v>519</v>
      </c>
      <c r="G977" s="284">
        <v>-0.1</v>
      </c>
      <c r="H977"/>
      <c r="I977"/>
      <c r="J977"/>
      <c r="K977" s="285">
        <v>44927</v>
      </c>
      <c r="L977" s="286">
        <v>1.0272727272727272E-2</v>
      </c>
      <c r="M977" s="286">
        <v>1.0272727272727274E-3</v>
      </c>
      <c r="N977" s="286">
        <v>1.1299999999999999E-2</v>
      </c>
    </row>
    <row r="978" spans="1:14" ht="15" x14ac:dyDescent="0.25">
      <c r="A978" t="s">
        <v>1947</v>
      </c>
      <c r="B978" t="s">
        <v>1947</v>
      </c>
      <c r="C978">
        <v>0.5</v>
      </c>
      <c r="D978" t="s">
        <v>403</v>
      </c>
      <c r="E978" t="s">
        <v>519</v>
      </c>
      <c r="F978" t="s">
        <v>519</v>
      </c>
      <c r="G978" s="284">
        <v>-0.1</v>
      </c>
      <c r="H978"/>
      <c r="I978"/>
      <c r="J978"/>
      <c r="K978" s="285">
        <v>44927</v>
      </c>
      <c r="L978" s="286">
        <v>1.0272727272727272E-2</v>
      </c>
      <c r="M978" s="286">
        <v>1.0272727272727274E-3</v>
      </c>
      <c r="N978" s="286">
        <v>1.1299999999999999E-2</v>
      </c>
    </row>
    <row r="979" spans="1:14" ht="15" x14ac:dyDescent="0.25">
      <c r="A979" t="s">
        <v>1945</v>
      </c>
      <c r="B979" t="s">
        <v>1945</v>
      </c>
      <c r="C979">
        <v>0.5</v>
      </c>
      <c r="D979" t="s">
        <v>403</v>
      </c>
      <c r="E979" t="s">
        <v>519</v>
      </c>
      <c r="F979" t="s">
        <v>519</v>
      </c>
      <c r="G979" s="284">
        <v>-0.1</v>
      </c>
      <c r="H979"/>
      <c r="I979"/>
      <c r="J979"/>
      <c r="K979" s="285">
        <v>44927</v>
      </c>
      <c r="L979" s="286">
        <v>1.0272727272727272E-2</v>
      </c>
      <c r="M979" s="286">
        <v>1.0272727272727274E-3</v>
      </c>
      <c r="N979" s="286">
        <v>1.1299999999999999E-2</v>
      </c>
    </row>
    <row r="980" spans="1:14" ht="15" x14ac:dyDescent="0.25">
      <c r="A980" t="s">
        <v>1948</v>
      </c>
      <c r="B980" t="s">
        <v>1947</v>
      </c>
      <c r="C980">
        <v>0.5</v>
      </c>
      <c r="D980" t="s">
        <v>403</v>
      </c>
      <c r="E980" t="s">
        <v>519</v>
      </c>
      <c r="F980" t="s">
        <v>519</v>
      </c>
      <c r="G980" s="284">
        <v>-0.1</v>
      </c>
      <c r="H980"/>
      <c r="I980"/>
      <c r="J980"/>
      <c r="K980" s="285">
        <v>44927</v>
      </c>
      <c r="L980" s="286">
        <v>1.0272727272727272E-2</v>
      </c>
      <c r="M980" s="286">
        <v>1.0272727272727274E-3</v>
      </c>
      <c r="N980" s="286">
        <v>1.1299999999999999E-2</v>
      </c>
    </row>
    <row r="981" spans="1:14" ht="15" x14ac:dyDescent="0.25">
      <c r="A981" t="s">
        <v>1946</v>
      </c>
      <c r="B981" t="s">
        <v>1945</v>
      </c>
      <c r="C981">
        <v>0.5</v>
      </c>
      <c r="D981" t="s">
        <v>403</v>
      </c>
      <c r="E981" t="s">
        <v>519</v>
      </c>
      <c r="F981" t="s">
        <v>519</v>
      </c>
      <c r="G981" s="284">
        <v>-0.1</v>
      </c>
      <c r="H981"/>
      <c r="I981"/>
      <c r="J981"/>
      <c r="K981" s="285">
        <v>44927</v>
      </c>
      <c r="L981" s="286">
        <v>1.0272727272727272E-2</v>
      </c>
      <c r="M981" s="286">
        <v>1.0272727272727274E-3</v>
      </c>
      <c r="N981" s="286">
        <v>1.1299999999999999E-2</v>
      </c>
    </row>
    <row r="982" spans="1:14" ht="15" x14ac:dyDescent="0.25">
      <c r="A982" t="s">
        <v>1944</v>
      </c>
      <c r="B982" t="s">
        <v>1943</v>
      </c>
      <c r="C982">
        <v>0.5</v>
      </c>
      <c r="D982" t="s">
        <v>403</v>
      </c>
      <c r="E982" t="s">
        <v>519</v>
      </c>
      <c r="F982" t="s">
        <v>519</v>
      </c>
      <c r="G982" s="284">
        <v>0</v>
      </c>
      <c r="H982"/>
      <c r="I982"/>
      <c r="J982"/>
      <c r="K982" s="285">
        <v>41760</v>
      </c>
      <c r="L982" s="286">
        <v>0</v>
      </c>
      <c r="M982" s="286">
        <v>0</v>
      </c>
      <c r="N982" s="286">
        <v>0</v>
      </c>
    </row>
    <row r="983" spans="1:14" ht="15" x14ac:dyDescent="0.25">
      <c r="A983" t="s">
        <v>1941</v>
      </c>
      <c r="B983" t="s">
        <v>1941</v>
      </c>
      <c r="C983">
        <v>0.5</v>
      </c>
      <c r="D983" t="s">
        <v>403</v>
      </c>
      <c r="E983" t="s">
        <v>519</v>
      </c>
      <c r="F983" t="s">
        <v>519</v>
      </c>
      <c r="G983" s="284">
        <v>-0.1</v>
      </c>
      <c r="H983"/>
      <c r="I983"/>
      <c r="J983"/>
      <c r="K983" s="285">
        <v>44927</v>
      </c>
      <c r="L983" s="286">
        <v>1.0272727272727272E-2</v>
      </c>
      <c r="M983" s="286">
        <v>1.0272727272727274E-3</v>
      </c>
      <c r="N983" s="286">
        <v>1.1299999999999999E-2</v>
      </c>
    </row>
    <row r="984" spans="1:14" ht="15" x14ac:dyDescent="0.25">
      <c r="A984" t="s">
        <v>1942</v>
      </c>
      <c r="B984" t="s">
        <v>1941</v>
      </c>
      <c r="C984">
        <v>0.5</v>
      </c>
      <c r="D984" t="s">
        <v>403</v>
      </c>
      <c r="E984" t="s">
        <v>519</v>
      </c>
      <c r="F984" t="s">
        <v>519</v>
      </c>
      <c r="G984" s="284">
        <v>-0.1</v>
      </c>
      <c r="H984"/>
      <c r="I984"/>
      <c r="J984"/>
      <c r="K984" s="285">
        <v>44927</v>
      </c>
      <c r="L984" s="286">
        <v>1.0272727272727272E-2</v>
      </c>
      <c r="M984" s="286">
        <v>1.0272727272727274E-3</v>
      </c>
      <c r="N984" s="286">
        <v>1.1299999999999999E-2</v>
      </c>
    </row>
    <row r="985" spans="1:14" ht="15" x14ac:dyDescent="0.25">
      <c r="A985" t="s">
        <v>1940</v>
      </c>
      <c r="B985" t="s">
        <v>1938</v>
      </c>
      <c r="C985">
        <v>0.5</v>
      </c>
      <c r="D985" t="s">
        <v>403</v>
      </c>
      <c r="E985" t="s">
        <v>519</v>
      </c>
      <c r="F985" t="s">
        <v>519</v>
      </c>
      <c r="G985" s="284">
        <v>-0.1</v>
      </c>
      <c r="H985"/>
      <c r="I985"/>
      <c r="J985"/>
      <c r="K985" s="285">
        <v>44927</v>
      </c>
      <c r="L985" s="286">
        <v>1.0272727272727272E-2</v>
      </c>
      <c r="M985" s="286">
        <v>1.0272727272727274E-3</v>
      </c>
      <c r="N985" s="286">
        <v>1.1299999999999999E-2</v>
      </c>
    </row>
    <row r="986" spans="1:14" ht="15" x14ac:dyDescent="0.25">
      <c r="A986" t="s">
        <v>1939</v>
      </c>
      <c r="B986" t="s">
        <v>1938</v>
      </c>
      <c r="C986">
        <v>0.5</v>
      </c>
      <c r="D986" t="s">
        <v>403</v>
      </c>
      <c r="E986" t="s">
        <v>519</v>
      </c>
      <c r="F986" t="s">
        <v>519</v>
      </c>
      <c r="G986" s="284">
        <v>-0.1</v>
      </c>
      <c r="H986"/>
      <c r="I986"/>
      <c r="J986"/>
      <c r="K986" s="285">
        <v>44927</v>
      </c>
      <c r="L986" s="286">
        <v>1.0272727272727272E-2</v>
      </c>
      <c r="M986" s="286">
        <v>1.0272727272727274E-3</v>
      </c>
      <c r="N986" s="286">
        <v>1.1299999999999999E-2</v>
      </c>
    </row>
    <row r="987" spans="1:14" ht="15" x14ac:dyDescent="0.25">
      <c r="A987" t="s">
        <v>1937</v>
      </c>
      <c r="B987" t="s">
        <v>1936</v>
      </c>
      <c r="C987">
        <v>0.5</v>
      </c>
      <c r="D987" t="s">
        <v>403</v>
      </c>
      <c r="E987" t="s">
        <v>519</v>
      </c>
      <c r="F987" t="s">
        <v>519</v>
      </c>
      <c r="G987" s="284">
        <v>0</v>
      </c>
      <c r="H987"/>
      <c r="I987"/>
      <c r="J987"/>
      <c r="K987" s="285">
        <v>40664</v>
      </c>
      <c r="L987" s="286">
        <v>0</v>
      </c>
      <c r="M987" s="286">
        <v>0</v>
      </c>
      <c r="N987" s="286">
        <v>0</v>
      </c>
    </row>
    <row r="988" spans="1:14" ht="15" x14ac:dyDescent="0.25">
      <c r="A988" t="s">
        <v>1935</v>
      </c>
      <c r="B988" t="s">
        <v>1934</v>
      </c>
      <c r="C988">
        <v>0.5</v>
      </c>
      <c r="D988" t="s">
        <v>403</v>
      </c>
      <c r="E988" t="s">
        <v>519</v>
      </c>
      <c r="F988" t="s">
        <v>519</v>
      </c>
      <c r="G988" s="284">
        <v>0</v>
      </c>
      <c r="H988"/>
      <c r="I988"/>
      <c r="J988"/>
      <c r="K988" s="285">
        <v>41760</v>
      </c>
      <c r="L988" s="286">
        <v>0</v>
      </c>
      <c r="M988" s="286">
        <v>0</v>
      </c>
      <c r="N988" s="286">
        <v>0</v>
      </c>
    </row>
    <row r="989" spans="1:14" ht="15" x14ac:dyDescent="0.25">
      <c r="A989" t="s">
        <v>1933</v>
      </c>
      <c r="B989" t="s">
        <v>1932</v>
      </c>
      <c r="C989">
        <v>0.5</v>
      </c>
      <c r="D989" t="s">
        <v>403</v>
      </c>
      <c r="E989" t="s">
        <v>519</v>
      </c>
      <c r="F989" t="s">
        <v>519</v>
      </c>
      <c r="G989" s="284">
        <v>0</v>
      </c>
      <c r="H989"/>
      <c r="I989"/>
      <c r="J989"/>
      <c r="K989" s="285">
        <v>43101</v>
      </c>
      <c r="L989" s="286">
        <v>0</v>
      </c>
      <c r="M989" s="286">
        <v>0</v>
      </c>
      <c r="N989" s="286">
        <v>0</v>
      </c>
    </row>
    <row r="990" spans="1:14" ht="15" x14ac:dyDescent="0.25">
      <c r="A990" t="s">
        <v>1931</v>
      </c>
      <c r="B990" t="s">
        <v>1929</v>
      </c>
      <c r="C990">
        <v>0.5</v>
      </c>
      <c r="D990" t="s">
        <v>403</v>
      </c>
      <c r="E990" t="s">
        <v>519</v>
      </c>
      <c r="F990" t="s">
        <v>519</v>
      </c>
      <c r="G990" s="284">
        <v>-0.1</v>
      </c>
      <c r="H990"/>
      <c r="I990"/>
      <c r="J990"/>
      <c r="K990" s="285">
        <v>44927</v>
      </c>
      <c r="L990" s="286">
        <v>8.1818181818181825E-3</v>
      </c>
      <c r="M990" s="286">
        <v>8.1818181818181859E-4</v>
      </c>
      <c r="N990" s="286">
        <v>9.0000000000000011E-3</v>
      </c>
    </row>
    <row r="991" spans="1:14" ht="15" x14ac:dyDescent="0.25">
      <c r="A991" t="s">
        <v>1930</v>
      </c>
      <c r="B991" t="s">
        <v>1929</v>
      </c>
      <c r="C991">
        <v>0.5</v>
      </c>
      <c r="D991" t="s">
        <v>403</v>
      </c>
      <c r="E991" t="s">
        <v>519</v>
      </c>
      <c r="F991" t="s">
        <v>519</v>
      </c>
      <c r="G991" s="284">
        <v>-0.1</v>
      </c>
      <c r="H991"/>
      <c r="I991"/>
      <c r="J991"/>
      <c r="K991" s="285">
        <v>44927</v>
      </c>
      <c r="L991" s="286">
        <v>8.1818181818181825E-3</v>
      </c>
      <c r="M991" s="286">
        <v>8.1818181818181859E-4</v>
      </c>
      <c r="N991" s="286">
        <v>9.0000000000000011E-3</v>
      </c>
    </row>
    <row r="992" spans="1:14" ht="15" x14ac:dyDescent="0.25">
      <c r="A992" t="s">
        <v>1927</v>
      </c>
      <c r="B992" t="s">
        <v>1927</v>
      </c>
      <c r="C992">
        <v>0.5</v>
      </c>
      <c r="D992" t="s">
        <v>403</v>
      </c>
      <c r="E992" t="s">
        <v>519</v>
      </c>
      <c r="F992" t="s">
        <v>519</v>
      </c>
      <c r="G992" s="284">
        <v>-0.1</v>
      </c>
      <c r="H992"/>
      <c r="I992"/>
      <c r="J992"/>
      <c r="K992" s="285">
        <v>44927</v>
      </c>
      <c r="L992" s="286">
        <v>8.1818181818181825E-3</v>
      </c>
      <c r="M992" s="286">
        <v>8.1818181818181859E-4</v>
      </c>
      <c r="N992" s="286">
        <v>9.0000000000000011E-3</v>
      </c>
    </row>
    <row r="993" spans="1:14" ht="15" x14ac:dyDescent="0.25">
      <c r="A993" t="s">
        <v>1928</v>
      </c>
      <c r="B993" t="s">
        <v>1927</v>
      </c>
      <c r="C993">
        <v>0.5</v>
      </c>
      <c r="D993" t="s">
        <v>403</v>
      </c>
      <c r="E993" t="s">
        <v>519</v>
      </c>
      <c r="F993" t="s">
        <v>519</v>
      </c>
      <c r="G993" s="284">
        <v>-0.1</v>
      </c>
      <c r="H993"/>
      <c r="I993"/>
      <c r="J993"/>
      <c r="K993" s="285">
        <v>44927</v>
      </c>
      <c r="L993" s="286">
        <v>8.1818181818181825E-3</v>
      </c>
      <c r="M993" s="286">
        <v>8.1818181818181859E-4</v>
      </c>
      <c r="N993" s="286">
        <v>9.0000000000000011E-3</v>
      </c>
    </row>
    <row r="994" spans="1:14" ht="15" x14ac:dyDescent="0.25">
      <c r="A994" t="s">
        <v>1926</v>
      </c>
      <c r="B994" t="s">
        <v>1924</v>
      </c>
      <c r="C994">
        <v>0.5</v>
      </c>
      <c r="D994" t="s">
        <v>403</v>
      </c>
      <c r="E994" t="s">
        <v>519</v>
      </c>
      <c r="F994" t="s">
        <v>519</v>
      </c>
      <c r="G994" s="284">
        <v>-0.1</v>
      </c>
      <c r="H994"/>
      <c r="I994"/>
      <c r="J994"/>
      <c r="K994" s="285">
        <v>44927</v>
      </c>
      <c r="L994" s="286">
        <v>5.2727272727272718E-3</v>
      </c>
      <c r="M994" s="286">
        <v>5.2727272727272779E-4</v>
      </c>
      <c r="N994" s="286">
        <v>5.7999999999999996E-3</v>
      </c>
    </row>
    <row r="995" spans="1:14" ht="15" x14ac:dyDescent="0.25">
      <c r="A995" t="s">
        <v>125</v>
      </c>
      <c r="B995" t="s">
        <v>1922</v>
      </c>
      <c r="C995">
        <v>0.5</v>
      </c>
      <c r="D995" t="s">
        <v>403</v>
      </c>
      <c r="E995" t="s">
        <v>519</v>
      </c>
      <c r="F995" t="s">
        <v>519</v>
      </c>
      <c r="G995" s="284">
        <v>-0.1</v>
      </c>
      <c r="H995"/>
      <c r="I995"/>
      <c r="J995"/>
      <c r="K995" s="285">
        <v>44927</v>
      </c>
      <c r="L995" s="286">
        <v>5.2727272727272718E-3</v>
      </c>
      <c r="M995" s="286">
        <v>5.2727272727272779E-4</v>
      </c>
      <c r="N995" s="286">
        <v>5.7999999999999996E-3</v>
      </c>
    </row>
    <row r="996" spans="1:14" ht="15" x14ac:dyDescent="0.25">
      <c r="A996" t="s">
        <v>1925</v>
      </c>
      <c r="B996" t="s">
        <v>1924</v>
      </c>
      <c r="C996">
        <v>0.5</v>
      </c>
      <c r="D996" t="s">
        <v>403</v>
      </c>
      <c r="E996" t="s">
        <v>519</v>
      </c>
      <c r="F996" t="s">
        <v>519</v>
      </c>
      <c r="G996" s="284">
        <v>-0.1</v>
      </c>
      <c r="H996"/>
      <c r="I996"/>
      <c r="J996"/>
      <c r="K996" s="285">
        <v>44927</v>
      </c>
      <c r="L996" s="286">
        <v>5.2727272727272718E-3</v>
      </c>
      <c r="M996" s="286">
        <v>5.2727272727272779E-4</v>
      </c>
      <c r="N996" s="286">
        <v>5.7999999999999996E-3</v>
      </c>
    </row>
    <row r="997" spans="1:14" ht="15" x14ac:dyDescent="0.25">
      <c r="A997" t="s">
        <v>1923</v>
      </c>
      <c r="B997" t="s">
        <v>1922</v>
      </c>
      <c r="C997">
        <v>0.5</v>
      </c>
      <c r="D997" t="s">
        <v>403</v>
      </c>
      <c r="E997" t="s">
        <v>519</v>
      </c>
      <c r="F997" t="s">
        <v>519</v>
      </c>
      <c r="G997" s="284">
        <v>-0.1</v>
      </c>
      <c r="H997"/>
      <c r="I997"/>
      <c r="J997"/>
      <c r="K997" s="285">
        <v>44927</v>
      </c>
      <c r="L997" s="286">
        <v>5.2727272727272718E-3</v>
      </c>
      <c r="M997" s="286">
        <v>5.2727272727272779E-4</v>
      </c>
      <c r="N997" s="286">
        <v>5.7999999999999996E-3</v>
      </c>
    </row>
    <row r="998" spans="1:14" ht="15" x14ac:dyDescent="0.25">
      <c r="A998" t="s">
        <v>1921</v>
      </c>
      <c r="B998" t="s">
        <v>1919</v>
      </c>
      <c r="C998">
        <v>0.5</v>
      </c>
      <c r="D998" t="s">
        <v>403</v>
      </c>
      <c r="E998" t="s">
        <v>519</v>
      </c>
      <c r="F998" t="s">
        <v>519</v>
      </c>
      <c r="G998" s="284">
        <v>-0.1</v>
      </c>
      <c r="H998"/>
      <c r="I998"/>
      <c r="J998"/>
      <c r="K998" s="285">
        <v>44927</v>
      </c>
      <c r="L998" s="286">
        <v>5.2727272727272718E-3</v>
      </c>
      <c r="M998" s="286">
        <v>5.2727272727272779E-4</v>
      </c>
      <c r="N998" s="286">
        <v>5.7999999999999996E-3</v>
      </c>
    </row>
    <row r="999" spans="1:14" ht="15" x14ac:dyDescent="0.25">
      <c r="A999" t="s">
        <v>1920</v>
      </c>
      <c r="B999" t="s">
        <v>1919</v>
      </c>
      <c r="C999">
        <v>0.5</v>
      </c>
      <c r="D999" t="s">
        <v>403</v>
      </c>
      <c r="E999" t="s">
        <v>519</v>
      </c>
      <c r="F999" t="s">
        <v>519</v>
      </c>
      <c r="G999" s="284">
        <v>-0.1</v>
      </c>
      <c r="H999"/>
      <c r="I999"/>
      <c r="J999"/>
      <c r="K999" s="285">
        <v>44927</v>
      </c>
      <c r="L999" s="286">
        <v>5.2727272727272718E-3</v>
      </c>
      <c r="M999" s="286">
        <v>5.2727272727272779E-4</v>
      </c>
      <c r="N999" s="286">
        <v>5.7999999999999996E-3</v>
      </c>
    </row>
    <row r="1000" spans="1:14" ht="15" x14ac:dyDescent="0.25">
      <c r="A1000" t="s">
        <v>1918</v>
      </c>
      <c r="B1000" t="s">
        <v>1916</v>
      </c>
      <c r="C1000">
        <v>0.5</v>
      </c>
      <c r="D1000" t="s">
        <v>403</v>
      </c>
      <c r="E1000" t="s">
        <v>519</v>
      </c>
      <c r="F1000" t="s">
        <v>519</v>
      </c>
      <c r="G1000" s="284">
        <v>-0.1</v>
      </c>
      <c r="H1000"/>
      <c r="I1000"/>
      <c r="J1000"/>
      <c r="K1000" s="285">
        <v>44927</v>
      </c>
      <c r="L1000" s="286">
        <v>5.2727272727272718E-3</v>
      </c>
      <c r="M1000" s="286">
        <v>5.2727272727272779E-4</v>
      </c>
      <c r="N1000" s="286">
        <v>5.7999999999999996E-3</v>
      </c>
    </row>
    <row r="1001" spans="1:14" ht="15" x14ac:dyDescent="0.25">
      <c r="A1001" t="s">
        <v>1917</v>
      </c>
      <c r="B1001" t="s">
        <v>1916</v>
      </c>
      <c r="C1001">
        <v>0.5</v>
      </c>
      <c r="D1001" t="s">
        <v>403</v>
      </c>
      <c r="E1001" t="s">
        <v>519</v>
      </c>
      <c r="F1001" t="s">
        <v>519</v>
      </c>
      <c r="G1001" s="284">
        <v>-0.1</v>
      </c>
      <c r="H1001"/>
      <c r="I1001"/>
      <c r="J1001"/>
      <c r="K1001" s="285">
        <v>44927</v>
      </c>
      <c r="L1001" s="286">
        <v>5.2727272727272718E-3</v>
      </c>
      <c r="M1001" s="286">
        <v>5.2727272727272779E-4</v>
      </c>
      <c r="N1001" s="286">
        <v>5.7999999999999996E-3</v>
      </c>
    </row>
    <row r="1002" spans="1:14" ht="15" x14ac:dyDescent="0.25">
      <c r="A1002" t="s">
        <v>171</v>
      </c>
      <c r="B1002" t="s">
        <v>171</v>
      </c>
      <c r="C1002">
        <v>0.5</v>
      </c>
      <c r="D1002" t="s">
        <v>403</v>
      </c>
      <c r="E1002" t="s">
        <v>519</v>
      </c>
      <c r="F1002" t="s">
        <v>519</v>
      </c>
      <c r="G1002" s="284">
        <v>-0.35</v>
      </c>
      <c r="H1002"/>
      <c r="I1002"/>
      <c r="J1002"/>
      <c r="K1002" s="285">
        <v>44927</v>
      </c>
      <c r="L1002" s="286">
        <v>1.7777777777777778E-2</v>
      </c>
      <c r="M1002" s="286">
        <v>6.2222222222222227E-3</v>
      </c>
      <c r="N1002" s="286">
        <v>2.4E-2</v>
      </c>
    </row>
    <row r="1003" spans="1:14" ht="15" x14ac:dyDescent="0.25">
      <c r="A1003" t="s">
        <v>1915</v>
      </c>
      <c r="B1003" t="s">
        <v>171</v>
      </c>
      <c r="C1003">
        <v>0.5</v>
      </c>
      <c r="D1003" t="s">
        <v>403</v>
      </c>
      <c r="E1003" t="s">
        <v>519</v>
      </c>
      <c r="F1003" t="s">
        <v>519</v>
      </c>
      <c r="G1003" s="284">
        <v>-0.35</v>
      </c>
      <c r="H1003"/>
      <c r="I1003"/>
      <c r="J1003"/>
      <c r="K1003" s="285">
        <v>44927</v>
      </c>
      <c r="L1003" s="286">
        <v>1.7777777777777778E-2</v>
      </c>
      <c r="M1003" s="286">
        <v>6.2222222222222227E-3</v>
      </c>
      <c r="N1003" s="286">
        <v>2.4E-2</v>
      </c>
    </row>
    <row r="1004" spans="1:14" ht="15" x14ac:dyDescent="0.25">
      <c r="A1004" t="s">
        <v>1913</v>
      </c>
      <c r="B1004" t="s">
        <v>1913</v>
      </c>
      <c r="C1004">
        <v>0.5</v>
      </c>
      <c r="D1004" t="s">
        <v>403</v>
      </c>
      <c r="E1004" t="s">
        <v>519</v>
      </c>
      <c r="F1004" t="s">
        <v>519</v>
      </c>
      <c r="G1004" s="284">
        <v>-0.35</v>
      </c>
      <c r="H1004"/>
      <c r="I1004"/>
      <c r="J1004"/>
      <c r="K1004" s="285">
        <v>44927</v>
      </c>
      <c r="L1004" s="286">
        <v>1.7777777777777778E-2</v>
      </c>
      <c r="M1004" s="286">
        <v>6.2222222222222227E-3</v>
      </c>
      <c r="N1004" s="286">
        <v>2.4E-2</v>
      </c>
    </row>
    <row r="1005" spans="1:14" ht="15" x14ac:dyDescent="0.25">
      <c r="A1005" t="s">
        <v>1914</v>
      </c>
      <c r="B1005" t="s">
        <v>1913</v>
      </c>
      <c r="C1005">
        <v>0.5</v>
      </c>
      <c r="D1005" t="s">
        <v>403</v>
      </c>
      <c r="E1005" t="s">
        <v>519</v>
      </c>
      <c r="F1005" t="s">
        <v>519</v>
      </c>
      <c r="G1005" s="284">
        <v>-0.35</v>
      </c>
      <c r="H1005"/>
      <c r="I1005"/>
      <c r="J1005"/>
      <c r="K1005" s="285">
        <v>44927</v>
      </c>
      <c r="L1005" s="286">
        <v>1.7777777777777778E-2</v>
      </c>
      <c r="M1005" s="286">
        <v>6.2222222222222227E-3</v>
      </c>
      <c r="N1005" s="286">
        <v>2.4E-2</v>
      </c>
    </row>
    <row r="1006" spans="1:14" ht="15" x14ac:dyDescent="0.25">
      <c r="A1006" t="s">
        <v>1912</v>
      </c>
      <c r="B1006" t="s">
        <v>1912</v>
      </c>
      <c r="C1006">
        <v>0.5</v>
      </c>
      <c r="D1006" t="s">
        <v>403</v>
      </c>
      <c r="E1006" t="s">
        <v>519</v>
      </c>
      <c r="F1006" t="s">
        <v>519</v>
      </c>
      <c r="G1006" s="284">
        <v>-0.35</v>
      </c>
      <c r="H1006"/>
      <c r="I1006"/>
      <c r="J1006"/>
      <c r="K1006" s="285">
        <v>44927</v>
      </c>
      <c r="L1006" s="286">
        <v>1.7777777777777778E-2</v>
      </c>
      <c r="M1006" s="286">
        <v>6.2222222222222227E-3</v>
      </c>
      <c r="N1006" s="286">
        <v>2.4E-2</v>
      </c>
    </row>
    <row r="1007" spans="1:14" ht="15" x14ac:dyDescent="0.25">
      <c r="A1007" t="s">
        <v>1911</v>
      </c>
      <c r="B1007" t="s">
        <v>1908</v>
      </c>
      <c r="C1007">
        <v>0.5</v>
      </c>
      <c r="D1007" t="s">
        <v>403</v>
      </c>
      <c r="E1007" t="s">
        <v>519</v>
      </c>
      <c r="F1007" t="s">
        <v>519</v>
      </c>
      <c r="G1007" s="284">
        <v>-0.35</v>
      </c>
      <c r="H1007"/>
      <c r="I1007"/>
      <c r="J1007"/>
      <c r="K1007" s="285">
        <v>44927</v>
      </c>
      <c r="L1007" s="286">
        <v>1.7777777777777778E-2</v>
      </c>
      <c r="M1007" s="286">
        <v>6.2222222222222227E-3</v>
      </c>
      <c r="N1007" s="286">
        <v>2.4E-2</v>
      </c>
    </row>
    <row r="1008" spans="1:14" ht="15" x14ac:dyDescent="0.25">
      <c r="A1008" t="s">
        <v>1910</v>
      </c>
      <c r="B1008" t="s">
        <v>1906</v>
      </c>
      <c r="C1008">
        <v>0.5</v>
      </c>
      <c r="D1008" t="s">
        <v>403</v>
      </c>
      <c r="E1008" t="s">
        <v>519</v>
      </c>
      <c r="F1008" t="s">
        <v>519</v>
      </c>
      <c r="G1008" s="284">
        <v>-0.35</v>
      </c>
      <c r="H1008"/>
      <c r="I1008"/>
      <c r="J1008"/>
      <c r="K1008" s="285">
        <v>44927</v>
      </c>
      <c r="L1008" s="286">
        <v>1.7777777777777778E-2</v>
      </c>
      <c r="M1008" s="286">
        <v>6.2222222222222227E-3</v>
      </c>
      <c r="N1008" s="286">
        <v>2.4E-2</v>
      </c>
    </row>
    <row r="1009" spans="1:14" ht="15" x14ac:dyDescent="0.25">
      <c r="A1009" t="s">
        <v>1909</v>
      </c>
      <c r="B1009" t="s">
        <v>1908</v>
      </c>
      <c r="C1009">
        <v>0.5</v>
      </c>
      <c r="D1009" t="s">
        <v>403</v>
      </c>
      <c r="E1009" t="s">
        <v>519</v>
      </c>
      <c r="F1009" t="s">
        <v>519</v>
      </c>
      <c r="G1009" s="284">
        <v>-0.35</v>
      </c>
      <c r="H1009"/>
      <c r="I1009"/>
      <c r="J1009"/>
      <c r="K1009" s="285">
        <v>44927</v>
      </c>
      <c r="L1009" s="286">
        <v>1.7777777777777778E-2</v>
      </c>
      <c r="M1009" s="286">
        <v>6.2222222222222227E-3</v>
      </c>
      <c r="N1009" s="286">
        <v>2.4E-2</v>
      </c>
    </row>
    <row r="1010" spans="1:14" ht="15" x14ac:dyDescent="0.25">
      <c r="A1010" t="s">
        <v>1907</v>
      </c>
      <c r="B1010" t="s">
        <v>1906</v>
      </c>
      <c r="C1010">
        <v>0.5</v>
      </c>
      <c r="D1010" t="s">
        <v>403</v>
      </c>
      <c r="E1010" t="s">
        <v>519</v>
      </c>
      <c r="F1010" t="s">
        <v>519</v>
      </c>
      <c r="G1010" s="284">
        <v>-0.35</v>
      </c>
      <c r="H1010"/>
      <c r="I1010"/>
      <c r="J1010"/>
      <c r="K1010" s="285">
        <v>44927</v>
      </c>
      <c r="L1010" s="286">
        <v>1.7777777777777778E-2</v>
      </c>
      <c r="M1010" s="286">
        <v>6.2222222222222227E-3</v>
      </c>
      <c r="N1010" s="286">
        <v>2.4E-2</v>
      </c>
    </row>
    <row r="1011" spans="1:14" ht="15" x14ac:dyDescent="0.25">
      <c r="A1011" t="s">
        <v>1905</v>
      </c>
      <c r="B1011" t="s">
        <v>171</v>
      </c>
      <c r="C1011">
        <v>0.5</v>
      </c>
      <c r="D1011" t="s">
        <v>403</v>
      </c>
      <c r="E1011" t="s">
        <v>519</v>
      </c>
      <c r="F1011" t="s">
        <v>519</v>
      </c>
      <c r="G1011" s="284">
        <v>-0.35</v>
      </c>
      <c r="H1011"/>
      <c r="I1011"/>
      <c r="J1011"/>
      <c r="K1011" s="285">
        <v>44927</v>
      </c>
      <c r="L1011" s="286">
        <v>1.7777777777777778E-2</v>
      </c>
      <c r="M1011" s="286">
        <v>6.2222222222222227E-3</v>
      </c>
      <c r="N1011" s="286">
        <v>2.4E-2</v>
      </c>
    </row>
    <row r="1012" spans="1:14" ht="15" x14ac:dyDescent="0.25">
      <c r="A1012" t="s">
        <v>1904</v>
      </c>
      <c r="B1012" t="s">
        <v>1895</v>
      </c>
      <c r="C1012">
        <v>0.5</v>
      </c>
      <c r="D1012" t="s">
        <v>403</v>
      </c>
      <c r="E1012" t="s">
        <v>519</v>
      </c>
      <c r="F1012" t="s">
        <v>519</v>
      </c>
      <c r="G1012" s="284">
        <v>0</v>
      </c>
      <c r="H1012"/>
      <c r="I1012"/>
      <c r="J1012"/>
      <c r="K1012" s="285">
        <v>43101</v>
      </c>
      <c r="L1012" s="286">
        <v>0</v>
      </c>
      <c r="M1012" s="286">
        <v>0</v>
      </c>
      <c r="N1012" s="286">
        <v>0</v>
      </c>
    </row>
    <row r="1013" spans="1:14" ht="15" x14ac:dyDescent="0.25">
      <c r="A1013" t="s">
        <v>1903</v>
      </c>
      <c r="B1013" t="s">
        <v>1901</v>
      </c>
      <c r="C1013">
        <v>0.5</v>
      </c>
      <c r="D1013" t="s">
        <v>403</v>
      </c>
      <c r="E1013" t="s">
        <v>519</v>
      </c>
      <c r="F1013" t="s">
        <v>519</v>
      </c>
      <c r="G1013" s="284">
        <v>-0.35</v>
      </c>
      <c r="H1013"/>
      <c r="I1013"/>
      <c r="J1013"/>
      <c r="K1013" s="285">
        <v>44927</v>
      </c>
      <c r="L1013" s="286">
        <v>1.7777777777777778E-2</v>
      </c>
      <c r="M1013" s="286">
        <v>6.2222222222222227E-3</v>
      </c>
      <c r="N1013" s="286">
        <v>2.4E-2</v>
      </c>
    </row>
    <row r="1014" spans="1:14" ht="15" x14ac:dyDescent="0.25">
      <c r="A1014" t="s">
        <v>1902</v>
      </c>
      <c r="B1014" t="s">
        <v>1901</v>
      </c>
      <c r="C1014">
        <v>0.5</v>
      </c>
      <c r="D1014" t="s">
        <v>403</v>
      </c>
      <c r="E1014" t="s">
        <v>519</v>
      </c>
      <c r="F1014" t="s">
        <v>519</v>
      </c>
      <c r="G1014" s="284">
        <v>-0.35</v>
      </c>
      <c r="H1014"/>
      <c r="I1014"/>
      <c r="J1014"/>
      <c r="K1014" s="285">
        <v>44927</v>
      </c>
      <c r="L1014" s="286">
        <v>1.7777777777777778E-2</v>
      </c>
      <c r="M1014" s="286">
        <v>6.2222222222222227E-3</v>
      </c>
      <c r="N1014" s="286">
        <v>2.4E-2</v>
      </c>
    </row>
    <row r="1015" spans="1:14" ht="15" x14ac:dyDescent="0.25">
      <c r="A1015" t="s">
        <v>1900</v>
      </c>
      <c r="B1015" t="s">
        <v>1899</v>
      </c>
      <c r="C1015">
        <v>0.5</v>
      </c>
      <c r="D1015" t="s">
        <v>403</v>
      </c>
      <c r="E1015" t="s">
        <v>519</v>
      </c>
      <c r="F1015" t="s">
        <v>519</v>
      </c>
      <c r="G1015" s="284">
        <v>0</v>
      </c>
      <c r="H1015"/>
      <c r="I1015"/>
      <c r="J1015"/>
      <c r="K1015" s="285">
        <v>40330</v>
      </c>
      <c r="L1015" s="286">
        <v>0</v>
      </c>
      <c r="M1015" s="286">
        <v>0</v>
      </c>
      <c r="N1015" s="286">
        <v>0</v>
      </c>
    </row>
    <row r="1016" spans="1:14" ht="15" x14ac:dyDescent="0.25">
      <c r="A1016" t="s">
        <v>1897</v>
      </c>
      <c r="B1016" t="s">
        <v>1897</v>
      </c>
      <c r="C1016">
        <v>0.5</v>
      </c>
      <c r="D1016" t="s">
        <v>403</v>
      </c>
      <c r="E1016" t="s">
        <v>519</v>
      </c>
      <c r="F1016" t="s">
        <v>519</v>
      </c>
      <c r="G1016" s="284">
        <v>-0.35</v>
      </c>
      <c r="H1016"/>
      <c r="I1016"/>
      <c r="J1016"/>
      <c r="K1016" s="285">
        <v>44927</v>
      </c>
      <c r="L1016" s="286">
        <v>1.7777777777777778E-2</v>
      </c>
      <c r="M1016" s="286">
        <v>6.2222222222222227E-3</v>
      </c>
      <c r="N1016" s="286">
        <v>2.4E-2</v>
      </c>
    </row>
    <row r="1017" spans="1:14" ht="15" x14ac:dyDescent="0.25">
      <c r="A1017" t="s">
        <v>1898</v>
      </c>
      <c r="B1017" t="s">
        <v>1897</v>
      </c>
      <c r="C1017">
        <v>0.5</v>
      </c>
      <c r="D1017" t="s">
        <v>403</v>
      </c>
      <c r="E1017" t="s">
        <v>519</v>
      </c>
      <c r="F1017" t="s">
        <v>519</v>
      </c>
      <c r="G1017" s="284">
        <v>-0.35</v>
      </c>
      <c r="H1017"/>
      <c r="I1017"/>
      <c r="J1017"/>
      <c r="K1017" s="285">
        <v>44927</v>
      </c>
      <c r="L1017" s="286">
        <v>1.7777777777777778E-2</v>
      </c>
      <c r="M1017" s="286">
        <v>6.2222222222222227E-3</v>
      </c>
      <c r="N1017" s="286">
        <v>2.4E-2</v>
      </c>
    </row>
    <row r="1018" spans="1:14" ht="15" x14ac:dyDescent="0.25">
      <c r="A1018" t="s">
        <v>1896</v>
      </c>
      <c r="B1018" t="s">
        <v>1895</v>
      </c>
      <c r="C1018">
        <v>0.5</v>
      </c>
      <c r="D1018" t="s">
        <v>403</v>
      </c>
      <c r="E1018" t="s">
        <v>519</v>
      </c>
      <c r="F1018" t="s">
        <v>519</v>
      </c>
      <c r="G1018" s="284">
        <v>0</v>
      </c>
      <c r="H1018"/>
      <c r="I1018"/>
      <c r="J1018"/>
      <c r="K1018" s="285">
        <v>43101</v>
      </c>
      <c r="L1018" s="286">
        <v>0</v>
      </c>
      <c r="M1018" s="286">
        <v>0</v>
      </c>
      <c r="N1018" s="286">
        <v>0</v>
      </c>
    </row>
    <row r="1019" spans="1:14" ht="15" x14ac:dyDescent="0.25">
      <c r="A1019" t="s">
        <v>1894</v>
      </c>
      <c r="B1019" t="s">
        <v>1892</v>
      </c>
      <c r="C1019">
        <v>0.5</v>
      </c>
      <c r="D1019" t="s">
        <v>403</v>
      </c>
      <c r="E1019" t="s">
        <v>519</v>
      </c>
      <c r="F1019" t="s">
        <v>519</v>
      </c>
      <c r="G1019" s="284">
        <v>-0.35</v>
      </c>
      <c r="H1019"/>
      <c r="I1019"/>
      <c r="J1019"/>
      <c r="K1019" s="285">
        <v>44927</v>
      </c>
      <c r="L1019" s="286">
        <v>1.7777777777777778E-2</v>
      </c>
      <c r="M1019" s="286">
        <v>6.2222222222222227E-3</v>
      </c>
      <c r="N1019" s="286">
        <v>2.4E-2</v>
      </c>
    </row>
    <row r="1020" spans="1:14" ht="15" x14ac:dyDescent="0.25">
      <c r="A1020" t="s">
        <v>1893</v>
      </c>
      <c r="B1020" t="s">
        <v>1892</v>
      </c>
      <c r="C1020">
        <v>0.5</v>
      </c>
      <c r="D1020" t="s">
        <v>403</v>
      </c>
      <c r="E1020" t="s">
        <v>519</v>
      </c>
      <c r="F1020" t="s">
        <v>519</v>
      </c>
      <c r="G1020" s="284">
        <v>-0.35</v>
      </c>
      <c r="H1020"/>
      <c r="I1020"/>
      <c r="J1020"/>
      <c r="K1020" s="285">
        <v>44927</v>
      </c>
      <c r="L1020" s="286">
        <v>1.7777777777777778E-2</v>
      </c>
      <c r="M1020" s="286">
        <v>6.2222222222222227E-3</v>
      </c>
      <c r="N1020" s="286">
        <v>2.4E-2</v>
      </c>
    </row>
    <row r="1021" spans="1:14" ht="15" x14ac:dyDescent="0.25">
      <c r="A1021" t="s">
        <v>208</v>
      </c>
      <c r="B1021" t="s">
        <v>208</v>
      </c>
      <c r="C1021">
        <v>0.5</v>
      </c>
      <c r="D1021" t="s">
        <v>403</v>
      </c>
      <c r="E1021" t="s">
        <v>519</v>
      </c>
      <c r="F1021" t="s">
        <v>519</v>
      </c>
      <c r="G1021" s="284">
        <v>-0.35</v>
      </c>
      <c r="H1021"/>
      <c r="I1021"/>
      <c r="J1021"/>
      <c r="K1021" s="285">
        <v>44927</v>
      </c>
      <c r="L1021" s="286">
        <v>1.7777777777777778E-2</v>
      </c>
      <c r="M1021" s="286">
        <v>6.2222222222222227E-3</v>
      </c>
      <c r="N1021" s="286">
        <v>2.4E-2</v>
      </c>
    </row>
    <row r="1022" spans="1:14" ht="15" x14ac:dyDescent="0.25">
      <c r="A1022" t="s">
        <v>1891</v>
      </c>
      <c r="B1022" t="s">
        <v>1889</v>
      </c>
      <c r="C1022">
        <v>0.5</v>
      </c>
      <c r="D1022" t="s">
        <v>403</v>
      </c>
      <c r="E1022" t="s">
        <v>519</v>
      </c>
      <c r="F1022" t="s">
        <v>519</v>
      </c>
      <c r="G1022" s="284">
        <v>-0.35</v>
      </c>
      <c r="H1022"/>
      <c r="I1022"/>
      <c r="J1022"/>
      <c r="K1022" s="285">
        <v>44927</v>
      </c>
      <c r="L1022" s="286">
        <v>1.7777777777777778E-2</v>
      </c>
      <c r="M1022" s="286">
        <v>6.2222222222222227E-3</v>
      </c>
      <c r="N1022" s="286">
        <v>2.4E-2</v>
      </c>
    </row>
    <row r="1023" spans="1:14" ht="15" x14ac:dyDescent="0.25">
      <c r="A1023" t="s">
        <v>1890</v>
      </c>
      <c r="B1023" t="s">
        <v>1889</v>
      </c>
      <c r="C1023">
        <v>0.5</v>
      </c>
      <c r="D1023" t="s">
        <v>403</v>
      </c>
      <c r="E1023" t="s">
        <v>519</v>
      </c>
      <c r="F1023" t="s">
        <v>519</v>
      </c>
      <c r="G1023" s="284">
        <v>-0.35</v>
      </c>
      <c r="H1023"/>
      <c r="I1023"/>
      <c r="J1023"/>
      <c r="K1023" s="285">
        <v>44927</v>
      </c>
      <c r="L1023" s="286">
        <v>1.7777777777777778E-2</v>
      </c>
      <c r="M1023" s="286">
        <v>6.2222222222222227E-3</v>
      </c>
      <c r="N1023" s="286">
        <v>2.4E-2</v>
      </c>
    </row>
    <row r="1024" spans="1:14" ht="15" x14ac:dyDescent="0.25">
      <c r="A1024" t="s">
        <v>1888</v>
      </c>
      <c r="B1024" t="s">
        <v>208</v>
      </c>
      <c r="C1024">
        <v>0.5</v>
      </c>
      <c r="D1024" t="s">
        <v>403</v>
      </c>
      <c r="E1024" t="s">
        <v>519</v>
      </c>
      <c r="F1024" t="s">
        <v>519</v>
      </c>
      <c r="G1024" s="284">
        <v>-0.35</v>
      </c>
      <c r="H1024"/>
      <c r="I1024"/>
      <c r="J1024"/>
      <c r="K1024" s="285">
        <v>44927</v>
      </c>
      <c r="L1024" s="286">
        <v>1.7777777777777778E-2</v>
      </c>
      <c r="M1024" s="286">
        <v>6.2222222222222227E-3</v>
      </c>
      <c r="N1024" s="286">
        <v>2.4E-2</v>
      </c>
    </row>
    <row r="1025" spans="1:14" ht="15" x14ac:dyDescent="0.25">
      <c r="A1025" t="s">
        <v>161</v>
      </c>
      <c r="B1025" t="s">
        <v>161</v>
      </c>
      <c r="C1025">
        <v>0.5</v>
      </c>
      <c r="D1025" t="s">
        <v>403</v>
      </c>
      <c r="E1025" t="s">
        <v>519</v>
      </c>
      <c r="F1025" t="s">
        <v>519</v>
      </c>
      <c r="G1025" s="284">
        <v>-0.35</v>
      </c>
      <c r="H1025"/>
      <c r="I1025"/>
      <c r="J1025"/>
      <c r="K1025" s="285">
        <v>44927</v>
      </c>
      <c r="L1025" s="286">
        <v>2.0296296296296295E-2</v>
      </c>
      <c r="M1025" s="286">
        <v>7.1037037037037058E-3</v>
      </c>
      <c r="N1025" s="286">
        <v>2.7400000000000001E-2</v>
      </c>
    </row>
    <row r="1026" spans="1:14" ht="15" x14ac:dyDescent="0.25">
      <c r="A1026" t="s">
        <v>1887</v>
      </c>
      <c r="B1026" t="s">
        <v>161</v>
      </c>
      <c r="C1026">
        <v>0.5</v>
      </c>
      <c r="D1026" t="s">
        <v>403</v>
      </c>
      <c r="E1026" t="s">
        <v>519</v>
      </c>
      <c r="F1026" t="s">
        <v>519</v>
      </c>
      <c r="G1026" s="284">
        <v>-0.35</v>
      </c>
      <c r="H1026"/>
      <c r="I1026"/>
      <c r="J1026"/>
      <c r="K1026" s="285">
        <v>44927</v>
      </c>
      <c r="L1026" s="286">
        <v>2.0296296296296295E-2</v>
      </c>
      <c r="M1026" s="286">
        <v>7.1037037037037058E-3</v>
      </c>
      <c r="N1026" s="286">
        <v>2.7400000000000001E-2</v>
      </c>
    </row>
    <row r="1027" spans="1:14" ht="15" x14ac:dyDescent="0.25">
      <c r="A1027" t="s">
        <v>1886</v>
      </c>
      <c r="B1027" t="s">
        <v>1886</v>
      </c>
      <c r="C1027">
        <v>0.5</v>
      </c>
      <c r="D1027" t="s">
        <v>403</v>
      </c>
      <c r="E1027" t="s">
        <v>519</v>
      </c>
      <c r="F1027" t="s">
        <v>519</v>
      </c>
      <c r="G1027" s="284">
        <v>0</v>
      </c>
      <c r="H1027"/>
      <c r="I1027"/>
      <c r="J1027"/>
      <c r="K1027" s="285">
        <v>43101</v>
      </c>
      <c r="L1027" s="286">
        <v>0</v>
      </c>
      <c r="M1027" s="286">
        <v>0</v>
      </c>
      <c r="N1027" s="286">
        <v>0</v>
      </c>
    </row>
    <row r="1028" spans="1:14" ht="15" x14ac:dyDescent="0.25">
      <c r="A1028" t="s">
        <v>172</v>
      </c>
      <c r="B1028" t="s">
        <v>172</v>
      </c>
      <c r="C1028">
        <v>0.5</v>
      </c>
      <c r="D1028" t="s">
        <v>403</v>
      </c>
      <c r="E1028" t="s">
        <v>519</v>
      </c>
      <c r="F1028" t="s">
        <v>519</v>
      </c>
      <c r="G1028" s="284">
        <v>-0.35</v>
      </c>
      <c r="H1028"/>
      <c r="I1028"/>
      <c r="J1028"/>
      <c r="K1028" s="285">
        <v>44927</v>
      </c>
      <c r="L1028" s="286">
        <v>2.0222222222222221E-2</v>
      </c>
      <c r="M1028" s="286">
        <v>7.0777777777777801E-3</v>
      </c>
      <c r="N1028" s="286">
        <v>2.7300000000000001E-2</v>
      </c>
    </row>
    <row r="1029" spans="1:14" ht="15" x14ac:dyDescent="0.25">
      <c r="A1029" t="s">
        <v>1884</v>
      </c>
      <c r="B1029" t="s">
        <v>1884</v>
      </c>
      <c r="C1029">
        <v>0.5</v>
      </c>
      <c r="D1029" t="s">
        <v>403</v>
      </c>
      <c r="E1029" t="s">
        <v>519</v>
      </c>
      <c r="F1029" t="s">
        <v>519</v>
      </c>
      <c r="G1029" s="284">
        <v>-0.35</v>
      </c>
      <c r="H1029"/>
      <c r="I1029"/>
      <c r="J1029"/>
      <c r="K1029" s="285">
        <v>44927</v>
      </c>
      <c r="L1029" s="286">
        <v>2.0222222222222221E-2</v>
      </c>
      <c r="M1029" s="286">
        <v>7.0777777777777801E-3</v>
      </c>
      <c r="N1029" s="286">
        <v>2.7300000000000001E-2</v>
      </c>
    </row>
    <row r="1030" spans="1:14" ht="15" x14ac:dyDescent="0.25">
      <c r="A1030" t="s">
        <v>1885</v>
      </c>
      <c r="B1030" t="s">
        <v>1884</v>
      </c>
      <c r="C1030">
        <v>0.5</v>
      </c>
      <c r="D1030" t="s">
        <v>403</v>
      </c>
      <c r="E1030" t="s">
        <v>519</v>
      </c>
      <c r="F1030" t="s">
        <v>519</v>
      </c>
      <c r="G1030" s="284">
        <v>-0.35</v>
      </c>
      <c r="H1030"/>
      <c r="I1030"/>
      <c r="J1030"/>
      <c r="K1030" s="285">
        <v>44927</v>
      </c>
      <c r="L1030" s="286">
        <v>2.0222222222222221E-2</v>
      </c>
      <c r="M1030" s="286">
        <v>7.0777777777777801E-3</v>
      </c>
      <c r="N1030" s="286">
        <v>2.7300000000000001E-2</v>
      </c>
    </row>
    <row r="1031" spans="1:14" ht="15" x14ac:dyDescent="0.25">
      <c r="A1031" t="s">
        <v>1883</v>
      </c>
      <c r="B1031" t="s">
        <v>172</v>
      </c>
      <c r="C1031">
        <v>0.5</v>
      </c>
      <c r="D1031" t="s">
        <v>403</v>
      </c>
      <c r="E1031" t="s">
        <v>519</v>
      </c>
      <c r="F1031" t="s">
        <v>519</v>
      </c>
      <c r="G1031" s="284">
        <v>-0.35</v>
      </c>
      <c r="H1031"/>
      <c r="I1031"/>
      <c r="J1031"/>
      <c r="K1031" s="285">
        <v>44927</v>
      </c>
      <c r="L1031" s="286">
        <v>2.0222222222222221E-2</v>
      </c>
      <c r="M1031" s="286">
        <v>7.0777777777777801E-3</v>
      </c>
      <c r="N1031" s="286">
        <v>2.7300000000000001E-2</v>
      </c>
    </row>
    <row r="1032" spans="1:14" ht="15" x14ac:dyDescent="0.25">
      <c r="A1032" t="s">
        <v>1881</v>
      </c>
      <c r="B1032" t="s">
        <v>1881</v>
      </c>
      <c r="C1032">
        <v>0.5</v>
      </c>
      <c r="D1032" t="s">
        <v>403</v>
      </c>
      <c r="E1032" t="s">
        <v>519</v>
      </c>
      <c r="F1032" t="s">
        <v>519</v>
      </c>
      <c r="G1032" s="284">
        <v>-0.35</v>
      </c>
      <c r="H1032"/>
      <c r="I1032"/>
      <c r="J1032"/>
      <c r="K1032" s="285">
        <v>44927</v>
      </c>
      <c r="L1032" s="286">
        <v>2.0222222222222221E-2</v>
      </c>
      <c r="M1032" s="286">
        <v>7.0777777777777801E-3</v>
      </c>
      <c r="N1032" s="286">
        <v>2.7300000000000001E-2</v>
      </c>
    </row>
    <row r="1033" spans="1:14" ht="15" x14ac:dyDescent="0.25">
      <c r="A1033" t="s">
        <v>1882</v>
      </c>
      <c r="B1033" t="s">
        <v>1881</v>
      </c>
      <c r="C1033">
        <v>0.5</v>
      </c>
      <c r="D1033" t="s">
        <v>403</v>
      </c>
      <c r="E1033" t="s">
        <v>519</v>
      </c>
      <c r="F1033" t="s">
        <v>519</v>
      </c>
      <c r="G1033" s="284">
        <v>-0.35</v>
      </c>
      <c r="H1033"/>
      <c r="I1033"/>
      <c r="J1033"/>
      <c r="K1033" s="285">
        <v>44927</v>
      </c>
      <c r="L1033" s="286">
        <v>2.0222222222222221E-2</v>
      </c>
      <c r="M1033" s="286">
        <v>7.0777777777777801E-3</v>
      </c>
      <c r="N1033" s="286">
        <v>2.7300000000000001E-2</v>
      </c>
    </row>
    <row r="1034" spans="1:14" ht="15" x14ac:dyDescent="0.25">
      <c r="A1034" t="s">
        <v>1879</v>
      </c>
      <c r="B1034" t="s">
        <v>1879</v>
      </c>
      <c r="C1034">
        <v>0.5</v>
      </c>
      <c r="D1034" t="s">
        <v>403</v>
      </c>
      <c r="E1034" t="s">
        <v>519</v>
      </c>
      <c r="F1034" t="s">
        <v>519</v>
      </c>
      <c r="G1034" s="284">
        <v>-0.35</v>
      </c>
      <c r="H1034"/>
      <c r="I1034"/>
      <c r="J1034"/>
      <c r="K1034" s="285">
        <v>44927</v>
      </c>
      <c r="L1034" s="286">
        <v>2.0222222222222221E-2</v>
      </c>
      <c r="M1034" s="286">
        <v>7.0777777777777801E-3</v>
      </c>
      <c r="N1034" s="286">
        <v>2.7300000000000001E-2</v>
      </c>
    </row>
    <row r="1035" spans="1:14" ht="15" x14ac:dyDescent="0.25">
      <c r="A1035" t="s">
        <v>1880</v>
      </c>
      <c r="B1035" t="s">
        <v>1879</v>
      </c>
      <c r="C1035">
        <v>0.5</v>
      </c>
      <c r="D1035" t="s">
        <v>403</v>
      </c>
      <c r="E1035" t="s">
        <v>519</v>
      </c>
      <c r="F1035" t="s">
        <v>519</v>
      </c>
      <c r="G1035" s="284">
        <v>-0.35</v>
      </c>
      <c r="H1035"/>
      <c r="I1035"/>
      <c r="J1035"/>
      <c r="K1035" s="285">
        <v>44927</v>
      </c>
      <c r="L1035" s="286">
        <v>2.0222222222222221E-2</v>
      </c>
      <c r="M1035" s="286">
        <v>7.0777777777777801E-3</v>
      </c>
      <c r="N1035" s="286">
        <v>2.7300000000000001E-2</v>
      </c>
    </row>
    <row r="1036" spans="1:14" ht="15" x14ac:dyDescent="0.25">
      <c r="A1036" t="s">
        <v>1878</v>
      </c>
      <c r="B1036" t="s">
        <v>1876</v>
      </c>
      <c r="C1036">
        <v>0.5</v>
      </c>
      <c r="D1036" t="s">
        <v>403</v>
      </c>
      <c r="E1036" t="s">
        <v>519</v>
      </c>
      <c r="F1036" t="s">
        <v>519</v>
      </c>
      <c r="G1036" s="284">
        <v>-0.35</v>
      </c>
      <c r="H1036"/>
      <c r="I1036"/>
      <c r="J1036"/>
      <c r="K1036" s="285">
        <v>44927</v>
      </c>
      <c r="L1036" s="286">
        <v>2.0222222222222221E-2</v>
      </c>
      <c r="M1036" s="286">
        <v>7.0777777777777801E-3</v>
      </c>
      <c r="N1036" s="286">
        <v>2.7300000000000001E-2</v>
      </c>
    </row>
    <row r="1037" spans="1:14" ht="15" x14ac:dyDescent="0.25">
      <c r="A1037" t="s">
        <v>1877</v>
      </c>
      <c r="B1037" t="s">
        <v>1876</v>
      </c>
      <c r="C1037">
        <v>0.5</v>
      </c>
      <c r="D1037" t="s">
        <v>403</v>
      </c>
      <c r="E1037" t="s">
        <v>519</v>
      </c>
      <c r="F1037" t="s">
        <v>519</v>
      </c>
      <c r="G1037" s="284">
        <v>-0.35</v>
      </c>
      <c r="H1037"/>
      <c r="I1037"/>
      <c r="J1037"/>
      <c r="K1037" s="285">
        <v>44927</v>
      </c>
      <c r="L1037" s="286">
        <v>2.0222222222222221E-2</v>
      </c>
      <c r="M1037" s="286">
        <v>7.0777777777777801E-3</v>
      </c>
      <c r="N1037" s="286">
        <v>2.7300000000000001E-2</v>
      </c>
    </row>
    <row r="1038" spans="1:14" ht="15" x14ac:dyDescent="0.25">
      <c r="A1038" t="s">
        <v>1874</v>
      </c>
      <c r="B1038" t="s">
        <v>1874</v>
      </c>
      <c r="C1038">
        <v>0.5</v>
      </c>
      <c r="D1038" t="s">
        <v>403</v>
      </c>
      <c r="E1038" t="s">
        <v>519</v>
      </c>
      <c r="F1038" t="s">
        <v>519</v>
      </c>
      <c r="G1038" s="284">
        <v>-0.35</v>
      </c>
      <c r="H1038"/>
      <c r="I1038"/>
      <c r="J1038"/>
      <c r="K1038" s="285">
        <v>44927</v>
      </c>
      <c r="L1038" s="286">
        <v>2.0222222222222221E-2</v>
      </c>
      <c r="M1038" s="286">
        <v>7.0777777777777801E-3</v>
      </c>
      <c r="N1038" s="286">
        <v>2.7300000000000001E-2</v>
      </c>
    </row>
    <row r="1039" spans="1:14" ht="15" x14ac:dyDescent="0.25">
      <c r="A1039" t="s">
        <v>1875</v>
      </c>
      <c r="B1039" t="s">
        <v>1874</v>
      </c>
      <c r="C1039">
        <v>0.5</v>
      </c>
      <c r="D1039" t="s">
        <v>403</v>
      </c>
      <c r="E1039" t="s">
        <v>519</v>
      </c>
      <c r="F1039" t="s">
        <v>519</v>
      </c>
      <c r="G1039" s="284">
        <v>-0.35</v>
      </c>
      <c r="H1039"/>
      <c r="I1039"/>
      <c r="J1039"/>
      <c r="K1039" s="285">
        <v>44927</v>
      </c>
      <c r="L1039" s="286">
        <v>2.0222222222222221E-2</v>
      </c>
      <c r="M1039" s="286">
        <v>7.0777777777777801E-3</v>
      </c>
      <c r="N1039" s="286">
        <v>2.7300000000000001E-2</v>
      </c>
    </row>
    <row r="1040" spans="1:14" ht="15" x14ac:dyDescent="0.25">
      <c r="A1040" t="s">
        <v>1872</v>
      </c>
      <c r="B1040" t="s">
        <v>1872</v>
      </c>
      <c r="C1040">
        <v>0.5</v>
      </c>
      <c r="D1040" t="s">
        <v>403</v>
      </c>
      <c r="E1040" t="s">
        <v>519</v>
      </c>
      <c r="F1040" t="s">
        <v>519</v>
      </c>
      <c r="G1040" s="284">
        <v>-0.35</v>
      </c>
      <c r="H1040"/>
      <c r="I1040"/>
      <c r="J1040"/>
      <c r="K1040" s="285">
        <v>44927</v>
      </c>
      <c r="L1040" s="286">
        <v>2.0222222222222221E-2</v>
      </c>
      <c r="M1040" s="286">
        <v>7.0777777777777801E-3</v>
      </c>
      <c r="N1040" s="286">
        <v>2.7300000000000001E-2</v>
      </c>
    </row>
    <row r="1041" spans="1:14" ht="15" x14ac:dyDescent="0.25">
      <c r="A1041" t="s">
        <v>1873</v>
      </c>
      <c r="B1041" t="s">
        <v>1872</v>
      </c>
      <c r="C1041">
        <v>0.5</v>
      </c>
      <c r="D1041" t="s">
        <v>403</v>
      </c>
      <c r="E1041" t="s">
        <v>519</v>
      </c>
      <c r="F1041" t="s">
        <v>519</v>
      </c>
      <c r="G1041" s="284">
        <v>-0.35</v>
      </c>
      <c r="H1041"/>
      <c r="I1041"/>
      <c r="J1041"/>
      <c r="K1041" s="285">
        <v>44927</v>
      </c>
      <c r="L1041" s="286">
        <v>2.0222222222222221E-2</v>
      </c>
      <c r="M1041" s="286">
        <v>7.0777777777777801E-3</v>
      </c>
      <c r="N1041" s="286">
        <v>2.7300000000000001E-2</v>
      </c>
    </row>
    <row r="1042" spans="1:14" ht="15" x14ac:dyDescent="0.25">
      <c r="A1042" t="s">
        <v>1871</v>
      </c>
      <c r="B1042" t="s">
        <v>172</v>
      </c>
      <c r="C1042">
        <v>0.5</v>
      </c>
      <c r="D1042" t="s">
        <v>403</v>
      </c>
      <c r="E1042" t="s">
        <v>519</v>
      </c>
      <c r="F1042" t="s">
        <v>519</v>
      </c>
      <c r="G1042" s="284">
        <v>-0.35</v>
      </c>
      <c r="H1042"/>
      <c r="I1042"/>
      <c r="J1042"/>
      <c r="K1042" s="285">
        <v>44927</v>
      </c>
      <c r="L1042" s="286">
        <v>2.0222222222222221E-2</v>
      </c>
      <c r="M1042" s="286">
        <v>7.0777777777777801E-3</v>
      </c>
      <c r="N1042" s="286">
        <v>2.7300000000000001E-2</v>
      </c>
    </row>
    <row r="1043" spans="1:14" ht="15" x14ac:dyDescent="0.25">
      <c r="A1043" t="s">
        <v>1869</v>
      </c>
      <c r="B1043" t="s">
        <v>1869</v>
      </c>
      <c r="C1043">
        <v>0.5</v>
      </c>
      <c r="D1043" t="s">
        <v>403</v>
      </c>
      <c r="E1043" t="s">
        <v>519</v>
      </c>
      <c r="F1043" t="s">
        <v>519</v>
      </c>
      <c r="G1043" s="284">
        <v>-0.35</v>
      </c>
      <c r="H1043"/>
      <c r="I1043"/>
      <c r="J1043"/>
      <c r="K1043" s="285">
        <v>44927</v>
      </c>
      <c r="L1043" s="286">
        <v>1.8592592592592588E-2</v>
      </c>
      <c r="M1043" s="286">
        <v>6.5074074074074097E-3</v>
      </c>
      <c r="N1043" s="286">
        <v>2.5099999999999997E-2</v>
      </c>
    </row>
    <row r="1044" spans="1:14" ht="15" x14ac:dyDescent="0.25">
      <c r="A1044" t="s">
        <v>1870</v>
      </c>
      <c r="B1044" t="s">
        <v>1869</v>
      </c>
      <c r="C1044">
        <v>0.5</v>
      </c>
      <c r="D1044" t="s">
        <v>403</v>
      </c>
      <c r="E1044" t="s">
        <v>519</v>
      </c>
      <c r="F1044" t="s">
        <v>519</v>
      </c>
      <c r="G1044" s="284">
        <v>-0.35</v>
      </c>
      <c r="H1044"/>
      <c r="I1044"/>
      <c r="J1044"/>
      <c r="K1044" s="285">
        <v>44927</v>
      </c>
      <c r="L1044" s="286">
        <v>1.8592592592592588E-2</v>
      </c>
      <c r="M1044" s="286">
        <v>6.5074074074074097E-3</v>
      </c>
      <c r="N1044" s="286">
        <v>2.5099999999999997E-2</v>
      </c>
    </row>
    <row r="1045" spans="1:14" ht="15" x14ac:dyDescent="0.25">
      <c r="A1045" t="s">
        <v>126</v>
      </c>
      <c r="B1045" t="s">
        <v>126</v>
      </c>
      <c r="C1045">
        <v>0.5</v>
      </c>
      <c r="D1045" t="s">
        <v>403</v>
      </c>
      <c r="E1045" t="s">
        <v>519</v>
      </c>
      <c r="F1045" t="s">
        <v>519</v>
      </c>
      <c r="G1045" s="284">
        <v>-0.35</v>
      </c>
      <c r="H1045"/>
      <c r="I1045"/>
      <c r="J1045"/>
      <c r="K1045" s="285">
        <v>44927</v>
      </c>
      <c r="L1045" s="286">
        <v>1.8592592592592588E-2</v>
      </c>
      <c r="M1045" s="286">
        <v>6.5074074074074097E-3</v>
      </c>
      <c r="N1045" s="286">
        <v>2.5099999999999997E-2</v>
      </c>
    </row>
    <row r="1046" spans="1:14" ht="15" x14ac:dyDescent="0.25">
      <c r="A1046" t="s">
        <v>1868</v>
      </c>
      <c r="B1046" t="s">
        <v>126</v>
      </c>
      <c r="C1046">
        <v>0.5</v>
      </c>
      <c r="D1046" t="s">
        <v>403</v>
      </c>
      <c r="E1046" t="s">
        <v>519</v>
      </c>
      <c r="F1046" t="s">
        <v>519</v>
      </c>
      <c r="G1046" s="284">
        <v>-0.35</v>
      </c>
      <c r="H1046"/>
      <c r="I1046"/>
      <c r="J1046"/>
      <c r="K1046" s="285">
        <v>44927</v>
      </c>
      <c r="L1046" s="286">
        <v>1.8592592592592588E-2</v>
      </c>
      <c r="M1046" s="286">
        <v>6.5074074074074097E-3</v>
      </c>
      <c r="N1046" s="286">
        <v>2.5099999999999997E-2</v>
      </c>
    </row>
    <row r="1047" spans="1:14" ht="15" x14ac:dyDescent="0.25">
      <c r="A1047" t="s">
        <v>1867</v>
      </c>
      <c r="B1047" t="s">
        <v>1866</v>
      </c>
      <c r="C1047">
        <v>0.5</v>
      </c>
      <c r="D1047" t="s">
        <v>403</v>
      </c>
      <c r="E1047" t="s">
        <v>519</v>
      </c>
      <c r="F1047" t="s">
        <v>519</v>
      </c>
      <c r="G1047" s="284">
        <v>0</v>
      </c>
      <c r="H1047"/>
      <c r="I1047"/>
      <c r="J1047"/>
      <c r="K1047" s="285">
        <v>43101</v>
      </c>
      <c r="L1047" s="286">
        <v>0</v>
      </c>
      <c r="M1047" s="286">
        <v>0</v>
      </c>
      <c r="N1047" s="286">
        <v>0</v>
      </c>
    </row>
    <row r="1048" spans="1:14" ht="15" x14ac:dyDescent="0.25">
      <c r="A1048" t="s">
        <v>1865</v>
      </c>
      <c r="B1048" t="s">
        <v>1864</v>
      </c>
      <c r="C1048">
        <v>0.5</v>
      </c>
      <c r="D1048" t="s">
        <v>403</v>
      </c>
      <c r="E1048" t="s">
        <v>519</v>
      </c>
      <c r="F1048" t="s">
        <v>519</v>
      </c>
      <c r="G1048" s="284">
        <v>-0.35</v>
      </c>
      <c r="H1048"/>
      <c r="I1048"/>
      <c r="J1048"/>
      <c r="K1048" s="285">
        <v>44927</v>
      </c>
      <c r="L1048" s="286">
        <v>1.8592592592592588E-2</v>
      </c>
      <c r="M1048" s="286">
        <v>6.5074074074074097E-3</v>
      </c>
      <c r="N1048" s="286">
        <v>2.5099999999999997E-2</v>
      </c>
    </row>
    <row r="1049" spans="1:14" ht="15" x14ac:dyDescent="0.25">
      <c r="A1049" t="s">
        <v>1864</v>
      </c>
      <c r="B1049" t="s">
        <v>1864</v>
      </c>
      <c r="C1049">
        <v>0.5</v>
      </c>
      <c r="D1049" t="s">
        <v>403</v>
      </c>
      <c r="E1049" t="s">
        <v>519</v>
      </c>
      <c r="F1049" t="s">
        <v>519</v>
      </c>
      <c r="G1049" s="284">
        <v>-0.35</v>
      </c>
      <c r="H1049"/>
      <c r="I1049"/>
      <c r="J1049"/>
      <c r="K1049" s="285">
        <v>44927</v>
      </c>
      <c r="L1049" s="286">
        <v>1.8592592592592588E-2</v>
      </c>
      <c r="M1049" s="286">
        <v>6.5074074074074097E-3</v>
      </c>
      <c r="N1049" s="286">
        <v>2.5099999999999997E-2</v>
      </c>
    </row>
    <row r="1050" spans="1:14" ht="15" x14ac:dyDescent="0.25">
      <c r="A1050" t="s">
        <v>1862</v>
      </c>
      <c r="B1050" t="s">
        <v>1862</v>
      </c>
      <c r="C1050">
        <v>0.5</v>
      </c>
      <c r="D1050" t="s">
        <v>403</v>
      </c>
      <c r="E1050" t="s">
        <v>519</v>
      </c>
      <c r="F1050" t="s">
        <v>519</v>
      </c>
      <c r="G1050" s="284">
        <v>-0.35</v>
      </c>
      <c r="H1050"/>
      <c r="I1050"/>
      <c r="J1050"/>
      <c r="K1050" s="285">
        <v>44927</v>
      </c>
      <c r="L1050" s="286">
        <v>1.8592592592592588E-2</v>
      </c>
      <c r="M1050" s="286">
        <v>6.5074074074074097E-3</v>
      </c>
      <c r="N1050" s="286">
        <v>2.5099999999999997E-2</v>
      </c>
    </row>
    <row r="1051" spans="1:14" ht="15" x14ac:dyDescent="0.25">
      <c r="A1051" t="s">
        <v>1863</v>
      </c>
      <c r="B1051" t="s">
        <v>1862</v>
      </c>
      <c r="C1051">
        <v>0.5</v>
      </c>
      <c r="D1051" t="s">
        <v>403</v>
      </c>
      <c r="E1051" t="s">
        <v>519</v>
      </c>
      <c r="F1051" t="s">
        <v>519</v>
      </c>
      <c r="G1051" s="284">
        <v>-0.35</v>
      </c>
      <c r="H1051"/>
      <c r="I1051"/>
      <c r="J1051"/>
      <c r="K1051" s="285">
        <v>44927</v>
      </c>
      <c r="L1051" s="286">
        <v>1.8592592592592588E-2</v>
      </c>
      <c r="M1051" s="286">
        <v>6.5074074074074097E-3</v>
      </c>
      <c r="N1051" s="286">
        <v>2.5099999999999997E-2</v>
      </c>
    </row>
    <row r="1052" spans="1:14" ht="15" x14ac:dyDescent="0.25">
      <c r="A1052" t="s">
        <v>1860</v>
      </c>
      <c r="B1052" t="s">
        <v>1860</v>
      </c>
      <c r="C1052">
        <v>0.5</v>
      </c>
      <c r="D1052" t="s">
        <v>403</v>
      </c>
      <c r="E1052" t="s">
        <v>519</v>
      </c>
      <c r="F1052" t="s">
        <v>519</v>
      </c>
      <c r="G1052" s="284">
        <v>-0.35</v>
      </c>
      <c r="H1052"/>
      <c r="I1052"/>
      <c r="J1052"/>
      <c r="K1052" s="285">
        <v>44927</v>
      </c>
      <c r="L1052" s="286">
        <v>1.8592592592592588E-2</v>
      </c>
      <c r="M1052" s="286">
        <v>6.5074074074074097E-3</v>
      </c>
      <c r="N1052" s="286">
        <v>2.5099999999999997E-2</v>
      </c>
    </row>
    <row r="1053" spans="1:14" ht="15" x14ac:dyDescent="0.25">
      <c r="A1053" t="s">
        <v>1861</v>
      </c>
      <c r="B1053" t="s">
        <v>1860</v>
      </c>
      <c r="C1053">
        <v>0.5</v>
      </c>
      <c r="D1053" t="s">
        <v>403</v>
      </c>
      <c r="E1053" t="s">
        <v>519</v>
      </c>
      <c r="F1053" t="s">
        <v>519</v>
      </c>
      <c r="G1053" s="284">
        <v>-0.35</v>
      </c>
      <c r="H1053"/>
      <c r="I1053"/>
      <c r="J1053"/>
      <c r="K1053" s="285">
        <v>44927</v>
      </c>
      <c r="L1053" s="286">
        <v>1.8592592592592588E-2</v>
      </c>
      <c r="M1053" s="286">
        <v>6.5074074074074097E-3</v>
      </c>
      <c r="N1053" s="286">
        <v>2.5099999999999997E-2</v>
      </c>
    </row>
    <row r="1054" spans="1:14" ht="15" x14ac:dyDescent="0.25">
      <c r="A1054" t="s">
        <v>1858</v>
      </c>
      <c r="B1054" t="s">
        <v>1858</v>
      </c>
      <c r="C1054">
        <v>0.5</v>
      </c>
      <c r="D1054" t="s">
        <v>403</v>
      </c>
      <c r="E1054" t="s">
        <v>519</v>
      </c>
      <c r="F1054" t="s">
        <v>519</v>
      </c>
      <c r="G1054" s="284">
        <v>-0.35</v>
      </c>
      <c r="H1054"/>
      <c r="I1054"/>
      <c r="J1054"/>
      <c r="K1054" s="285">
        <v>44927</v>
      </c>
      <c r="L1054" s="286">
        <v>1.8592592592592588E-2</v>
      </c>
      <c r="M1054" s="286">
        <v>6.5074074074074097E-3</v>
      </c>
      <c r="N1054" s="286">
        <v>2.5099999999999997E-2</v>
      </c>
    </row>
    <row r="1055" spans="1:14" ht="15" x14ac:dyDescent="0.25">
      <c r="A1055" t="s">
        <v>1859</v>
      </c>
      <c r="B1055" t="s">
        <v>1858</v>
      </c>
      <c r="C1055">
        <v>0.5</v>
      </c>
      <c r="D1055" t="s">
        <v>403</v>
      </c>
      <c r="E1055" t="s">
        <v>519</v>
      </c>
      <c r="F1055" t="s">
        <v>519</v>
      </c>
      <c r="G1055" s="284">
        <v>-0.35</v>
      </c>
      <c r="H1055"/>
      <c r="I1055"/>
      <c r="J1055"/>
      <c r="K1055" s="285">
        <v>44927</v>
      </c>
      <c r="L1055" s="286">
        <v>1.8592592592592588E-2</v>
      </c>
      <c r="M1055" s="286">
        <v>6.5074074074074097E-3</v>
      </c>
      <c r="N1055" s="286">
        <v>2.5099999999999997E-2</v>
      </c>
    </row>
    <row r="1056" spans="1:14" ht="15" x14ac:dyDescent="0.25">
      <c r="A1056" t="s">
        <v>1856</v>
      </c>
      <c r="B1056" t="s">
        <v>1856</v>
      </c>
      <c r="C1056">
        <v>0.5</v>
      </c>
      <c r="D1056" t="s">
        <v>403</v>
      </c>
      <c r="E1056" t="s">
        <v>519</v>
      </c>
      <c r="F1056" t="s">
        <v>519</v>
      </c>
      <c r="G1056" s="284">
        <v>-0.35</v>
      </c>
      <c r="H1056"/>
      <c r="I1056"/>
      <c r="J1056"/>
      <c r="K1056" s="285">
        <v>44927</v>
      </c>
      <c r="L1056" s="286">
        <v>1.8592592592592588E-2</v>
      </c>
      <c r="M1056" s="286">
        <v>6.5074074074074097E-3</v>
      </c>
      <c r="N1056" s="286">
        <v>2.5099999999999997E-2</v>
      </c>
    </row>
    <row r="1057" spans="1:14" ht="15" x14ac:dyDescent="0.25">
      <c r="A1057" t="s">
        <v>1857</v>
      </c>
      <c r="B1057" t="s">
        <v>1856</v>
      </c>
      <c r="C1057">
        <v>0.5</v>
      </c>
      <c r="D1057" t="s">
        <v>403</v>
      </c>
      <c r="E1057" t="s">
        <v>519</v>
      </c>
      <c r="F1057" t="s">
        <v>519</v>
      </c>
      <c r="G1057" s="284">
        <v>-0.35</v>
      </c>
      <c r="H1057"/>
      <c r="I1057"/>
      <c r="J1057"/>
      <c r="K1057" s="285">
        <v>44927</v>
      </c>
      <c r="L1057" s="286">
        <v>1.8592592592592588E-2</v>
      </c>
      <c r="M1057" s="286">
        <v>6.5074074074074097E-3</v>
      </c>
      <c r="N1057" s="286">
        <v>2.5099999999999997E-2</v>
      </c>
    </row>
    <row r="1058" spans="1:14" ht="15" x14ac:dyDescent="0.25">
      <c r="A1058" t="s">
        <v>1854</v>
      </c>
      <c r="B1058" t="s">
        <v>1854</v>
      </c>
      <c r="C1058">
        <v>0.5</v>
      </c>
      <c r="D1058" t="s">
        <v>403</v>
      </c>
      <c r="E1058" t="s">
        <v>519</v>
      </c>
      <c r="F1058" t="s">
        <v>519</v>
      </c>
      <c r="G1058" s="284">
        <v>-0.35</v>
      </c>
      <c r="H1058"/>
      <c r="I1058"/>
      <c r="J1058"/>
      <c r="K1058" s="285">
        <v>44927</v>
      </c>
      <c r="L1058" s="286">
        <v>1.8592592592592588E-2</v>
      </c>
      <c r="M1058" s="286">
        <v>6.5074074074074097E-3</v>
      </c>
      <c r="N1058" s="286">
        <v>2.5099999999999997E-2</v>
      </c>
    </row>
    <row r="1059" spans="1:14" ht="15" x14ac:dyDescent="0.25">
      <c r="A1059" t="s">
        <v>1855</v>
      </c>
      <c r="B1059" t="s">
        <v>1854</v>
      </c>
      <c r="C1059">
        <v>0.5</v>
      </c>
      <c r="D1059" t="s">
        <v>403</v>
      </c>
      <c r="E1059" t="s">
        <v>519</v>
      </c>
      <c r="F1059" t="s">
        <v>519</v>
      </c>
      <c r="G1059" s="284">
        <v>-0.35</v>
      </c>
      <c r="H1059"/>
      <c r="I1059"/>
      <c r="J1059"/>
      <c r="K1059" s="285">
        <v>44927</v>
      </c>
      <c r="L1059" s="286">
        <v>1.8592592592592588E-2</v>
      </c>
      <c r="M1059" s="286">
        <v>6.5074074074074097E-3</v>
      </c>
      <c r="N1059" s="286">
        <v>2.5099999999999997E-2</v>
      </c>
    </row>
    <row r="1060" spans="1:14" ht="15" x14ac:dyDescent="0.25">
      <c r="A1060" t="s">
        <v>1852</v>
      </c>
      <c r="B1060" t="s">
        <v>1852</v>
      </c>
      <c r="C1060">
        <v>0.5</v>
      </c>
      <c r="D1060" t="s">
        <v>403</v>
      </c>
      <c r="E1060" t="s">
        <v>519</v>
      </c>
      <c r="F1060" t="s">
        <v>519</v>
      </c>
      <c r="G1060" s="284">
        <v>-0.35</v>
      </c>
      <c r="H1060"/>
      <c r="I1060"/>
      <c r="J1060"/>
      <c r="K1060" s="285">
        <v>44927</v>
      </c>
      <c r="L1060" s="286">
        <v>1.8592592592592588E-2</v>
      </c>
      <c r="M1060" s="286">
        <v>6.5074074074074097E-3</v>
      </c>
      <c r="N1060" s="286">
        <v>2.5099999999999997E-2</v>
      </c>
    </row>
    <row r="1061" spans="1:14" ht="15" x14ac:dyDescent="0.25">
      <c r="A1061" t="s">
        <v>1853</v>
      </c>
      <c r="B1061" t="s">
        <v>1852</v>
      </c>
      <c r="C1061">
        <v>0.5</v>
      </c>
      <c r="D1061" t="s">
        <v>403</v>
      </c>
      <c r="E1061" t="s">
        <v>519</v>
      </c>
      <c r="F1061" t="s">
        <v>519</v>
      </c>
      <c r="G1061" s="284">
        <v>-0.35</v>
      </c>
      <c r="H1061"/>
      <c r="I1061"/>
      <c r="J1061"/>
      <c r="K1061" s="285">
        <v>44927</v>
      </c>
      <c r="L1061" s="286">
        <v>1.8592592592592588E-2</v>
      </c>
      <c r="M1061" s="286">
        <v>6.5074074074074097E-3</v>
      </c>
      <c r="N1061" s="286">
        <v>2.5099999999999997E-2</v>
      </c>
    </row>
    <row r="1062" spans="1:14" ht="15" x14ac:dyDescent="0.25">
      <c r="A1062" t="s">
        <v>1851</v>
      </c>
      <c r="B1062" t="s">
        <v>1850</v>
      </c>
      <c r="C1062">
        <v>0.5</v>
      </c>
      <c r="D1062" t="s">
        <v>403</v>
      </c>
      <c r="E1062" t="s">
        <v>519</v>
      </c>
      <c r="F1062" t="s">
        <v>519</v>
      </c>
      <c r="G1062" s="284">
        <v>-0.35</v>
      </c>
      <c r="H1062"/>
      <c r="I1062"/>
      <c r="J1062"/>
      <c r="K1062" s="285">
        <v>44927</v>
      </c>
      <c r="L1062" s="286">
        <v>1.8592592592592588E-2</v>
      </c>
      <c r="M1062" s="286">
        <v>6.5074074074074097E-3</v>
      </c>
      <c r="N1062" s="286">
        <v>2.5099999999999997E-2</v>
      </c>
    </row>
    <row r="1063" spans="1:14" ht="15" x14ac:dyDescent="0.25">
      <c r="A1063" t="s">
        <v>1850</v>
      </c>
      <c r="B1063" t="s">
        <v>1850</v>
      </c>
      <c r="C1063">
        <v>0.5</v>
      </c>
      <c r="D1063" t="s">
        <v>403</v>
      </c>
      <c r="E1063" t="s">
        <v>519</v>
      </c>
      <c r="F1063" t="s">
        <v>519</v>
      </c>
      <c r="G1063" s="284">
        <v>-0.35</v>
      </c>
      <c r="H1063"/>
      <c r="I1063"/>
      <c r="J1063"/>
      <c r="K1063" s="285">
        <v>44927</v>
      </c>
      <c r="L1063" s="286">
        <v>1.8592592592592588E-2</v>
      </c>
      <c r="M1063" s="286">
        <v>6.5074074074074097E-3</v>
      </c>
      <c r="N1063" s="286">
        <v>2.5099999999999997E-2</v>
      </c>
    </row>
    <row r="1064" spans="1:14" ht="15" x14ac:dyDescent="0.25">
      <c r="A1064" t="s">
        <v>1848</v>
      </c>
      <c r="B1064" t="s">
        <v>1848</v>
      </c>
      <c r="C1064">
        <v>0.5</v>
      </c>
      <c r="D1064" t="s">
        <v>403</v>
      </c>
      <c r="E1064" t="s">
        <v>519</v>
      </c>
      <c r="F1064" t="s">
        <v>519</v>
      </c>
      <c r="G1064" s="284">
        <v>-0.35</v>
      </c>
      <c r="H1064"/>
      <c r="I1064"/>
      <c r="J1064"/>
      <c r="K1064" s="285">
        <v>44927</v>
      </c>
      <c r="L1064" s="286">
        <v>1.8592592592592588E-2</v>
      </c>
      <c r="M1064" s="286">
        <v>6.5074074074074097E-3</v>
      </c>
      <c r="N1064" s="286">
        <v>2.5099999999999997E-2</v>
      </c>
    </row>
    <row r="1065" spans="1:14" ht="15" x14ac:dyDescent="0.25">
      <c r="A1065" t="s">
        <v>1849</v>
      </c>
      <c r="B1065" t="s">
        <v>1848</v>
      </c>
      <c r="C1065">
        <v>0.5</v>
      </c>
      <c r="D1065" t="s">
        <v>403</v>
      </c>
      <c r="E1065" t="s">
        <v>519</v>
      </c>
      <c r="F1065" t="s">
        <v>519</v>
      </c>
      <c r="G1065" s="284">
        <v>-0.35</v>
      </c>
      <c r="H1065"/>
      <c r="I1065"/>
      <c r="J1065"/>
      <c r="K1065" s="285">
        <v>44927</v>
      </c>
      <c r="L1065" s="286">
        <v>1.8592592592592588E-2</v>
      </c>
      <c r="M1065" s="286">
        <v>6.5074074074074097E-3</v>
      </c>
      <c r="N1065" s="286">
        <v>2.5099999999999997E-2</v>
      </c>
    </row>
    <row r="1066" spans="1:14" ht="15" x14ac:dyDescent="0.25">
      <c r="A1066" t="s">
        <v>1846</v>
      </c>
      <c r="B1066" t="s">
        <v>1846</v>
      </c>
      <c r="C1066">
        <v>0.5</v>
      </c>
      <c r="D1066" t="s">
        <v>403</v>
      </c>
      <c r="E1066" t="s">
        <v>519</v>
      </c>
      <c r="F1066" t="s">
        <v>519</v>
      </c>
      <c r="G1066" s="284">
        <v>-0.35</v>
      </c>
      <c r="H1066"/>
      <c r="I1066"/>
      <c r="J1066"/>
      <c r="K1066" s="285">
        <v>44927</v>
      </c>
      <c r="L1066" s="286">
        <v>1.8592592592592588E-2</v>
      </c>
      <c r="M1066" s="286">
        <v>6.5074074074074097E-3</v>
      </c>
      <c r="N1066" s="286">
        <v>2.5099999999999997E-2</v>
      </c>
    </row>
    <row r="1067" spans="1:14" ht="15" x14ac:dyDescent="0.25">
      <c r="A1067" t="s">
        <v>1847</v>
      </c>
      <c r="B1067" t="s">
        <v>1846</v>
      </c>
      <c r="C1067">
        <v>0.5</v>
      </c>
      <c r="D1067" t="s">
        <v>403</v>
      </c>
      <c r="E1067" t="s">
        <v>519</v>
      </c>
      <c r="F1067" t="s">
        <v>519</v>
      </c>
      <c r="G1067" s="284">
        <v>-0.35</v>
      </c>
      <c r="H1067"/>
      <c r="I1067"/>
      <c r="J1067"/>
      <c r="K1067" s="285">
        <v>44927</v>
      </c>
      <c r="L1067" s="286">
        <v>1.8592592592592588E-2</v>
      </c>
      <c r="M1067" s="286">
        <v>6.5074074074074097E-3</v>
      </c>
      <c r="N1067" s="286">
        <v>2.5099999999999997E-2</v>
      </c>
    </row>
    <row r="1068" spans="1:14" ht="15" x14ac:dyDescent="0.25">
      <c r="A1068" t="s">
        <v>356</v>
      </c>
      <c r="B1068" t="s">
        <v>1844</v>
      </c>
      <c r="C1068">
        <v>0.5</v>
      </c>
      <c r="D1068" t="s">
        <v>403</v>
      </c>
      <c r="E1068" t="s">
        <v>519</v>
      </c>
      <c r="F1068" t="s">
        <v>519</v>
      </c>
      <c r="G1068" s="284">
        <v>-0.35</v>
      </c>
      <c r="H1068"/>
      <c r="I1068"/>
      <c r="J1068"/>
      <c r="K1068" s="285">
        <v>44927</v>
      </c>
      <c r="L1068" s="286">
        <v>1.8592592592592588E-2</v>
      </c>
      <c r="M1068" s="286">
        <v>6.5074074074074097E-3</v>
      </c>
      <c r="N1068" s="286">
        <v>2.5099999999999997E-2</v>
      </c>
    </row>
    <row r="1069" spans="1:14" ht="15" x14ac:dyDescent="0.25">
      <c r="A1069" t="s">
        <v>1845</v>
      </c>
      <c r="B1069" t="s">
        <v>1844</v>
      </c>
      <c r="C1069">
        <v>0.5</v>
      </c>
      <c r="D1069" t="s">
        <v>403</v>
      </c>
      <c r="E1069" t="s">
        <v>519</v>
      </c>
      <c r="F1069" t="s">
        <v>519</v>
      </c>
      <c r="G1069" s="284">
        <v>-0.35</v>
      </c>
      <c r="H1069"/>
      <c r="I1069"/>
      <c r="J1069"/>
      <c r="K1069" s="285">
        <v>44927</v>
      </c>
      <c r="L1069" s="286">
        <v>1.8592592592592588E-2</v>
      </c>
      <c r="M1069" s="286">
        <v>6.5074074074074097E-3</v>
      </c>
      <c r="N1069" s="286">
        <v>2.5099999999999997E-2</v>
      </c>
    </row>
    <row r="1070" spans="1:14" ht="15" x14ac:dyDescent="0.25">
      <c r="A1070" t="s">
        <v>357</v>
      </c>
      <c r="B1070" t="s">
        <v>357</v>
      </c>
      <c r="C1070">
        <v>0.5</v>
      </c>
      <c r="D1070" t="s">
        <v>403</v>
      </c>
      <c r="E1070" t="s">
        <v>519</v>
      </c>
      <c r="F1070" t="s">
        <v>519</v>
      </c>
      <c r="G1070" s="284">
        <v>-0.1</v>
      </c>
      <c r="H1070"/>
      <c r="I1070"/>
      <c r="J1070"/>
      <c r="K1070" s="285">
        <v>44927</v>
      </c>
      <c r="L1070" s="286">
        <v>1.0727272727272726E-2</v>
      </c>
      <c r="M1070" s="286">
        <v>1.0727272727272738E-3</v>
      </c>
      <c r="N1070" s="286">
        <v>1.18E-2</v>
      </c>
    </row>
    <row r="1071" spans="1:14" ht="15" x14ac:dyDescent="0.25">
      <c r="A1071" t="s">
        <v>1843</v>
      </c>
      <c r="B1071" t="s">
        <v>357</v>
      </c>
      <c r="C1071">
        <v>0.5</v>
      </c>
      <c r="D1071" t="s">
        <v>403</v>
      </c>
      <c r="E1071" t="s">
        <v>519</v>
      </c>
      <c r="F1071" t="s">
        <v>519</v>
      </c>
      <c r="G1071" s="284">
        <v>-0.1</v>
      </c>
      <c r="H1071"/>
      <c r="I1071"/>
      <c r="J1071"/>
      <c r="K1071" s="285">
        <v>44927</v>
      </c>
      <c r="L1071" s="286">
        <v>1.0727272727272726E-2</v>
      </c>
      <c r="M1071" s="286">
        <v>1.0727272727272738E-3</v>
      </c>
      <c r="N1071" s="286">
        <v>1.18E-2</v>
      </c>
    </row>
    <row r="1072" spans="1:14" ht="15" x14ac:dyDescent="0.25">
      <c r="A1072" t="s">
        <v>1842</v>
      </c>
      <c r="B1072" t="s">
        <v>1842</v>
      </c>
      <c r="C1072">
        <v>0.5</v>
      </c>
      <c r="D1072" t="s">
        <v>403</v>
      </c>
      <c r="E1072" t="s">
        <v>519</v>
      </c>
      <c r="F1072" t="s">
        <v>519</v>
      </c>
      <c r="G1072" s="284">
        <v>-0.1</v>
      </c>
      <c r="H1072"/>
      <c r="I1072"/>
      <c r="J1072"/>
      <c r="K1072" s="285">
        <v>44927</v>
      </c>
      <c r="L1072" s="286">
        <v>1.0727272727272726E-2</v>
      </c>
      <c r="M1072" s="286">
        <v>1.0727272727272738E-3</v>
      </c>
      <c r="N1072" s="286">
        <v>1.18E-2</v>
      </c>
    </row>
    <row r="1073" spans="1:14" ht="15" x14ac:dyDescent="0.25">
      <c r="A1073" t="s">
        <v>1840</v>
      </c>
      <c r="B1073" t="s">
        <v>1840</v>
      </c>
      <c r="C1073">
        <v>0.5</v>
      </c>
      <c r="D1073" t="s">
        <v>403</v>
      </c>
      <c r="E1073" t="s">
        <v>519</v>
      </c>
      <c r="F1073" t="s">
        <v>519</v>
      </c>
      <c r="G1073" s="284">
        <v>-0.1</v>
      </c>
      <c r="H1073"/>
      <c r="I1073"/>
      <c r="J1073"/>
      <c r="K1073" s="285">
        <v>44927</v>
      </c>
      <c r="L1073" s="286">
        <v>1.0727272727272726E-2</v>
      </c>
      <c r="M1073" s="286">
        <v>1.0727272727272738E-3</v>
      </c>
      <c r="N1073" s="286">
        <v>1.18E-2</v>
      </c>
    </row>
    <row r="1074" spans="1:14" ht="15" x14ac:dyDescent="0.25">
      <c r="A1074" t="s">
        <v>1838</v>
      </c>
      <c r="B1074" t="s">
        <v>1838</v>
      </c>
      <c r="C1074">
        <v>0.5</v>
      </c>
      <c r="D1074" t="s">
        <v>403</v>
      </c>
      <c r="E1074" t="s">
        <v>519</v>
      </c>
      <c r="F1074" t="s">
        <v>519</v>
      </c>
      <c r="G1074" s="284">
        <v>-0.1</v>
      </c>
      <c r="H1074"/>
      <c r="I1074"/>
      <c r="J1074"/>
      <c r="K1074" s="285">
        <v>44927</v>
      </c>
      <c r="L1074" s="286">
        <v>1.0727272727272726E-2</v>
      </c>
      <c r="M1074" s="286">
        <v>1.0727272727272738E-3</v>
      </c>
      <c r="N1074" s="286">
        <v>1.18E-2</v>
      </c>
    </row>
    <row r="1075" spans="1:14" ht="15" x14ac:dyDescent="0.25">
      <c r="A1075" t="s">
        <v>1841</v>
      </c>
      <c r="B1075" t="s">
        <v>1840</v>
      </c>
      <c r="C1075">
        <v>0.5</v>
      </c>
      <c r="D1075" t="s">
        <v>403</v>
      </c>
      <c r="E1075" t="s">
        <v>519</v>
      </c>
      <c r="F1075" t="s">
        <v>519</v>
      </c>
      <c r="G1075" s="284">
        <v>-0.1</v>
      </c>
      <c r="H1075"/>
      <c r="I1075"/>
      <c r="J1075"/>
      <c r="K1075" s="285">
        <v>44927</v>
      </c>
      <c r="L1075" s="286">
        <v>1.0727272727272726E-2</v>
      </c>
      <c r="M1075" s="286">
        <v>1.0727272727272738E-3</v>
      </c>
      <c r="N1075" s="286">
        <v>1.18E-2</v>
      </c>
    </row>
    <row r="1076" spans="1:14" ht="15" x14ac:dyDescent="0.25">
      <c r="A1076" t="s">
        <v>1839</v>
      </c>
      <c r="B1076" t="s">
        <v>1838</v>
      </c>
      <c r="C1076">
        <v>0.5</v>
      </c>
      <c r="D1076" t="s">
        <v>403</v>
      </c>
      <c r="E1076" t="s">
        <v>519</v>
      </c>
      <c r="F1076" t="s">
        <v>519</v>
      </c>
      <c r="G1076" s="284">
        <v>-0.1</v>
      </c>
      <c r="H1076"/>
      <c r="I1076"/>
      <c r="J1076"/>
      <c r="K1076" s="285">
        <v>44927</v>
      </c>
      <c r="L1076" s="286">
        <v>1.0727272727272726E-2</v>
      </c>
      <c r="M1076" s="286">
        <v>1.0727272727272738E-3</v>
      </c>
      <c r="N1076" s="286">
        <v>1.18E-2</v>
      </c>
    </row>
    <row r="1077" spans="1:14" ht="15" x14ac:dyDescent="0.25">
      <c r="A1077" t="s">
        <v>1837</v>
      </c>
      <c r="B1077" t="s">
        <v>1825</v>
      </c>
      <c r="C1077">
        <v>0.5</v>
      </c>
      <c r="D1077" t="s">
        <v>403</v>
      </c>
      <c r="E1077" t="s">
        <v>519</v>
      </c>
      <c r="F1077" t="s">
        <v>519</v>
      </c>
      <c r="G1077" s="284">
        <v>0</v>
      </c>
      <c r="H1077"/>
      <c r="I1077"/>
      <c r="J1077"/>
      <c r="K1077" s="285">
        <v>43101</v>
      </c>
      <c r="L1077" s="286">
        <v>0</v>
      </c>
      <c r="M1077" s="286">
        <v>0</v>
      </c>
      <c r="N1077" s="286">
        <v>0</v>
      </c>
    </row>
    <row r="1078" spans="1:14" ht="15" x14ac:dyDescent="0.25">
      <c r="A1078" t="s">
        <v>1834</v>
      </c>
      <c r="B1078" t="s">
        <v>1834</v>
      </c>
      <c r="C1078">
        <v>0.5</v>
      </c>
      <c r="D1078" t="s">
        <v>403</v>
      </c>
      <c r="E1078" t="s">
        <v>519</v>
      </c>
      <c r="F1078" t="s">
        <v>519</v>
      </c>
      <c r="G1078" s="284">
        <v>-0.1</v>
      </c>
      <c r="H1078"/>
      <c r="I1078"/>
      <c r="J1078"/>
      <c r="K1078" s="285">
        <v>44927</v>
      </c>
      <c r="L1078" s="286">
        <v>1.0727272727272726E-2</v>
      </c>
      <c r="M1078" s="286">
        <v>1.0727272727272738E-3</v>
      </c>
      <c r="N1078" s="286">
        <v>1.18E-2</v>
      </c>
    </row>
    <row r="1079" spans="1:14" ht="15" x14ac:dyDescent="0.25">
      <c r="A1079" t="s">
        <v>1836</v>
      </c>
      <c r="B1079" t="s">
        <v>1834</v>
      </c>
      <c r="C1079">
        <v>0.5</v>
      </c>
      <c r="D1079" t="s">
        <v>403</v>
      </c>
      <c r="E1079" t="s">
        <v>519</v>
      </c>
      <c r="F1079" t="s">
        <v>519</v>
      </c>
      <c r="G1079" s="284">
        <v>-0.1</v>
      </c>
      <c r="H1079"/>
      <c r="I1079"/>
      <c r="J1079"/>
      <c r="K1079" s="285">
        <v>44927</v>
      </c>
      <c r="L1079" s="286">
        <v>1.0727272727272726E-2</v>
      </c>
      <c r="M1079" s="286">
        <v>1.0727272727272738E-3</v>
      </c>
      <c r="N1079" s="286">
        <v>1.18E-2</v>
      </c>
    </row>
    <row r="1080" spans="1:14" ht="15" x14ac:dyDescent="0.25">
      <c r="A1080" t="s">
        <v>1835</v>
      </c>
      <c r="B1080" t="s">
        <v>1834</v>
      </c>
      <c r="C1080">
        <v>0.5</v>
      </c>
      <c r="D1080" t="s">
        <v>403</v>
      </c>
      <c r="E1080" t="s">
        <v>519</v>
      </c>
      <c r="F1080" t="s">
        <v>519</v>
      </c>
      <c r="G1080" s="284">
        <v>-0.1</v>
      </c>
      <c r="H1080"/>
      <c r="I1080"/>
      <c r="J1080"/>
      <c r="K1080" s="285">
        <v>44927</v>
      </c>
      <c r="L1080" s="286">
        <v>1.0727272727272726E-2</v>
      </c>
      <c r="M1080" s="286">
        <v>1.0727272727272738E-3</v>
      </c>
      <c r="N1080" s="286">
        <v>1.18E-2</v>
      </c>
    </row>
    <row r="1081" spans="1:14" ht="15" x14ac:dyDescent="0.25">
      <c r="A1081" t="s">
        <v>1833</v>
      </c>
      <c r="B1081" t="s">
        <v>1831</v>
      </c>
      <c r="C1081">
        <v>0.5</v>
      </c>
      <c r="D1081" t="s">
        <v>403</v>
      </c>
      <c r="E1081" t="s">
        <v>519</v>
      </c>
      <c r="F1081" t="s">
        <v>519</v>
      </c>
      <c r="G1081" s="284">
        <v>-0.1</v>
      </c>
      <c r="H1081"/>
      <c r="I1081"/>
      <c r="J1081"/>
      <c r="K1081" s="285">
        <v>44927</v>
      </c>
      <c r="L1081" s="286">
        <v>1.0727272727272726E-2</v>
      </c>
      <c r="M1081" s="286">
        <v>1.0727272727272738E-3</v>
      </c>
      <c r="N1081" s="286">
        <v>1.18E-2</v>
      </c>
    </row>
    <row r="1082" spans="1:14" ht="15" x14ac:dyDescent="0.25">
      <c r="A1082" t="s">
        <v>1832</v>
      </c>
      <c r="B1082" t="s">
        <v>1831</v>
      </c>
      <c r="C1082">
        <v>0.5</v>
      </c>
      <c r="D1082" t="s">
        <v>403</v>
      </c>
      <c r="E1082" t="s">
        <v>519</v>
      </c>
      <c r="F1082" t="s">
        <v>519</v>
      </c>
      <c r="G1082" s="284">
        <v>-0.1</v>
      </c>
      <c r="H1082"/>
      <c r="I1082"/>
      <c r="J1082"/>
      <c r="K1082" s="285">
        <v>44927</v>
      </c>
      <c r="L1082" s="286">
        <v>1.0727272727272726E-2</v>
      </c>
      <c r="M1082" s="286">
        <v>1.0727272727272738E-3</v>
      </c>
      <c r="N1082" s="286">
        <v>1.18E-2</v>
      </c>
    </row>
    <row r="1083" spans="1:14" ht="15" x14ac:dyDescent="0.25">
      <c r="A1083" t="s">
        <v>1829</v>
      </c>
      <c r="B1083" t="s">
        <v>1829</v>
      </c>
      <c r="C1083">
        <v>0.5</v>
      </c>
      <c r="D1083" t="s">
        <v>403</v>
      </c>
      <c r="E1083" t="s">
        <v>519</v>
      </c>
      <c r="F1083" t="s">
        <v>519</v>
      </c>
      <c r="G1083" s="284">
        <v>-0.1</v>
      </c>
      <c r="H1083"/>
      <c r="I1083"/>
      <c r="J1083"/>
      <c r="K1083" s="285">
        <v>44927</v>
      </c>
      <c r="L1083" s="286">
        <v>1.0727272727272726E-2</v>
      </c>
      <c r="M1083" s="286">
        <v>1.0727272727272738E-3</v>
      </c>
      <c r="N1083" s="286">
        <v>1.18E-2</v>
      </c>
    </row>
    <row r="1084" spans="1:14" ht="15" x14ac:dyDescent="0.25">
      <c r="A1084" t="s">
        <v>1830</v>
      </c>
      <c r="B1084" t="s">
        <v>1829</v>
      </c>
      <c r="C1084">
        <v>0.5</v>
      </c>
      <c r="D1084" t="s">
        <v>403</v>
      </c>
      <c r="E1084" t="s">
        <v>519</v>
      </c>
      <c r="F1084" t="s">
        <v>519</v>
      </c>
      <c r="G1084" s="284">
        <v>-0.1</v>
      </c>
      <c r="H1084"/>
      <c r="I1084"/>
      <c r="J1084"/>
      <c r="K1084" s="285">
        <v>44927</v>
      </c>
      <c r="L1084" s="286">
        <v>1.0727272727272726E-2</v>
      </c>
      <c r="M1084" s="286">
        <v>1.0727272727272738E-3</v>
      </c>
      <c r="N1084" s="286">
        <v>1.18E-2</v>
      </c>
    </row>
    <row r="1085" spans="1:14" ht="15" x14ac:dyDescent="0.25">
      <c r="A1085" t="s">
        <v>1827</v>
      </c>
      <c r="B1085" t="s">
        <v>1827</v>
      </c>
      <c r="C1085">
        <v>0.5</v>
      </c>
      <c r="D1085" t="s">
        <v>403</v>
      </c>
      <c r="E1085" t="s">
        <v>519</v>
      </c>
      <c r="F1085" t="s">
        <v>519</v>
      </c>
      <c r="G1085" s="284">
        <v>-0.1</v>
      </c>
      <c r="H1085"/>
      <c r="I1085"/>
      <c r="J1085"/>
      <c r="K1085" s="285">
        <v>44927</v>
      </c>
      <c r="L1085" s="286">
        <v>1.0727272727272726E-2</v>
      </c>
      <c r="M1085" s="286">
        <v>1.0727272727272738E-3</v>
      </c>
      <c r="N1085" s="286">
        <v>1.18E-2</v>
      </c>
    </row>
    <row r="1086" spans="1:14" ht="15" x14ac:dyDescent="0.25">
      <c r="A1086" t="s">
        <v>1828</v>
      </c>
      <c r="B1086" t="s">
        <v>1827</v>
      </c>
      <c r="C1086">
        <v>0.5</v>
      </c>
      <c r="D1086" t="s">
        <v>403</v>
      </c>
      <c r="E1086" t="s">
        <v>519</v>
      </c>
      <c r="F1086" t="s">
        <v>519</v>
      </c>
      <c r="G1086" s="284">
        <v>-0.1</v>
      </c>
      <c r="H1086"/>
      <c r="I1086"/>
      <c r="J1086"/>
      <c r="K1086" s="285">
        <v>44927</v>
      </c>
      <c r="L1086" s="286">
        <v>1.0727272727272726E-2</v>
      </c>
      <c r="M1086" s="286">
        <v>1.0727272727272738E-3</v>
      </c>
      <c r="N1086" s="286">
        <v>1.18E-2</v>
      </c>
    </row>
    <row r="1087" spans="1:14" ht="15" x14ac:dyDescent="0.25">
      <c r="A1087" t="s">
        <v>1826</v>
      </c>
      <c r="B1087" t="s">
        <v>1825</v>
      </c>
      <c r="C1087">
        <v>0.5</v>
      </c>
      <c r="D1087" t="s">
        <v>403</v>
      </c>
      <c r="E1087" t="s">
        <v>519</v>
      </c>
      <c r="F1087" t="s">
        <v>519</v>
      </c>
      <c r="G1087" s="284">
        <v>0</v>
      </c>
      <c r="H1087"/>
      <c r="I1087"/>
      <c r="J1087"/>
      <c r="K1087" s="285">
        <v>43101</v>
      </c>
      <c r="L1087" s="286">
        <v>0</v>
      </c>
      <c r="M1087" s="286">
        <v>0</v>
      </c>
      <c r="N1087" s="286">
        <v>0</v>
      </c>
    </row>
    <row r="1088" spans="1:14" ht="15" x14ac:dyDescent="0.25">
      <c r="A1088" t="s">
        <v>1823</v>
      </c>
      <c r="B1088" t="s">
        <v>1823</v>
      </c>
      <c r="C1088">
        <v>0.5</v>
      </c>
      <c r="D1088" t="s">
        <v>403</v>
      </c>
      <c r="E1088" t="s">
        <v>519</v>
      </c>
      <c r="F1088" t="s">
        <v>519</v>
      </c>
      <c r="G1088" s="284">
        <v>-0.1</v>
      </c>
      <c r="H1088"/>
      <c r="I1088"/>
      <c r="J1088"/>
      <c r="K1088" s="285">
        <v>44927</v>
      </c>
      <c r="L1088" s="286">
        <v>1.0727272727272726E-2</v>
      </c>
      <c r="M1088" s="286">
        <v>1.0727272727272738E-3</v>
      </c>
      <c r="N1088" s="286">
        <v>1.18E-2</v>
      </c>
    </row>
    <row r="1089" spans="1:14" ht="15" x14ac:dyDescent="0.25">
      <c r="A1089" t="s">
        <v>1824</v>
      </c>
      <c r="B1089" t="s">
        <v>1823</v>
      </c>
      <c r="C1089">
        <v>0.5</v>
      </c>
      <c r="D1089" t="s">
        <v>403</v>
      </c>
      <c r="E1089" t="s">
        <v>519</v>
      </c>
      <c r="F1089" t="s">
        <v>519</v>
      </c>
      <c r="G1089" s="284">
        <v>-0.1</v>
      </c>
      <c r="H1089"/>
      <c r="I1089"/>
      <c r="J1089"/>
      <c r="K1089" s="285">
        <v>44927</v>
      </c>
      <c r="L1089" s="286">
        <v>1.0727272727272726E-2</v>
      </c>
      <c r="M1089" s="286">
        <v>1.0727272727272738E-3</v>
      </c>
      <c r="N1089" s="286">
        <v>1.18E-2</v>
      </c>
    </row>
    <row r="1090" spans="1:14" ht="15" x14ac:dyDescent="0.25">
      <c r="A1090" t="s">
        <v>1818</v>
      </c>
      <c r="B1090" t="s">
        <v>1818</v>
      </c>
      <c r="C1090">
        <v>0.5</v>
      </c>
      <c r="D1090" t="s">
        <v>403</v>
      </c>
      <c r="E1090" t="s">
        <v>519</v>
      </c>
      <c r="F1090" t="s">
        <v>519</v>
      </c>
      <c r="G1090" s="284">
        <v>-0.1</v>
      </c>
      <c r="H1090"/>
      <c r="I1090"/>
      <c r="J1090"/>
      <c r="K1090" s="285">
        <v>44927</v>
      </c>
      <c r="L1090" s="286">
        <v>1.0727272727272726E-2</v>
      </c>
      <c r="M1090" s="286">
        <v>1.0727272727272738E-3</v>
      </c>
      <c r="N1090" s="286">
        <v>1.18E-2</v>
      </c>
    </row>
    <row r="1091" spans="1:14" ht="15" x14ac:dyDescent="0.25">
      <c r="A1091" t="s">
        <v>1822</v>
      </c>
      <c r="B1091" t="s">
        <v>1820</v>
      </c>
      <c r="C1091">
        <v>0.5</v>
      </c>
      <c r="D1091" t="s">
        <v>403</v>
      </c>
      <c r="E1091" t="s">
        <v>519</v>
      </c>
      <c r="F1091" t="s">
        <v>519</v>
      </c>
      <c r="G1091" s="284">
        <v>-0.1</v>
      </c>
      <c r="H1091"/>
      <c r="I1091"/>
      <c r="J1091"/>
      <c r="K1091" s="285">
        <v>44927</v>
      </c>
      <c r="L1091" s="286">
        <v>1.0727272727272726E-2</v>
      </c>
      <c r="M1091" s="286">
        <v>1.0727272727272738E-3</v>
      </c>
      <c r="N1091" s="286">
        <v>1.18E-2</v>
      </c>
    </row>
    <row r="1092" spans="1:14" ht="15" x14ac:dyDescent="0.25">
      <c r="A1092" t="s">
        <v>1821</v>
      </c>
      <c r="B1092" t="s">
        <v>1820</v>
      </c>
      <c r="C1092">
        <v>0.5</v>
      </c>
      <c r="D1092" t="s">
        <v>403</v>
      </c>
      <c r="E1092" t="s">
        <v>519</v>
      </c>
      <c r="F1092" t="s">
        <v>519</v>
      </c>
      <c r="G1092" s="284">
        <v>-0.1</v>
      </c>
      <c r="H1092"/>
      <c r="I1092"/>
      <c r="J1092"/>
      <c r="K1092" s="285">
        <v>44927</v>
      </c>
      <c r="L1092" s="286">
        <v>1.0727272727272726E-2</v>
      </c>
      <c r="M1092" s="286">
        <v>1.0727272727272738E-3</v>
      </c>
      <c r="N1092" s="286">
        <v>1.18E-2</v>
      </c>
    </row>
    <row r="1093" spans="1:14" ht="15" x14ac:dyDescent="0.25">
      <c r="A1093" t="s">
        <v>1819</v>
      </c>
      <c r="B1093" t="s">
        <v>1818</v>
      </c>
      <c r="C1093">
        <v>0.5</v>
      </c>
      <c r="D1093" t="s">
        <v>403</v>
      </c>
      <c r="E1093" t="s">
        <v>519</v>
      </c>
      <c r="F1093" t="s">
        <v>519</v>
      </c>
      <c r="G1093" s="284">
        <v>-0.1</v>
      </c>
      <c r="H1093"/>
      <c r="I1093"/>
      <c r="J1093"/>
      <c r="K1093" s="285">
        <v>44927</v>
      </c>
      <c r="L1093" s="286">
        <v>1.0727272727272726E-2</v>
      </c>
      <c r="M1093" s="286">
        <v>1.0727272727272738E-3</v>
      </c>
      <c r="N1093" s="286">
        <v>1.18E-2</v>
      </c>
    </row>
    <row r="1094" spans="1:14" ht="15" x14ac:dyDescent="0.25">
      <c r="A1094" t="s">
        <v>1817</v>
      </c>
      <c r="B1094" t="s">
        <v>209</v>
      </c>
      <c r="C1094">
        <v>0.5</v>
      </c>
      <c r="D1094" t="s">
        <v>403</v>
      </c>
      <c r="E1094" t="s">
        <v>519</v>
      </c>
      <c r="F1094" t="s">
        <v>519</v>
      </c>
      <c r="G1094" s="284">
        <v>-0.1</v>
      </c>
      <c r="H1094"/>
      <c r="I1094"/>
      <c r="J1094"/>
      <c r="K1094" s="285">
        <v>44927</v>
      </c>
      <c r="L1094" s="286">
        <v>1.0727272727272726E-2</v>
      </c>
      <c r="M1094" s="286">
        <v>1.0727272727272738E-3</v>
      </c>
      <c r="N1094" s="286">
        <v>1.18E-2</v>
      </c>
    </row>
    <row r="1095" spans="1:14" ht="15" x14ac:dyDescent="0.25">
      <c r="A1095" t="s">
        <v>209</v>
      </c>
      <c r="B1095" t="s">
        <v>209</v>
      </c>
      <c r="C1095">
        <v>0.5</v>
      </c>
      <c r="D1095" t="s">
        <v>403</v>
      </c>
      <c r="E1095" t="s">
        <v>519</v>
      </c>
      <c r="F1095" t="s">
        <v>519</v>
      </c>
      <c r="G1095" s="284">
        <v>-0.1</v>
      </c>
      <c r="H1095"/>
      <c r="I1095"/>
      <c r="J1095"/>
      <c r="K1095" s="285">
        <v>44927</v>
      </c>
      <c r="L1095" s="286">
        <v>1.0727272727272726E-2</v>
      </c>
      <c r="M1095" s="286">
        <v>1.0727272727272738E-3</v>
      </c>
      <c r="N1095" s="286">
        <v>1.18E-2</v>
      </c>
    </row>
    <row r="1096" spans="1:14" ht="15" x14ac:dyDescent="0.25">
      <c r="A1096" t="s">
        <v>1816</v>
      </c>
      <c r="B1096" t="s">
        <v>209</v>
      </c>
      <c r="C1096">
        <v>0.5</v>
      </c>
      <c r="D1096" t="s">
        <v>403</v>
      </c>
      <c r="E1096" t="s">
        <v>519</v>
      </c>
      <c r="F1096" t="s">
        <v>519</v>
      </c>
      <c r="G1096" s="284">
        <v>-0.1</v>
      </c>
      <c r="H1096"/>
      <c r="I1096"/>
      <c r="J1096"/>
      <c r="K1096" s="285">
        <v>44927</v>
      </c>
      <c r="L1096" s="286">
        <v>1.0727272727272726E-2</v>
      </c>
      <c r="M1096" s="286">
        <v>1.0727272727272738E-3</v>
      </c>
      <c r="N1096" s="286">
        <v>1.18E-2</v>
      </c>
    </row>
    <row r="1097" spans="1:14" ht="15" x14ac:dyDescent="0.25">
      <c r="A1097" t="s">
        <v>173</v>
      </c>
      <c r="B1097" t="s">
        <v>173</v>
      </c>
      <c r="C1097">
        <v>0.5</v>
      </c>
      <c r="D1097" t="s">
        <v>403</v>
      </c>
      <c r="E1097" t="s">
        <v>519</v>
      </c>
      <c r="F1097" t="s">
        <v>519</v>
      </c>
      <c r="G1097" s="284">
        <v>-0.1</v>
      </c>
      <c r="H1097"/>
      <c r="I1097"/>
      <c r="J1097"/>
      <c r="K1097" s="285">
        <v>44927</v>
      </c>
      <c r="L1097" s="286">
        <v>1.518181818181818E-2</v>
      </c>
      <c r="M1097" s="286">
        <v>1.5181818181818196E-3</v>
      </c>
      <c r="N1097" s="286">
        <v>1.67E-2</v>
      </c>
    </row>
    <row r="1098" spans="1:14" ht="15" x14ac:dyDescent="0.25">
      <c r="A1098" t="s">
        <v>1815</v>
      </c>
      <c r="B1098" t="s">
        <v>173</v>
      </c>
      <c r="C1098">
        <v>0.5</v>
      </c>
      <c r="D1098" t="s">
        <v>403</v>
      </c>
      <c r="E1098" t="s">
        <v>519</v>
      </c>
      <c r="F1098" t="s">
        <v>519</v>
      </c>
      <c r="G1098" s="284">
        <v>-0.1</v>
      </c>
      <c r="H1098"/>
      <c r="I1098"/>
      <c r="J1098"/>
      <c r="K1098" s="285">
        <v>44927</v>
      </c>
      <c r="L1098" s="286">
        <v>1.518181818181818E-2</v>
      </c>
      <c r="M1098" s="286">
        <v>1.5181818181818196E-3</v>
      </c>
      <c r="N1098" s="286">
        <v>1.67E-2</v>
      </c>
    </row>
    <row r="1099" spans="1:14" ht="15" x14ac:dyDescent="0.25">
      <c r="A1099" t="s">
        <v>1814</v>
      </c>
      <c r="B1099" t="s">
        <v>1814</v>
      </c>
      <c r="C1099">
        <v>0.5</v>
      </c>
      <c r="D1099" t="s">
        <v>403</v>
      </c>
      <c r="E1099" t="s">
        <v>519</v>
      </c>
      <c r="F1099" t="s">
        <v>519</v>
      </c>
      <c r="G1099" s="284">
        <v>0</v>
      </c>
      <c r="H1099"/>
      <c r="I1099"/>
      <c r="J1099"/>
      <c r="K1099" s="285">
        <v>43101</v>
      </c>
      <c r="L1099" s="286">
        <v>0</v>
      </c>
      <c r="M1099" s="286">
        <v>0</v>
      </c>
      <c r="N1099" s="286">
        <v>0</v>
      </c>
    </row>
    <row r="1100" spans="1:14" ht="15" x14ac:dyDescent="0.25">
      <c r="A1100" t="s">
        <v>1812</v>
      </c>
      <c r="B1100" t="s">
        <v>1812</v>
      </c>
      <c r="C1100">
        <v>0.5</v>
      </c>
      <c r="D1100" t="s">
        <v>403</v>
      </c>
      <c r="E1100" t="s">
        <v>519</v>
      </c>
      <c r="F1100" t="s">
        <v>519</v>
      </c>
      <c r="G1100" s="284">
        <v>-0.1</v>
      </c>
      <c r="H1100"/>
      <c r="I1100"/>
      <c r="J1100"/>
      <c r="K1100" s="285">
        <v>44927</v>
      </c>
      <c r="L1100" s="286">
        <v>1.0090909090909091E-2</v>
      </c>
      <c r="M1100" s="286">
        <v>1.0090909090909091E-3</v>
      </c>
      <c r="N1100" s="286">
        <v>1.11E-2</v>
      </c>
    </row>
    <row r="1101" spans="1:14" ht="15" x14ac:dyDescent="0.25">
      <c r="A1101" t="s">
        <v>1813</v>
      </c>
      <c r="B1101" t="s">
        <v>1812</v>
      </c>
      <c r="C1101">
        <v>0.5</v>
      </c>
      <c r="D1101" t="s">
        <v>403</v>
      </c>
      <c r="E1101" t="s">
        <v>519</v>
      </c>
      <c r="F1101" t="s">
        <v>519</v>
      </c>
      <c r="G1101" s="284">
        <v>-0.1</v>
      </c>
      <c r="H1101"/>
      <c r="I1101"/>
      <c r="J1101"/>
      <c r="K1101" s="285">
        <v>44927</v>
      </c>
      <c r="L1101" s="286">
        <v>1.0090909090909091E-2</v>
      </c>
      <c r="M1101" s="286">
        <v>1.0090909090909091E-3</v>
      </c>
      <c r="N1101" s="286">
        <v>1.11E-2</v>
      </c>
    </row>
    <row r="1102" spans="1:14" ht="15" x14ac:dyDescent="0.25">
      <c r="A1102" t="s">
        <v>1811</v>
      </c>
      <c r="B1102" t="s">
        <v>1810</v>
      </c>
      <c r="C1102">
        <v>0.5</v>
      </c>
      <c r="D1102" t="s">
        <v>403</v>
      </c>
      <c r="E1102" t="s">
        <v>519</v>
      </c>
      <c r="F1102" t="s">
        <v>519</v>
      </c>
      <c r="G1102" s="284">
        <v>-0.1</v>
      </c>
      <c r="H1102"/>
      <c r="I1102"/>
      <c r="J1102"/>
      <c r="K1102" s="285">
        <v>44927</v>
      </c>
      <c r="L1102" s="286">
        <v>1.0090909090909091E-2</v>
      </c>
      <c r="M1102" s="286">
        <v>1.0090909090909091E-3</v>
      </c>
      <c r="N1102" s="286">
        <v>1.11E-2</v>
      </c>
    </row>
    <row r="1103" spans="1:14" ht="15" x14ac:dyDescent="0.25">
      <c r="A1103" t="s">
        <v>1810</v>
      </c>
      <c r="B1103" t="s">
        <v>1810</v>
      </c>
      <c r="C1103">
        <v>0.5</v>
      </c>
      <c r="D1103" t="s">
        <v>403</v>
      </c>
      <c r="E1103" t="s">
        <v>519</v>
      </c>
      <c r="F1103" t="s">
        <v>519</v>
      </c>
      <c r="G1103" s="284">
        <v>-0.1</v>
      </c>
      <c r="H1103"/>
      <c r="I1103"/>
      <c r="J1103"/>
      <c r="K1103" s="285">
        <v>44927</v>
      </c>
      <c r="L1103" s="286">
        <v>1.0090909090909091E-2</v>
      </c>
      <c r="M1103" s="286">
        <v>1.0090909090909091E-3</v>
      </c>
      <c r="N1103" s="286">
        <v>1.11E-2</v>
      </c>
    </row>
    <row r="1104" spans="1:14" ht="15" x14ac:dyDescent="0.25">
      <c r="A1104" t="s">
        <v>1808</v>
      </c>
      <c r="B1104" t="s">
        <v>1808</v>
      </c>
      <c r="C1104">
        <v>0.5</v>
      </c>
      <c r="D1104" t="s">
        <v>403</v>
      </c>
      <c r="E1104" t="s">
        <v>519</v>
      </c>
      <c r="F1104" t="s">
        <v>519</v>
      </c>
      <c r="G1104" s="284">
        <v>-0.1</v>
      </c>
      <c r="H1104"/>
      <c r="I1104"/>
      <c r="J1104"/>
      <c r="K1104" s="285">
        <v>44927</v>
      </c>
      <c r="L1104" s="286">
        <v>1.0090909090909091E-2</v>
      </c>
      <c r="M1104" s="286">
        <v>1.0090909090909091E-3</v>
      </c>
      <c r="N1104" s="286">
        <v>1.11E-2</v>
      </c>
    </row>
    <row r="1105" spans="1:14" ht="15" x14ac:dyDescent="0.25">
      <c r="A1105" t="s">
        <v>1809</v>
      </c>
      <c r="B1105" t="s">
        <v>1808</v>
      </c>
      <c r="C1105">
        <v>0.5</v>
      </c>
      <c r="D1105" t="s">
        <v>403</v>
      </c>
      <c r="E1105" t="s">
        <v>519</v>
      </c>
      <c r="F1105" t="s">
        <v>519</v>
      </c>
      <c r="G1105" s="284">
        <v>-0.1</v>
      </c>
      <c r="H1105"/>
      <c r="I1105"/>
      <c r="J1105"/>
      <c r="K1105" s="285">
        <v>44927</v>
      </c>
      <c r="L1105" s="286">
        <v>1.0090909090909091E-2</v>
      </c>
      <c r="M1105" s="286">
        <v>1.0090909090909091E-3</v>
      </c>
      <c r="N1105" s="286">
        <v>1.11E-2</v>
      </c>
    </row>
    <row r="1106" spans="1:14" ht="15" x14ac:dyDescent="0.25">
      <c r="A1106" t="s">
        <v>1807</v>
      </c>
      <c r="B1106" t="s">
        <v>1805</v>
      </c>
      <c r="C1106">
        <v>0.5</v>
      </c>
      <c r="D1106" t="s">
        <v>403</v>
      </c>
      <c r="E1106" t="s">
        <v>519</v>
      </c>
      <c r="F1106" t="s">
        <v>519</v>
      </c>
      <c r="G1106" s="284">
        <v>-0.1</v>
      </c>
      <c r="H1106"/>
      <c r="I1106"/>
      <c r="J1106"/>
      <c r="K1106" s="285">
        <v>44927</v>
      </c>
      <c r="L1106" s="286">
        <v>1.0090909090909091E-2</v>
      </c>
      <c r="M1106" s="286">
        <v>1.0090909090909091E-3</v>
      </c>
      <c r="N1106" s="286">
        <v>1.11E-2</v>
      </c>
    </row>
    <row r="1107" spans="1:14" ht="15" x14ac:dyDescent="0.25">
      <c r="A1107" t="s">
        <v>1806</v>
      </c>
      <c r="B1107" t="s">
        <v>1804</v>
      </c>
      <c r="C1107">
        <v>0.5</v>
      </c>
      <c r="D1107" t="s">
        <v>403</v>
      </c>
      <c r="E1107" t="s">
        <v>519</v>
      </c>
      <c r="F1107" t="s">
        <v>519</v>
      </c>
      <c r="G1107" s="284">
        <v>-0.1</v>
      </c>
      <c r="H1107"/>
      <c r="I1107"/>
      <c r="J1107"/>
      <c r="K1107" s="285">
        <v>44927</v>
      </c>
      <c r="L1107" s="286">
        <v>1.0090909090909091E-2</v>
      </c>
      <c r="M1107" s="286">
        <v>1.0090909090909091E-3</v>
      </c>
      <c r="N1107" s="286">
        <v>1.11E-2</v>
      </c>
    </row>
    <row r="1108" spans="1:14" ht="15" x14ac:dyDescent="0.25">
      <c r="A1108" t="s">
        <v>1805</v>
      </c>
      <c r="B1108" t="s">
        <v>1805</v>
      </c>
      <c r="C1108">
        <v>0.5</v>
      </c>
      <c r="D1108" t="s">
        <v>403</v>
      </c>
      <c r="E1108" t="s">
        <v>519</v>
      </c>
      <c r="F1108" t="s">
        <v>519</v>
      </c>
      <c r="G1108" s="284">
        <v>-0.1</v>
      </c>
      <c r="H1108"/>
      <c r="I1108"/>
      <c r="J1108"/>
      <c r="K1108" s="285">
        <v>44927</v>
      </c>
      <c r="L1108" s="286">
        <v>1.0090909090909091E-2</v>
      </c>
      <c r="M1108" s="286">
        <v>1.0090909090909091E-3</v>
      </c>
      <c r="N1108" s="286">
        <v>1.11E-2</v>
      </c>
    </row>
    <row r="1109" spans="1:14" ht="15" x14ac:dyDescent="0.25">
      <c r="A1109" t="s">
        <v>1804</v>
      </c>
      <c r="B1109" t="s">
        <v>1804</v>
      </c>
      <c r="C1109">
        <v>0.5</v>
      </c>
      <c r="D1109" t="s">
        <v>403</v>
      </c>
      <c r="E1109" t="s">
        <v>519</v>
      </c>
      <c r="F1109" t="s">
        <v>519</v>
      </c>
      <c r="G1109" s="284">
        <v>-0.1</v>
      </c>
      <c r="H1109"/>
      <c r="I1109"/>
      <c r="J1109"/>
      <c r="K1109" s="285">
        <v>44927</v>
      </c>
      <c r="L1109" s="286">
        <v>1.0090909090909091E-2</v>
      </c>
      <c r="M1109" s="286">
        <v>1.0090909090909091E-3</v>
      </c>
      <c r="N1109" s="286">
        <v>1.11E-2</v>
      </c>
    </row>
    <row r="1110" spans="1:14" ht="15" x14ac:dyDescent="0.25">
      <c r="A1110" t="s">
        <v>1800</v>
      </c>
      <c r="B1110" t="s">
        <v>1800</v>
      </c>
      <c r="C1110">
        <v>0.5</v>
      </c>
      <c r="D1110" t="s">
        <v>403</v>
      </c>
      <c r="E1110" t="s">
        <v>519</v>
      </c>
      <c r="F1110" t="s">
        <v>519</v>
      </c>
      <c r="G1110" s="284">
        <v>-0.1</v>
      </c>
      <c r="H1110"/>
      <c r="I1110"/>
      <c r="J1110"/>
      <c r="K1110" s="285">
        <v>44927</v>
      </c>
      <c r="L1110" s="286">
        <v>1.0090909090909091E-2</v>
      </c>
      <c r="M1110" s="286">
        <v>1.0090909090909091E-3</v>
      </c>
      <c r="N1110" s="286">
        <v>1.11E-2</v>
      </c>
    </row>
    <row r="1111" spans="1:14" ht="15" x14ac:dyDescent="0.25">
      <c r="A1111" t="s">
        <v>1803</v>
      </c>
      <c r="B1111" t="s">
        <v>1800</v>
      </c>
      <c r="C1111">
        <v>0.5</v>
      </c>
      <c r="D1111" t="s">
        <v>403</v>
      </c>
      <c r="E1111" t="s">
        <v>519</v>
      </c>
      <c r="F1111" t="s">
        <v>519</v>
      </c>
      <c r="G1111" s="284">
        <v>-0.1</v>
      </c>
      <c r="H1111"/>
      <c r="I1111"/>
      <c r="J1111"/>
      <c r="K1111" s="285">
        <v>44927</v>
      </c>
      <c r="L1111" s="286">
        <v>1.0090909090909091E-2</v>
      </c>
      <c r="M1111" s="286">
        <v>1.0090909090909091E-3</v>
      </c>
      <c r="N1111" s="286">
        <v>1.11E-2</v>
      </c>
    </row>
    <row r="1112" spans="1:14" ht="15" x14ac:dyDescent="0.25">
      <c r="A1112" t="s">
        <v>1802</v>
      </c>
      <c r="B1112" t="s">
        <v>1800</v>
      </c>
      <c r="C1112">
        <v>0.5</v>
      </c>
      <c r="D1112" t="s">
        <v>403</v>
      </c>
      <c r="E1112" t="s">
        <v>519</v>
      </c>
      <c r="F1112" t="s">
        <v>519</v>
      </c>
      <c r="G1112" s="284">
        <v>-0.1</v>
      </c>
      <c r="H1112"/>
      <c r="I1112"/>
      <c r="J1112"/>
      <c r="K1112" s="285">
        <v>44927</v>
      </c>
      <c r="L1112" s="286">
        <v>1.0090909090909091E-2</v>
      </c>
      <c r="M1112" s="286">
        <v>1.0090909090909091E-3</v>
      </c>
      <c r="N1112" s="286">
        <v>1.11E-2</v>
      </c>
    </row>
    <row r="1113" spans="1:14" ht="15" x14ac:dyDescent="0.25">
      <c r="A1113" t="s">
        <v>1801</v>
      </c>
      <c r="B1113" t="s">
        <v>1800</v>
      </c>
      <c r="C1113">
        <v>0.5</v>
      </c>
      <c r="D1113" t="s">
        <v>403</v>
      </c>
      <c r="E1113" t="s">
        <v>519</v>
      </c>
      <c r="F1113" t="s">
        <v>519</v>
      </c>
      <c r="G1113" s="284">
        <v>-0.1</v>
      </c>
      <c r="H1113"/>
      <c r="I1113"/>
      <c r="J1113"/>
      <c r="K1113" s="285">
        <v>44927</v>
      </c>
      <c r="L1113" s="286">
        <v>1.0090909090909091E-2</v>
      </c>
      <c r="M1113" s="286">
        <v>1.0090909090909091E-3</v>
      </c>
      <c r="N1113" s="286">
        <v>1.11E-2</v>
      </c>
    </row>
    <row r="1114" spans="1:14" ht="15" x14ac:dyDescent="0.25">
      <c r="A1114" t="s">
        <v>1798</v>
      </c>
      <c r="B1114" t="s">
        <v>1798</v>
      </c>
      <c r="C1114">
        <v>0.5</v>
      </c>
      <c r="D1114" t="s">
        <v>403</v>
      </c>
      <c r="E1114" t="s">
        <v>519</v>
      </c>
      <c r="F1114" t="s">
        <v>519</v>
      </c>
      <c r="G1114" s="284">
        <v>-0.1</v>
      </c>
      <c r="H1114"/>
      <c r="I1114"/>
      <c r="J1114"/>
      <c r="K1114" s="285">
        <v>44927</v>
      </c>
      <c r="L1114" s="286">
        <v>1.0090909090909091E-2</v>
      </c>
      <c r="M1114" s="286">
        <v>1.0090909090909091E-3</v>
      </c>
      <c r="N1114" s="286">
        <v>1.11E-2</v>
      </c>
    </row>
    <row r="1115" spans="1:14" ht="15" x14ac:dyDescent="0.25">
      <c r="A1115" t="s">
        <v>1799</v>
      </c>
      <c r="B1115" t="s">
        <v>1798</v>
      </c>
      <c r="C1115">
        <v>0.5</v>
      </c>
      <c r="D1115" t="s">
        <v>403</v>
      </c>
      <c r="E1115" t="s">
        <v>519</v>
      </c>
      <c r="F1115" t="s">
        <v>519</v>
      </c>
      <c r="G1115" s="284">
        <v>-0.1</v>
      </c>
      <c r="H1115"/>
      <c r="I1115"/>
      <c r="J1115"/>
      <c r="K1115" s="285">
        <v>44927</v>
      </c>
      <c r="L1115" s="286">
        <v>1.0090909090909091E-2</v>
      </c>
      <c r="M1115" s="286">
        <v>1.0090909090909091E-3</v>
      </c>
      <c r="N1115" s="286">
        <v>1.11E-2</v>
      </c>
    </row>
    <row r="1116" spans="1:14" ht="15" x14ac:dyDescent="0.25">
      <c r="A1116" t="s">
        <v>174</v>
      </c>
      <c r="B1116" t="s">
        <v>174</v>
      </c>
      <c r="C1116">
        <v>0.5</v>
      </c>
      <c r="D1116" t="s">
        <v>403</v>
      </c>
      <c r="E1116" t="s">
        <v>519</v>
      </c>
      <c r="F1116" t="s">
        <v>519</v>
      </c>
      <c r="G1116" s="284">
        <v>-0.1</v>
      </c>
      <c r="H1116"/>
      <c r="I1116"/>
      <c r="J1116"/>
      <c r="K1116" s="285">
        <v>44927</v>
      </c>
      <c r="L1116" s="286">
        <v>1.0090909090909091E-2</v>
      </c>
      <c r="M1116" s="286">
        <v>1.0090909090909091E-3</v>
      </c>
      <c r="N1116" s="286">
        <v>1.11E-2</v>
      </c>
    </row>
    <row r="1117" spans="1:14" ht="15" x14ac:dyDescent="0.25">
      <c r="A1117" t="s">
        <v>1797</v>
      </c>
      <c r="B1117" t="s">
        <v>174</v>
      </c>
      <c r="C1117">
        <v>0.5</v>
      </c>
      <c r="D1117" t="s">
        <v>403</v>
      </c>
      <c r="E1117" t="s">
        <v>519</v>
      </c>
      <c r="F1117" t="s">
        <v>519</v>
      </c>
      <c r="G1117" s="284">
        <v>-0.1</v>
      </c>
      <c r="H1117"/>
      <c r="I1117"/>
      <c r="J1117"/>
      <c r="K1117" s="285">
        <v>44927</v>
      </c>
      <c r="L1117" s="286">
        <v>1.0090909090909091E-2</v>
      </c>
      <c r="M1117" s="286">
        <v>1.0090909090909091E-3</v>
      </c>
      <c r="N1117" s="286">
        <v>1.11E-2</v>
      </c>
    </row>
    <row r="1118" spans="1:14" ht="15" x14ac:dyDescent="0.25">
      <c r="A1118" t="s">
        <v>1796</v>
      </c>
      <c r="B1118" t="s">
        <v>174</v>
      </c>
      <c r="C1118">
        <v>0.5</v>
      </c>
      <c r="D1118" t="s">
        <v>403</v>
      </c>
      <c r="E1118" t="s">
        <v>519</v>
      </c>
      <c r="F1118" t="s">
        <v>519</v>
      </c>
      <c r="G1118" s="284">
        <v>-0.1</v>
      </c>
      <c r="H1118"/>
      <c r="I1118"/>
      <c r="J1118"/>
      <c r="K1118" s="285">
        <v>44927</v>
      </c>
      <c r="L1118" s="286">
        <v>1.0090909090909091E-2</v>
      </c>
      <c r="M1118" s="286">
        <v>1.0090909090909091E-3</v>
      </c>
      <c r="N1118" s="286">
        <v>1.11E-2</v>
      </c>
    </row>
    <row r="1119" spans="1:14" ht="15" x14ac:dyDescent="0.25">
      <c r="A1119" t="s">
        <v>1794</v>
      </c>
      <c r="B1119" t="s">
        <v>1794</v>
      </c>
      <c r="C1119">
        <v>0.5</v>
      </c>
      <c r="D1119" t="s">
        <v>403</v>
      </c>
      <c r="E1119" t="s">
        <v>519</v>
      </c>
      <c r="F1119" t="s">
        <v>519</v>
      </c>
      <c r="G1119" s="284">
        <v>-0.1</v>
      </c>
      <c r="H1119"/>
      <c r="I1119"/>
      <c r="J1119"/>
      <c r="K1119" s="285">
        <v>44927</v>
      </c>
      <c r="L1119" s="286">
        <v>1.2909090909090907E-2</v>
      </c>
      <c r="M1119" s="286">
        <v>1.2909090909090926E-3</v>
      </c>
      <c r="N1119" s="286">
        <v>1.4199999999999999E-2</v>
      </c>
    </row>
    <row r="1120" spans="1:14" ht="15" x14ac:dyDescent="0.25">
      <c r="A1120" t="s">
        <v>127</v>
      </c>
      <c r="B1120" t="s">
        <v>127</v>
      </c>
      <c r="C1120">
        <v>0.5</v>
      </c>
      <c r="D1120" t="s">
        <v>403</v>
      </c>
      <c r="E1120" t="s">
        <v>519</v>
      </c>
      <c r="F1120" t="s">
        <v>519</v>
      </c>
      <c r="G1120" s="284">
        <v>-0.1</v>
      </c>
      <c r="H1120"/>
      <c r="I1120"/>
      <c r="J1120"/>
      <c r="K1120" s="285">
        <v>44927</v>
      </c>
      <c r="L1120" s="286">
        <v>1.2909090909090907E-2</v>
      </c>
      <c r="M1120" s="286">
        <v>1.2909090909090926E-3</v>
      </c>
      <c r="N1120" s="286">
        <v>1.4199999999999999E-2</v>
      </c>
    </row>
    <row r="1121" spans="1:14" ht="15" x14ac:dyDescent="0.25">
      <c r="A1121" t="s">
        <v>1795</v>
      </c>
      <c r="B1121" t="s">
        <v>1794</v>
      </c>
      <c r="C1121">
        <v>0.5</v>
      </c>
      <c r="D1121" t="s">
        <v>403</v>
      </c>
      <c r="E1121" t="s">
        <v>519</v>
      </c>
      <c r="F1121" t="s">
        <v>519</v>
      </c>
      <c r="G1121" s="284">
        <v>-0.1</v>
      </c>
      <c r="H1121"/>
      <c r="I1121"/>
      <c r="J1121"/>
      <c r="K1121" s="285">
        <v>44927</v>
      </c>
      <c r="L1121" s="286">
        <v>1.2909090909090907E-2</v>
      </c>
      <c r="M1121" s="286">
        <v>1.2909090909090926E-3</v>
      </c>
      <c r="N1121" s="286">
        <v>1.4199999999999999E-2</v>
      </c>
    </row>
    <row r="1122" spans="1:14" ht="15" x14ac:dyDescent="0.25">
      <c r="A1122" t="s">
        <v>1793</v>
      </c>
      <c r="B1122" t="s">
        <v>127</v>
      </c>
      <c r="C1122">
        <v>0.5</v>
      </c>
      <c r="D1122" t="s">
        <v>403</v>
      </c>
      <c r="E1122" t="s">
        <v>519</v>
      </c>
      <c r="F1122" t="s">
        <v>519</v>
      </c>
      <c r="G1122" s="284">
        <v>-0.1</v>
      </c>
      <c r="H1122"/>
      <c r="I1122"/>
      <c r="J1122"/>
      <c r="K1122" s="285">
        <v>44927</v>
      </c>
      <c r="L1122" s="286">
        <v>1.2909090909090907E-2</v>
      </c>
      <c r="M1122" s="286">
        <v>1.2909090909090926E-3</v>
      </c>
      <c r="N1122" s="286">
        <v>1.4199999999999999E-2</v>
      </c>
    </row>
    <row r="1123" spans="1:14" ht="15" x14ac:dyDescent="0.25">
      <c r="A1123" t="s">
        <v>1792</v>
      </c>
      <c r="B1123" t="s">
        <v>1791</v>
      </c>
      <c r="C1123">
        <v>0.5</v>
      </c>
      <c r="D1123" t="s">
        <v>403</v>
      </c>
      <c r="E1123" t="s">
        <v>519</v>
      </c>
      <c r="F1123" t="s">
        <v>519</v>
      </c>
      <c r="G1123" s="284">
        <v>0</v>
      </c>
      <c r="H1123"/>
      <c r="I1123"/>
      <c r="J1123"/>
      <c r="K1123" s="285">
        <v>43101</v>
      </c>
      <c r="L1123" s="286">
        <v>0</v>
      </c>
      <c r="M1123" s="286">
        <v>0</v>
      </c>
      <c r="N1123" s="286">
        <v>0</v>
      </c>
    </row>
    <row r="1124" spans="1:14" ht="15" x14ac:dyDescent="0.25">
      <c r="A1124" t="s">
        <v>1789</v>
      </c>
      <c r="B1124" t="s">
        <v>1789</v>
      </c>
      <c r="C1124">
        <v>0.5</v>
      </c>
      <c r="D1124" t="s">
        <v>403</v>
      </c>
      <c r="E1124" t="s">
        <v>519</v>
      </c>
      <c r="F1124" t="s">
        <v>519</v>
      </c>
      <c r="G1124" s="284">
        <v>-0.1</v>
      </c>
      <c r="H1124"/>
      <c r="I1124"/>
      <c r="J1124"/>
      <c r="K1124" s="285">
        <v>44927</v>
      </c>
      <c r="L1124" s="286">
        <v>1.2909090909090907E-2</v>
      </c>
      <c r="M1124" s="286">
        <v>1.2909090909090926E-3</v>
      </c>
      <c r="N1124" s="286">
        <v>1.4199999999999999E-2</v>
      </c>
    </row>
    <row r="1125" spans="1:14" ht="15" x14ac:dyDescent="0.25">
      <c r="A1125" t="s">
        <v>1790</v>
      </c>
      <c r="B1125" t="s">
        <v>1789</v>
      </c>
      <c r="C1125">
        <v>0.5</v>
      </c>
      <c r="D1125" t="s">
        <v>403</v>
      </c>
      <c r="E1125" t="s">
        <v>519</v>
      </c>
      <c r="F1125" t="s">
        <v>519</v>
      </c>
      <c r="G1125" s="284">
        <v>-0.1</v>
      </c>
      <c r="H1125"/>
      <c r="I1125"/>
      <c r="J1125"/>
      <c r="K1125" s="285">
        <v>44927</v>
      </c>
      <c r="L1125" s="286">
        <v>1.2909090909090907E-2</v>
      </c>
      <c r="M1125" s="286">
        <v>1.2909090909090926E-3</v>
      </c>
      <c r="N1125" s="286">
        <v>1.4199999999999999E-2</v>
      </c>
    </row>
    <row r="1126" spans="1:14" ht="15" x14ac:dyDescent="0.25">
      <c r="A1126" t="s">
        <v>1787</v>
      </c>
      <c r="B1126" t="s">
        <v>1787</v>
      </c>
      <c r="C1126">
        <v>0.5</v>
      </c>
      <c r="D1126" t="s">
        <v>403</v>
      </c>
      <c r="E1126" t="s">
        <v>519</v>
      </c>
      <c r="F1126" t="s">
        <v>519</v>
      </c>
      <c r="G1126" s="284">
        <v>-0.1</v>
      </c>
      <c r="H1126"/>
      <c r="I1126"/>
      <c r="J1126"/>
      <c r="K1126" s="285">
        <v>44927</v>
      </c>
      <c r="L1126" s="286">
        <v>1.2909090909090907E-2</v>
      </c>
      <c r="M1126" s="286">
        <v>1.2909090909090926E-3</v>
      </c>
      <c r="N1126" s="286">
        <v>1.4199999999999999E-2</v>
      </c>
    </row>
    <row r="1127" spans="1:14" ht="15" x14ac:dyDescent="0.25">
      <c r="A1127" t="s">
        <v>1788</v>
      </c>
      <c r="B1127" t="s">
        <v>1787</v>
      </c>
      <c r="C1127">
        <v>0.5</v>
      </c>
      <c r="D1127" t="s">
        <v>403</v>
      </c>
      <c r="E1127" t="s">
        <v>519</v>
      </c>
      <c r="F1127" t="s">
        <v>519</v>
      </c>
      <c r="G1127" s="284">
        <v>-0.1</v>
      </c>
      <c r="H1127"/>
      <c r="I1127"/>
      <c r="J1127"/>
      <c r="K1127" s="285">
        <v>44927</v>
      </c>
      <c r="L1127" s="286">
        <v>1.2909090909090907E-2</v>
      </c>
      <c r="M1127" s="286">
        <v>1.2909090909090926E-3</v>
      </c>
      <c r="N1127" s="286">
        <v>1.4199999999999999E-2</v>
      </c>
    </row>
    <row r="1128" spans="1:14" ht="15" x14ac:dyDescent="0.25">
      <c r="A1128" t="s">
        <v>1786</v>
      </c>
      <c r="B1128" t="s">
        <v>1785</v>
      </c>
      <c r="C1128">
        <v>0.5</v>
      </c>
      <c r="D1128" t="s">
        <v>403</v>
      </c>
      <c r="E1128" t="s">
        <v>519</v>
      </c>
      <c r="F1128" t="s">
        <v>519</v>
      </c>
      <c r="G1128" s="284">
        <v>-0.1</v>
      </c>
      <c r="H1128"/>
      <c r="I1128"/>
      <c r="J1128"/>
      <c r="K1128" s="285">
        <v>44927</v>
      </c>
      <c r="L1128" s="286">
        <v>1.2909090909090907E-2</v>
      </c>
      <c r="M1128" s="286">
        <v>1.2909090909090926E-3</v>
      </c>
      <c r="N1128" s="286">
        <v>1.4199999999999999E-2</v>
      </c>
    </row>
    <row r="1129" spans="1:14" ht="15" x14ac:dyDescent="0.25">
      <c r="A1129" t="s">
        <v>1785</v>
      </c>
      <c r="B1129" t="s">
        <v>1785</v>
      </c>
      <c r="C1129">
        <v>0.5</v>
      </c>
      <c r="D1129" t="s">
        <v>403</v>
      </c>
      <c r="E1129" t="s">
        <v>519</v>
      </c>
      <c r="F1129" t="s">
        <v>519</v>
      </c>
      <c r="G1129" s="284">
        <v>-0.1</v>
      </c>
      <c r="H1129"/>
      <c r="I1129"/>
      <c r="J1129"/>
      <c r="K1129" s="285">
        <v>44927</v>
      </c>
      <c r="L1129" s="286">
        <v>1.2909090909090907E-2</v>
      </c>
      <c r="M1129" s="286">
        <v>1.2909090909090926E-3</v>
      </c>
      <c r="N1129" s="286">
        <v>1.4199999999999999E-2</v>
      </c>
    </row>
    <row r="1130" spans="1:14" ht="15" x14ac:dyDescent="0.25">
      <c r="A1130" t="s">
        <v>1783</v>
      </c>
      <c r="B1130" t="s">
        <v>1783</v>
      </c>
      <c r="C1130">
        <v>0.5</v>
      </c>
      <c r="D1130" t="s">
        <v>403</v>
      </c>
      <c r="E1130" t="s">
        <v>519</v>
      </c>
      <c r="F1130" t="s">
        <v>519</v>
      </c>
      <c r="G1130" s="284">
        <v>-0.1</v>
      </c>
      <c r="H1130"/>
      <c r="I1130"/>
      <c r="J1130"/>
      <c r="K1130" s="285">
        <v>44927</v>
      </c>
      <c r="L1130" s="286">
        <v>1.2909090909090907E-2</v>
      </c>
      <c r="M1130" s="286">
        <v>1.2909090909090926E-3</v>
      </c>
      <c r="N1130" s="286">
        <v>1.4199999999999999E-2</v>
      </c>
    </row>
    <row r="1131" spans="1:14" ht="15" x14ac:dyDescent="0.25">
      <c r="A1131" t="s">
        <v>1784</v>
      </c>
      <c r="B1131" t="s">
        <v>1783</v>
      </c>
      <c r="C1131">
        <v>0.5</v>
      </c>
      <c r="D1131" t="s">
        <v>403</v>
      </c>
      <c r="E1131" t="s">
        <v>519</v>
      </c>
      <c r="F1131" t="s">
        <v>519</v>
      </c>
      <c r="G1131" s="284">
        <v>-0.1</v>
      </c>
      <c r="H1131"/>
      <c r="I1131"/>
      <c r="J1131"/>
      <c r="K1131" s="285">
        <v>44927</v>
      </c>
      <c r="L1131" s="286">
        <v>1.2909090909090907E-2</v>
      </c>
      <c r="M1131" s="286">
        <v>1.2909090909090926E-3</v>
      </c>
      <c r="N1131" s="286">
        <v>1.4199999999999999E-2</v>
      </c>
    </row>
    <row r="1132" spans="1:14" ht="15" x14ac:dyDescent="0.25">
      <c r="A1132" t="s">
        <v>1782</v>
      </c>
      <c r="B1132" t="s">
        <v>1780</v>
      </c>
      <c r="C1132">
        <v>0.5</v>
      </c>
      <c r="D1132" t="s">
        <v>403</v>
      </c>
      <c r="E1132" t="s">
        <v>519</v>
      </c>
      <c r="F1132" t="s">
        <v>519</v>
      </c>
      <c r="G1132" s="284">
        <v>-0.1</v>
      </c>
      <c r="H1132"/>
      <c r="I1132"/>
      <c r="J1132"/>
      <c r="K1132" s="285">
        <v>44927</v>
      </c>
      <c r="L1132" s="286">
        <v>1.2909090909090907E-2</v>
      </c>
      <c r="M1132" s="286">
        <v>1.2909090909090926E-3</v>
      </c>
      <c r="N1132" s="286">
        <v>1.4199999999999999E-2</v>
      </c>
    </row>
    <row r="1133" spans="1:14" ht="15" x14ac:dyDescent="0.25">
      <c r="A1133" t="s">
        <v>1781</v>
      </c>
      <c r="B1133" t="s">
        <v>1779</v>
      </c>
      <c r="C1133">
        <v>0.5</v>
      </c>
      <c r="D1133" t="s">
        <v>403</v>
      </c>
      <c r="E1133" t="s">
        <v>519</v>
      </c>
      <c r="F1133" t="s">
        <v>519</v>
      </c>
      <c r="G1133" s="284">
        <v>-0.1</v>
      </c>
      <c r="H1133"/>
      <c r="I1133"/>
      <c r="J1133"/>
      <c r="K1133" s="285">
        <v>44927</v>
      </c>
      <c r="L1133" s="286">
        <v>1.2909090909090907E-2</v>
      </c>
      <c r="M1133" s="286">
        <v>1.2909090909090926E-3</v>
      </c>
      <c r="N1133" s="286">
        <v>1.4199999999999999E-2</v>
      </c>
    </row>
    <row r="1134" spans="1:14" ht="15" x14ac:dyDescent="0.25">
      <c r="A1134" t="s">
        <v>1780</v>
      </c>
      <c r="B1134" t="s">
        <v>1780</v>
      </c>
      <c r="C1134">
        <v>0.5</v>
      </c>
      <c r="D1134" t="s">
        <v>403</v>
      </c>
      <c r="E1134" t="s">
        <v>519</v>
      </c>
      <c r="F1134" t="s">
        <v>519</v>
      </c>
      <c r="G1134" s="284">
        <v>-0.1</v>
      </c>
      <c r="H1134"/>
      <c r="I1134"/>
      <c r="J1134"/>
      <c r="K1134" s="285">
        <v>44927</v>
      </c>
      <c r="L1134" s="286">
        <v>1.2909090909090907E-2</v>
      </c>
      <c r="M1134" s="286">
        <v>1.2909090909090926E-3</v>
      </c>
      <c r="N1134" s="286">
        <v>1.4199999999999999E-2</v>
      </c>
    </row>
    <row r="1135" spans="1:14" ht="15" x14ac:dyDescent="0.25">
      <c r="A1135" t="s">
        <v>1779</v>
      </c>
      <c r="B1135" t="s">
        <v>1779</v>
      </c>
      <c r="C1135">
        <v>0.5</v>
      </c>
      <c r="D1135" t="s">
        <v>403</v>
      </c>
      <c r="E1135" t="s">
        <v>519</v>
      </c>
      <c r="F1135" t="s">
        <v>519</v>
      </c>
      <c r="G1135" s="284">
        <v>-0.1</v>
      </c>
      <c r="H1135"/>
      <c r="I1135"/>
      <c r="J1135"/>
      <c r="K1135" s="285">
        <v>44927</v>
      </c>
      <c r="L1135" s="286">
        <v>1.2909090909090907E-2</v>
      </c>
      <c r="M1135" s="286">
        <v>1.2909090909090926E-3</v>
      </c>
      <c r="N1135" s="286">
        <v>1.4199999999999999E-2</v>
      </c>
    </row>
    <row r="1136" spans="1:14" ht="15" x14ac:dyDescent="0.25">
      <c r="A1136" t="s">
        <v>1777</v>
      </c>
      <c r="B1136" t="s">
        <v>1777</v>
      </c>
      <c r="C1136">
        <v>0.5</v>
      </c>
      <c r="D1136" t="s">
        <v>403</v>
      </c>
      <c r="E1136" t="s">
        <v>519</v>
      </c>
      <c r="F1136" t="s">
        <v>519</v>
      </c>
      <c r="G1136" s="284">
        <v>-0.1</v>
      </c>
      <c r="H1136"/>
      <c r="I1136"/>
      <c r="J1136"/>
      <c r="K1136" s="285">
        <v>44927</v>
      </c>
      <c r="L1136" s="286">
        <v>1.2909090909090907E-2</v>
      </c>
      <c r="M1136" s="286">
        <v>1.2909090909090926E-3</v>
      </c>
      <c r="N1136" s="286">
        <v>1.4199999999999999E-2</v>
      </c>
    </row>
    <row r="1137" spans="1:14" ht="15" x14ac:dyDescent="0.25">
      <c r="A1137" t="s">
        <v>1778</v>
      </c>
      <c r="B1137" t="s">
        <v>1777</v>
      </c>
      <c r="C1137">
        <v>0.5</v>
      </c>
      <c r="D1137" t="s">
        <v>403</v>
      </c>
      <c r="E1137" t="s">
        <v>519</v>
      </c>
      <c r="F1137" t="s">
        <v>519</v>
      </c>
      <c r="G1137" s="284">
        <v>-0.1</v>
      </c>
      <c r="H1137"/>
      <c r="I1137"/>
      <c r="J1137"/>
      <c r="K1137" s="285">
        <v>44927</v>
      </c>
      <c r="L1137" s="286">
        <v>1.2909090909090907E-2</v>
      </c>
      <c r="M1137" s="286">
        <v>1.2909090909090926E-3</v>
      </c>
      <c r="N1137" s="286">
        <v>1.4199999999999999E-2</v>
      </c>
    </row>
    <row r="1138" spans="1:14" ht="15" x14ac:dyDescent="0.25">
      <c r="A1138" t="s">
        <v>358</v>
      </c>
      <c r="B1138" t="s">
        <v>358</v>
      </c>
      <c r="C1138">
        <v>0.5</v>
      </c>
      <c r="D1138" t="s">
        <v>403</v>
      </c>
      <c r="E1138" t="s">
        <v>519</v>
      </c>
      <c r="F1138" t="s">
        <v>519</v>
      </c>
      <c r="G1138" s="284">
        <v>-0.1</v>
      </c>
      <c r="H1138"/>
      <c r="I1138"/>
      <c r="J1138"/>
      <c r="K1138" s="285">
        <v>44927</v>
      </c>
      <c r="L1138" s="286">
        <v>1.2909090909090907E-2</v>
      </c>
      <c r="M1138" s="286">
        <v>1.2909090909090926E-3</v>
      </c>
      <c r="N1138" s="286">
        <v>1.4199999999999999E-2</v>
      </c>
    </row>
    <row r="1139" spans="1:14" ht="15" x14ac:dyDescent="0.25">
      <c r="A1139" t="s">
        <v>1776</v>
      </c>
      <c r="B1139" t="s">
        <v>358</v>
      </c>
      <c r="C1139">
        <v>0.5</v>
      </c>
      <c r="D1139" t="s">
        <v>403</v>
      </c>
      <c r="E1139" t="s">
        <v>519</v>
      </c>
      <c r="F1139" t="s">
        <v>519</v>
      </c>
      <c r="G1139" s="284">
        <v>-0.1</v>
      </c>
      <c r="H1139"/>
      <c r="I1139"/>
      <c r="J1139"/>
      <c r="K1139" s="285">
        <v>44927</v>
      </c>
      <c r="L1139" s="286">
        <v>1.2909090909090907E-2</v>
      </c>
      <c r="M1139" s="286">
        <v>1.2909090909090926E-3</v>
      </c>
      <c r="N1139" s="286">
        <v>1.4199999999999999E-2</v>
      </c>
    </row>
    <row r="1140" spans="1:14" ht="15" x14ac:dyDescent="0.25">
      <c r="A1140" t="s">
        <v>1774</v>
      </c>
      <c r="B1140" t="s">
        <v>1774</v>
      </c>
      <c r="C1140">
        <v>0.5</v>
      </c>
      <c r="D1140" t="s">
        <v>403</v>
      </c>
      <c r="E1140" t="s">
        <v>519</v>
      </c>
      <c r="F1140" t="s">
        <v>519</v>
      </c>
      <c r="G1140" s="284">
        <v>-0.1</v>
      </c>
      <c r="H1140"/>
      <c r="I1140"/>
      <c r="J1140"/>
      <c r="K1140" s="285">
        <v>44927</v>
      </c>
      <c r="L1140" s="286">
        <v>1.2909090909090907E-2</v>
      </c>
      <c r="M1140" s="286">
        <v>1.2909090909090926E-3</v>
      </c>
      <c r="N1140" s="286">
        <v>1.4199999999999999E-2</v>
      </c>
    </row>
    <row r="1141" spans="1:14" ht="15" x14ac:dyDescent="0.25">
      <c r="A1141" t="s">
        <v>1775</v>
      </c>
      <c r="B1141" t="s">
        <v>1774</v>
      </c>
      <c r="C1141">
        <v>0.5</v>
      </c>
      <c r="D1141" t="s">
        <v>403</v>
      </c>
      <c r="E1141" t="s">
        <v>519</v>
      </c>
      <c r="F1141" t="s">
        <v>519</v>
      </c>
      <c r="G1141" s="284">
        <v>-0.1</v>
      </c>
      <c r="H1141"/>
      <c r="I1141"/>
      <c r="J1141"/>
      <c r="K1141" s="285">
        <v>44927</v>
      </c>
      <c r="L1141" s="286">
        <v>1.2909090909090907E-2</v>
      </c>
      <c r="M1141" s="286">
        <v>1.2909090909090926E-3</v>
      </c>
      <c r="N1141" s="286">
        <v>1.4199999999999999E-2</v>
      </c>
    </row>
    <row r="1142" spans="1:14" ht="15" x14ac:dyDescent="0.25">
      <c r="A1142" t="s">
        <v>1772</v>
      </c>
      <c r="B1142" t="s">
        <v>1772</v>
      </c>
      <c r="C1142">
        <v>0.5</v>
      </c>
      <c r="D1142" t="s">
        <v>403</v>
      </c>
      <c r="E1142" t="s">
        <v>519</v>
      </c>
      <c r="F1142" t="s">
        <v>519</v>
      </c>
      <c r="G1142" s="284">
        <v>-0.1</v>
      </c>
      <c r="H1142"/>
      <c r="I1142"/>
      <c r="J1142"/>
      <c r="K1142" s="285">
        <v>44927</v>
      </c>
      <c r="L1142" s="286">
        <v>1.2909090909090907E-2</v>
      </c>
      <c r="M1142" s="286">
        <v>1.2909090909090926E-3</v>
      </c>
      <c r="N1142" s="286">
        <v>1.4199999999999999E-2</v>
      </c>
    </row>
    <row r="1143" spans="1:14" ht="15" x14ac:dyDescent="0.25">
      <c r="A1143" t="s">
        <v>1773</v>
      </c>
      <c r="B1143" t="s">
        <v>1772</v>
      </c>
      <c r="C1143">
        <v>0.5</v>
      </c>
      <c r="D1143" t="s">
        <v>403</v>
      </c>
      <c r="E1143" t="s">
        <v>519</v>
      </c>
      <c r="F1143" t="s">
        <v>519</v>
      </c>
      <c r="G1143" s="284">
        <v>-0.1</v>
      </c>
      <c r="H1143"/>
      <c r="I1143"/>
      <c r="J1143"/>
      <c r="K1143" s="285">
        <v>44927</v>
      </c>
      <c r="L1143" s="286">
        <v>1.2909090909090907E-2</v>
      </c>
      <c r="M1143" s="286">
        <v>1.2909090909090926E-3</v>
      </c>
      <c r="N1143" s="286">
        <v>1.4199999999999999E-2</v>
      </c>
    </row>
    <row r="1144" spans="1:14" ht="15" x14ac:dyDescent="0.25">
      <c r="A1144" t="s">
        <v>359</v>
      </c>
      <c r="B1144" t="s">
        <v>1770</v>
      </c>
      <c r="C1144">
        <v>0.5</v>
      </c>
      <c r="D1144" t="s">
        <v>403</v>
      </c>
      <c r="E1144" t="s">
        <v>519</v>
      </c>
      <c r="F1144" t="s">
        <v>519</v>
      </c>
      <c r="G1144" s="284">
        <v>-0.1</v>
      </c>
      <c r="H1144"/>
      <c r="I1144"/>
      <c r="J1144"/>
      <c r="K1144" s="285">
        <v>44927</v>
      </c>
      <c r="L1144" s="286">
        <v>1.2909090909090907E-2</v>
      </c>
      <c r="M1144" s="286">
        <v>1.2909090909090926E-3</v>
      </c>
      <c r="N1144" s="286">
        <v>1.4199999999999999E-2</v>
      </c>
    </row>
    <row r="1145" spans="1:14" ht="15" x14ac:dyDescent="0.25">
      <c r="A1145" t="s">
        <v>1771</v>
      </c>
      <c r="B1145" t="s">
        <v>1770</v>
      </c>
      <c r="C1145">
        <v>0.5</v>
      </c>
      <c r="D1145" t="s">
        <v>403</v>
      </c>
      <c r="E1145" t="s">
        <v>519</v>
      </c>
      <c r="F1145" t="s">
        <v>519</v>
      </c>
      <c r="G1145" s="284">
        <v>-0.1</v>
      </c>
      <c r="H1145"/>
      <c r="I1145"/>
      <c r="J1145"/>
      <c r="K1145" s="285">
        <v>44927</v>
      </c>
      <c r="L1145" s="286">
        <v>1.2909090909090907E-2</v>
      </c>
      <c r="M1145" s="286">
        <v>1.2909090909090926E-3</v>
      </c>
      <c r="N1145" s="286">
        <v>1.4199999999999999E-2</v>
      </c>
    </row>
    <row r="1146" spans="1:14" ht="15" x14ac:dyDescent="0.25">
      <c r="A1146" t="s">
        <v>1769</v>
      </c>
      <c r="B1146" t="s">
        <v>1768</v>
      </c>
      <c r="C1146">
        <v>0.5</v>
      </c>
      <c r="D1146" t="s">
        <v>403</v>
      </c>
      <c r="E1146" t="s">
        <v>519</v>
      </c>
      <c r="F1146" t="s">
        <v>519</v>
      </c>
      <c r="G1146" s="284">
        <v>0</v>
      </c>
      <c r="H1146"/>
      <c r="I1146"/>
      <c r="J1146"/>
      <c r="K1146" s="285">
        <v>43101</v>
      </c>
      <c r="L1146" s="286">
        <v>0</v>
      </c>
      <c r="M1146" s="286">
        <v>0</v>
      </c>
      <c r="N1146" s="286">
        <v>0</v>
      </c>
    </row>
    <row r="1147" spans="1:14" ht="15" x14ac:dyDescent="0.25">
      <c r="A1147" t="s">
        <v>1767</v>
      </c>
      <c r="B1147" t="s">
        <v>1766</v>
      </c>
      <c r="C1147">
        <v>0.5</v>
      </c>
      <c r="D1147" t="s">
        <v>403</v>
      </c>
      <c r="E1147" t="s">
        <v>519</v>
      </c>
      <c r="F1147" t="s">
        <v>519</v>
      </c>
      <c r="G1147" s="284">
        <v>0</v>
      </c>
      <c r="H1147"/>
      <c r="I1147"/>
      <c r="J1147"/>
      <c r="K1147" s="285">
        <v>43101</v>
      </c>
      <c r="L1147" s="286">
        <v>0</v>
      </c>
      <c r="M1147" s="286">
        <v>0</v>
      </c>
      <c r="N1147" s="286">
        <v>0</v>
      </c>
    </row>
    <row r="1148" spans="1:14" ht="15" x14ac:dyDescent="0.25">
      <c r="A1148" t="s">
        <v>1765</v>
      </c>
      <c r="B1148" t="s">
        <v>1764</v>
      </c>
      <c r="C1148">
        <v>0.5</v>
      </c>
      <c r="D1148" t="s">
        <v>403</v>
      </c>
      <c r="E1148" t="s">
        <v>519</v>
      </c>
      <c r="F1148" t="s">
        <v>519</v>
      </c>
      <c r="G1148" s="284">
        <v>0</v>
      </c>
      <c r="H1148"/>
      <c r="I1148"/>
      <c r="J1148"/>
      <c r="K1148" s="285">
        <v>43101</v>
      </c>
      <c r="L1148" s="286">
        <v>0</v>
      </c>
      <c r="M1148" s="286">
        <v>0</v>
      </c>
      <c r="N1148" s="286">
        <v>0</v>
      </c>
    </row>
    <row r="1149" spans="1:14" ht="15" x14ac:dyDescent="0.25">
      <c r="A1149" t="s">
        <v>398</v>
      </c>
      <c r="B1149" t="s">
        <v>398</v>
      </c>
      <c r="C1149">
        <v>0.5</v>
      </c>
      <c r="D1149" t="s">
        <v>403</v>
      </c>
      <c r="E1149" t="s">
        <v>519</v>
      </c>
      <c r="F1149" t="s">
        <v>519</v>
      </c>
      <c r="G1149" s="284">
        <v>0</v>
      </c>
      <c r="H1149"/>
      <c r="I1149"/>
      <c r="J1149"/>
      <c r="K1149" s="285">
        <v>44927</v>
      </c>
      <c r="L1149" s="286">
        <v>2.35E-2</v>
      </c>
      <c r="M1149" s="286">
        <v>0</v>
      </c>
      <c r="N1149" s="286">
        <v>2.35E-2</v>
      </c>
    </row>
    <row r="1150" spans="1:14" ht="15" x14ac:dyDescent="0.25">
      <c r="A1150" t="s">
        <v>1763</v>
      </c>
      <c r="B1150" t="s">
        <v>1761</v>
      </c>
      <c r="C1150">
        <v>0.5</v>
      </c>
      <c r="D1150" t="s">
        <v>403</v>
      </c>
      <c r="E1150" t="s">
        <v>519</v>
      </c>
      <c r="F1150" t="s">
        <v>519</v>
      </c>
      <c r="G1150" s="284">
        <v>0</v>
      </c>
      <c r="H1150"/>
      <c r="I1150"/>
      <c r="J1150"/>
      <c r="K1150" s="285">
        <v>44927</v>
      </c>
      <c r="L1150" s="286">
        <v>2.35E-2</v>
      </c>
      <c r="M1150" s="286">
        <v>0</v>
      </c>
      <c r="N1150" s="286">
        <v>2.35E-2</v>
      </c>
    </row>
    <row r="1151" spans="1:14" ht="15" x14ac:dyDescent="0.25">
      <c r="A1151" t="s">
        <v>1762</v>
      </c>
      <c r="B1151" t="s">
        <v>1761</v>
      </c>
      <c r="C1151">
        <v>0.5</v>
      </c>
      <c r="D1151" t="s">
        <v>403</v>
      </c>
      <c r="E1151" t="s">
        <v>519</v>
      </c>
      <c r="F1151" t="s">
        <v>519</v>
      </c>
      <c r="G1151" s="284">
        <v>0</v>
      </c>
      <c r="H1151"/>
      <c r="I1151"/>
      <c r="J1151"/>
      <c r="K1151" s="285">
        <v>44927</v>
      </c>
      <c r="L1151" s="286">
        <v>2.35E-2</v>
      </c>
      <c r="M1151" s="286">
        <v>0</v>
      </c>
      <c r="N1151" s="286">
        <v>2.35E-2</v>
      </c>
    </row>
    <row r="1152" spans="1:14" ht="15" x14ac:dyDescent="0.25">
      <c r="A1152" t="s">
        <v>1760</v>
      </c>
      <c r="B1152" t="s">
        <v>398</v>
      </c>
      <c r="C1152">
        <v>0.5</v>
      </c>
      <c r="D1152" t="s">
        <v>403</v>
      </c>
      <c r="E1152" t="s">
        <v>519</v>
      </c>
      <c r="F1152" t="s">
        <v>519</v>
      </c>
      <c r="G1152" s="284">
        <v>0</v>
      </c>
      <c r="H1152"/>
      <c r="I1152"/>
      <c r="J1152"/>
      <c r="K1152" s="285">
        <v>44927</v>
      </c>
      <c r="L1152" s="286">
        <v>2.35E-2</v>
      </c>
      <c r="M1152" s="286">
        <v>0</v>
      </c>
      <c r="N1152" s="286">
        <v>2.35E-2</v>
      </c>
    </row>
    <row r="1153" spans="1:14" ht="15" x14ac:dyDescent="0.25">
      <c r="A1153" t="s">
        <v>1759</v>
      </c>
      <c r="B1153" t="s">
        <v>1757</v>
      </c>
      <c r="C1153">
        <v>0.5</v>
      </c>
      <c r="D1153" t="s">
        <v>403</v>
      </c>
      <c r="E1153" t="s">
        <v>519</v>
      </c>
      <c r="F1153" t="s">
        <v>519</v>
      </c>
      <c r="G1153" s="284">
        <v>0</v>
      </c>
      <c r="H1153"/>
      <c r="I1153"/>
      <c r="J1153"/>
      <c r="K1153" s="285">
        <v>44927</v>
      </c>
      <c r="L1153" s="286">
        <v>1.7100000000000001E-2</v>
      </c>
      <c r="M1153" s="286">
        <v>0</v>
      </c>
      <c r="N1153" s="286">
        <v>1.7100000000000001E-2</v>
      </c>
    </row>
    <row r="1154" spans="1:14" ht="15" x14ac:dyDescent="0.25">
      <c r="A1154" t="s">
        <v>1758</v>
      </c>
      <c r="B1154" t="s">
        <v>1757</v>
      </c>
      <c r="C1154">
        <v>0.5</v>
      </c>
      <c r="D1154" t="s">
        <v>403</v>
      </c>
      <c r="E1154" t="s">
        <v>519</v>
      </c>
      <c r="F1154" t="s">
        <v>519</v>
      </c>
      <c r="G1154" s="284">
        <v>0</v>
      </c>
      <c r="H1154"/>
      <c r="I1154"/>
      <c r="J1154"/>
      <c r="K1154" s="285">
        <v>44927</v>
      </c>
      <c r="L1154" s="286">
        <v>1.7100000000000001E-2</v>
      </c>
      <c r="M1154" s="286">
        <v>0</v>
      </c>
      <c r="N1154" s="286">
        <v>1.7100000000000001E-2</v>
      </c>
    </row>
    <row r="1155" spans="1:14" ht="15" x14ac:dyDescent="0.25">
      <c r="A1155" t="s">
        <v>1756</v>
      </c>
      <c r="B1155" t="s">
        <v>1754</v>
      </c>
      <c r="C1155">
        <v>0.5</v>
      </c>
      <c r="D1155" t="s">
        <v>403</v>
      </c>
      <c r="E1155" t="s">
        <v>519</v>
      </c>
      <c r="F1155" t="s">
        <v>519</v>
      </c>
      <c r="G1155" s="284">
        <v>0</v>
      </c>
      <c r="H1155"/>
      <c r="I1155"/>
      <c r="J1155"/>
      <c r="K1155" s="285">
        <v>44927</v>
      </c>
      <c r="L1155" s="286">
        <v>1.7100000000000001E-2</v>
      </c>
      <c r="M1155" s="286">
        <v>0</v>
      </c>
      <c r="N1155" s="286">
        <v>1.7100000000000001E-2</v>
      </c>
    </row>
    <row r="1156" spans="1:14" ht="15" x14ac:dyDescent="0.25">
      <c r="A1156" t="s">
        <v>1755</v>
      </c>
      <c r="B1156" t="s">
        <v>1754</v>
      </c>
      <c r="C1156">
        <v>0.5</v>
      </c>
      <c r="D1156" t="s">
        <v>403</v>
      </c>
      <c r="E1156" t="s">
        <v>519</v>
      </c>
      <c r="F1156" t="s">
        <v>519</v>
      </c>
      <c r="G1156" s="284">
        <v>0</v>
      </c>
      <c r="H1156"/>
      <c r="I1156"/>
      <c r="J1156"/>
      <c r="K1156" s="285">
        <v>44927</v>
      </c>
      <c r="L1156" s="286">
        <v>1.7100000000000001E-2</v>
      </c>
      <c r="M1156" s="286">
        <v>0</v>
      </c>
      <c r="N1156" s="286">
        <v>1.7100000000000001E-2</v>
      </c>
    </row>
    <row r="1157" spans="1:14" ht="15" x14ac:dyDescent="0.25">
      <c r="A1157" t="s">
        <v>1753</v>
      </c>
      <c r="B1157" t="s">
        <v>1752</v>
      </c>
      <c r="C1157">
        <v>0.5</v>
      </c>
      <c r="D1157" t="s">
        <v>403</v>
      </c>
      <c r="E1157" t="s">
        <v>519</v>
      </c>
      <c r="F1157" t="s">
        <v>519</v>
      </c>
      <c r="G1157" s="284">
        <v>0</v>
      </c>
      <c r="H1157"/>
      <c r="I1157"/>
      <c r="J1157"/>
      <c r="K1157" s="285">
        <v>43101</v>
      </c>
      <c r="L1157" s="286">
        <v>0</v>
      </c>
      <c r="M1157" s="286">
        <v>0</v>
      </c>
      <c r="N1157" s="286">
        <v>0</v>
      </c>
    </row>
    <row r="1158" spans="1:14" ht="15" x14ac:dyDescent="0.25">
      <c r="A1158" t="s">
        <v>1751</v>
      </c>
      <c r="B1158" t="s">
        <v>1750</v>
      </c>
      <c r="C1158">
        <v>0.5</v>
      </c>
      <c r="D1158" t="s">
        <v>403</v>
      </c>
      <c r="E1158" t="s">
        <v>519</v>
      </c>
      <c r="F1158" t="s">
        <v>519</v>
      </c>
      <c r="G1158" s="284">
        <v>0</v>
      </c>
      <c r="H1158"/>
      <c r="I1158"/>
      <c r="J1158"/>
      <c r="K1158" s="285">
        <v>43101</v>
      </c>
      <c r="L1158" s="286">
        <v>0</v>
      </c>
      <c r="M1158" s="286">
        <v>0</v>
      </c>
      <c r="N1158" s="286">
        <v>0</v>
      </c>
    </row>
    <row r="1159" spans="1:14" ht="15" x14ac:dyDescent="0.25">
      <c r="A1159" t="s">
        <v>1749</v>
      </c>
      <c r="B1159" t="s">
        <v>1748</v>
      </c>
      <c r="C1159">
        <v>0.5</v>
      </c>
      <c r="D1159" t="s">
        <v>403</v>
      </c>
      <c r="E1159" t="s">
        <v>519</v>
      </c>
      <c r="F1159" t="s">
        <v>519</v>
      </c>
      <c r="G1159" s="284">
        <v>0</v>
      </c>
      <c r="H1159"/>
      <c r="I1159"/>
      <c r="J1159"/>
      <c r="K1159" s="285">
        <v>43101</v>
      </c>
      <c r="L1159" s="286">
        <v>0</v>
      </c>
      <c r="M1159" s="286">
        <v>0</v>
      </c>
      <c r="N1159" s="286">
        <v>0</v>
      </c>
    </row>
    <row r="1160" spans="1:14" ht="15" x14ac:dyDescent="0.25">
      <c r="A1160" t="s">
        <v>1747</v>
      </c>
      <c r="B1160" t="s">
        <v>1746</v>
      </c>
      <c r="C1160">
        <v>0.5</v>
      </c>
      <c r="D1160" t="s">
        <v>403</v>
      </c>
      <c r="E1160" t="s">
        <v>519</v>
      </c>
      <c r="F1160" t="s">
        <v>519</v>
      </c>
      <c r="G1160" s="284">
        <v>0</v>
      </c>
      <c r="H1160"/>
      <c r="I1160"/>
      <c r="J1160"/>
      <c r="K1160" s="285">
        <v>43101</v>
      </c>
      <c r="L1160" s="286">
        <v>0</v>
      </c>
      <c r="M1160" s="286">
        <v>0</v>
      </c>
      <c r="N1160" s="286">
        <v>0</v>
      </c>
    </row>
    <row r="1161" spans="1:14" ht="15" x14ac:dyDescent="0.25">
      <c r="A1161" t="s">
        <v>1744</v>
      </c>
      <c r="B1161" t="s">
        <v>1744</v>
      </c>
      <c r="C1161">
        <v>0.5</v>
      </c>
      <c r="D1161" t="s">
        <v>403</v>
      </c>
      <c r="E1161" t="s">
        <v>519</v>
      </c>
      <c r="F1161" t="s">
        <v>519</v>
      </c>
      <c r="G1161" s="284">
        <v>0</v>
      </c>
      <c r="H1161"/>
      <c r="I1161"/>
      <c r="J1161"/>
      <c r="K1161" s="285">
        <v>44927</v>
      </c>
      <c r="L1161" s="286">
        <v>4.0999999999999995E-3</v>
      </c>
      <c r="M1161" s="286">
        <v>0</v>
      </c>
      <c r="N1161" s="286">
        <v>4.0999999999999995E-3</v>
      </c>
    </row>
    <row r="1162" spans="1:14" ht="15" x14ac:dyDescent="0.25">
      <c r="A1162" t="s">
        <v>1745</v>
      </c>
      <c r="B1162" t="s">
        <v>1744</v>
      </c>
      <c r="C1162">
        <v>0.5</v>
      </c>
      <c r="D1162" t="s">
        <v>403</v>
      </c>
      <c r="E1162" t="s">
        <v>519</v>
      </c>
      <c r="F1162" t="s">
        <v>519</v>
      </c>
      <c r="G1162" s="284">
        <v>0</v>
      </c>
      <c r="H1162"/>
      <c r="I1162"/>
      <c r="J1162"/>
      <c r="K1162" s="285">
        <v>44927</v>
      </c>
      <c r="L1162" s="286">
        <v>4.0999999999999995E-3</v>
      </c>
      <c r="M1162" s="286">
        <v>0</v>
      </c>
      <c r="N1162" s="286">
        <v>4.0999999999999995E-3</v>
      </c>
    </row>
    <row r="1163" spans="1:14" ht="15" x14ac:dyDescent="0.25">
      <c r="A1163" t="s">
        <v>399</v>
      </c>
      <c r="B1163" t="s">
        <v>399</v>
      </c>
      <c r="C1163">
        <v>0.5</v>
      </c>
      <c r="D1163" t="s">
        <v>403</v>
      </c>
      <c r="E1163" t="s">
        <v>519</v>
      </c>
      <c r="F1163" t="s">
        <v>519</v>
      </c>
      <c r="G1163" s="284">
        <v>0</v>
      </c>
      <c r="H1163"/>
      <c r="I1163"/>
      <c r="J1163"/>
      <c r="K1163" s="285">
        <v>44927</v>
      </c>
      <c r="L1163" s="286">
        <v>4.0999999999999995E-3</v>
      </c>
      <c r="M1163" s="286">
        <v>0</v>
      </c>
      <c r="N1163" s="286">
        <v>4.0999999999999995E-3</v>
      </c>
    </row>
    <row r="1164" spans="1:14" ht="15" x14ac:dyDescent="0.25">
      <c r="A1164" t="s">
        <v>1743</v>
      </c>
      <c r="B1164" t="s">
        <v>399</v>
      </c>
      <c r="C1164">
        <v>0.5</v>
      </c>
      <c r="D1164" t="s">
        <v>403</v>
      </c>
      <c r="E1164" t="s">
        <v>519</v>
      </c>
      <c r="F1164" t="s">
        <v>519</v>
      </c>
      <c r="G1164" s="284">
        <v>0</v>
      </c>
      <c r="H1164"/>
      <c r="I1164"/>
      <c r="J1164"/>
      <c r="K1164" s="285">
        <v>44927</v>
      </c>
      <c r="L1164" s="286">
        <v>4.0999999999999995E-3</v>
      </c>
      <c r="M1164" s="286">
        <v>0</v>
      </c>
      <c r="N1164" s="286">
        <v>4.0999999999999995E-3</v>
      </c>
    </row>
    <row r="1165" spans="1:14" ht="15" x14ac:dyDescent="0.25">
      <c r="A1165" t="s">
        <v>1742</v>
      </c>
      <c r="B1165" t="s">
        <v>1740</v>
      </c>
      <c r="C1165">
        <v>0.5</v>
      </c>
      <c r="D1165" t="s">
        <v>403</v>
      </c>
      <c r="E1165" t="s">
        <v>519</v>
      </c>
      <c r="F1165" t="s">
        <v>519</v>
      </c>
      <c r="G1165" s="284">
        <v>0</v>
      </c>
      <c r="H1165"/>
      <c r="I1165"/>
      <c r="J1165"/>
      <c r="K1165" s="285">
        <v>44927</v>
      </c>
      <c r="L1165" s="286">
        <v>1.49E-2</v>
      </c>
      <c r="M1165" s="286">
        <v>0</v>
      </c>
      <c r="N1165" s="286">
        <v>1.49E-2</v>
      </c>
    </row>
    <row r="1166" spans="1:14" ht="15" x14ac:dyDescent="0.25">
      <c r="A1166" t="s">
        <v>1741</v>
      </c>
      <c r="B1166" t="s">
        <v>1740</v>
      </c>
      <c r="C1166">
        <v>0.5</v>
      </c>
      <c r="D1166" t="s">
        <v>403</v>
      </c>
      <c r="E1166" t="s">
        <v>519</v>
      </c>
      <c r="F1166" t="s">
        <v>519</v>
      </c>
      <c r="G1166" s="284">
        <v>0</v>
      </c>
      <c r="H1166"/>
      <c r="I1166"/>
      <c r="J1166"/>
      <c r="K1166" s="285">
        <v>44927</v>
      </c>
      <c r="L1166" s="286">
        <v>1.49E-2</v>
      </c>
      <c r="M1166" s="286">
        <v>0</v>
      </c>
      <c r="N1166" s="286">
        <v>1.49E-2</v>
      </c>
    </row>
    <row r="1167" spans="1:14" ht="15" x14ac:dyDescent="0.25">
      <c r="A1167" t="s">
        <v>360</v>
      </c>
      <c r="B1167" t="s">
        <v>1738</v>
      </c>
      <c r="C1167">
        <v>0.5</v>
      </c>
      <c r="D1167" t="s">
        <v>403</v>
      </c>
      <c r="E1167" t="s">
        <v>519</v>
      </c>
      <c r="F1167" t="s">
        <v>519</v>
      </c>
      <c r="G1167" s="284">
        <v>0</v>
      </c>
      <c r="H1167"/>
      <c r="I1167"/>
      <c r="J1167"/>
      <c r="K1167" s="285">
        <v>44927</v>
      </c>
      <c r="L1167" s="286">
        <v>1.49E-2</v>
      </c>
      <c r="M1167" s="286">
        <v>0</v>
      </c>
      <c r="N1167" s="286">
        <v>1.49E-2</v>
      </c>
    </row>
    <row r="1168" spans="1:14" ht="15" x14ac:dyDescent="0.25">
      <c r="A1168" t="s">
        <v>1739</v>
      </c>
      <c r="B1168" t="s">
        <v>1738</v>
      </c>
      <c r="C1168">
        <v>0.5</v>
      </c>
      <c r="D1168" t="s">
        <v>403</v>
      </c>
      <c r="E1168" t="s">
        <v>519</v>
      </c>
      <c r="F1168" t="s">
        <v>519</v>
      </c>
      <c r="G1168" s="284">
        <v>0</v>
      </c>
      <c r="H1168"/>
      <c r="I1168"/>
      <c r="J1168"/>
      <c r="K1168" s="285">
        <v>44927</v>
      </c>
      <c r="L1168" s="286">
        <v>1.49E-2</v>
      </c>
      <c r="M1168" s="286">
        <v>0</v>
      </c>
      <c r="N1168" s="286">
        <v>1.49E-2</v>
      </c>
    </row>
    <row r="1169" spans="1:14" ht="15" x14ac:dyDescent="0.25">
      <c r="A1169" t="s">
        <v>1737</v>
      </c>
      <c r="B1169" t="s">
        <v>1735</v>
      </c>
      <c r="C1169">
        <v>0.5</v>
      </c>
      <c r="D1169" t="s">
        <v>403</v>
      </c>
      <c r="E1169" t="s">
        <v>519</v>
      </c>
      <c r="F1169" t="s">
        <v>519</v>
      </c>
      <c r="G1169" s="284">
        <v>0</v>
      </c>
      <c r="H1169"/>
      <c r="I1169"/>
      <c r="J1169"/>
      <c r="K1169" s="285">
        <v>44927</v>
      </c>
      <c r="L1169" s="286">
        <v>1.49E-2</v>
      </c>
      <c r="M1169" s="286">
        <v>0</v>
      </c>
      <c r="N1169" s="286">
        <v>1.49E-2</v>
      </c>
    </row>
    <row r="1170" spans="1:14" ht="15" x14ac:dyDescent="0.25">
      <c r="A1170" t="s">
        <v>1736</v>
      </c>
      <c r="B1170" t="s">
        <v>1735</v>
      </c>
      <c r="C1170">
        <v>0.5</v>
      </c>
      <c r="D1170" t="s">
        <v>403</v>
      </c>
      <c r="E1170" t="s">
        <v>519</v>
      </c>
      <c r="F1170" t="s">
        <v>519</v>
      </c>
      <c r="G1170" s="284">
        <v>0</v>
      </c>
      <c r="H1170"/>
      <c r="I1170"/>
      <c r="J1170"/>
      <c r="K1170" s="285">
        <v>44927</v>
      </c>
      <c r="L1170" s="286">
        <v>1.49E-2</v>
      </c>
      <c r="M1170" s="286">
        <v>0</v>
      </c>
      <c r="N1170" s="286">
        <v>1.49E-2</v>
      </c>
    </row>
    <row r="1171" spans="1:14" ht="15" x14ac:dyDescent="0.25">
      <c r="A1171" t="s">
        <v>1734</v>
      </c>
      <c r="B1171" t="s">
        <v>1732</v>
      </c>
      <c r="C1171">
        <v>0.5</v>
      </c>
      <c r="D1171" t="s">
        <v>403</v>
      </c>
      <c r="E1171" t="s">
        <v>519</v>
      </c>
      <c r="F1171" t="s">
        <v>519</v>
      </c>
      <c r="G1171" s="284">
        <v>0</v>
      </c>
      <c r="H1171"/>
      <c r="I1171"/>
      <c r="J1171"/>
      <c r="K1171" s="285">
        <v>44927</v>
      </c>
      <c r="L1171" s="286">
        <v>1.49E-2</v>
      </c>
      <c r="M1171" s="286">
        <v>0</v>
      </c>
      <c r="N1171" s="286">
        <v>1.49E-2</v>
      </c>
    </row>
    <row r="1172" spans="1:14" ht="15" x14ac:dyDescent="0.25">
      <c r="A1172" t="s">
        <v>1733</v>
      </c>
      <c r="B1172" t="s">
        <v>1732</v>
      </c>
      <c r="C1172">
        <v>0.5</v>
      </c>
      <c r="D1172" t="s">
        <v>403</v>
      </c>
      <c r="E1172" t="s">
        <v>519</v>
      </c>
      <c r="F1172" t="s">
        <v>519</v>
      </c>
      <c r="G1172" s="284">
        <v>0</v>
      </c>
      <c r="H1172"/>
      <c r="I1172"/>
      <c r="J1172"/>
      <c r="K1172" s="285">
        <v>44927</v>
      </c>
      <c r="L1172" s="286">
        <v>1.49E-2</v>
      </c>
      <c r="M1172" s="286">
        <v>0</v>
      </c>
      <c r="N1172" s="286">
        <v>1.49E-2</v>
      </c>
    </row>
    <row r="1173" spans="1:14" ht="15" x14ac:dyDescent="0.25">
      <c r="A1173" t="s">
        <v>1731</v>
      </c>
      <c r="B1173" t="s">
        <v>1730</v>
      </c>
      <c r="C1173">
        <v>0.5</v>
      </c>
      <c r="D1173" t="s">
        <v>403</v>
      </c>
      <c r="E1173" t="s">
        <v>519</v>
      </c>
      <c r="F1173" t="s">
        <v>519</v>
      </c>
      <c r="G1173" s="284">
        <v>0</v>
      </c>
      <c r="H1173"/>
      <c r="I1173"/>
      <c r="J1173"/>
      <c r="K1173" s="285">
        <v>44927</v>
      </c>
      <c r="L1173" s="286">
        <v>1.49E-2</v>
      </c>
      <c r="M1173" s="286">
        <v>0</v>
      </c>
      <c r="N1173" s="286">
        <v>1.49E-2</v>
      </c>
    </row>
    <row r="1174" spans="1:14" ht="15" x14ac:dyDescent="0.25">
      <c r="A1174" t="s">
        <v>1729</v>
      </c>
      <c r="B1174" t="s">
        <v>1727</v>
      </c>
      <c r="C1174">
        <v>0.5</v>
      </c>
      <c r="D1174" t="s">
        <v>403</v>
      </c>
      <c r="E1174" t="s">
        <v>519</v>
      </c>
      <c r="F1174" t="s">
        <v>519</v>
      </c>
      <c r="G1174" s="284">
        <v>0</v>
      </c>
      <c r="H1174"/>
      <c r="I1174"/>
      <c r="J1174"/>
      <c r="K1174" s="285">
        <v>44927</v>
      </c>
      <c r="L1174" s="286">
        <v>1.2800000000000001E-2</v>
      </c>
      <c r="M1174" s="286">
        <v>0</v>
      </c>
      <c r="N1174" s="286">
        <v>1.2800000000000001E-2</v>
      </c>
    </row>
    <row r="1175" spans="1:14" ht="15" x14ac:dyDescent="0.25">
      <c r="A1175" t="s">
        <v>1728</v>
      </c>
      <c r="B1175" t="s">
        <v>1727</v>
      </c>
      <c r="C1175">
        <v>0.5</v>
      </c>
      <c r="D1175" t="s">
        <v>403</v>
      </c>
      <c r="E1175" t="s">
        <v>519</v>
      </c>
      <c r="F1175" t="s">
        <v>519</v>
      </c>
      <c r="G1175" s="284">
        <v>0</v>
      </c>
      <c r="H1175"/>
      <c r="I1175"/>
      <c r="J1175"/>
      <c r="K1175" s="285">
        <v>44927</v>
      </c>
      <c r="L1175" s="286">
        <v>1.2800000000000001E-2</v>
      </c>
      <c r="M1175" s="286">
        <v>0</v>
      </c>
      <c r="N1175" s="286">
        <v>1.2800000000000001E-2</v>
      </c>
    </row>
    <row r="1176" spans="1:14" ht="15" x14ac:dyDescent="0.25">
      <c r="A1176" t="s">
        <v>361</v>
      </c>
      <c r="B1176" t="s">
        <v>1725</v>
      </c>
      <c r="C1176">
        <v>0.5</v>
      </c>
      <c r="D1176" t="s">
        <v>403</v>
      </c>
      <c r="E1176" t="s">
        <v>519</v>
      </c>
      <c r="F1176" t="s">
        <v>519</v>
      </c>
      <c r="G1176" s="284">
        <v>0</v>
      </c>
      <c r="H1176"/>
      <c r="I1176"/>
      <c r="J1176"/>
      <c r="K1176" s="285">
        <v>44927</v>
      </c>
      <c r="L1176" s="286">
        <v>1.2800000000000001E-2</v>
      </c>
      <c r="M1176" s="286">
        <v>0</v>
      </c>
      <c r="N1176" s="286">
        <v>1.2800000000000001E-2</v>
      </c>
    </row>
    <row r="1177" spans="1:14" ht="15" x14ac:dyDescent="0.25">
      <c r="A1177" t="s">
        <v>1726</v>
      </c>
      <c r="B1177" t="s">
        <v>1725</v>
      </c>
      <c r="C1177">
        <v>0.5</v>
      </c>
      <c r="D1177" t="s">
        <v>403</v>
      </c>
      <c r="E1177" t="s">
        <v>519</v>
      </c>
      <c r="F1177" t="s">
        <v>519</v>
      </c>
      <c r="G1177" s="284">
        <v>0</v>
      </c>
      <c r="H1177"/>
      <c r="I1177"/>
      <c r="J1177"/>
      <c r="K1177" s="285">
        <v>44927</v>
      </c>
      <c r="L1177" s="286">
        <v>1.2800000000000001E-2</v>
      </c>
      <c r="M1177" s="286">
        <v>0</v>
      </c>
      <c r="N1177" s="286">
        <v>1.2800000000000001E-2</v>
      </c>
    </row>
    <row r="1178" spans="1:14" ht="15" x14ac:dyDescent="0.25">
      <c r="A1178" t="s">
        <v>1724</v>
      </c>
      <c r="B1178" t="s">
        <v>1716</v>
      </c>
      <c r="C1178">
        <v>0.5</v>
      </c>
      <c r="D1178" t="s">
        <v>403</v>
      </c>
      <c r="E1178" t="s">
        <v>519</v>
      </c>
      <c r="F1178" t="s">
        <v>519</v>
      </c>
      <c r="G1178" s="284">
        <v>0</v>
      </c>
      <c r="H1178"/>
      <c r="I1178"/>
      <c r="J1178"/>
      <c r="K1178" s="285">
        <v>43101</v>
      </c>
      <c r="L1178" s="286">
        <v>0</v>
      </c>
      <c r="M1178" s="286">
        <v>0</v>
      </c>
      <c r="N1178" s="286">
        <v>0</v>
      </c>
    </row>
    <row r="1179" spans="1:14" ht="15" x14ac:dyDescent="0.25">
      <c r="A1179" t="s">
        <v>1723</v>
      </c>
      <c r="B1179" t="s">
        <v>1720</v>
      </c>
      <c r="C1179">
        <v>0.5</v>
      </c>
      <c r="D1179" t="s">
        <v>403</v>
      </c>
      <c r="E1179" t="s">
        <v>519</v>
      </c>
      <c r="F1179" t="s">
        <v>519</v>
      </c>
      <c r="G1179" s="284">
        <v>0</v>
      </c>
      <c r="H1179"/>
      <c r="I1179"/>
      <c r="J1179"/>
      <c r="K1179" s="285">
        <v>44927</v>
      </c>
      <c r="L1179" s="286">
        <v>1.2800000000000001E-2</v>
      </c>
      <c r="M1179" s="286">
        <v>0</v>
      </c>
      <c r="N1179" s="286">
        <v>1.2800000000000001E-2</v>
      </c>
    </row>
    <row r="1180" spans="1:14" ht="15" x14ac:dyDescent="0.25">
      <c r="A1180" t="s">
        <v>1722</v>
      </c>
      <c r="B1180" t="s">
        <v>1718</v>
      </c>
      <c r="C1180">
        <v>0.5</v>
      </c>
      <c r="D1180" t="s">
        <v>403</v>
      </c>
      <c r="E1180" t="s">
        <v>519</v>
      </c>
      <c r="F1180" t="s">
        <v>519</v>
      </c>
      <c r="G1180" s="284">
        <v>0</v>
      </c>
      <c r="H1180"/>
      <c r="I1180"/>
      <c r="J1180"/>
      <c r="K1180" s="285">
        <v>44927</v>
      </c>
      <c r="L1180" s="286">
        <v>1.2800000000000001E-2</v>
      </c>
      <c r="M1180" s="286">
        <v>0</v>
      </c>
      <c r="N1180" s="286">
        <v>1.2800000000000001E-2</v>
      </c>
    </row>
    <row r="1181" spans="1:14" ht="15" x14ac:dyDescent="0.25">
      <c r="A1181" t="s">
        <v>1721</v>
      </c>
      <c r="B1181" t="s">
        <v>1720</v>
      </c>
      <c r="C1181">
        <v>0.5</v>
      </c>
      <c r="D1181" t="s">
        <v>403</v>
      </c>
      <c r="E1181" t="s">
        <v>519</v>
      </c>
      <c r="F1181" t="s">
        <v>519</v>
      </c>
      <c r="G1181" s="284">
        <v>0</v>
      </c>
      <c r="H1181"/>
      <c r="I1181"/>
      <c r="J1181"/>
      <c r="K1181" s="285">
        <v>44927</v>
      </c>
      <c r="L1181" s="286">
        <v>1.2800000000000001E-2</v>
      </c>
      <c r="M1181" s="286">
        <v>0</v>
      </c>
      <c r="N1181" s="286">
        <v>1.2800000000000001E-2</v>
      </c>
    </row>
    <row r="1182" spans="1:14" ht="15" x14ac:dyDescent="0.25">
      <c r="A1182" t="s">
        <v>1719</v>
      </c>
      <c r="B1182" t="s">
        <v>1718</v>
      </c>
      <c r="C1182">
        <v>0.5</v>
      </c>
      <c r="D1182" t="s">
        <v>403</v>
      </c>
      <c r="E1182" t="s">
        <v>519</v>
      </c>
      <c r="F1182" t="s">
        <v>519</v>
      </c>
      <c r="G1182" s="284">
        <v>0</v>
      </c>
      <c r="H1182"/>
      <c r="I1182"/>
      <c r="J1182"/>
      <c r="K1182" s="285">
        <v>44927</v>
      </c>
      <c r="L1182" s="286">
        <v>1.2800000000000001E-2</v>
      </c>
      <c r="M1182" s="286">
        <v>0</v>
      </c>
      <c r="N1182" s="286">
        <v>1.2800000000000001E-2</v>
      </c>
    </row>
    <row r="1183" spans="1:14" ht="15" x14ac:dyDescent="0.25">
      <c r="A1183" t="s">
        <v>1717</v>
      </c>
      <c r="B1183" t="s">
        <v>1716</v>
      </c>
      <c r="C1183">
        <v>0.5</v>
      </c>
      <c r="D1183" t="s">
        <v>403</v>
      </c>
      <c r="E1183" t="s">
        <v>519</v>
      </c>
      <c r="F1183" t="s">
        <v>519</v>
      </c>
      <c r="G1183" s="284">
        <v>0</v>
      </c>
      <c r="H1183"/>
      <c r="I1183"/>
      <c r="J1183"/>
      <c r="K1183" s="285">
        <v>43101</v>
      </c>
      <c r="L1183" s="286">
        <v>0</v>
      </c>
      <c r="M1183" s="286">
        <v>0</v>
      </c>
      <c r="N1183" s="286">
        <v>0</v>
      </c>
    </row>
    <row r="1184" spans="1:14" ht="15" x14ac:dyDescent="0.25">
      <c r="A1184" t="s">
        <v>1715</v>
      </c>
      <c r="B1184" t="s">
        <v>1714</v>
      </c>
      <c r="C1184">
        <v>0.5</v>
      </c>
      <c r="D1184" t="s">
        <v>403</v>
      </c>
      <c r="E1184" t="s">
        <v>519</v>
      </c>
      <c r="F1184" t="s">
        <v>519</v>
      </c>
      <c r="G1184" s="284">
        <v>0</v>
      </c>
      <c r="H1184"/>
      <c r="I1184"/>
      <c r="J1184"/>
      <c r="K1184" s="285">
        <v>43101</v>
      </c>
      <c r="L1184" s="286">
        <v>0</v>
      </c>
      <c r="M1184" s="286">
        <v>0</v>
      </c>
      <c r="N1184" s="286">
        <v>0</v>
      </c>
    </row>
    <row r="1185" spans="1:14" ht="15" x14ac:dyDescent="0.25">
      <c r="A1185" t="s">
        <v>1708</v>
      </c>
      <c r="B1185" t="s">
        <v>1708</v>
      </c>
      <c r="C1185">
        <v>0.5</v>
      </c>
      <c r="D1185" t="s">
        <v>403</v>
      </c>
      <c r="E1185" t="s">
        <v>519</v>
      </c>
      <c r="F1185" t="s">
        <v>519</v>
      </c>
      <c r="G1185" s="284">
        <v>0</v>
      </c>
      <c r="H1185"/>
      <c r="I1185"/>
      <c r="J1185"/>
      <c r="K1185" s="285">
        <v>44927</v>
      </c>
      <c r="L1185" s="286">
        <v>1.29E-2</v>
      </c>
      <c r="M1185" s="286">
        <v>0</v>
      </c>
      <c r="N1185" s="286">
        <v>1.29E-2</v>
      </c>
    </row>
    <row r="1186" spans="1:14" ht="15" x14ac:dyDescent="0.25">
      <c r="A1186" t="s">
        <v>1713</v>
      </c>
      <c r="B1186" t="s">
        <v>1708</v>
      </c>
      <c r="C1186">
        <v>0.5</v>
      </c>
      <c r="D1186" t="s">
        <v>403</v>
      </c>
      <c r="E1186" t="s">
        <v>519</v>
      </c>
      <c r="F1186" t="s">
        <v>519</v>
      </c>
      <c r="G1186" s="284">
        <v>0</v>
      </c>
      <c r="H1186"/>
      <c r="I1186"/>
      <c r="J1186"/>
      <c r="K1186" s="285">
        <v>44927</v>
      </c>
      <c r="L1186" s="286">
        <v>1.29E-2</v>
      </c>
      <c r="M1186" s="286">
        <v>0</v>
      </c>
      <c r="N1186" s="286">
        <v>1.29E-2</v>
      </c>
    </row>
    <row r="1187" spans="1:14" ht="15" x14ac:dyDescent="0.25">
      <c r="A1187" t="s">
        <v>1712</v>
      </c>
      <c r="B1187" t="s">
        <v>1708</v>
      </c>
      <c r="C1187">
        <v>0.5</v>
      </c>
      <c r="D1187" t="s">
        <v>403</v>
      </c>
      <c r="E1187" t="s">
        <v>519</v>
      </c>
      <c r="F1187" t="s">
        <v>519</v>
      </c>
      <c r="G1187" s="284">
        <v>0</v>
      </c>
      <c r="H1187"/>
      <c r="I1187"/>
      <c r="J1187"/>
      <c r="K1187" s="285">
        <v>44927</v>
      </c>
      <c r="L1187" s="286">
        <v>1.29E-2</v>
      </c>
      <c r="M1187" s="286">
        <v>0</v>
      </c>
      <c r="N1187" s="286">
        <v>1.29E-2</v>
      </c>
    </row>
    <row r="1188" spans="1:14" ht="15" x14ac:dyDescent="0.25">
      <c r="A1188" t="s">
        <v>1711</v>
      </c>
      <c r="B1188" t="s">
        <v>1708</v>
      </c>
      <c r="C1188">
        <v>0.5</v>
      </c>
      <c r="D1188" t="s">
        <v>403</v>
      </c>
      <c r="E1188" t="s">
        <v>519</v>
      </c>
      <c r="F1188" t="s">
        <v>519</v>
      </c>
      <c r="G1188" s="284">
        <v>0</v>
      </c>
      <c r="H1188"/>
      <c r="I1188"/>
      <c r="J1188"/>
      <c r="K1188" s="285">
        <v>44927</v>
      </c>
      <c r="L1188" s="286">
        <v>1.29E-2</v>
      </c>
      <c r="M1188" s="286">
        <v>0</v>
      </c>
      <c r="N1188" s="286">
        <v>1.29E-2</v>
      </c>
    </row>
    <row r="1189" spans="1:14" ht="15" x14ac:dyDescent="0.25">
      <c r="A1189" t="s">
        <v>1710</v>
      </c>
      <c r="B1189" t="s">
        <v>1708</v>
      </c>
      <c r="C1189">
        <v>0.5</v>
      </c>
      <c r="D1189" t="s">
        <v>403</v>
      </c>
      <c r="E1189" t="s">
        <v>519</v>
      </c>
      <c r="F1189" t="s">
        <v>519</v>
      </c>
      <c r="G1189" s="284">
        <v>0</v>
      </c>
      <c r="H1189"/>
      <c r="I1189"/>
      <c r="J1189"/>
      <c r="K1189" s="285">
        <v>44927</v>
      </c>
      <c r="L1189" s="286">
        <v>1.29E-2</v>
      </c>
      <c r="M1189" s="286">
        <v>0</v>
      </c>
      <c r="N1189" s="286">
        <v>1.29E-2</v>
      </c>
    </row>
    <row r="1190" spans="1:14" ht="15" x14ac:dyDescent="0.25">
      <c r="A1190" t="s">
        <v>1709</v>
      </c>
      <c r="B1190" t="s">
        <v>1708</v>
      </c>
      <c r="C1190">
        <v>0.5</v>
      </c>
      <c r="D1190" t="s">
        <v>403</v>
      </c>
      <c r="E1190" t="s">
        <v>519</v>
      </c>
      <c r="F1190" t="s">
        <v>519</v>
      </c>
      <c r="G1190" s="284">
        <v>0</v>
      </c>
      <c r="H1190"/>
      <c r="I1190"/>
      <c r="J1190"/>
      <c r="K1190" s="285">
        <v>44927</v>
      </c>
      <c r="L1190" s="286">
        <v>1.29E-2</v>
      </c>
      <c r="M1190" s="286">
        <v>0</v>
      </c>
      <c r="N1190" s="286">
        <v>1.29E-2</v>
      </c>
    </row>
    <row r="1191" spans="1:14" ht="15" x14ac:dyDescent="0.25">
      <c r="A1191" t="s">
        <v>1707</v>
      </c>
      <c r="B1191" t="s">
        <v>1112</v>
      </c>
      <c r="C1191">
        <v>0.5</v>
      </c>
      <c r="D1191" t="s">
        <v>783</v>
      </c>
      <c r="E1191" t="s">
        <v>519</v>
      </c>
      <c r="F1191" t="s">
        <v>519</v>
      </c>
      <c r="G1191" s="284">
        <v>0</v>
      </c>
      <c r="H1191"/>
      <c r="I1191"/>
      <c r="J1191"/>
      <c r="K1191" s="285">
        <v>42979</v>
      </c>
      <c r="L1191" s="286">
        <v>0</v>
      </c>
      <c r="M1191" s="286">
        <v>0</v>
      </c>
      <c r="N1191" s="286">
        <v>0</v>
      </c>
    </row>
    <row r="1192" spans="1:14" ht="15" x14ac:dyDescent="0.25">
      <c r="A1192" t="s">
        <v>1706</v>
      </c>
      <c r="B1192" t="s">
        <v>1704</v>
      </c>
      <c r="C1192">
        <v>0.5</v>
      </c>
      <c r="D1192" t="s">
        <v>403</v>
      </c>
      <c r="E1192" t="s">
        <v>519</v>
      </c>
      <c r="F1192" t="s">
        <v>519</v>
      </c>
      <c r="G1192" s="284">
        <v>0</v>
      </c>
      <c r="H1192"/>
      <c r="I1192"/>
      <c r="J1192"/>
      <c r="K1192" s="285">
        <v>44927</v>
      </c>
      <c r="L1192" s="286">
        <v>1.23E-2</v>
      </c>
      <c r="M1192" s="286">
        <v>0</v>
      </c>
      <c r="N1192" s="286">
        <v>1.23E-2</v>
      </c>
    </row>
    <row r="1193" spans="1:14" ht="15" x14ac:dyDescent="0.25">
      <c r="A1193" t="s">
        <v>1705</v>
      </c>
      <c r="B1193" t="s">
        <v>1704</v>
      </c>
      <c r="C1193">
        <v>0.5</v>
      </c>
      <c r="D1193" t="s">
        <v>403</v>
      </c>
      <c r="E1193" t="s">
        <v>519</v>
      </c>
      <c r="F1193" t="s">
        <v>519</v>
      </c>
      <c r="G1193" s="284">
        <v>0</v>
      </c>
      <c r="H1193"/>
      <c r="I1193"/>
      <c r="J1193"/>
      <c r="K1193" s="285">
        <v>44927</v>
      </c>
      <c r="L1193" s="286">
        <v>1.23E-2</v>
      </c>
      <c r="M1193" s="286">
        <v>0</v>
      </c>
      <c r="N1193" s="286">
        <v>1.23E-2</v>
      </c>
    </row>
    <row r="1194" spans="1:14" ht="15" x14ac:dyDescent="0.25">
      <c r="A1194" t="s">
        <v>1702</v>
      </c>
      <c r="B1194" t="s">
        <v>1702</v>
      </c>
      <c r="C1194">
        <v>0.5</v>
      </c>
      <c r="D1194" t="s">
        <v>403</v>
      </c>
      <c r="E1194" t="s">
        <v>519</v>
      </c>
      <c r="F1194" t="s">
        <v>519</v>
      </c>
      <c r="G1194" s="284">
        <v>0</v>
      </c>
      <c r="H1194"/>
      <c r="I1194"/>
      <c r="J1194"/>
      <c r="K1194" s="285">
        <v>44927</v>
      </c>
      <c r="L1194" s="286">
        <v>1.23E-2</v>
      </c>
      <c r="M1194" s="286">
        <v>0</v>
      </c>
      <c r="N1194" s="286">
        <v>1.23E-2</v>
      </c>
    </row>
    <row r="1195" spans="1:14" ht="15" x14ac:dyDescent="0.25">
      <c r="A1195" t="s">
        <v>1703</v>
      </c>
      <c r="B1195" t="s">
        <v>1702</v>
      </c>
      <c r="C1195">
        <v>0.5</v>
      </c>
      <c r="D1195" t="s">
        <v>403</v>
      </c>
      <c r="E1195" t="s">
        <v>519</v>
      </c>
      <c r="F1195" t="s">
        <v>519</v>
      </c>
      <c r="G1195" s="284">
        <v>0</v>
      </c>
      <c r="H1195"/>
      <c r="I1195"/>
      <c r="J1195"/>
      <c r="K1195" s="285">
        <v>44927</v>
      </c>
      <c r="L1195" s="286">
        <v>1.23E-2</v>
      </c>
      <c r="M1195" s="286">
        <v>0</v>
      </c>
      <c r="N1195" s="286">
        <v>1.23E-2</v>
      </c>
    </row>
    <row r="1196" spans="1:14" ht="15" x14ac:dyDescent="0.25">
      <c r="A1196" t="s">
        <v>1701</v>
      </c>
      <c r="B1196" t="s">
        <v>538</v>
      </c>
      <c r="C1196">
        <v>0.5</v>
      </c>
      <c r="D1196" t="s">
        <v>403</v>
      </c>
      <c r="E1196" t="s">
        <v>519</v>
      </c>
      <c r="F1196" t="s">
        <v>519</v>
      </c>
      <c r="G1196" s="284">
        <v>0</v>
      </c>
      <c r="H1196"/>
      <c r="I1196"/>
      <c r="J1196"/>
      <c r="K1196" s="285">
        <v>40391</v>
      </c>
      <c r="L1196" s="286">
        <v>0</v>
      </c>
      <c r="M1196" s="286">
        <v>0</v>
      </c>
      <c r="N1196" s="286">
        <v>0</v>
      </c>
    </row>
    <row r="1197" spans="1:14" ht="15" x14ac:dyDescent="0.25">
      <c r="A1197" t="s">
        <v>224</v>
      </c>
      <c r="B1197" t="s">
        <v>538</v>
      </c>
      <c r="C1197">
        <v>0.5</v>
      </c>
      <c r="D1197" t="s">
        <v>403</v>
      </c>
      <c r="E1197" t="s">
        <v>519</v>
      </c>
      <c r="F1197" t="s">
        <v>519</v>
      </c>
      <c r="G1197" s="284">
        <v>0</v>
      </c>
      <c r="H1197"/>
      <c r="I1197"/>
      <c r="J1197"/>
      <c r="K1197" s="285">
        <v>40391</v>
      </c>
      <c r="L1197" s="286">
        <v>0</v>
      </c>
      <c r="M1197" s="286">
        <v>0</v>
      </c>
      <c r="N1197" s="286">
        <v>0</v>
      </c>
    </row>
    <row r="1198" spans="1:14" ht="15" x14ac:dyDescent="0.25">
      <c r="A1198" t="s">
        <v>1700</v>
      </c>
      <c r="B1198" t="s">
        <v>538</v>
      </c>
      <c r="C1198">
        <v>0.5</v>
      </c>
      <c r="D1198" t="s">
        <v>403</v>
      </c>
      <c r="E1198" t="s">
        <v>519</v>
      </c>
      <c r="F1198" t="s">
        <v>519</v>
      </c>
      <c r="G1198" s="284">
        <v>0</v>
      </c>
      <c r="H1198"/>
      <c r="I1198"/>
      <c r="J1198"/>
      <c r="K1198" s="285">
        <v>40391</v>
      </c>
      <c r="L1198" s="286">
        <v>0</v>
      </c>
      <c r="M1198" s="286">
        <v>0</v>
      </c>
      <c r="N1198" s="286">
        <v>0</v>
      </c>
    </row>
    <row r="1199" spans="1:14" ht="15" x14ac:dyDescent="0.25">
      <c r="A1199" t="s">
        <v>1699</v>
      </c>
      <c r="B1199" t="s">
        <v>538</v>
      </c>
      <c r="C1199">
        <v>0.5</v>
      </c>
      <c r="D1199" t="s">
        <v>403</v>
      </c>
      <c r="E1199" t="s">
        <v>519</v>
      </c>
      <c r="F1199" t="s">
        <v>519</v>
      </c>
      <c r="G1199" s="284">
        <v>0</v>
      </c>
      <c r="H1199"/>
      <c r="I1199"/>
      <c r="J1199"/>
      <c r="K1199" s="285">
        <v>40391</v>
      </c>
      <c r="L1199" s="286">
        <v>0</v>
      </c>
      <c r="M1199" s="286">
        <v>0</v>
      </c>
      <c r="N1199" s="286">
        <v>0</v>
      </c>
    </row>
    <row r="1200" spans="1:14" ht="15" x14ac:dyDescent="0.25">
      <c r="A1200" t="s">
        <v>1698</v>
      </c>
      <c r="B1200" t="s">
        <v>538</v>
      </c>
      <c r="C1200">
        <v>0.5</v>
      </c>
      <c r="D1200" t="s">
        <v>403</v>
      </c>
      <c r="E1200" t="s">
        <v>519</v>
      </c>
      <c r="F1200" t="s">
        <v>519</v>
      </c>
      <c r="G1200" s="284">
        <v>0</v>
      </c>
      <c r="H1200"/>
      <c r="I1200"/>
      <c r="J1200"/>
      <c r="K1200" s="285">
        <v>40391</v>
      </c>
      <c r="L1200" s="286">
        <v>0</v>
      </c>
      <c r="M1200" s="286">
        <v>0</v>
      </c>
      <c r="N1200" s="286">
        <v>0</v>
      </c>
    </row>
    <row r="1201" spans="1:14" ht="15" x14ac:dyDescent="0.25">
      <c r="A1201" t="s">
        <v>1697</v>
      </c>
      <c r="B1201" t="s">
        <v>538</v>
      </c>
      <c r="C1201">
        <v>0.5</v>
      </c>
      <c r="D1201" t="s">
        <v>403</v>
      </c>
      <c r="E1201" t="s">
        <v>519</v>
      </c>
      <c r="F1201" t="s">
        <v>519</v>
      </c>
      <c r="G1201" s="284">
        <v>0</v>
      </c>
      <c r="H1201"/>
      <c r="I1201"/>
      <c r="J1201"/>
      <c r="K1201" s="285">
        <v>40391</v>
      </c>
      <c r="L1201" s="286">
        <v>0</v>
      </c>
      <c r="M1201" s="286">
        <v>0</v>
      </c>
      <c r="N1201" s="286">
        <v>0</v>
      </c>
    </row>
    <row r="1202" spans="1:14" ht="15" x14ac:dyDescent="0.25">
      <c r="A1202" t="s">
        <v>1696</v>
      </c>
      <c r="B1202" t="s">
        <v>538</v>
      </c>
      <c r="C1202">
        <v>0.5</v>
      </c>
      <c r="D1202" t="s">
        <v>403</v>
      </c>
      <c r="E1202" t="s">
        <v>519</v>
      </c>
      <c r="F1202" t="s">
        <v>519</v>
      </c>
      <c r="G1202" s="284">
        <v>0</v>
      </c>
      <c r="H1202"/>
      <c r="I1202"/>
      <c r="J1202"/>
      <c r="K1202" s="285">
        <v>40391</v>
      </c>
      <c r="L1202" s="286">
        <v>0</v>
      </c>
      <c r="M1202" s="286">
        <v>0</v>
      </c>
      <c r="N1202" s="286">
        <v>0</v>
      </c>
    </row>
    <row r="1203" spans="1:14" ht="15" x14ac:dyDescent="0.25">
      <c r="A1203" t="s">
        <v>1695</v>
      </c>
      <c r="B1203" t="s">
        <v>538</v>
      </c>
      <c r="C1203">
        <v>0.5</v>
      </c>
      <c r="D1203" t="s">
        <v>403</v>
      </c>
      <c r="E1203" t="s">
        <v>519</v>
      </c>
      <c r="F1203" t="s">
        <v>519</v>
      </c>
      <c r="G1203" s="284">
        <v>0</v>
      </c>
      <c r="H1203"/>
      <c r="I1203"/>
      <c r="J1203"/>
      <c r="K1203" s="285">
        <v>40391</v>
      </c>
      <c r="L1203" s="286">
        <v>0</v>
      </c>
      <c r="M1203" s="286">
        <v>0</v>
      </c>
      <c r="N1203" s="286">
        <v>0</v>
      </c>
    </row>
    <row r="1204" spans="1:14" ht="15" x14ac:dyDescent="0.25">
      <c r="A1204" t="s">
        <v>1694</v>
      </c>
      <c r="B1204" t="s">
        <v>538</v>
      </c>
      <c r="C1204">
        <v>0.5</v>
      </c>
      <c r="D1204" t="s">
        <v>403</v>
      </c>
      <c r="E1204" t="s">
        <v>519</v>
      </c>
      <c r="F1204" t="s">
        <v>519</v>
      </c>
      <c r="G1204" s="284">
        <v>0</v>
      </c>
      <c r="H1204"/>
      <c r="I1204"/>
      <c r="J1204"/>
      <c r="K1204" s="285">
        <v>40391</v>
      </c>
      <c r="L1204" s="286">
        <v>0</v>
      </c>
      <c r="M1204" s="286">
        <v>0</v>
      </c>
      <c r="N1204" s="286">
        <v>0</v>
      </c>
    </row>
    <row r="1205" spans="1:14" ht="15" x14ac:dyDescent="0.25">
      <c r="A1205" t="s">
        <v>1693</v>
      </c>
      <c r="B1205" t="s">
        <v>538</v>
      </c>
      <c r="C1205">
        <v>0.5</v>
      </c>
      <c r="D1205" t="s">
        <v>403</v>
      </c>
      <c r="E1205" t="s">
        <v>519</v>
      </c>
      <c r="F1205" t="s">
        <v>519</v>
      </c>
      <c r="G1205" s="284">
        <v>0</v>
      </c>
      <c r="H1205"/>
      <c r="I1205"/>
      <c r="J1205"/>
      <c r="K1205" s="285">
        <v>40391</v>
      </c>
      <c r="L1205" s="286">
        <v>0</v>
      </c>
      <c r="M1205" s="286">
        <v>0</v>
      </c>
      <c r="N1205" s="286">
        <v>0</v>
      </c>
    </row>
    <row r="1206" spans="1:14" ht="15" x14ac:dyDescent="0.25">
      <c r="A1206" t="s">
        <v>1692</v>
      </c>
      <c r="B1206" t="s">
        <v>538</v>
      </c>
      <c r="C1206">
        <v>0.5</v>
      </c>
      <c r="D1206" t="s">
        <v>403</v>
      </c>
      <c r="E1206" t="s">
        <v>519</v>
      </c>
      <c r="F1206" t="s">
        <v>519</v>
      </c>
      <c r="G1206" s="284">
        <v>0</v>
      </c>
      <c r="H1206"/>
      <c r="I1206"/>
      <c r="J1206"/>
      <c r="K1206" s="285">
        <v>40391</v>
      </c>
      <c r="L1206" s="286">
        <v>0</v>
      </c>
      <c r="M1206" s="286">
        <v>0</v>
      </c>
      <c r="N1206" s="286">
        <v>0</v>
      </c>
    </row>
    <row r="1207" spans="1:14" ht="15" x14ac:dyDescent="0.25">
      <c r="A1207" t="s">
        <v>1691</v>
      </c>
      <c r="B1207" t="s">
        <v>520</v>
      </c>
      <c r="C1207">
        <v>0.5</v>
      </c>
      <c r="D1207" t="s">
        <v>403</v>
      </c>
      <c r="E1207" t="s">
        <v>519</v>
      </c>
      <c r="F1207" t="s">
        <v>519</v>
      </c>
      <c r="G1207" s="284">
        <v>0</v>
      </c>
      <c r="H1207"/>
      <c r="I1207"/>
      <c r="J1207"/>
      <c r="K1207" s="285">
        <v>41730</v>
      </c>
      <c r="L1207" s="286">
        <v>0</v>
      </c>
      <c r="M1207" s="286">
        <v>0</v>
      </c>
      <c r="N1207" s="286">
        <v>0</v>
      </c>
    </row>
    <row r="1208" spans="1:14" ht="15" x14ac:dyDescent="0.25">
      <c r="A1208" t="s">
        <v>1690</v>
      </c>
      <c r="B1208" t="s">
        <v>225</v>
      </c>
      <c r="C1208">
        <v>0.5</v>
      </c>
      <c r="D1208" t="s">
        <v>403</v>
      </c>
      <c r="E1208" t="s">
        <v>519</v>
      </c>
      <c r="F1208" t="s">
        <v>519</v>
      </c>
      <c r="G1208" s="284">
        <v>0</v>
      </c>
      <c r="H1208"/>
      <c r="I1208"/>
      <c r="J1208"/>
      <c r="K1208" s="285">
        <v>44927</v>
      </c>
      <c r="L1208" s="286">
        <v>1.23E-2</v>
      </c>
      <c r="M1208" s="286">
        <v>0</v>
      </c>
      <c r="N1208" s="286">
        <v>1.23E-2</v>
      </c>
    </row>
    <row r="1209" spans="1:14" ht="15" x14ac:dyDescent="0.25">
      <c r="A1209" t="s">
        <v>225</v>
      </c>
      <c r="B1209" t="s">
        <v>225</v>
      </c>
      <c r="C1209">
        <v>0.5</v>
      </c>
      <c r="D1209" t="s">
        <v>403</v>
      </c>
      <c r="E1209" t="s">
        <v>519</v>
      </c>
      <c r="F1209" t="s">
        <v>519</v>
      </c>
      <c r="G1209" s="284">
        <v>0</v>
      </c>
      <c r="H1209"/>
      <c r="I1209"/>
      <c r="J1209"/>
      <c r="K1209" s="285">
        <v>44927</v>
      </c>
      <c r="L1209" s="286">
        <v>1.23E-2</v>
      </c>
      <c r="M1209" s="286">
        <v>0</v>
      </c>
      <c r="N1209" s="286">
        <v>1.23E-2</v>
      </c>
    </row>
    <row r="1210" spans="1:14" ht="15" x14ac:dyDescent="0.25">
      <c r="A1210" t="s">
        <v>1689</v>
      </c>
      <c r="B1210" t="s">
        <v>1689</v>
      </c>
      <c r="C1210">
        <v>0.5</v>
      </c>
      <c r="D1210" t="s">
        <v>403</v>
      </c>
      <c r="E1210" t="s">
        <v>519</v>
      </c>
      <c r="F1210" t="s">
        <v>519</v>
      </c>
      <c r="G1210" s="284">
        <v>0</v>
      </c>
      <c r="H1210"/>
      <c r="I1210"/>
      <c r="J1210"/>
      <c r="K1210" s="285">
        <v>44927</v>
      </c>
      <c r="L1210" s="286">
        <v>1.23E-2</v>
      </c>
      <c r="M1210" s="286">
        <v>0</v>
      </c>
      <c r="N1210" s="286">
        <v>1.23E-2</v>
      </c>
    </row>
    <row r="1211" spans="1:14" ht="15" x14ac:dyDescent="0.25">
      <c r="A1211" t="s">
        <v>1688</v>
      </c>
      <c r="B1211" t="s">
        <v>1688</v>
      </c>
      <c r="C1211">
        <v>0.5</v>
      </c>
      <c r="D1211" t="s">
        <v>403</v>
      </c>
      <c r="E1211" t="s">
        <v>519</v>
      </c>
      <c r="F1211" t="s">
        <v>519</v>
      </c>
      <c r="G1211" s="284">
        <v>0</v>
      </c>
      <c r="H1211"/>
      <c r="I1211"/>
      <c r="J1211"/>
      <c r="K1211" s="285">
        <v>40360</v>
      </c>
      <c r="L1211" s="286">
        <v>0</v>
      </c>
      <c r="M1211" s="286">
        <v>0</v>
      </c>
      <c r="N1211" s="286">
        <v>0</v>
      </c>
    </row>
    <row r="1212" spans="1:14" ht="15" x14ac:dyDescent="0.25">
      <c r="A1212" t="s">
        <v>1687</v>
      </c>
      <c r="B1212" t="s">
        <v>1687</v>
      </c>
      <c r="C1212">
        <v>0.5</v>
      </c>
      <c r="D1212" t="s">
        <v>403</v>
      </c>
      <c r="E1212" t="s">
        <v>519</v>
      </c>
      <c r="F1212" t="s">
        <v>519</v>
      </c>
      <c r="G1212" s="284">
        <v>0</v>
      </c>
      <c r="H1212"/>
      <c r="I1212"/>
      <c r="J1212"/>
      <c r="K1212" s="285">
        <v>40360</v>
      </c>
      <c r="L1212" s="286">
        <v>0</v>
      </c>
      <c r="M1212" s="286">
        <v>0</v>
      </c>
      <c r="N1212" s="286">
        <v>0</v>
      </c>
    </row>
    <row r="1213" spans="1:14" ht="15" x14ac:dyDescent="0.25">
      <c r="A1213" t="s">
        <v>1686</v>
      </c>
      <c r="B1213" t="s">
        <v>1686</v>
      </c>
      <c r="C1213">
        <v>0.5</v>
      </c>
      <c r="D1213" t="s">
        <v>403</v>
      </c>
      <c r="E1213" t="s">
        <v>519</v>
      </c>
      <c r="F1213" t="s">
        <v>519</v>
      </c>
      <c r="G1213" s="284">
        <v>0</v>
      </c>
      <c r="H1213"/>
      <c r="I1213"/>
      <c r="J1213"/>
      <c r="K1213" s="285">
        <v>40360</v>
      </c>
      <c r="L1213" s="286">
        <v>0</v>
      </c>
      <c r="M1213" s="286">
        <v>0</v>
      </c>
      <c r="N1213" s="286">
        <v>0</v>
      </c>
    </row>
    <row r="1214" spans="1:14" ht="15" x14ac:dyDescent="0.25">
      <c r="A1214" t="s">
        <v>1685</v>
      </c>
      <c r="B1214" t="s">
        <v>362</v>
      </c>
      <c r="C1214">
        <v>0.5</v>
      </c>
      <c r="D1214" t="s">
        <v>403</v>
      </c>
      <c r="E1214" t="s">
        <v>519</v>
      </c>
      <c r="F1214" t="s">
        <v>519</v>
      </c>
      <c r="G1214" s="284">
        <v>-0.1</v>
      </c>
      <c r="H1214"/>
      <c r="I1214"/>
      <c r="J1214"/>
      <c r="K1214" s="285">
        <v>44927</v>
      </c>
      <c r="L1214" s="286">
        <v>1.4181818181818181E-2</v>
      </c>
      <c r="M1214" s="286">
        <v>1.4181818181818202E-3</v>
      </c>
      <c r="N1214" s="286">
        <v>1.5600000000000001E-2</v>
      </c>
    </row>
    <row r="1215" spans="1:14" ht="15" x14ac:dyDescent="0.25">
      <c r="A1215" t="s">
        <v>1684</v>
      </c>
      <c r="B1215" t="s">
        <v>362</v>
      </c>
      <c r="C1215">
        <v>0.5</v>
      </c>
      <c r="D1215" t="s">
        <v>403</v>
      </c>
      <c r="E1215" t="s">
        <v>519</v>
      </c>
      <c r="F1215" t="s">
        <v>519</v>
      </c>
      <c r="G1215" s="284">
        <v>-0.1</v>
      </c>
      <c r="H1215"/>
      <c r="I1215"/>
      <c r="J1215"/>
      <c r="K1215" s="285">
        <v>44927</v>
      </c>
      <c r="L1215" s="286">
        <v>1.4181818181818181E-2</v>
      </c>
      <c r="M1215" s="286">
        <v>1.4181818181818202E-3</v>
      </c>
      <c r="N1215" s="286">
        <v>1.5600000000000001E-2</v>
      </c>
    </row>
    <row r="1216" spans="1:14" ht="15" x14ac:dyDescent="0.25">
      <c r="A1216" t="s">
        <v>1683</v>
      </c>
      <c r="B1216" t="s">
        <v>362</v>
      </c>
      <c r="C1216">
        <v>0.5</v>
      </c>
      <c r="D1216" t="s">
        <v>403</v>
      </c>
      <c r="E1216" t="s">
        <v>519</v>
      </c>
      <c r="F1216" t="s">
        <v>519</v>
      </c>
      <c r="G1216" s="284">
        <v>-0.1</v>
      </c>
      <c r="H1216"/>
      <c r="I1216"/>
      <c r="J1216"/>
      <c r="K1216" s="285">
        <v>44927</v>
      </c>
      <c r="L1216" s="286">
        <v>1.4181818181818181E-2</v>
      </c>
      <c r="M1216" s="286">
        <v>1.4181818181818202E-3</v>
      </c>
      <c r="N1216" s="286">
        <v>1.5600000000000001E-2</v>
      </c>
    </row>
    <row r="1217" spans="1:14" ht="15" x14ac:dyDescent="0.25">
      <c r="A1217" t="s">
        <v>1682</v>
      </c>
      <c r="B1217" t="s">
        <v>362</v>
      </c>
      <c r="C1217">
        <v>0.5</v>
      </c>
      <c r="D1217" t="s">
        <v>403</v>
      </c>
      <c r="E1217" t="s">
        <v>519</v>
      </c>
      <c r="F1217" t="s">
        <v>519</v>
      </c>
      <c r="G1217" s="284">
        <v>-0.1</v>
      </c>
      <c r="H1217"/>
      <c r="I1217"/>
      <c r="J1217"/>
      <c r="K1217" s="285">
        <v>44927</v>
      </c>
      <c r="L1217" s="286">
        <v>1.4181818181818181E-2</v>
      </c>
      <c r="M1217" s="286">
        <v>1.4181818181818202E-3</v>
      </c>
      <c r="N1217" s="286">
        <v>1.5600000000000001E-2</v>
      </c>
    </row>
    <row r="1218" spans="1:14" ht="15" x14ac:dyDescent="0.25">
      <c r="A1218" t="s">
        <v>1681</v>
      </c>
      <c r="B1218" t="s">
        <v>362</v>
      </c>
      <c r="C1218">
        <v>0.5</v>
      </c>
      <c r="D1218" t="s">
        <v>403</v>
      </c>
      <c r="E1218" t="s">
        <v>519</v>
      </c>
      <c r="F1218" t="s">
        <v>519</v>
      </c>
      <c r="G1218" s="284">
        <v>-0.1</v>
      </c>
      <c r="H1218"/>
      <c r="I1218"/>
      <c r="J1218"/>
      <c r="K1218" s="285">
        <v>44927</v>
      </c>
      <c r="L1218" s="286">
        <v>1.4181818181818181E-2</v>
      </c>
      <c r="M1218" s="286">
        <v>1.4181818181818202E-3</v>
      </c>
      <c r="N1218" s="286">
        <v>1.5600000000000001E-2</v>
      </c>
    </row>
    <row r="1219" spans="1:14" ht="15" x14ac:dyDescent="0.25">
      <c r="A1219" t="s">
        <v>1680</v>
      </c>
      <c r="B1219" t="s">
        <v>362</v>
      </c>
      <c r="C1219">
        <v>0.5</v>
      </c>
      <c r="D1219" t="s">
        <v>403</v>
      </c>
      <c r="E1219" t="s">
        <v>519</v>
      </c>
      <c r="F1219" t="s">
        <v>519</v>
      </c>
      <c r="G1219" s="284">
        <v>-0.1</v>
      </c>
      <c r="H1219"/>
      <c r="I1219"/>
      <c r="J1219"/>
      <c r="K1219" s="285">
        <v>44927</v>
      </c>
      <c r="L1219" s="286">
        <v>1.4181818181818181E-2</v>
      </c>
      <c r="M1219" s="286">
        <v>1.4181818181818202E-3</v>
      </c>
      <c r="N1219" s="286">
        <v>1.5600000000000001E-2</v>
      </c>
    </row>
    <row r="1220" spans="1:14" ht="15" x14ac:dyDescent="0.25">
      <c r="A1220" t="s">
        <v>1679</v>
      </c>
      <c r="B1220" t="s">
        <v>362</v>
      </c>
      <c r="C1220">
        <v>0.5</v>
      </c>
      <c r="D1220" t="s">
        <v>403</v>
      </c>
      <c r="E1220" t="s">
        <v>519</v>
      </c>
      <c r="F1220" t="s">
        <v>519</v>
      </c>
      <c r="G1220" s="284">
        <v>-0.1</v>
      </c>
      <c r="H1220"/>
      <c r="I1220"/>
      <c r="J1220"/>
      <c r="K1220" s="285">
        <v>44927</v>
      </c>
      <c r="L1220" s="286">
        <v>1.4181818181818181E-2</v>
      </c>
      <c r="M1220" s="286">
        <v>1.4181818181818202E-3</v>
      </c>
      <c r="N1220" s="286">
        <v>1.5600000000000001E-2</v>
      </c>
    </row>
    <row r="1221" spans="1:14" ht="15" x14ac:dyDescent="0.25">
      <c r="A1221" t="s">
        <v>1678</v>
      </c>
      <c r="B1221" t="s">
        <v>362</v>
      </c>
      <c r="C1221">
        <v>0.5</v>
      </c>
      <c r="D1221" t="s">
        <v>403</v>
      </c>
      <c r="E1221" t="s">
        <v>519</v>
      </c>
      <c r="F1221" t="s">
        <v>519</v>
      </c>
      <c r="G1221" s="284">
        <v>-0.1</v>
      </c>
      <c r="H1221"/>
      <c r="I1221"/>
      <c r="J1221"/>
      <c r="K1221" s="285">
        <v>44927</v>
      </c>
      <c r="L1221" s="286">
        <v>1.4181818181818181E-2</v>
      </c>
      <c r="M1221" s="286">
        <v>1.4181818181818202E-3</v>
      </c>
      <c r="N1221" s="286">
        <v>1.5600000000000001E-2</v>
      </c>
    </row>
    <row r="1222" spans="1:14" ht="15" x14ac:dyDescent="0.25">
      <c r="A1222" t="s">
        <v>1677</v>
      </c>
      <c r="B1222" t="s">
        <v>362</v>
      </c>
      <c r="C1222">
        <v>0.5</v>
      </c>
      <c r="D1222" t="s">
        <v>403</v>
      </c>
      <c r="E1222" t="s">
        <v>519</v>
      </c>
      <c r="F1222" t="s">
        <v>519</v>
      </c>
      <c r="G1222" s="284">
        <v>-0.1</v>
      </c>
      <c r="H1222"/>
      <c r="I1222"/>
      <c r="J1222"/>
      <c r="K1222" s="285">
        <v>44927</v>
      </c>
      <c r="L1222" s="286">
        <v>1.4181818181818181E-2</v>
      </c>
      <c r="M1222" s="286">
        <v>1.4181818181818202E-3</v>
      </c>
      <c r="N1222" s="286">
        <v>1.5600000000000001E-2</v>
      </c>
    </row>
    <row r="1223" spans="1:14" ht="15" x14ac:dyDescent="0.25">
      <c r="A1223" t="s">
        <v>1676</v>
      </c>
      <c r="B1223" t="s">
        <v>362</v>
      </c>
      <c r="C1223">
        <v>0.5</v>
      </c>
      <c r="D1223" t="s">
        <v>403</v>
      </c>
      <c r="E1223" t="s">
        <v>519</v>
      </c>
      <c r="F1223" t="s">
        <v>519</v>
      </c>
      <c r="G1223" s="284">
        <v>-0.1</v>
      </c>
      <c r="H1223"/>
      <c r="I1223"/>
      <c r="J1223"/>
      <c r="K1223" s="285">
        <v>44927</v>
      </c>
      <c r="L1223" s="286">
        <v>1.4181818181818181E-2</v>
      </c>
      <c r="M1223" s="286">
        <v>1.4181818181818202E-3</v>
      </c>
      <c r="N1223" s="286">
        <v>1.5600000000000001E-2</v>
      </c>
    </row>
    <row r="1224" spans="1:14" ht="15" x14ac:dyDescent="0.25">
      <c r="A1224" t="s">
        <v>1675</v>
      </c>
      <c r="B1224" t="s">
        <v>362</v>
      </c>
      <c r="C1224">
        <v>0.5</v>
      </c>
      <c r="D1224" t="s">
        <v>403</v>
      </c>
      <c r="E1224" t="s">
        <v>519</v>
      </c>
      <c r="F1224" t="s">
        <v>519</v>
      </c>
      <c r="G1224" s="284">
        <v>-0.1</v>
      </c>
      <c r="H1224"/>
      <c r="I1224"/>
      <c r="J1224"/>
      <c r="K1224" s="285">
        <v>44927</v>
      </c>
      <c r="L1224" s="286">
        <v>1.4181818181818181E-2</v>
      </c>
      <c r="M1224" s="286">
        <v>1.4181818181818202E-3</v>
      </c>
      <c r="N1224" s="286">
        <v>1.5600000000000001E-2</v>
      </c>
    </row>
    <row r="1225" spans="1:14" ht="15" x14ac:dyDescent="0.25">
      <c r="A1225" t="s">
        <v>362</v>
      </c>
      <c r="B1225" t="s">
        <v>362</v>
      </c>
      <c r="C1225">
        <v>0.5</v>
      </c>
      <c r="D1225" t="s">
        <v>403</v>
      </c>
      <c r="E1225" t="s">
        <v>519</v>
      </c>
      <c r="F1225" t="s">
        <v>519</v>
      </c>
      <c r="G1225" s="284">
        <v>-0.1</v>
      </c>
      <c r="H1225"/>
      <c r="I1225"/>
      <c r="J1225"/>
      <c r="K1225" s="285">
        <v>44927</v>
      </c>
      <c r="L1225" s="286">
        <v>1.4181818181818181E-2</v>
      </c>
      <c r="M1225" s="286">
        <v>1.4181818181818202E-3</v>
      </c>
      <c r="N1225" s="286">
        <v>1.5600000000000001E-2</v>
      </c>
    </row>
    <row r="1226" spans="1:14" ht="15" x14ac:dyDescent="0.25">
      <c r="A1226" t="s">
        <v>1674</v>
      </c>
      <c r="B1226" t="s">
        <v>362</v>
      </c>
      <c r="C1226">
        <v>0.5</v>
      </c>
      <c r="D1226" t="s">
        <v>403</v>
      </c>
      <c r="E1226" t="s">
        <v>519</v>
      </c>
      <c r="F1226" t="s">
        <v>519</v>
      </c>
      <c r="G1226" s="284">
        <v>-0.1</v>
      </c>
      <c r="H1226"/>
      <c r="I1226"/>
      <c r="J1226"/>
      <c r="K1226" s="285">
        <v>44927</v>
      </c>
      <c r="L1226" s="286">
        <v>1.4181818181818181E-2</v>
      </c>
      <c r="M1226" s="286">
        <v>1.4181818181818202E-3</v>
      </c>
      <c r="N1226" s="286">
        <v>1.5600000000000001E-2</v>
      </c>
    </row>
    <row r="1227" spans="1:14" ht="15" x14ac:dyDescent="0.25">
      <c r="A1227" t="s">
        <v>1673</v>
      </c>
      <c r="B1227" t="s">
        <v>520</v>
      </c>
      <c r="C1227">
        <v>0.5</v>
      </c>
      <c r="D1227" t="s">
        <v>403</v>
      </c>
      <c r="E1227" t="s">
        <v>519</v>
      </c>
      <c r="F1227" t="s">
        <v>519</v>
      </c>
      <c r="G1227" s="284">
        <v>0</v>
      </c>
      <c r="H1227"/>
      <c r="I1227"/>
      <c r="J1227"/>
      <c r="K1227" s="285">
        <v>41730</v>
      </c>
      <c r="L1227" s="286">
        <v>0</v>
      </c>
      <c r="M1227" s="286">
        <v>0</v>
      </c>
      <c r="N1227" s="286">
        <v>0</v>
      </c>
    </row>
    <row r="1228" spans="1:14" ht="15" x14ac:dyDescent="0.25">
      <c r="A1228" t="s">
        <v>1672</v>
      </c>
      <c r="B1228" t="s">
        <v>520</v>
      </c>
      <c r="C1228">
        <v>0.5</v>
      </c>
      <c r="D1228" t="s">
        <v>403</v>
      </c>
      <c r="E1228" t="s">
        <v>519</v>
      </c>
      <c r="F1228" t="s">
        <v>519</v>
      </c>
      <c r="G1228" s="284">
        <v>0</v>
      </c>
      <c r="H1228"/>
      <c r="I1228"/>
      <c r="J1228"/>
      <c r="K1228" s="285">
        <v>41730</v>
      </c>
      <c r="L1228" s="286">
        <v>0</v>
      </c>
      <c r="M1228" s="286">
        <v>0</v>
      </c>
      <c r="N1228" s="286">
        <v>0</v>
      </c>
    </row>
    <row r="1229" spans="1:14" ht="15" x14ac:dyDescent="0.25">
      <c r="A1229" t="s">
        <v>1671</v>
      </c>
      <c r="B1229" t="s">
        <v>175</v>
      </c>
      <c r="C1229">
        <v>0.5</v>
      </c>
      <c r="D1229" t="s">
        <v>403</v>
      </c>
      <c r="E1229" t="s">
        <v>519</v>
      </c>
      <c r="F1229" t="s">
        <v>519</v>
      </c>
      <c r="G1229" s="284">
        <v>-0.15</v>
      </c>
      <c r="H1229"/>
      <c r="I1229"/>
      <c r="J1229"/>
      <c r="K1229" s="285">
        <v>44927</v>
      </c>
      <c r="L1229" s="286">
        <v>1.8086956521739132E-2</v>
      </c>
      <c r="M1229" s="286">
        <v>2.7130434782608667E-3</v>
      </c>
      <c r="N1229" s="286">
        <v>2.0799999999999999E-2</v>
      </c>
    </row>
    <row r="1230" spans="1:14" ht="15" x14ac:dyDescent="0.25">
      <c r="A1230" t="s">
        <v>1670</v>
      </c>
      <c r="B1230" t="s">
        <v>175</v>
      </c>
      <c r="C1230">
        <v>0.5</v>
      </c>
      <c r="D1230" t="s">
        <v>403</v>
      </c>
      <c r="E1230" t="s">
        <v>519</v>
      </c>
      <c r="F1230" t="s">
        <v>519</v>
      </c>
      <c r="G1230" s="284">
        <v>-0.15</v>
      </c>
      <c r="H1230"/>
      <c r="I1230"/>
      <c r="J1230"/>
      <c r="K1230" s="285">
        <v>44927</v>
      </c>
      <c r="L1230" s="286">
        <v>1.8086956521739132E-2</v>
      </c>
      <c r="M1230" s="286">
        <v>2.7130434782608667E-3</v>
      </c>
      <c r="N1230" s="286">
        <v>2.0799999999999999E-2</v>
      </c>
    </row>
    <row r="1231" spans="1:14" ht="15" x14ac:dyDescent="0.25">
      <c r="A1231" t="s">
        <v>1669</v>
      </c>
      <c r="B1231" t="s">
        <v>175</v>
      </c>
      <c r="C1231">
        <v>0.5</v>
      </c>
      <c r="D1231" t="s">
        <v>403</v>
      </c>
      <c r="E1231" t="s">
        <v>519</v>
      </c>
      <c r="F1231" t="s">
        <v>519</v>
      </c>
      <c r="G1231" s="284">
        <v>-0.15</v>
      </c>
      <c r="H1231"/>
      <c r="I1231"/>
      <c r="J1231"/>
      <c r="K1231" s="285">
        <v>44927</v>
      </c>
      <c r="L1231" s="286">
        <v>1.8086956521739132E-2</v>
      </c>
      <c r="M1231" s="286">
        <v>2.7130434782608667E-3</v>
      </c>
      <c r="N1231" s="286">
        <v>2.0799999999999999E-2</v>
      </c>
    </row>
    <row r="1232" spans="1:14" ht="15" x14ac:dyDescent="0.25">
      <c r="A1232" t="s">
        <v>1668</v>
      </c>
      <c r="B1232" t="s">
        <v>175</v>
      </c>
      <c r="C1232">
        <v>0.5</v>
      </c>
      <c r="D1232" t="s">
        <v>403</v>
      </c>
      <c r="E1232" t="s">
        <v>519</v>
      </c>
      <c r="F1232" t="s">
        <v>519</v>
      </c>
      <c r="G1232" s="284">
        <v>-0.15</v>
      </c>
      <c r="H1232"/>
      <c r="I1232"/>
      <c r="J1232"/>
      <c r="K1232" s="285">
        <v>44927</v>
      </c>
      <c r="L1232" s="286">
        <v>1.8086956521739132E-2</v>
      </c>
      <c r="M1232" s="286">
        <v>2.7130434782608667E-3</v>
      </c>
      <c r="N1232" s="286">
        <v>2.0799999999999999E-2</v>
      </c>
    </row>
    <row r="1233" spans="1:14" ht="15" x14ac:dyDescent="0.25">
      <c r="A1233" t="s">
        <v>1667</v>
      </c>
      <c r="B1233" t="s">
        <v>175</v>
      </c>
      <c r="C1233">
        <v>0.5</v>
      </c>
      <c r="D1233" t="s">
        <v>403</v>
      </c>
      <c r="E1233" t="s">
        <v>519</v>
      </c>
      <c r="F1233" t="s">
        <v>519</v>
      </c>
      <c r="G1233" s="284">
        <v>-0.15</v>
      </c>
      <c r="H1233"/>
      <c r="I1233"/>
      <c r="J1233"/>
      <c r="K1233" s="285">
        <v>44927</v>
      </c>
      <c r="L1233" s="286">
        <v>1.8086956521739132E-2</v>
      </c>
      <c r="M1233" s="286">
        <v>2.7130434782608667E-3</v>
      </c>
      <c r="N1233" s="286">
        <v>2.0799999999999999E-2</v>
      </c>
    </row>
    <row r="1234" spans="1:14" ht="15" x14ac:dyDescent="0.25">
      <c r="A1234" t="s">
        <v>1666</v>
      </c>
      <c r="B1234" t="s">
        <v>175</v>
      </c>
      <c r="C1234">
        <v>0.5</v>
      </c>
      <c r="D1234" t="s">
        <v>403</v>
      </c>
      <c r="E1234" t="s">
        <v>519</v>
      </c>
      <c r="F1234" t="s">
        <v>519</v>
      </c>
      <c r="G1234" s="284">
        <v>-0.15</v>
      </c>
      <c r="H1234"/>
      <c r="I1234"/>
      <c r="J1234"/>
      <c r="K1234" s="285">
        <v>44927</v>
      </c>
      <c r="L1234" s="286">
        <v>1.8086956521739132E-2</v>
      </c>
      <c r="M1234" s="286">
        <v>2.7130434782608667E-3</v>
      </c>
      <c r="N1234" s="286">
        <v>2.0799999999999999E-2</v>
      </c>
    </row>
    <row r="1235" spans="1:14" ht="15" x14ac:dyDescent="0.25">
      <c r="A1235" t="s">
        <v>1665</v>
      </c>
      <c r="B1235" t="s">
        <v>175</v>
      </c>
      <c r="C1235">
        <v>0.5</v>
      </c>
      <c r="D1235" t="s">
        <v>403</v>
      </c>
      <c r="E1235" t="s">
        <v>519</v>
      </c>
      <c r="F1235" t="s">
        <v>519</v>
      </c>
      <c r="G1235" s="284">
        <v>-0.15</v>
      </c>
      <c r="H1235"/>
      <c r="I1235"/>
      <c r="J1235"/>
      <c r="K1235" s="285">
        <v>44927</v>
      </c>
      <c r="L1235" s="286">
        <v>1.8086956521739132E-2</v>
      </c>
      <c r="M1235" s="286">
        <v>2.7130434782608667E-3</v>
      </c>
      <c r="N1235" s="286">
        <v>2.0799999999999999E-2</v>
      </c>
    </row>
    <row r="1236" spans="1:14" ht="15" x14ac:dyDescent="0.25">
      <c r="A1236" t="s">
        <v>1664</v>
      </c>
      <c r="B1236" t="s">
        <v>175</v>
      </c>
      <c r="C1236">
        <v>0.5</v>
      </c>
      <c r="D1236" t="s">
        <v>403</v>
      </c>
      <c r="E1236" t="s">
        <v>519</v>
      </c>
      <c r="F1236" t="s">
        <v>519</v>
      </c>
      <c r="G1236" s="284">
        <v>-0.15</v>
      </c>
      <c r="H1236"/>
      <c r="I1236"/>
      <c r="J1236"/>
      <c r="K1236" s="285">
        <v>44927</v>
      </c>
      <c r="L1236" s="286">
        <v>1.8086956521739132E-2</v>
      </c>
      <c r="M1236" s="286">
        <v>2.7130434782608667E-3</v>
      </c>
      <c r="N1236" s="286">
        <v>2.0799999999999999E-2</v>
      </c>
    </row>
    <row r="1237" spans="1:14" ht="15" x14ac:dyDescent="0.25">
      <c r="A1237" t="s">
        <v>1663</v>
      </c>
      <c r="B1237" t="s">
        <v>175</v>
      </c>
      <c r="C1237">
        <v>0.5</v>
      </c>
      <c r="D1237" t="s">
        <v>403</v>
      </c>
      <c r="E1237" t="s">
        <v>519</v>
      </c>
      <c r="F1237" t="s">
        <v>519</v>
      </c>
      <c r="G1237" s="284">
        <v>-0.15</v>
      </c>
      <c r="H1237"/>
      <c r="I1237"/>
      <c r="J1237"/>
      <c r="K1237" s="285">
        <v>44927</v>
      </c>
      <c r="L1237" s="286">
        <v>1.8086956521739132E-2</v>
      </c>
      <c r="M1237" s="286">
        <v>2.7130434782608667E-3</v>
      </c>
      <c r="N1237" s="286">
        <v>2.0799999999999999E-2</v>
      </c>
    </row>
    <row r="1238" spans="1:14" ht="15" x14ac:dyDescent="0.25">
      <c r="A1238" t="s">
        <v>1662</v>
      </c>
      <c r="B1238" t="s">
        <v>175</v>
      </c>
      <c r="C1238">
        <v>0.5</v>
      </c>
      <c r="D1238" t="s">
        <v>403</v>
      </c>
      <c r="E1238" t="s">
        <v>519</v>
      </c>
      <c r="F1238" t="s">
        <v>519</v>
      </c>
      <c r="G1238" s="284">
        <v>-0.15</v>
      </c>
      <c r="H1238"/>
      <c r="I1238"/>
      <c r="J1238"/>
      <c r="K1238" s="285">
        <v>44927</v>
      </c>
      <c r="L1238" s="286">
        <v>1.8086956521739132E-2</v>
      </c>
      <c r="M1238" s="286">
        <v>2.7130434782608667E-3</v>
      </c>
      <c r="N1238" s="286">
        <v>2.0799999999999999E-2</v>
      </c>
    </row>
    <row r="1239" spans="1:14" ht="15" x14ac:dyDescent="0.25">
      <c r="A1239" t="s">
        <v>1661</v>
      </c>
      <c r="B1239" t="s">
        <v>175</v>
      </c>
      <c r="C1239">
        <v>0.5</v>
      </c>
      <c r="D1239" t="s">
        <v>403</v>
      </c>
      <c r="E1239" t="s">
        <v>519</v>
      </c>
      <c r="F1239" t="s">
        <v>519</v>
      </c>
      <c r="G1239" s="284">
        <v>-0.15</v>
      </c>
      <c r="H1239"/>
      <c r="I1239"/>
      <c r="J1239"/>
      <c r="K1239" s="285">
        <v>44927</v>
      </c>
      <c r="L1239" s="286">
        <v>1.8086956521739132E-2</v>
      </c>
      <c r="M1239" s="286">
        <v>2.7130434782608667E-3</v>
      </c>
      <c r="N1239" s="286">
        <v>2.0799999999999999E-2</v>
      </c>
    </row>
    <row r="1240" spans="1:14" ht="15" x14ac:dyDescent="0.25">
      <c r="A1240" t="s">
        <v>1660</v>
      </c>
      <c r="B1240" t="s">
        <v>175</v>
      </c>
      <c r="C1240">
        <v>0.5</v>
      </c>
      <c r="D1240" t="s">
        <v>403</v>
      </c>
      <c r="E1240" t="s">
        <v>519</v>
      </c>
      <c r="F1240" t="s">
        <v>519</v>
      </c>
      <c r="G1240" s="284">
        <v>-0.15</v>
      </c>
      <c r="H1240"/>
      <c r="I1240"/>
      <c r="J1240"/>
      <c r="K1240" s="285">
        <v>44927</v>
      </c>
      <c r="L1240" s="286">
        <v>1.8086956521739132E-2</v>
      </c>
      <c r="M1240" s="286">
        <v>2.7130434782608667E-3</v>
      </c>
      <c r="N1240" s="286">
        <v>2.0799999999999999E-2</v>
      </c>
    </row>
    <row r="1241" spans="1:14" ht="15" x14ac:dyDescent="0.25">
      <c r="A1241" t="s">
        <v>1659</v>
      </c>
      <c r="B1241" t="s">
        <v>175</v>
      </c>
      <c r="C1241">
        <v>0.5</v>
      </c>
      <c r="D1241" t="s">
        <v>403</v>
      </c>
      <c r="E1241" t="s">
        <v>519</v>
      </c>
      <c r="F1241" t="s">
        <v>519</v>
      </c>
      <c r="G1241" s="284">
        <v>-0.15</v>
      </c>
      <c r="H1241"/>
      <c r="I1241"/>
      <c r="J1241"/>
      <c r="K1241" s="285">
        <v>44927</v>
      </c>
      <c r="L1241" s="286">
        <v>1.8086956521739132E-2</v>
      </c>
      <c r="M1241" s="286">
        <v>2.7130434782608667E-3</v>
      </c>
      <c r="N1241" s="286">
        <v>2.0799999999999999E-2</v>
      </c>
    </row>
    <row r="1242" spans="1:14" ht="15" x14ac:dyDescent="0.25">
      <c r="A1242" t="s">
        <v>1658</v>
      </c>
      <c r="B1242" t="s">
        <v>175</v>
      </c>
      <c r="C1242">
        <v>0.5</v>
      </c>
      <c r="D1242" t="s">
        <v>403</v>
      </c>
      <c r="E1242" t="s">
        <v>519</v>
      </c>
      <c r="F1242" t="s">
        <v>519</v>
      </c>
      <c r="G1242" s="284">
        <v>-0.15</v>
      </c>
      <c r="H1242"/>
      <c r="I1242"/>
      <c r="J1242"/>
      <c r="K1242" s="285">
        <v>44927</v>
      </c>
      <c r="L1242" s="286">
        <v>1.8086956521739132E-2</v>
      </c>
      <c r="M1242" s="286">
        <v>2.7130434782608667E-3</v>
      </c>
      <c r="N1242" s="286">
        <v>2.0799999999999999E-2</v>
      </c>
    </row>
    <row r="1243" spans="1:14" ht="15" x14ac:dyDescent="0.25">
      <c r="A1243" t="s">
        <v>1657</v>
      </c>
      <c r="B1243" t="s">
        <v>175</v>
      </c>
      <c r="C1243">
        <v>0.5</v>
      </c>
      <c r="D1243" t="s">
        <v>403</v>
      </c>
      <c r="E1243" t="s">
        <v>519</v>
      </c>
      <c r="F1243" t="s">
        <v>519</v>
      </c>
      <c r="G1243" s="284">
        <v>-0.15</v>
      </c>
      <c r="H1243"/>
      <c r="I1243"/>
      <c r="J1243"/>
      <c r="K1243" s="285">
        <v>44927</v>
      </c>
      <c r="L1243" s="286">
        <v>1.8086956521739132E-2</v>
      </c>
      <c r="M1243" s="286">
        <v>2.7130434782608667E-3</v>
      </c>
      <c r="N1243" s="286">
        <v>2.0799999999999999E-2</v>
      </c>
    </row>
    <row r="1244" spans="1:14" ht="15" x14ac:dyDescent="0.25">
      <c r="A1244" t="s">
        <v>1656</v>
      </c>
      <c r="B1244" t="s">
        <v>175</v>
      </c>
      <c r="C1244">
        <v>0.5</v>
      </c>
      <c r="D1244" t="s">
        <v>403</v>
      </c>
      <c r="E1244" t="s">
        <v>519</v>
      </c>
      <c r="F1244" t="s">
        <v>519</v>
      </c>
      <c r="G1244" s="284">
        <v>-0.15</v>
      </c>
      <c r="H1244"/>
      <c r="I1244"/>
      <c r="J1244"/>
      <c r="K1244" s="285">
        <v>44927</v>
      </c>
      <c r="L1244" s="286">
        <v>1.8086956521739132E-2</v>
      </c>
      <c r="M1244" s="286">
        <v>2.7130434782608667E-3</v>
      </c>
      <c r="N1244" s="286">
        <v>2.0799999999999999E-2</v>
      </c>
    </row>
    <row r="1245" spans="1:14" ht="15" x14ac:dyDescent="0.25">
      <c r="A1245" t="s">
        <v>1655</v>
      </c>
      <c r="B1245" t="s">
        <v>175</v>
      </c>
      <c r="C1245">
        <v>0.5</v>
      </c>
      <c r="D1245" t="s">
        <v>403</v>
      </c>
      <c r="E1245" t="s">
        <v>519</v>
      </c>
      <c r="F1245" t="s">
        <v>519</v>
      </c>
      <c r="G1245" s="284">
        <v>-0.15</v>
      </c>
      <c r="H1245"/>
      <c r="I1245"/>
      <c r="J1245"/>
      <c r="K1245" s="285">
        <v>44927</v>
      </c>
      <c r="L1245" s="286">
        <v>1.8086956521739132E-2</v>
      </c>
      <c r="M1245" s="286">
        <v>2.7130434782608667E-3</v>
      </c>
      <c r="N1245" s="286">
        <v>2.0799999999999999E-2</v>
      </c>
    </row>
    <row r="1246" spans="1:14" ht="15" x14ac:dyDescent="0.25">
      <c r="A1246" t="s">
        <v>1654</v>
      </c>
      <c r="B1246" t="s">
        <v>175</v>
      </c>
      <c r="C1246">
        <v>0.5</v>
      </c>
      <c r="D1246" t="s">
        <v>403</v>
      </c>
      <c r="E1246" t="s">
        <v>519</v>
      </c>
      <c r="F1246" t="s">
        <v>519</v>
      </c>
      <c r="G1246" s="284">
        <v>-0.15</v>
      </c>
      <c r="H1246"/>
      <c r="I1246"/>
      <c r="J1246"/>
      <c r="K1246" s="285">
        <v>44927</v>
      </c>
      <c r="L1246" s="286">
        <v>1.8086956521739132E-2</v>
      </c>
      <c r="M1246" s="286">
        <v>2.7130434782608667E-3</v>
      </c>
      <c r="N1246" s="286">
        <v>2.0799999999999999E-2</v>
      </c>
    </row>
    <row r="1247" spans="1:14" ht="15" x14ac:dyDescent="0.25">
      <c r="A1247" t="s">
        <v>1653</v>
      </c>
      <c r="B1247" t="s">
        <v>175</v>
      </c>
      <c r="C1247">
        <v>0.5</v>
      </c>
      <c r="D1247" t="s">
        <v>403</v>
      </c>
      <c r="E1247" t="s">
        <v>519</v>
      </c>
      <c r="F1247" t="s">
        <v>519</v>
      </c>
      <c r="G1247" s="284">
        <v>-0.15</v>
      </c>
      <c r="H1247"/>
      <c r="I1247"/>
      <c r="J1247"/>
      <c r="K1247" s="285">
        <v>44927</v>
      </c>
      <c r="L1247" s="286">
        <v>1.8086956521739132E-2</v>
      </c>
      <c r="M1247" s="286">
        <v>2.7130434782608667E-3</v>
      </c>
      <c r="N1247" s="286">
        <v>2.0799999999999999E-2</v>
      </c>
    </row>
    <row r="1248" spans="1:14" ht="15" x14ac:dyDescent="0.25">
      <c r="A1248" t="s">
        <v>1652</v>
      </c>
      <c r="B1248" t="s">
        <v>175</v>
      </c>
      <c r="C1248">
        <v>0.5</v>
      </c>
      <c r="D1248" t="s">
        <v>403</v>
      </c>
      <c r="E1248" t="s">
        <v>519</v>
      </c>
      <c r="F1248" t="s">
        <v>519</v>
      </c>
      <c r="G1248" s="284">
        <v>-0.15</v>
      </c>
      <c r="H1248"/>
      <c r="I1248"/>
      <c r="J1248"/>
      <c r="K1248" s="285">
        <v>44927</v>
      </c>
      <c r="L1248" s="286">
        <v>1.8086956521739132E-2</v>
      </c>
      <c r="M1248" s="286">
        <v>2.7130434782608667E-3</v>
      </c>
      <c r="N1248" s="286">
        <v>2.0799999999999999E-2</v>
      </c>
    </row>
    <row r="1249" spans="1:14" ht="15" x14ac:dyDescent="0.25">
      <c r="A1249" t="s">
        <v>1651</v>
      </c>
      <c r="B1249" t="s">
        <v>175</v>
      </c>
      <c r="C1249">
        <v>0.5</v>
      </c>
      <c r="D1249" t="s">
        <v>403</v>
      </c>
      <c r="E1249" t="s">
        <v>519</v>
      </c>
      <c r="F1249" t="s">
        <v>519</v>
      </c>
      <c r="G1249" s="284">
        <v>-0.15</v>
      </c>
      <c r="H1249"/>
      <c r="I1249"/>
      <c r="J1249"/>
      <c r="K1249" s="285">
        <v>44927</v>
      </c>
      <c r="L1249" s="286">
        <v>1.8086956521739132E-2</v>
      </c>
      <c r="M1249" s="286">
        <v>2.7130434782608667E-3</v>
      </c>
      <c r="N1249" s="286">
        <v>2.0799999999999999E-2</v>
      </c>
    </row>
    <row r="1250" spans="1:14" ht="15" x14ac:dyDescent="0.25">
      <c r="A1250" t="s">
        <v>1650</v>
      </c>
      <c r="B1250" t="s">
        <v>175</v>
      </c>
      <c r="C1250">
        <v>0.5</v>
      </c>
      <c r="D1250" t="s">
        <v>403</v>
      </c>
      <c r="E1250" t="s">
        <v>519</v>
      </c>
      <c r="F1250" t="s">
        <v>519</v>
      </c>
      <c r="G1250" s="284">
        <v>-0.15</v>
      </c>
      <c r="H1250"/>
      <c r="I1250"/>
      <c r="J1250"/>
      <c r="K1250" s="285">
        <v>44927</v>
      </c>
      <c r="L1250" s="286">
        <v>1.8086956521739132E-2</v>
      </c>
      <c r="M1250" s="286">
        <v>2.7130434782608667E-3</v>
      </c>
      <c r="N1250" s="286">
        <v>2.0799999999999999E-2</v>
      </c>
    </row>
    <row r="1251" spans="1:14" ht="15" x14ac:dyDescent="0.25">
      <c r="A1251" t="s">
        <v>1649</v>
      </c>
      <c r="B1251" t="s">
        <v>175</v>
      </c>
      <c r="C1251">
        <v>0.5</v>
      </c>
      <c r="D1251" t="s">
        <v>403</v>
      </c>
      <c r="E1251" t="s">
        <v>519</v>
      </c>
      <c r="F1251" t="s">
        <v>519</v>
      </c>
      <c r="G1251" s="284">
        <v>-0.15</v>
      </c>
      <c r="H1251"/>
      <c r="I1251"/>
      <c r="J1251"/>
      <c r="K1251" s="285">
        <v>44927</v>
      </c>
      <c r="L1251" s="286">
        <v>1.8086956521739132E-2</v>
      </c>
      <c r="M1251" s="286">
        <v>2.7130434782608667E-3</v>
      </c>
      <c r="N1251" s="286">
        <v>2.0799999999999999E-2</v>
      </c>
    </row>
    <row r="1252" spans="1:14" ht="15" x14ac:dyDescent="0.25">
      <c r="A1252" t="s">
        <v>1648</v>
      </c>
      <c r="B1252" t="s">
        <v>175</v>
      </c>
      <c r="C1252">
        <v>0.5</v>
      </c>
      <c r="D1252" t="s">
        <v>403</v>
      </c>
      <c r="E1252" t="s">
        <v>519</v>
      </c>
      <c r="F1252" t="s">
        <v>519</v>
      </c>
      <c r="G1252" s="284">
        <v>-0.15</v>
      </c>
      <c r="H1252"/>
      <c r="I1252"/>
      <c r="J1252"/>
      <c r="K1252" s="285">
        <v>44927</v>
      </c>
      <c r="L1252" s="286">
        <v>1.8086956521739132E-2</v>
      </c>
      <c r="M1252" s="286">
        <v>2.7130434782608667E-3</v>
      </c>
      <c r="N1252" s="286">
        <v>2.0799999999999999E-2</v>
      </c>
    </row>
    <row r="1253" spans="1:14" ht="15" x14ac:dyDescent="0.25">
      <c r="A1253" t="s">
        <v>1647</v>
      </c>
      <c r="B1253" t="s">
        <v>1645</v>
      </c>
      <c r="C1253">
        <v>0.5</v>
      </c>
      <c r="D1253" t="s">
        <v>403</v>
      </c>
      <c r="E1253" t="s">
        <v>519</v>
      </c>
      <c r="F1253" t="s">
        <v>519</v>
      </c>
      <c r="G1253" s="284">
        <v>-0.15</v>
      </c>
      <c r="H1253"/>
      <c r="I1253"/>
      <c r="J1253"/>
      <c r="K1253" s="285">
        <v>44927</v>
      </c>
      <c r="L1253" s="286">
        <v>1.8086956521739132E-2</v>
      </c>
      <c r="M1253" s="286">
        <v>2.7130434782608667E-3</v>
      </c>
      <c r="N1253" s="286">
        <v>2.0799999999999999E-2</v>
      </c>
    </row>
    <row r="1254" spans="1:14" ht="15" x14ac:dyDescent="0.25">
      <c r="A1254" t="s">
        <v>1646</v>
      </c>
      <c r="B1254" t="s">
        <v>1645</v>
      </c>
      <c r="C1254">
        <v>0.5</v>
      </c>
      <c r="D1254" t="s">
        <v>403</v>
      </c>
      <c r="E1254" t="s">
        <v>519</v>
      </c>
      <c r="F1254" t="s">
        <v>519</v>
      </c>
      <c r="G1254" s="284">
        <v>-0.15</v>
      </c>
      <c r="H1254"/>
      <c r="I1254"/>
      <c r="J1254"/>
      <c r="K1254" s="285">
        <v>44927</v>
      </c>
      <c r="L1254" s="286">
        <v>1.8086956521739132E-2</v>
      </c>
      <c r="M1254" s="286">
        <v>2.7130434782608667E-3</v>
      </c>
      <c r="N1254" s="286">
        <v>2.0799999999999999E-2</v>
      </c>
    </row>
    <row r="1255" spans="1:14" ht="15" x14ac:dyDescent="0.25">
      <c r="A1255" t="s">
        <v>1644</v>
      </c>
      <c r="B1255" t="s">
        <v>1641</v>
      </c>
      <c r="C1255">
        <v>0.5</v>
      </c>
      <c r="D1255" t="s">
        <v>403</v>
      </c>
      <c r="E1255" t="s">
        <v>519</v>
      </c>
      <c r="F1255" t="s">
        <v>519</v>
      </c>
      <c r="G1255" s="284">
        <v>-0.15</v>
      </c>
      <c r="H1255"/>
      <c r="I1255"/>
      <c r="J1255"/>
      <c r="K1255" s="285">
        <v>44927</v>
      </c>
      <c r="L1255" s="286">
        <v>1.8086956521739132E-2</v>
      </c>
      <c r="M1255" s="286">
        <v>2.7130434782608667E-3</v>
      </c>
      <c r="N1255" s="286">
        <v>2.0799999999999999E-2</v>
      </c>
    </row>
    <row r="1256" spans="1:14" ht="15" x14ac:dyDescent="0.25">
      <c r="A1256" t="s">
        <v>1643</v>
      </c>
      <c r="B1256" t="s">
        <v>1639</v>
      </c>
      <c r="C1256">
        <v>0.5</v>
      </c>
      <c r="D1256" t="s">
        <v>403</v>
      </c>
      <c r="E1256" t="s">
        <v>519</v>
      </c>
      <c r="F1256" t="s">
        <v>519</v>
      </c>
      <c r="G1256" s="284">
        <v>-0.15</v>
      </c>
      <c r="H1256"/>
      <c r="I1256"/>
      <c r="J1256"/>
      <c r="K1256" s="285">
        <v>44927</v>
      </c>
      <c r="L1256" s="286">
        <v>1.8086956521739132E-2</v>
      </c>
      <c r="M1256" s="286">
        <v>2.7130434782608667E-3</v>
      </c>
      <c r="N1256" s="286">
        <v>2.0799999999999999E-2</v>
      </c>
    </row>
    <row r="1257" spans="1:14" ht="15" x14ac:dyDescent="0.25">
      <c r="A1257" t="s">
        <v>1642</v>
      </c>
      <c r="B1257" t="s">
        <v>1641</v>
      </c>
      <c r="C1257">
        <v>0.5</v>
      </c>
      <c r="D1257" t="s">
        <v>403</v>
      </c>
      <c r="E1257" t="s">
        <v>519</v>
      </c>
      <c r="F1257" t="s">
        <v>519</v>
      </c>
      <c r="G1257" s="284">
        <v>-0.15</v>
      </c>
      <c r="H1257"/>
      <c r="I1257"/>
      <c r="J1257"/>
      <c r="K1257" s="285">
        <v>44927</v>
      </c>
      <c r="L1257" s="286">
        <v>1.8086956521739132E-2</v>
      </c>
      <c r="M1257" s="286">
        <v>2.7130434782608667E-3</v>
      </c>
      <c r="N1257" s="286">
        <v>2.0799999999999999E-2</v>
      </c>
    </row>
    <row r="1258" spans="1:14" ht="15" x14ac:dyDescent="0.25">
      <c r="A1258" t="s">
        <v>1640</v>
      </c>
      <c r="B1258" t="s">
        <v>1639</v>
      </c>
      <c r="C1258">
        <v>0.5</v>
      </c>
      <c r="D1258" t="s">
        <v>403</v>
      </c>
      <c r="E1258" t="s">
        <v>519</v>
      </c>
      <c r="F1258" t="s">
        <v>519</v>
      </c>
      <c r="G1258" s="284">
        <v>-0.15</v>
      </c>
      <c r="H1258"/>
      <c r="I1258"/>
      <c r="J1258"/>
      <c r="K1258" s="285">
        <v>44927</v>
      </c>
      <c r="L1258" s="286">
        <v>1.8086956521739132E-2</v>
      </c>
      <c r="M1258" s="286">
        <v>2.7130434782608667E-3</v>
      </c>
      <c r="N1258" s="286">
        <v>2.0799999999999999E-2</v>
      </c>
    </row>
    <row r="1259" spans="1:14" ht="15" x14ac:dyDescent="0.25">
      <c r="A1259" t="s">
        <v>1638</v>
      </c>
      <c r="B1259" t="s">
        <v>1636</v>
      </c>
      <c r="C1259">
        <v>0.5</v>
      </c>
      <c r="D1259" t="s">
        <v>403</v>
      </c>
      <c r="E1259" t="s">
        <v>519</v>
      </c>
      <c r="F1259" t="s">
        <v>519</v>
      </c>
      <c r="G1259" s="284">
        <v>-0.15</v>
      </c>
      <c r="H1259"/>
      <c r="I1259"/>
      <c r="J1259"/>
      <c r="K1259" s="285">
        <v>44927</v>
      </c>
      <c r="L1259" s="286">
        <v>1.8086956521739132E-2</v>
      </c>
      <c r="M1259" s="286">
        <v>2.7130434782608667E-3</v>
      </c>
      <c r="N1259" s="286">
        <v>2.0799999999999999E-2</v>
      </c>
    </row>
    <row r="1260" spans="1:14" ht="15" x14ac:dyDescent="0.25">
      <c r="A1260" t="s">
        <v>1637</v>
      </c>
      <c r="B1260" t="s">
        <v>1636</v>
      </c>
      <c r="C1260">
        <v>0.5</v>
      </c>
      <c r="D1260" t="s">
        <v>403</v>
      </c>
      <c r="E1260" t="s">
        <v>519</v>
      </c>
      <c r="F1260" t="s">
        <v>519</v>
      </c>
      <c r="G1260" s="284">
        <v>-0.15</v>
      </c>
      <c r="H1260"/>
      <c r="I1260"/>
      <c r="J1260"/>
      <c r="K1260" s="285">
        <v>44927</v>
      </c>
      <c r="L1260" s="286">
        <v>1.8086956521739132E-2</v>
      </c>
      <c r="M1260" s="286">
        <v>2.7130434782608667E-3</v>
      </c>
      <c r="N1260" s="286">
        <v>2.0799999999999999E-2</v>
      </c>
    </row>
    <row r="1261" spans="1:14" ht="15" x14ac:dyDescent="0.25">
      <c r="A1261" t="s">
        <v>175</v>
      </c>
      <c r="B1261" t="s">
        <v>175</v>
      </c>
      <c r="C1261">
        <v>0.5</v>
      </c>
      <c r="D1261" t="s">
        <v>403</v>
      </c>
      <c r="E1261" t="s">
        <v>519</v>
      </c>
      <c r="F1261" t="s">
        <v>519</v>
      </c>
      <c r="G1261" s="284">
        <v>-0.15</v>
      </c>
      <c r="H1261"/>
      <c r="I1261"/>
      <c r="J1261"/>
      <c r="K1261" s="285">
        <v>44927</v>
      </c>
      <c r="L1261" s="286">
        <v>1.8086956521739132E-2</v>
      </c>
      <c r="M1261" s="286">
        <v>2.7130434782608667E-3</v>
      </c>
      <c r="N1261" s="286">
        <v>2.0799999999999999E-2</v>
      </c>
    </row>
    <row r="1262" spans="1:14" ht="15" x14ac:dyDescent="0.25">
      <c r="A1262" t="s">
        <v>1635</v>
      </c>
      <c r="B1262" t="s">
        <v>175</v>
      </c>
      <c r="C1262">
        <v>0.5</v>
      </c>
      <c r="D1262" t="s">
        <v>403</v>
      </c>
      <c r="E1262" t="s">
        <v>519</v>
      </c>
      <c r="F1262" t="s">
        <v>519</v>
      </c>
      <c r="G1262" s="284">
        <v>-0.15</v>
      </c>
      <c r="H1262"/>
      <c r="I1262"/>
      <c r="J1262"/>
      <c r="K1262" s="285">
        <v>44927</v>
      </c>
      <c r="L1262" s="286">
        <v>1.8086956521739132E-2</v>
      </c>
      <c r="M1262" s="286">
        <v>2.7130434782608667E-3</v>
      </c>
      <c r="N1262" s="286">
        <v>2.0799999999999999E-2</v>
      </c>
    </row>
    <row r="1263" spans="1:14" ht="15" x14ac:dyDescent="0.25">
      <c r="A1263" t="s">
        <v>241</v>
      </c>
      <c r="B1263" t="s">
        <v>241</v>
      </c>
      <c r="C1263">
        <v>0.5</v>
      </c>
      <c r="D1263" t="s">
        <v>403</v>
      </c>
      <c r="E1263" t="s">
        <v>519</v>
      </c>
      <c r="F1263" t="s">
        <v>519</v>
      </c>
      <c r="G1263" s="284">
        <v>0</v>
      </c>
      <c r="H1263"/>
      <c r="I1263"/>
      <c r="J1263"/>
      <c r="K1263" s="285">
        <v>44927</v>
      </c>
      <c r="L1263" s="286">
        <v>5.1399999999999994E-2</v>
      </c>
      <c r="M1263" s="286">
        <v>0</v>
      </c>
      <c r="N1263" s="286">
        <v>5.1399999999999994E-2</v>
      </c>
    </row>
    <row r="1264" spans="1:14" ht="15" x14ac:dyDescent="0.25">
      <c r="A1264" t="s">
        <v>1634</v>
      </c>
      <c r="B1264" t="s">
        <v>241</v>
      </c>
      <c r="C1264">
        <v>0.5</v>
      </c>
      <c r="D1264" t="s">
        <v>403</v>
      </c>
      <c r="E1264" t="s">
        <v>519</v>
      </c>
      <c r="F1264" t="s">
        <v>519</v>
      </c>
      <c r="G1264" s="284">
        <v>0</v>
      </c>
      <c r="H1264"/>
      <c r="I1264"/>
      <c r="J1264"/>
      <c r="K1264" s="285">
        <v>44927</v>
      </c>
      <c r="L1264" s="286">
        <v>5.1399999999999994E-2</v>
      </c>
      <c r="M1264" s="286">
        <v>0</v>
      </c>
      <c r="N1264" s="286">
        <v>5.1399999999999994E-2</v>
      </c>
    </row>
    <row r="1265" spans="1:14" ht="15" x14ac:dyDescent="0.25">
      <c r="A1265" t="s">
        <v>1633</v>
      </c>
      <c r="B1265" t="s">
        <v>1632</v>
      </c>
      <c r="C1265">
        <v>0.5</v>
      </c>
      <c r="D1265" t="s">
        <v>403</v>
      </c>
      <c r="E1265" t="s">
        <v>519</v>
      </c>
      <c r="F1265" t="s">
        <v>519</v>
      </c>
      <c r="G1265" s="284">
        <v>0</v>
      </c>
      <c r="H1265"/>
      <c r="I1265"/>
      <c r="J1265"/>
      <c r="K1265" s="285">
        <v>44927</v>
      </c>
      <c r="L1265" s="286">
        <v>5.1399999999999994E-2</v>
      </c>
      <c r="M1265" s="286">
        <v>0</v>
      </c>
      <c r="N1265" s="286">
        <v>5.1399999999999994E-2</v>
      </c>
    </row>
    <row r="1266" spans="1:14" ht="15" x14ac:dyDescent="0.25">
      <c r="A1266" t="s">
        <v>1632</v>
      </c>
      <c r="B1266" t="s">
        <v>1632</v>
      </c>
      <c r="C1266">
        <v>0.5</v>
      </c>
      <c r="D1266" t="s">
        <v>403</v>
      </c>
      <c r="E1266" t="s">
        <v>519</v>
      </c>
      <c r="F1266" t="s">
        <v>519</v>
      </c>
      <c r="G1266" s="284">
        <v>0</v>
      </c>
      <c r="H1266"/>
      <c r="I1266"/>
      <c r="J1266"/>
      <c r="K1266" s="285">
        <v>44927</v>
      </c>
      <c r="L1266" s="286">
        <v>5.1399999999999994E-2</v>
      </c>
      <c r="M1266" s="286">
        <v>0</v>
      </c>
      <c r="N1266" s="286">
        <v>5.1399999999999994E-2</v>
      </c>
    </row>
    <row r="1267" spans="1:14" ht="15" x14ac:dyDescent="0.25">
      <c r="A1267" t="s">
        <v>1630</v>
      </c>
      <c r="B1267" t="s">
        <v>1630</v>
      </c>
      <c r="C1267">
        <v>0.5</v>
      </c>
      <c r="D1267" t="s">
        <v>403</v>
      </c>
      <c r="E1267" t="s">
        <v>519</v>
      </c>
      <c r="F1267" t="s">
        <v>519</v>
      </c>
      <c r="G1267" s="284">
        <v>-0.6</v>
      </c>
      <c r="H1267"/>
      <c r="I1267"/>
      <c r="J1267"/>
      <c r="K1267" s="285">
        <v>44927</v>
      </c>
      <c r="L1267" s="286">
        <v>2.1374999999999998E-2</v>
      </c>
      <c r="M1267" s="286">
        <v>1.2825000000000003E-2</v>
      </c>
      <c r="N1267" s="286">
        <v>3.4200000000000001E-2</v>
      </c>
    </row>
    <row r="1268" spans="1:14" ht="15" x14ac:dyDescent="0.25">
      <c r="A1268" t="s">
        <v>1631</v>
      </c>
      <c r="B1268" t="s">
        <v>1630</v>
      </c>
      <c r="C1268">
        <v>0.5</v>
      </c>
      <c r="D1268" t="s">
        <v>403</v>
      </c>
      <c r="E1268" t="s">
        <v>519</v>
      </c>
      <c r="F1268" t="s">
        <v>519</v>
      </c>
      <c r="G1268" s="284">
        <v>-0.6</v>
      </c>
      <c r="H1268"/>
      <c r="I1268"/>
      <c r="J1268"/>
      <c r="K1268" s="285">
        <v>44927</v>
      </c>
      <c r="L1268" s="286">
        <v>2.1374999999999998E-2</v>
      </c>
      <c r="M1268" s="286">
        <v>1.2825000000000003E-2</v>
      </c>
      <c r="N1268" s="286">
        <v>3.4200000000000001E-2</v>
      </c>
    </row>
    <row r="1269" spans="1:14" ht="15" x14ac:dyDescent="0.25">
      <c r="A1269" t="s">
        <v>1628</v>
      </c>
      <c r="B1269" t="s">
        <v>1628</v>
      </c>
      <c r="C1269">
        <v>0.5</v>
      </c>
      <c r="D1269" t="s">
        <v>403</v>
      </c>
      <c r="E1269" t="s">
        <v>519</v>
      </c>
      <c r="F1269" t="s">
        <v>519</v>
      </c>
      <c r="G1269" s="284">
        <v>-0.6</v>
      </c>
      <c r="H1269"/>
      <c r="I1269"/>
      <c r="J1269"/>
      <c r="K1269" s="285">
        <v>44927</v>
      </c>
      <c r="L1269" s="286">
        <v>2.1374999999999998E-2</v>
      </c>
      <c r="M1269" s="286">
        <v>1.2825000000000003E-2</v>
      </c>
      <c r="N1269" s="286">
        <v>3.4200000000000001E-2</v>
      </c>
    </row>
    <row r="1270" spans="1:14" ht="15" x14ac:dyDescent="0.25">
      <c r="A1270" t="s">
        <v>1629</v>
      </c>
      <c r="B1270" t="s">
        <v>1628</v>
      </c>
      <c r="C1270">
        <v>0.5</v>
      </c>
      <c r="D1270" t="s">
        <v>403</v>
      </c>
      <c r="E1270" t="s">
        <v>519</v>
      </c>
      <c r="F1270" t="s">
        <v>519</v>
      </c>
      <c r="G1270" s="284">
        <v>-0.6</v>
      </c>
      <c r="H1270"/>
      <c r="I1270"/>
      <c r="J1270"/>
      <c r="K1270" s="285">
        <v>44927</v>
      </c>
      <c r="L1270" s="286">
        <v>2.1374999999999998E-2</v>
      </c>
      <c r="M1270" s="286">
        <v>1.2825000000000003E-2</v>
      </c>
      <c r="N1270" s="286">
        <v>3.4200000000000001E-2</v>
      </c>
    </row>
    <row r="1271" spans="1:14" ht="15" x14ac:dyDescent="0.25">
      <c r="A1271" t="s">
        <v>1627</v>
      </c>
      <c r="B1271" t="s">
        <v>1623</v>
      </c>
      <c r="C1271">
        <v>0.5</v>
      </c>
      <c r="D1271" t="s">
        <v>403</v>
      </c>
      <c r="E1271" t="s">
        <v>519</v>
      </c>
      <c r="F1271" t="s">
        <v>519</v>
      </c>
      <c r="G1271" s="284">
        <v>-0.6</v>
      </c>
      <c r="H1271"/>
      <c r="I1271"/>
      <c r="J1271"/>
      <c r="K1271" s="285">
        <v>44927</v>
      </c>
      <c r="L1271" s="286">
        <v>2.1374999999999998E-2</v>
      </c>
      <c r="M1271" s="286">
        <v>1.2825000000000003E-2</v>
      </c>
      <c r="N1271" s="286">
        <v>3.4200000000000001E-2</v>
      </c>
    </row>
    <row r="1272" spans="1:14" ht="15" x14ac:dyDescent="0.25">
      <c r="A1272" t="s">
        <v>1626</v>
      </c>
      <c r="B1272" t="s">
        <v>1621</v>
      </c>
      <c r="C1272">
        <v>0.5</v>
      </c>
      <c r="D1272" t="s">
        <v>403</v>
      </c>
      <c r="E1272" t="s">
        <v>519</v>
      </c>
      <c r="F1272" t="s">
        <v>519</v>
      </c>
      <c r="G1272" s="284">
        <v>-0.6</v>
      </c>
      <c r="H1272"/>
      <c r="I1272"/>
      <c r="J1272"/>
      <c r="K1272" s="285">
        <v>44927</v>
      </c>
      <c r="L1272" s="286">
        <v>2.1374999999999998E-2</v>
      </c>
      <c r="M1272" s="286">
        <v>1.2825000000000003E-2</v>
      </c>
      <c r="N1272" s="286">
        <v>3.4200000000000001E-2</v>
      </c>
    </row>
    <row r="1273" spans="1:14" ht="15" x14ac:dyDescent="0.25">
      <c r="A1273" t="s">
        <v>1625</v>
      </c>
      <c r="B1273" t="s">
        <v>1619</v>
      </c>
      <c r="C1273">
        <v>0.5</v>
      </c>
      <c r="D1273" t="s">
        <v>403</v>
      </c>
      <c r="E1273" t="s">
        <v>519</v>
      </c>
      <c r="F1273" t="s">
        <v>519</v>
      </c>
      <c r="G1273" s="284">
        <v>-0.6</v>
      </c>
      <c r="H1273"/>
      <c r="I1273"/>
      <c r="J1273"/>
      <c r="K1273" s="285">
        <v>44927</v>
      </c>
      <c r="L1273" s="286">
        <v>2.1374999999999998E-2</v>
      </c>
      <c r="M1273" s="286">
        <v>1.2825000000000003E-2</v>
      </c>
      <c r="N1273" s="286">
        <v>3.4200000000000001E-2</v>
      </c>
    </row>
    <row r="1274" spans="1:14" ht="15" x14ac:dyDescent="0.25">
      <c r="A1274" t="s">
        <v>1624</v>
      </c>
      <c r="B1274" t="s">
        <v>1623</v>
      </c>
      <c r="C1274">
        <v>0.5</v>
      </c>
      <c r="D1274" t="s">
        <v>403</v>
      </c>
      <c r="E1274" t="s">
        <v>519</v>
      </c>
      <c r="F1274" t="s">
        <v>519</v>
      </c>
      <c r="G1274" s="284">
        <v>-0.6</v>
      </c>
      <c r="H1274"/>
      <c r="I1274"/>
      <c r="J1274"/>
      <c r="K1274" s="285">
        <v>44927</v>
      </c>
      <c r="L1274" s="286">
        <v>2.1374999999999998E-2</v>
      </c>
      <c r="M1274" s="286">
        <v>1.2825000000000003E-2</v>
      </c>
      <c r="N1274" s="286">
        <v>3.4200000000000001E-2</v>
      </c>
    </row>
    <row r="1275" spans="1:14" ht="15" x14ac:dyDescent="0.25">
      <c r="A1275" t="s">
        <v>1622</v>
      </c>
      <c r="B1275" t="s">
        <v>1621</v>
      </c>
      <c r="C1275">
        <v>0.5</v>
      </c>
      <c r="D1275" t="s">
        <v>403</v>
      </c>
      <c r="E1275" t="s">
        <v>519</v>
      </c>
      <c r="F1275" t="s">
        <v>519</v>
      </c>
      <c r="G1275" s="284">
        <v>-0.6</v>
      </c>
      <c r="H1275"/>
      <c r="I1275"/>
      <c r="J1275"/>
      <c r="K1275" s="285">
        <v>44927</v>
      </c>
      <c r="L1275" s="286">
        <v>2.1374999999999998E-2</v>
      </c>
      <c r="M1275" s="286">
        <v>1.2825000000000003E-2</v>
      </c>
      <c r="N1275" s="286">
        <v>3.4200000000000001E-2</v>
      </c>
    </row>
    <row r="1276" spans="1:14" ht="15" x14ac:dyDescent="0.25">
      <c r="A1276" t="s">
        <v>1620</v>
      </c>
      <c r="B1276" t="s">
        <v>1619</v>
      </c>
      <c r="C1276">
        <v>0.5</v>
      </c>
      <c r="D1276" t="s">
        <v>403</v>
      </c>
      <c r="E1276" t="s">
        <v>519</v>
      </c>
      <c r="F1276" t="s">
        <v>519</v>
      </c>
      <c r="G1276" s="284">
        <v>-0.6</v>
      </c>
      <c r="H1276"/>
      <c r="I1276"/>
      <c r="J1276"/>
      <c r="K1276" s="285">
        <v>44927</v>
      </c>
      <c r="L1276" s="286">
        <v>2.1374999999999998E-2</v>
      </c>
      <c r="M1276" s="286">
        <v>1.2825000000000003E-2</v>
      </c>
      <c r="N1276" s="286">
        <v>3.4200000000000001E-2</v>
      </c>
    </row>
    <row r="1277" spans="1:14" ht="15" x14ac:dyDescent="0.25">
      <c r="A1277" t="s">
        <v>148</v>
      </c>
      <c r="B1277" t="s">
        <v>148</v>
      </c>
      <c r="C1277">
        <v>0.5</v>
      </c>
      <c r="D1277" t="s">
        <v>403</v>
      </c>
      <c r="E1277" t="s">
        <v>519</v>
      </c>
      <c r="F1277" t="s">
        <v>519</v>
      </c>
      <c r="G1277" s="284">
        <v>-0.6</v>
      </c>
      <c r="H1277"/>
      <c r="I1277"/>
      <c r="J1277"/>
      <c r="K1277" s="285">
        <v>44927</v>
      </c>
      <c r="L1277" s="286">
        <v>2.1374999999999998E-2</v>
      </c>
      <c r="M1277" s="286">
        <v>1.2825000000000003E-2</v>
      </c>
      <c r="N1277" s="286">
        <v>3.4200000000000001E-2</v>
      </c>
    </row>
    <row r="1278" spans="1:14" ht="15" x14ac:dyDescent="0.25">
      <c r="A1278" t="s">
        <v>1618</v>
      </c>
      <c r="B1278" t="s">
        <v>148</v>
      </c>
      <c r="C1278">
        <v>0.5</v>
      </c>
      <c r="D1278" t="s">
        <v>403</v>
      </c>
      <c r="E1278" t="s">
        <v>519</v>
      </c>
      <c r="F1278" t="s">
        <v>519</v>
      </c>
      <c r="G1278" s="284">
        <v>-0.6</v>
      </c>
      <c r="H1278"/>
      <c r="I1278"/>
      <c r="J1278"/>
      <c r="K1278" s="285">
        <v>44927</v>
      </c>
      <c r="L1278" s="286">
        <v>2.1374999999999998E-2</v>
      </c>
      <c r="M1278" s="286">
        <v>1.2825000000000003E-2</v>
      </c>
      <c r="N1278" s="286">
        <v>3.4200000000000001E-2</v>
      </c>
    </row>
    <row r="1279" spans="1:14" ht="15" x14ac:dyDescent="0.25">
      <c r="A1279" t="s">
        <v>1617</v>
      </c>
      <c r="B1279" t="s">
        <v>520</v>
      </c>
      <c r="C1279">
        <v>0.5</v>
      </c>
      <c r="D1279" t="s">
        <v>403</v>
      </c>
      <c r="E1279" t="s">
        <v>519</v>
      </c>
      <c r="F1279" t="s">
        <v>519</v>
      </c>
      <c r="G1279" s="284">
        <v>0</v>
      </c>
      <c r="H1279"/>
      <c r="I1279"/>
      <c r="J1279"/>
      <c r="K1279" s="285">
        <v>41730</v>
      </c>
      <c r="L1279" s="286">
        <v>0</v>
      </c>
      <c r="M1279" s="286">
        <v>0</v>
      </c>
      <c r="N1279" s="286">
        <v>0</v>
      </c>
    </row>
    <row r="1280" spans="1:14" ht="15" x14ac:dyDescent="0.25">
      <c r="A1280" t="s">
        <v>1616</v>
      </c>
      <c r="B1280" t="s">
        <v>1615</v>
      </c>
      <c r="C1280">
        <v>0.5</v>
      </c>
      <c r="D1280" t="s">
        <v>403</v>
      </c>
      <c r="E1280" t="s">
        <v>519</v>
      </c>
      <c r="F1280" t="s">
        <v>519</v>
      </c>
      <c r="G1280" s="284">
        <v>-0.3</v>
      </c>
      <c r="H1280"/>
      <c r="I1280"/>
      <c r="J1280"/>
      <c r="K1280" s="285">
        <v>44927</v>
      </c>
      <c r="L1280" s="286">
        <v>2.9769230769230767E-2</v>
      </c>
      <c r="M1280" s="286">
        <v>8.9307692307692317E-3</v>
      </c>
      <c r="N1280" s="286">
        <v>3.8699999999999998E-2</v>
      </c>
    </row>
    <row r="1281" spans="1:14" ht="15" x14ac:dyDescent="0.25">
      <c r="A1281" t="s">
        <v>1615</v>
      </c>
      <c r="B1281" t="s">
        <v>1615</v>
      </c>
      <c r="C1281">
        <v>0.5</v>
      </c>
      <c r="D1281" t="s">
        <v>403</v>
      </c>
      <c r="E1281" t="s">
        <v>519</v>
      </c>
      <c r="F1281" t="s">
        <v>519</v>
      </c>
      <c r="G1281" s="284">
        <v>-0.3</v>
      </c>
      <c r="H1281"/>
      <c r="I1281"/>
      <c r="J1281"/>
      <c r="K1281" s="285">
        <v>44927</v>
      </c>
      <c r="L1281" s="286">
        <v>2.9769230769230767E-2</v>
      </c>
      <c r="M1281" s="286">
        <v>8.9307692307692317E-3</v>
      </c>
      <c r="N1281" s="286">
        <v>3.8699999999999998E-2</v>
      </c>
    </row>
    <row r="1282" spans="1:14" ht="15" x14ac:dyDescent="0.25">
      <c r="A1282" t="s">
        <v>1613</v>
      </c>
      <c r="B1282" t="s">
        <v>1613</v>
      </c>
      <c r="C1282">
        <v>0.5</v>
      </c>
      <c r="D1282" t="s">
        <v>403</v>
      </c>
      <c r="E1282" t="s">
        <v>519</v>
      </c>
      <c r="F1282" t="s">
        <v>519</v>
      </c>
      <c r="G1282" s="284">
        <v>-0.3</v>
      </c>
      <c r="H1282"/>
      <c r="I1282"/>
      <c r="J1282"/>
      <c r="K1282" s="285">
        <v>44927</v>
      </c>
      <c r="L1282" s="286">
        <v>2.9769230769230767E-2</v>
      </c>
      <c r="M1282" s="286">
        <v>8.9307692307692317E-3</v>
      </c>
      <c r="N1282" s="286">
        <v>3.8699999999999998E-2</v>
      </c>
    </row>
    <row r="1283" spans="1:14" ht="15" x14ac:dyDescent="0.25">
      <c r="A1283" t="s">
        <v>1614</v>
      </c>
      <c r="B1283" t="s">
        <v>1613</v>
      </c>
      <c r="C1283">
        <v>0.5</v>
      </c>
      <c r="D1283" t="s">
        <v>403</v>
      </c>
      <c r="E1283" t="s">
        <v>519</v>
      </c>
      <c r="F1283" t="s">
        <v>519</v>
      </c>
      <c r="G1283" s="284">
        <v>-0.3</v>
      </c>
      <c r="H1283"/>
      <c r="I1283"/>
      <c r="J1283"/>
      <c r="K1283" s="285">
        <v>44927</v>
      </c>
      <c r="L1283" s="286">
        <v>2.9769230769230767E-2</v>
      </c>
      <c r="M1283" s="286">
        <v>8.9307692307692317E-3</v>
      </c>
      <c r="N1283" s="286">
        <v>3.8699999999999998E-2</v>
      </c>
    </row>
    <row r="1284" spans="1:14" ht="15" x14ac:dyDescent="0.25">
      <c r="A1284" t="s">
        <v>363</v>
      </c>
      <c r="B1284" t="s">
        <v>1611</v>
      </c>
      <c r="C1284">
        <v>0.5</v>
      </c>
      <c r="D1284" t="s">
        <v>403</v>
      </c>
      <c r="E1284" t="s">
        <v>519</v>
      </c>
      <c r="F1284" t="s">
        <v>519</v>
      </c>
      <c r="G1284" s="284">
        <v>-0.3</v>
      </c>
      <c r="H1284"/>
      <c r="I1284"/>
      <c r="J1284"/>
      <c r="K1284" s="285">
        <v>44927</v>
      </c>
      <c r="L1284" s="286">
        <v>2.9769230769230767E-2</v>
      </c>
      <c r="M1284" s="286">
        <v>8.9307692307692317E-3</v>
      </c>
      <c r="N1284" s="286">
        <v>3.8699999999999998E-2</v>
      </c>
    </row>
    <row r="1285" spans="1:14" ht="15" x14ac:dyDescent="0.25">
      <c r="A1285" t="s">
        <v>1612</v>
      </c>
      <c r="B1285" t="s">
        <v>1611</v>
      </c>
      <c r="C1285">
        <v>0.5</v>
      </c>
      <c r="D1285" t="s">
        <v>403</v>
      </c>
      <c r="E1285" t="s">
        <v>519</v>
      </c>
      <c r="F1285" t="s">
        <v>519</v>
      </c>
      <c r="G1285" s="284">
        <v>-0.3</v>
      </c>
      <c r="H1285"/>
      <c r="I1285"/>
      <c r="J1285"/>
      <c r="K1285" s="285">
        <v>44927</v>
      </c>
      <c r="L1285" s="286">
        <v>2.9769230769230767E-2</v>
      </c>
      <c r="M1285" s="286">
        <v>8.9307692307692317E-3</v>
      </c>
      <c r="N1285" s="286">
        <v>3.8699999999999998E-2</v>
      </c>
    </row>
    <row r="1286" spans="1:14" ht="15" x14ac:dyDescent="0.25">
      <c r="A1286" t="s">
        <v>1610</v>
      </c>
      <c r="B1286" t="s">
        <v>1609</v>
      </c>
      <c r="C1286">
        <v>0.5</v>
      </c>
      <c r="D1286" t="s">
        <v>403</v>
      </c>
      <c r="E1286" t="s">
        <v>519</v>
      </c>
      <c r="F1286" t="s">
        <v>519</v>
      </c>
      <c r="G1286" s="284">
        <v>-0.3</v>
      </c>
      <c r="H1286"/>
      <c r="I1286"/>
      <c r="J1286"/>
      <c r="K1286" s="285">
        <v>44927</v>
      </c>
      <c r="L1286" s="286">
        <v>2.9769230769230767E-2</v>
      </c>
      <c r="M1286" s="286">
        <v>8.9307692307692317E-3</v>
      </c>
      <c r="N1286" s="286">
        <v>3.8699999999999998E-2</v>
      </c>
    </row>
    <row r="1287" spans="1:14" ht="15" x14ac:dyDescent="0.25">
      <c r="A1287" t="s">
        <v>1609</v>
      </c>
      <c r="B1287" t="s">
        <v>1609</v>
      </c>
      <c r="C1287">
        <v>0.5</v>
      </c>
      <c r="D1287" t="s">
        <v>403</v>
      </c>
      <c r="E1287" t="s">
        <v>519</v>
      </c>
      <c r="F1287" t="s">
        <v>519</v>
      </c>
      <c r="G1287" s="284">
        <v>-0.3</v>
      </c>
      <c r="H1287"/>
      <c r="I1287"/>
      <c r="J1287"/>
      <c r="K1287" s="285">
        <v>44927</v>
      </c>
      <c r="L1287" s="286">
        <v>2.9769230769230767E-2</v>
      </c>
      <c r="M1287" s="286">
        <v>8.9307692307692317E-3</v>
      </c>
      <c r="N1287" s="286">
        <v>3.8699999999999998E-2</v>
      </c>
    </row>
    <row r="1288" spans="1:14" ht="15" x14ac:dyDescent="0.25">
      <c r="A1288" t="s">
        <v>1608</v>
      </c>
      <c r="B1288" t="s">
        <v>1607</v>
      </c>
      <c r="C1288">
        <v>0.5</v>
      </c>
      <c r="D1288" t="s">
        <v>403</v>
      </c>
      <c r="E1288" t="s">
        <v>519</v>
      </c>
      <c r="F1288" t="s">
        <v>519</v>
      </c>
      <c r="G1288" s="284">
        <v>-0.3</v>
      </c>
      <c r="H1288"/>
      <c r="I1288"/>
      <c r="J1288"/>
      <c r="K1288" s="285">
        <v>44927</v>
      </c>
      <c r="L1288" s="286">
        <v>2.9769230769230767E-2</v>
      </c>
      <c r="M1288" s="286">
        <v>8.9307692307692317E-3</v>
      </c>
      <c r="N1288" s="286">
        <v>3.8699999999999998E-2</v>
      </c>
    </row>
    <row r="1289" spans="1:14" ht="15" x14ac:dyDescent="0.25">
      <c r="A1289" t="s">
        <v>1607</v>
      </c>
      <c r="B1289" t="s">
        <v>1607</v>
      </c>
      <c r="C1289">
        <v>0.5</v>
      </c>
      <c r="D1289" t="s">
        <v>403</v>
      </c>
      <c r="E1289" t="s">
        <v>519</v>
      </c>
      <c r="F1289" t="s">
        <v>519</v>
      </c>
      <c r="G1289" s="284">
        <v>-0.3</v>
      </c>
      <c r="H1289"/>
      <c r="I1289"/>
      <c r="J1289"/>
      <c r="K1289" s="285">
        <v>44927</v>
      </c>
      <c r="L1289" s="286">
        <v>2.9769230769230767E-2</v>
      </c>
      <c r="M1289" s="286">
        <v>8.9307692307692317E-3</v>
      </c>
      <c r="N1289" s="286">
        <v>3.8699999999999998E-2</v>
      </c>
    </row>
    <row r="1290" spans="1:14" ht="15" x14ac:dyDescent="0.25">
      <c r="A1290" t="s">
        <v>149</v>
      </c>
      <c r="B1290" t="s">
        <v>149</v>
      </c>
      <c r="C1290">
        <v>0.5</v>
      </c>
      <c r="D1290" t="s">
        <v>403</v>
      </c>
      <c r="E1290" t="s">
        <v>519</v>
      </c>
      <c r="F1290" t="s">
        <v>519</v>
      </c>
      <c r="G1290" s="284">
        <v>-0.3</v>
      </c>
      <c r="H1290"/>
      <c r="I1290"/>
      <c r="J1290"/>
      <c r="K1290" s="285">
        <v>44927</v>
      </c>
      <c r="L1290" s="286">
        <v>2.9769230769230767E-2</v>
      </c>
      <c r="M1290" s="286">
        <v>8.9307692307692317E-3</v>
      </c>
      <c r="N1290" s="286">
        <v>3.8699999999999998E-2</v>
      </c>
    </row>
    <row r="1291" spans="1:14" ht="15" x14ac:dyDescent="0.25">
      <c r="A1291" t="s">
        <v>1606</v>
      </c>
      <c r="B1291" t="s">
        <v>149</v>
      </c>
      <c r="C1291">
        <v>0.5</v>
      </c>
      <c r="D1291" t="s">
        <v>403</v>
      </c>
      <c r="E1291" t="s">
        <v>519</v>
      </c>
      <c r="F1291" t="s">
        <v>519</v>
      </c>
      <c r="G1291" s="284">
        <v>-0.3</v>
      </c>
      <c r="H1291"/>
      <c r="I1291"/>
      <c r="J1291"/>
      <c r="K1291" s="285">
        <v>44927</v>
      </c>
      <c r="L1291" s="286">
        <v>2.9769230769230767E-2</v>
      </c>
      <c r="M1291" s="286">
        <v>8.9307692307692317E-3</v>
      </c>
      <c r="N1291" s="286">
        <v>3.8699999999999998E-2</v>
      </c>
    </row>
    <row r="1292" spans="1:14" ht="15" x14ac:dyDescent="0.25">
      <c r="A1292" t="s">
        <v>1605</v>
      </c>
      <c r="B1292" t="s">
        <v>1601</v>
      </c>
      <c r="C1292">
        <v>0.5</v>
      </c>
      <c r="D1292" t="s">
        <v>403</v>
      </c>
      <c r="E1292" t="s">
        <v>519</v>
      </c>
      <c r="F1292" t="s">
        <v>519</v>
      </c>
      <c r="G1292" s="284">
        <v>-0.2</v>
      </c>
      <c r="H1292"/>
      <c r="I1292"/>
      <c r="J1292"/>
      <c r="K1292" s="285">
        <v>44927</v>
      </c>
      <c r="L1292" s="286">
        <v>1.5333333333333334E-2</v>
      </c>
      <c r="M1292" s="286">
        <v>3.0666666666666655E-3</v>
      </c>
      <c r="N1292" s="286">
        <v>1.84E-2</v>
      </c>
    </row>
    <row r="1293" spans="1:14" ht="15" x14ac:dyDescent="0.25">
      <c r="A1293" t="s">
        <v>1604</v>
      </c>
      <c r="B1293" t="s">
        <v>1599</v>
      </c>
      <c r="C1293">
        <v>0.5</v>
      </c>
      <c r="D1293" t="s">
        <v>403</v>
      </c>
      <c r="E1293" t="s">
        <v>519</v>
      </c>
      <c r="F1293" t="s">
        <v>519</v>
      </c>
      <c r="G1293" s="284">
        <v>-0.2</v>
      </c>
      <c r="H1293"/>
      <c r="I1293"/>
      <c r="J1293"/>
      <c r="K1293" s="285">
        <v>44927</v>
      </c>
      <c r="L1293" s="286">
        <v>1.5333333333333334E-2</v>
      </c>
      <c r="M1293" s="286">
        <v>3.0666666666666655E-3</v>
      </c>
      <c r="N1293" s="286">
        <v>1.84E-2</v>
      </c>
    </row>
    <row r="1294" spans="1:14" ht="15" x14ac:dyDescent="0.25">
      <c r="A1294" t="s">
        <v>1603</v>
      </c>
      <c r="B1294" t="s">
        <v>1597</v>
      </c>
      <c r="C1294">
        <v>0.5</v>
      </c>
      <c r="D1294" t="s">
        <v>403</v>
      </c>
      <c r="E1294" t="s">
        <v>519</v>
      </c>
      <c r="F1294" t="s">
        <v>519</v>
      </c>
      <c r="G1294" s="284">
        <v>-0.2</v>
      </c>
      <c r="H1294"/>
      <c r="I1294"/>
      <c r="J1294"/>
      <c r="K1294" s="285">
        <v>44927</v>
      </c>
      <c r="L1294" s="286">
        <v>1.5333333333333334E-2</v>
      </c>
      <c r="M1294" s="286">
        <v>3.0666666666666655E-3</v>
      </c>
      <c r="N1294" s="286">
        <v>1.84E-2</v>
      </c>
    </row>
    <row r="1295" spans="1:14" ht="15" x14ac:dyDescent="0.25">
      <c r="A1295" t="s">
        <v>1602</v>
      </c>
      <c r="B1295" t="s">
        <v>1601</v>
      </c>
      <c r="C1295">
        <v>0.5</v>
      </c>
      <c r="D1295" t="s">
        <v>403</v>
      </c>
      <c r="E1295" t="s">
        <v>519</v>
      </c>
      <c r="F1295" t="s">
        <v>519</v>
      </c>
      <c r="G1295" s="284">
        <v>-0.2</v>
      </c>
      <c r="H1295"/>
      <c r="I1295"/>
      <c r="J1295"/>
      <c r="K1295" s="285">
        <v>44927</v>
      </c>
      <c r="L1295" s="286">
        <v>1.5333333333333334E-2</v>
      </c>
      <c r="M1295" s="286">
        <v>3.0666666666666655E-3</v>
      </c>
      <c r="N1295" s="286">
        <v>1.84E-2</v>
      </c>
    </row>
    <row r="1296" spans="1:14" ht="15" x14ac:dyDescent="0.25">
      <c r="A1296" t="s">
        <v>1600</v>
      </c>
      <c r="B1296" t="s">
        <v>1599</v>
      </c>
      <c r="C1296">
        <v>0.5</v>
      </c>
      <c r="D1296" t="s">
        <v>403</v>
      </c>
      <c r="E1296" t="s">
        <v>519</v>
      </c>
      <c r="F1296" t="s">
        <v>519</v>
      </c>
      <c r="G1296" s="284">
        <v>-0.2</v>
      </c>
      <c r="H1296"/>
      <c r="I1296"/>
      <c r="J1296"/>
      <c r="K1296" s="285">
        <v>44927</v>
      </c>
      <c r="L1296" s="286">
        <v>1.5333333333333334E-2</v>
      </c>
      <c r="M1296" s="286">
        <v>3.0666666666666655E-3</v>
      </c>
      <c r="N1296" s="286">
        <v>1.84E-2</v>
      </c>
    </row>
    <row r="1297" spans="1:14" ht="15" x14ac:dyDescent="0.25">
      <c r="A1297" t="s">
        <v>1598</v>
      </c>
      <c r="B1297" t="s">
        <v>1597</v>
      </c>
      <c r="C1297">
        <v>0.5</v>
      </c>
      <c r="D1297" t="s">
        <v>403</v>
      </c>
      <c r="E1297" t="s">
        <v>519</v>
      </c>
      <c r="F1297" t="s">
        <v>519</v>
      </c>
      <c r="G1297" s="284">
        <v>-0.2</v>
      </c>
      <c r="H1297"/>
      <c r="I1297"/>
      <c r="J1297"/>
      <c r="K1297" s="285">
        <v>44927</v>
      </c>
      <c r="L1297" s="286">
        <v>1.5333333333333334E-2</v>
      </c>
      <c r="M1297" s="286">
        <v>3.0666666666666655E-3</v>
      </c>
      <c r="N1297" s="286">
        <v>1.84E-2</v>
      </c>
    </row>
    <row r="1298" spans="1:14" ht="15" x14ac:dyDescent="0.25">
      <c r="A1298" t="s">
        <v>162</v>
      </c>
      <c r="B1298" t="s">
        <v>162</v>
      </c>
      <c r="C1298">
        <v>0.5</v>
      </c>
      <c r="D1298" t="s">
        <v>403</v>
      </c>
      <c r="E1298" t="s">
        <v>519</v>
      </c>
      <c r="F1298" t="s">
        <v>519</v>
      </c>
      <c r="G1298" s="284">
        <v>-0.2</v>
      </c>
      <c r="H1298"/>
      <c r="I1298"/>
      <c r="J1298"/>
      <c r="K1298" s="285">
        <v>44927</v>
      </c>
      <c r="L1298" s="286">
        <v>1.5333333333333334E-2</v>
      </c>
      <c r="M1298" s="286">
        <v>3.0666666666666655E-3</v>
      </c>
      <c r="N1298" s="286">
        <v>1.84E-2</v>
      </c>
    </row>
    <row r="1299" spans="1:14" ht="15" x14ac:dyDescent="0.25">
      <c r="A1299" t="s">
        <v>1595</v>
      </c>
      <c r="B1299" t="s">
        <v>1595</v>
      </c>
      <c r="C1299">
        <v>0.5</v>
      </c>
      <c r="D1299" t="s">
        <v>403</v>
      </c>
      <c r="E1299" t="s">
        <v>519</v>
      </c>
      <c r="F1299" t="s">
        <v>519</v>
      </c>
      <c r="G1299" s="284">
        <v>-0.2</v>
      </c>
      <c r="H1299"/>
      <c r="I1299"/>
      <c r="J1299"/>
      <c r="K1299" s="285">
        <v>44927</v>
      </c>
      <c r="L1299" s="286">
        <v>1.5333333333333334E-2</v>
      </c>
      <c r="M1299" s="286">
        <v>3.0666666666666655E-3</v>
      </c>
      <c r="N1299" s="286">
        <v>1.84E-2</v>
      </c>
    </row>
    <row r="1300" spans="1:14" ht="15" x14ac:dyDescent="0.25">
      <c r="A1300" t="s">
        <v>1596</v>
      </c>
      <c r="B1300" t="s">
        <v>1595</v>
      </c>
      <c r="C1300">
        <v>0.5</v>
      </c>
      <c r="D1300" t="s">
        <v>403</v>
      </c>
      <c r="E1300" t="s">
        <v>519</v>
      </c>
      <c r="F1300" t="s">
        <v>519</v>
      </c>
      <c r="G1300" s="284">
        <v>-0.2</v>
      </c>
      <c r="H1300"/>
      <c r="I1300"/>
      <c r="J1300"/>
      <c r="K1300" s="285">
        <v>44927</v>
      </c>
      <c r="L1300" s="286">
        <v>1.5333333333333334E-2</v>
      </c>
      <c r="M1300" s="286">
        <v>3.0666666666666655E-3</v>
      </c>
      <c r="N1300" s="286">
        <v>1.84E-2</v>
      </c>
    </row>
    <row r="1301" spans="1:14" ht="15" x14ac:dyDescent="0.25">
      <c r="A1301" t="s">
        <v>1593</v>
      </c>
      <c r="B1301" t="s">
        <v>1593</v>
      </c>
      <c r="C1301">
        <v>0.5</v>
      </c>
      <c r="D1301" t="s">
        <v>403</v>
      </c>
      <c r="E1301" t="s">
        <v>519</v>
      </c>
      <c r="F1301" t="s">
        <v>519</v>
      </c>
      <c r="G1301" s="284">
        <v>-0.2</v>
      </c>
      <c r="H1301"/>
      <c r="I1301"/>
      <c r="J1301"/>
      <c r="K1301" s="285">
        <v>44927</v>
      </c>
      <c r="L1301" s="286">
        <v>1.5333333333333334E-2</v>
      </c>
      <c r="M1301" s="286">
        <v>3.0666666666666655E-3</v>
      </c>
      <c r="N1301" s="286">
        <v>1.84E-2</v>
      </c>
    </row>
    <row r="1302" spans="1:14" ht="15" x14ac:dyDescent="0.25">
      <c r="A1302" t="s">
        <v>1594</v>
      </c>
      <c r="B1302" t="s">
        <v>1593</v>
      </c>
      <c r="C1302">
        <v>0.5</v>
      </c>
      <c r="D1302" t="s">
        <v>403</v>
      </c>
      <c r="E1302" t="s">
        <v>519</v>
      </c>
      <c r="F1302" t="s">
        <v>519</v>
      </c>
      <c r="G1302" s="284">
        <v>-0.2</v>
      </c>
      <c r="H1302"/>
      <c r="I1302"/>
      <c r="J1302"/>
      <c r="K1302" s="285">
        <v>44927</v>
      </c>
      <c r="L1302" s="286">
        <v>1.5333333333333334E-2</v>
      </c>
      <c r="M1302" s="286">
        <v>3.0666666666666655E-3</v>
      </c>
      <c r="N1302" s="286">
        <v>1.84E-2</v>
      </c>
    </row>
    <row r="1303" spans="1:14" ht="15" x14ac:dyDescent="0.25">
      <c r="A1303" t="s">
        <v>1592</v>
      </c>
      <c r="B1303" t="s">
        <v>162</v>
      </c>
      <c r="C1303">
        <v>0.5</v>
      </c>
      <c r="D1303" t="s">
        <v>403</v>
      </c>
      <c r="E1303" t="s">
        <v>519</v>
      </c>
      <c r="F1303" t="s">
        <v>519</v>
      </c>
      <c r="G1303" s="284">
        <v>-0.2</v>
      </c>
      <c r="H1303"/>
      <c r="I1303"/>
      <c r="J1303"/>
      <c r="K1303" s="285">
        <v>44927</v>
      </c>
      <c r="L1303" s="286">
        <v>1.5333333333333334E-2</v>
      </c>
      <c r="M1303" s="286">
        <v>3.0666666666666655E-3</v>
      </c>
      <c r="N1303" s="286">
        <v>1.84E-2</v>
      </c>
    </row>
    <row r="1304" spans="1:14" ht="15" x14ac:dyDescent="0.25">
      <c r="A1304" t="s">
        <v>1591</v>
      </c>
      <c r="B1304" t="s">
        <v>1590</v>
      </c>
      <c r="C1304">
        <v>0.5</v>
      </c>
      <c r="D1304" t="s">
        <v>403</v>
      </c>
      <c r="E1304" t="s">
        <v>519</v>
      </c>
      <c r="F1304" t="s">
        <v>519</v>
      </c>
      <c r="G1304" s="284">
        <v>-0.5</v>
      </c>
      <c r="H1304"/>
      <c r="I1304"/>
      <c r="J1304"/>
      <c r="K1304" s="285">
        <v>44927</v>
      </c>
      <c r="L1304" s="286">
        <v>2.8999999999999998E-2</v>
      </c>
      <c r="M1304" s="286">
        <v>1.4499999999999999E-2</v>
      </c>
      <c r="N1304" s="286">
        <v>4.3499999999999997E-2</v>
      </c>
    </row>
    <row r="1305" spans="1:14" ht="15" x14ac:dyDescent="0.25">
      <c r="A1305" t="s">
        <v>1590</v>
      </c>
      <c r="B1305" t="s">
        <v>1590</v>
      </c>
      <c r="C1305">
        <v>0.5</v>
      </c>
      <c r="D1305" t="s">
        <v>403</v>
      </c>
      <c r="E1305" t="s">
        <v>519</v>
      </c>
      <c r="F1305" t="s">
        <v>519</v>
      </c>
      <c r="G1305" s="284">
        <v>-0.5</v>
      </c>
      <c r="H1305"/>
      <c r="I1305"/>
      <c r="J1305"/>
      <c r="K1305" s="285">
        <v>44927</v>
      </c>
      <c r="L1305" s="286">
        <v>2.8999999999999998E-2</v>
      </c>
      <c r="M1305" s="286">
        <v>1.4499999999999999E-2</v>
      </c>
      <c r="N1305" s="286">
        <v>4.3499999999999997E-2</v>
      </c>
    </row>
    <row r="1306" spans="1:14" ht="15" x14ac:dyDescent="0.25">
      <c r="A1306" t="s">
        <v>1588</v>
      </c>
      <c r="B1306" t="s">
        <v>1588</v>
      </c>
      <c r="C1306">
        <v>0.5</v>
      </c>
      <c r="D1306" t="s">
        <v>403</v>
      </c>
      <c r="E1306" t="s">
        <v>519</v>
      </c>
      <c r="F1306" t="s">
        <v>519</v>
      </c>
      <c r="G1306" s="284">
        <v>-0.5</v>
      </c>
      <c r="H1306"/>
      <c r="I1306"/>
      <c r="J1306"/>
      <c r="K1306" s="285">
        <v>44927</v>
      </c>
      <c r="L1306" s="286">
        <v>2.8999999999999998E-2</v>
      </c>
      <c r="M1306" s="286">
        <v>1.4499999999999999E-2</v>
      </c>
      <c r="N1306" s="286">
        <v>4.3499999999999997E-2</v>
      </c>
    </row>
    <row r="1307" spans="1:14" ht="15" x14ac:dyDescent="0.25">
      <c r="A1307" t="s">
        <v>1589</v>
      </c>
      <c r="B1307" t="s">
        <v>1588</v>
      </c>
      <c r="C1307">
        <v>0.5</v>
      </c>
      <c r="D1307" t="s">
        <v>403</v>
      </c>
      <c r="E1307" t="s">
        <v>519</v>
      </c>
      <c r="F1307" t="s">
        <v>519</v>
      </c>
      <c r="G1307" s="284">
        <v>-0.5</v>
      </c>
      <c r="H1307"/>
      <c r="I1307"/>
      <c r="J1307"/>
      <c r="K1307" s="285">
        <v>44927</v>
      </c>
      <c r="L1307" s="286">
        <v>2.8999999999999998E-2</v>
      </c>
      <c r="M1307" s="286">
        <v>1.4499999999999999E-2</v>
      </c>
      <c r="N1307" s="286">
        <v>4.3499999999999997E-2</v>
      </c>
    </row>
    <row r="1308" spans="1:14" ht="15" x14ac:dyDescent="0.25">
      <c r="A1308" t="s">
        <v>1587</v>
      </c>
      <c r="B1308" t="s">
        <v>1584</v>
      </c>
      <c r="C1308">
        <v>0.5</v>
      </c>
      <c r="D1308" t="s">
        <v>403</v>
      </c>
      <c r="E1308" t="s">
        <v>519</v>
      </c>
      <c r="F1308" t="s">
        <v>519</v>
      </c>
      <c r="G1308" s="284">
        <v>-0.5</v>
      </c>
      <c r="H1308"/>
      <c r="I1308"/>
      <c r="J1308"/>
      <c r="K1308" s="285">
        <v>44927</v>
      </c>
      <c r="L1308" s="286">
        <v>2.8999999999999998E-2</v>
      </c>
      <c r="M1308" s="286">
        <v>1.4499999999999999E-2</v>
      </c>
      <c r="N1308" s="286">
        <v>4.3499999999999997E-2</v>
      </c>
    </row>
    <row r="1309" spans="1:14" ht="15" x14ac:dyDescent="0.25">
      <c r="A1309" t="s">
        <v>1586</v>
      </c>
      <c r="B1309" t="s">
        <v>1582</v>
      </c>
      <c r="C1309">
        <v>0.5</v>
      </c>
      <c r="D1309" t="s">
        <v>403</v>
      </c>
      <c r="E1309" t="s">
        <v>519</v>
      </c>
      <c r="F1309" t="s">
        <v>519</v>
      </c>
      <c r="G1309" s="284">
        <v>-0.5</v>
      </c>
      <c r="H1309"/>
      <c r="I1309"/>
      <c r="J1309"/>
      <c r="K1309" s="285">
        <v>44927</v>
      </c>
      <c r="L1309" s="286">
        <v>2.8999999999999998E-2</v>
      </c>
      <c r="M1309" s="286">
        <v>1.4499999999999999E-2</v>
      </c>
      <c r="N1309" s="286">
        <v>4.3499999999999997E-2</v>
      </c>
    </row>
    <row r="1310" spans="1:14" ht="15" x14ac:dyDescent="0.25">
      <c r="A1310" t="s">
        <v>1585</v>
      </c>
      <c r="B1310" t="s">
        <v>1584</v>
      </c>
      <c r="C1310">
        <v>0.5</v>
      </c>
      <c r="D1310" t="s">
        <v>403</v>
      </c>
      <c r="E1310" t="s">
        <v>519</v>
      </c>
      <c r="F1310" t="s">
        <v>519</v>
      </c>
      <c r="G1310" s="284">
        <v>-0.5</v>
      </c>
      <c r="H1310"/>
      <c r="I1310"/>
      <c r="J1310"/>
      <c r="K1310" s="285">
        <v>44927</v>
      </c>
      <c r="L1310" s="286">
        <v>2.8999999999999998E-2</v>
      </c>
      <c r="M1310" s="286">
        <v>1.4499999999999999E-2</v>
      </c>
      <c r="N1310" s="286">
        <v>4.3499999999999997E-2</v>
      </c>
    </row>
    <row r="1311" spans="1:14" ht="15" x14ac:dyDescent="0.25">
      <c r="A1311" t="s">
        <v>1583</v>
      </c>
      <c r="B1311" t="s">
        <v>1582</v>
      </c>
      <c r="C1311">
        <v>0.5</v>
      </c>
      <c r="D1311" t="s">
        <v>403</v>
      </c>
      <c r="E1311" t="s">
        <v>519</v>
      </c>
      <c r="F1311" t="s">
        <v>519</v>
      </c>
      <c r="G1311" s="284">
        <v>-0.5</v>
      </c>
      <c r="H1311"/>
      <c r="I1311"/>
      <c r="J1311"/>
      <c r="K1311" s="285">
        <v>44927</v>
      </c>
      <c r="L1311" s="286">
        <v>2.8999999999999998E-2</v>
      </c>
      <c r="M1311" s="286">
        <v>1.4499999999999999E-2</v>
      </c>
      <c r="N1311" s="286">
        <v>4.3499999999999997E-2</v>
      </c>
    </row>
    <row r="1312" spans="1:14" ht="15" x14ac:dyDescent="0.25">
      <c r="A1312" t="s">
        <v>163</v>
      </c>
      <c r="B1312" t="s">
        <v>1580</v>
      </c>
      <c r="C1312">
        <v>0.5</v>
      </c>
      <c r="D1312" t="s">
        <v>403</v>
      </c>
      <c r="E1312" t="s">
        <v>519</v>
      </c>
      <c r="F1312" t="s">
        <v>519</v>
      </c>
      <c r="G1312" s="284">
        <v>-0.5</v>
      </c>
      <c r="H1312"/>
      <c r="I1312"/>
      <c r="J1312"/>
      <c r="K1312" s="285">
        <v>44927</v>
      </c>
      <c r="L1312" s="286">
        <v>2.8999999999999998E-2</v>
      </c>
      <c r="M1312" s="286">
        <v>1.4499999999999999E-2</v>
      </c>
      <c r="N1312" s="286">
        <v>4.3499999999999997E-2</v>
      </c>
    </row>
    <row r="1313" spans="1:14" ht="15" x14ac:dyDescent="0.25">
      <c r="A1313" t="s">
        <v>1581</v>
      </c>
      <c r="B1313" t="s">
        <v>1580</v>
      </c>
      <c r="C1313">
        <v>0.5</v>
      </c>
      <c r="D1313" t="s">
        <v>403</v>
      </c>
      <c r="E1313" t="s">
        <v>519</v>
      </c>
      <c r="F1313" t="s">
        <v>519</v>
      </c>
      <c r="G1313" s="284">
        <v>-0.5</v>
      </c>
      <c r="H1313"/>
      <c r="I1313"/>
      <c r="J1313"/>
      <c r="K1313" s="285">
        <v>44927</v>
      </c>
      <c r="L1313" s="286">
        <v>2.8999999999999998E-2</v>
      </c>
      <c r="M1313" s="286">
        <v>1.4499999999999999E-2</v>
      </c>
      <c r="N1313" s="286">
        <v>4.3499999999999997E-2</v>
      </c>
    </row>
    <row r="1314" spans="1:14" ht="15" x14ac:dyDescent="0.25">
      <c r="A1314" t="s">
        <v>150</v>
      </c>
      <c r="B1314" t="s">
        <v>150</v>
      </c>
      <c r="C1314">
        <v>0.5</v>
      </c>
      <c r="D1314" t="s">
        <v>403</v>
      </c>
      <c r="E1314" t="s">
        <v>519</v>
      </c>
      <c r="F1314" t="s">
        <v>519</v>
      </c>
      <c r="G1314" s="284">
        <v>-0.5</v>
      </c>
      <c r="H1314"/>
      <c r="I1314"/>
      <c r="J1314"/>
      <c r="K1314" s="285">
        <v>44927</v>
      </c>
      <c r="L1314" s="286">
        <v>2.2066666666666665E-2</v>
      </c>
      <c r="M1314" s="286">
        <v>1.1033333333333332E-2</v>
      </c>
      <c r="N1314" s="286">
        <v>3.3099999999999997E-2</v>
      </c>
    </row>
    <row r="1315" spans="1:14" ht="15" x14ac:dyDescent="0.25">
      <c r="A1315" t="s">
        <v>1579</v>
      </c>
      <c r="B1315" t="s">
        <v>150</v>
      </c>
      <c r="C1315">
        <v>0.5</v>
      </c>
      <c r="D1315" t="s">
        <v>403</v>
      </c>
      <c r="E1315" t="s">
        <v>519</v>
      </c>
      <c r="F1315" t="s">
        <v>519</v>
      </c>
      <c r="G1315" s="284">
        <v>-0.5</v>
      </c>
      <c r="H1315"/>
      <c r="I1315"/>
      <c r="J1315"/>
      <c r="K1315" s="285">
        <v>44927</v>
      </c>
      <c r="L1315" s="286">
        <v>2.2066666666666665E-2</v>
      </c>
      <c r="M1315" s="286">
        <v>1.1033333333333332E-2</v>
      </c>
      <c r="N1315" s="286">
        <v>3.3099999999999997E-2</v>
      </c>
    </row>
    <row r="1316" spans="1:14" ht="15" x14ac:dyDescent="0.25">
      <c r="A1316" t="s">
        <v>176</v>
      </c>
      <c r="B1316" t="s">
        <v>176</v>
      </c>
      <c r="C1316">
        <v>0.5</v>
      </c>
      <c r="D1316" t="s">
        <v>403</v>
      </c>
      <c r="E1316" t="s">
        <v>519</v>
      </c>
      <c r="F1316" t="s">
        <v>519</v>
      </c>
      <c r="G1316" s="284">
        <v>-0.6</v>
      </c>
      <c r="H1316"/>
      <c r="I1316"/>
      <c r="J1316"/>
      <c r="K1316" s="285">
        <v>44927</v>
      </c>
      <c r="L1316" s="286">
        <v>1.6187499999999997E-2</v>
      </c>
      <c r="M1316" s="286">
        <v>9.7125000000000024E-3</v>
      </c>
      <c r="N1316" s="286">
        <v>2.5899999999999999E-2</v>
      </c>
    </row>
    <row r="1317" spans="1:14" ht="15" x14ac:dyDescent="0.25">
      <c r="A1317" t="s">
        <v>1578</v>
      </c>
      <c r="B1317" t="s">
        <v>176</v>
      </c>
      <c r="C1317">
        <v>0.5</v>
      </c>
      <c r="D1317" t="s">
        <v>403</v>
      </c>
      <c r="E1317" t="s">
        <v>519</v>
      </c>
      <c r="F1317" t="s">
        <v>519</v>
      </c>
      <c r="G1317" s="284">
        <v>-0.6</v>
      </c>
      <c r="H1317"/>
      <c r="I1317"/>
      <c r="J1317"/>
      <c r="K1317" s="285">
        <v>44927</v>
      </c>
      <c r="L1317" s="286">
        <v>1.6187499999999997E-2</v>
      </c>
      <c r="M1317" s="286">
        <v>9.7125000000000024E-3</v>
      </c>
      <c r="N1317" s="286">
        <v>2.5899999999999999E-2</v>
      </c>
    </row>
    <row r="1318" spans="1:14" ht="15" x14ac:dyDescent="0.25">
      <c r="A1318" t="s">
        <v>1577</v>
      </c>
      <c r="B1318" t="s">
        <v>520</v>
      </c>
      <c r="C1318">
        <v>0.5</v>
      </c>
      <c r="D1318" t="s">
        <v>403</v>
      </c>
      <c r="E1318" t="s">
        <v>519</v>
      </c>
      <c r="F1318" t="s">
        <v>519</v>
      </c>
      <c r="G1318" s="284">
        <v>0</v>
      </c>
      <c r="H1318"/>
      <c r="I1318"/>
      <c r="J1318"/>
      <c r="K1318" s="285">
        <v>41730</v>
      </c>
      <c r="L1318" s="286">
        <v>0</v>
      </c>
      <c r="M1318" s="286">
        <v>0</v>
      </c>
      <c r="N1318" s="286">
        <v>0</v>
      </c>
    </row>
    <row r="1319" spans="1:14" ht="15" x14ac:dyDescent="0.25">
      <c r="A1319" t="s">
        <v>364</v>
      </c>
      <c r="B1319" t="s">
        <v>364</v>
      </c>
      <c r="C1319">
        <v>0.5</v>
      </c>
      <c r="D1319" t="s">
        <v>403</v>
      </c>
      <c r="E1319" t="s">
        <v>519</v>
      </c>
      <c r="F1319" t="s">
        <v>519</v>
      </c>
      <c r="G1319" s="284">
        <v>-0.1</v>
      </c>
      <c r="H1319"/>
      <c r="I1319"/>
      <c r="J1319"/>
      <c r="K1319" s="285">
        <v>43101</v>
      </c>
      <c r="L1319" s="286">
        <v>7.5800000000000006E-2</v>
      </c>
      <c r="M1319" s="286">
        <v>7.6E-3</v>
      </c>
      <c r="N1319" s="286">
        <v>8.3400000000000002E-2</v>
      </c>
    </row>
    <row r="1320" spans="1:14" ht="15" x14ac:dyDescent="0.25">
      <c r="A1320" t="s">
        <v>1576</v>
      </c>
      <c r="B1320" t="s">
        <v>364</v>
      </c>
      <c r="C1320">
        <v>0.5</v>
      </c>
      <c r="D1320" t="s">
        <v>403</v>
      </c>
      <c r="E1320" t="s">
        <v>519</v>
      </c>
      <c r="F1320" t="s">
        <v>519</v>
      </c>
      <c r="G1320" s="284">
        <v>-0.1</v>
      </c>
      <c r="H1320"/>
      <c r="I1320"/>
      <c r="J1320"/>
      <c r="K1320" s="285">
        <v>43101</v>
      </c>
      <c r="L1320" s="286">
        <v>7.5800000000000006E-2</v>
      </c>
      <c r="M1320" s="286">
        <v>7.6E-3</v>
      </c>
      <c r="N1320" s="286">
        <v>8.3400000000000002E-2</v>
      </c>
    </row>
    <row r="1321" spans="1:14" ht="15" x14ac:dyDescent="0.25">
      <c r="A1321" t="s">
        <v>151</v>
      </c>
      <c r="B1321" t="s">
        <v>151</v>
      </c>
      <c r="C1321">
        <v>0.5</v>
      </c>
      <c r="D1321" t="s">
        <v>403</v>
      </c>
      <c r="E1321" t="s">
        <v>519</v>
      </c>
      <c r="F1321" t="s">
        <v>519</v>
      </c>
      <c r="G1321" s="284">
        <v>-0.1</v>
      </c>
      <c r="H1321"/>
      <c r="I1321"/>
      <c r="J1321"/>
      <c r="K1321" s="285">
        <v>44927</v>
      </c>
      <c r="L1321" s="286">
        <v>5.0636363636363632E-2</v>
      </c>
      <c r="M1321" s="286">
        <v>5.0636363636363674E-3</v>
      </c>
      <c r="N1321" s="286">
        <v>5.57E-2</v>
      </c>
    </row>
    <row r="1322" spans="1:14" ht="15" x14ac:dyDescent="0.25">
      <c r="A1322" t="s">
        <v>1575</v>
      </c>
      <c r="B1322" t="s">
        <v>151</v>
      </c>
      <c r="C1322">
        <v>0.5</v>
      </c>
      <c r="D1322" t="s">
        <v>403</v>
      </c>
      <c r="E1322" t="s">
        <v>519</v>
      </c>
      <c r="F1322" t="s">
        <v>519</v>
      </c>
      <c r="G1322" s="284">
        <v>-0.1</v>
      </c>
      <c r="H1322"/>
      <c r="I1322"/>
      <c r="J1322"/>
      <c r="K1322" s="285">
        <v>44927</v>
      </c>
      <c r="L1322" s="286">
        <v>5.0636363636363632E-2</v>
      </c>
      <c r="M1322" s="286">
        <v>5.0636363636363674E-3</v>
      </c>
      <c r="N1322" s="286">
        <v>5.57E-2</v>
      </c>
    </row>
    <row r="1323" spans="1:14" ht="15" x14ac:dyDescent="0.25">
      <c r="A1323" t="s">
        <v>201</v>
      </c>
      <c r="B1323" t="s">
        <v>201</v>
      </c>
      <c r="C1323">
        <v>0.5</v>
      </c>
      <c r="D1323" t="s">
        <v>403</v>
      </c>
      <c r="E1323" t="s">
        <v>519</v>
      </c>
      <c r="F1323" t="s">
        <v>519</v>
      </c>
      <c r="G1323" s="284">
        <v>0</v>
      </c>
      <c r="H1323"/>
      <c r="I1323"/>
      <c r="J1323"/>
      <c r="K1323" s="285">
        <v>44927</v>
      </c>
      <c r="L1323" s="286">
        <v>0.14360000000000001</v>
      </c>
      <c r="M1323" s="286">
        <v>0</v>
      </c>
      <c r="N1323" s="286">
        <v>0.14360000000000001</v>
      </c>
    </row>
    <row r="1324" spans="1:14" ht="15" x14ac:dyDescent="0.25">
      <c r="A1324" t="s">
        <v>1574</v>
      </c>
      <c r="B1324" t="s">
        <v>201</v>
      </c>
      <c r="C1324">
        <v>0.5</v>
      </c>
      <c r="D1324" t="s">
        <v>403</v>
      </c>
      <c r="E1324" t="s">
        <v>519</v>
      </c>
      <c r="F1324" t="s">
        <v>519</v>
      </c>
      <c r="G1324" s="284">
        <v>0</v>
      </c>
      <c r="H1324"/>
      <c r="I1324"/>
      <c r="J1324"/>
      <c r="K1324" s="285">
        <v>44927</v>
      </c>
      <c r="L1324" s="286">
        <v>0.14360000000000001</v>
      </c>
      <c r="M1324" s="286">
        <v>0</v>
      </c>
      <c r="N1324" s="286">
        <v>0.14360000000000001</v>
      </c>
    </row>
    <row r="1325" spans="1:14" ht="15" x14ac:dyDescent="0.25">
      <c r="A1325" t="s">
        <v>1573</v>
      </c>
      <c r="B1325" t="s">
        <v>201</v>
      </c>
      <c r="C1325">
        <v>0.5</v>
      </c>
      <c r="D1325" t="s">
        <v>403</v>
      </c>
      <c r="E1325" t="s">
        <v>519</v>
      </c>
      <c r="F1325" t="s">
        <v>519</v>
      </c>
      <c r="G1325" s="284">
        <v>0</v>
      </c>
      <c r="H1325"/>
      <c r="I1325"/>
      <c r="J1325"/>
      <c r="K1325" s="285">
        <v>44927</v>
      </c>
      <c r="L1325" s="286">
        <v>0.14360000000000001</v>
      </c>
      <c r="M1325" s="286">
        <v>0</v>
      </c>
      <c r="N1325" s="286">
        <v>0.14360000000000001</v>
      </c>
    </row>
    <row r="1326" spans="1:14" ht="15" x14ac:dyDescent="0.25">
      <c r="A1326" t="s">
        <v>1572</v>
      </c>
      <c r="B1326" t="s">
        <v>1571</v>
      </c>
      <c r="C1326">
        <v>0.5</v>
      </c>
      <c r="D1326" t="s">
        <v>403</v>
      </c>
      <c r="E1326" t="s">
        <v>519</v>
      </c>
      <c r="F1326" t="s">
        <v>519</v>
      </c>
      <c r="G1326" s="284">
        <v>0</v>
      </c>
      <c r="H1326"/>
      <c r="I1326"/>
      <c r="J1326"/>
      <c r="K1326" s="285">
        <v>43101</v>
      </c>
      <c r="L1326" s="286">
        <v>0</v>
      </c>
      <c r="M1326" s="286">
        <v>0</v>
      </c>
      <c r="N1326" s="286">
        <v>0</v>
      </c>
    </row>
    <row r="1327" spans="1:14" ht="15" x14ac:dyDescent="0.25">
      <c r="A1327" t="s">
        <v>1570</v>
      </c>
      <c r="B1327" t="s">
        <v>1569</v>
      </c>
      <c r="C1327">
        <v>0.5</v>
      </c>
      <c r="D1327" t="s">
        <v>403</v>
      </c>
      <c r="E1327" t="s">
        <v>519</v>
      </c>
      <c r="F1327" t="s">
        <v>519</v>
      </c>
      <c r="G1327" s="284">
        <v>0</v>
      </c>
      <c r="H1327"/>
      <c r="I1327"/>
      <c r="J1327"/>
      <c r="K1327" s="285">
        <v>41760</v>
      </c>
      <c r="L1327" s="286">
        <v>0</v>
      </c>
      <c r="M1327" s="286">
        <v>0</v>
      </c>
      <c r="N1327" s="286">
        <v>0</v>
      </c>
    </row>
    <row r="1328" spans="1:14" ht="15" x14ac:dyDescent="0.25">
      <c r="A1328" t="s">
        <v>1568</v>
      </c>
      <c r="B1328" t="s">
        <v>1567</v>
      </c>
      <c r="C1328">
        <v>0.5</v>
      </c>
      <c r="D1328" t="s">
        <v>403</v>
      </c>
      <c r="E1328" t="s">
        <v>519</v>
      </c>
      <c r="F1328" t="s">
        <v>519</v>
      </c>
      <c r="G1328" s="284">
        <v>0</v>
      </c>
      <c r="H1328"/>
      <c r="I1328"/>
      <c r="J1328"/>
      <c r="K1328" s="285">
        <v>41760</v>
      </c>
      <c r="L1328" s="286">
        <v>0</v>
      </c>
      <c r="M1328" s="286">
        <v>0</v>
      </c>
      <c r="N1328" s="286">
        <v>0</v>
      </c>
    </row>
    <row r="1329" spans="1:14" ht="15" x14ac:dyDescent="0.25">
      <c r="A1329" t="s">
        <v>152</v>
      </c>
      <c r="B1329" t="s">
        <v>152</v>
      </c>
      <c r="C1329">
        <v>0.5</v>
      </c>
      <c r="D1329" t="s">
        <v>403</v>
      </c>
      <c r="E1329" t="s">
        <v>519</v>
      </c>
      <c r="F1329" t="s">
        <v>519</v>
      </c>
      <c r="G1329" s="284">
        <v>-0.25</v>
      </c>
      <c r="H1329"/>
      <c r="I1329"/>
      <c r="J1329"/>
      <c r="K1329" s="285">
        <v>44927</v>
      </c>
      <c r="L1329" s="286">
        <v>3.1120000000000002E-2</v>
      </c>
      <c r="M1329" s="286">
        <v>7.7800000000000022E-3</v>
      </c>
      <c r="N1329" s="286">
        <v>3.8900000000000004E-2</v>
      </c>
    </row>
    <row r="1330" spans="1:14" ht="15" x14ac:dyDescent="0.25">
      <c r="A1330" t="s">
        <v>1566</v>
      </c>
      <c r="B1330" t="s">
        <v>152</v>
      </c>
      <c r="C1330">
        <v>0.5</v>
      </c>
      <c r="D1330" t="s">
        <v>403</v>
      </c>
      <c r="E1330" t="s">
        <v>519</v>
      </c>
      <c r="F1330" t="s">
        <v>519</v>
      </c>
      <c r="G1330" s="284">
        <v>-0.25</v>
      </c>
      <c r="H1330"/>
      <c r="I1330"/>
      <c r="J1330"/>
      <c r="K1330" s="285">
        <v>44927</v>
      </c>
      <c r="L1330" s="286">
        <v>3.1120000000000002E-2</v>
      </c>
      <c r="M1330" s="286">
        <v>7.7800000000000022E-3</v>
      </c>
      <c r="N1330" s="286">
        <v>3.8900000000000004E-2</v>
      </c>
    </row>
    <row r="1331" spans="1:14" ht="15" x14ac:dyDescent="0.25">
      <c r="A1331" t="s">
        <v>1565</v>
      </c>
      <c r="B1331" t="s">
        <v>1112</v>
      </c>
      <c r="C1331">
        <v>0.5</v>
      </c>
      <c r="D1331" t="s">
        <v>783</v>
      </c>
      <c r="E1331" t="s">
        <v>519</v>
      </c>
      <c r="F1331" t="s">
        <v>519</v>
      </c>
      <c r="G1331" s="284">
        <v>0</v>
      </c>
      <c r="H1331"/>
      <c r="I1331"/>
      <c r="J1331"/>
      <c r="K1331" s="285">
        <v>42979</v>
      </c>
      <c r="L1331" s="286">
        <v>0</v>
      </c>
      <c r="M1331" s="286">
        <v>0</v>
      </c>
      <c r="N1331" s="286">
        <v>0</v>
      </c>
    </row>
    <row r="1332" spans="1:14" ht="15" x14ac:dyDescent="0.25">
      <c r="A1332" t="s">
        <v>1564</v>
      </c>
      <c r="B1332" t="s">
        <v>538</v>
      </c>
      <c r="C1332">
        <v>0.5</v>
      </c>
      <c r="D1332" t="s">
        <v>403</v>
      </c>
      <c r="E1332" t="s">
        <v>519</v>
      </c>
      <c r="F1332" t="s">
        <v>519</v>
      </c>
      <c r="G1332" s="284">
        <v>0</v>
      </c>
      <c r="H1332"/>
      <c r="I1332"/>
      <c r="J1332"/>
      <c r="K1332" s="285">
        <v>40391</v>
      </c>
      <c r="L1332" s="286">
        <v>0</v>
      </c>
      <c r="M1332" s="286">
        <v>0</v>
      </c>
      <c r="N1332" s="286">
        <v>0</v>
      </c>
    </row>
    <row r="1333" spans="1:14" ht="15" x14ac:dyDescent="0.25">
      <c r="A1333" t="s">
        <v>1563</v>
      </c>
      <c r="B1333" t="s">
        <v>538</v>
      </c>
      <c r="C1333">
        <v>0.5</v>
      </c>
      <c r="D1333" t="s">
        <v>403</v>
      </c>
      <c r="E1333" t="s">
        <v>519</v>
      </c>
      <c r="F1333" t="s">
        <v>519</v>
      </c>
      <c r="G1333" s="284">
        <v>0</v>
      </c>
      <c r="H1333"/>
      <c r="I1333"/>
      <c r="J1333"/>
      <c r="K1333" s="285">
        <v>40391</v>
      </c>
      <c r="L1333" s="286">
        <v>0</v>
      </c>
      <c r="M1333" s="286">
        <v>0</v>
      </c>
      <c r="N1333" s="286">
        <v>0</v>
      </c>
    </row>
    <row r="1334" spans="1:14" ht="15" x14ac:dyDescent="0.25">
      <c r="A1334" t="s">
        <v>1562</v>
      </c>
      <c r="B1334" t="s">
        <v>242</v>
      </c>
      <c r="C1334">
        <v>0.5</v>
      </c>
      <c r="D1334" t="s">
        <v>403</v>
      </c>
      <c r="E1334" t="s">
        <v>519</v>
      </c>
      <c r="F1334" t="s">
        <v>519</v>
      </c>
      <c r="G1334" s="284">
        <v>-0.05</v>
      </c>
      <c r="H1334"/>
      <c r="I1334"/>
      <c r="J1334"/>
      <c r="K1334" s="285">
        <v>44927</v>
      </c>
      <c r="L1334" s="286">
        <v>1.942857142857143E-2</v>
      </c>
      <c r="M1334" s="286">
        <v>9.71428571428571E-4</v>
      </c>
      <c r="N1334" s="286">
        <v>2.0400000000000001E-2</v>
      </c>
    </row>
    <row r="1335" spans="1:14" ht="15" x14ac:dyDescent="0.25">
      <c r="A1335" t="s">
        <v>1561</v>
      </c>
      <c r="B1335" t="s">
        <v>1561</v>
      </c>
      <c r="C1335">
        <v>0.5</v>
      </c>
      <c r="D1335" t="s">
        <v>403</v>
      </c>
      <c r="E1335" t="s">
        <v>519</v>
      </c>
      <c r="F1335" t="s">
        <v>519</v>
      </c>
      <c r="G1335" s="284">
        <v>0</v>
      </c>
      <c r="H1335"/>
      <c r="I1335"/>
      <c r="J1335"/>
      <c r="K1335" s="285">
        <v>42461</v>
      </c>
      <c r="L1335" s="286">
        <v>0</v>
      </c>
      <c r="M1335" s="286">
        <v>0</v>
      </c>
      <c r="N1335" s="286">
        <v>0</v>
      </c>
    </row>
    <row r="1336" spans="1:14" ht="15" x14ac:dyDescent="0.25">
      <c r="A1336" t="s">
        <v>1560</v>
      </c>
      <c r="B1336" t="s">
        <v>242</v>
      </c>
      <c r="C1336">
        <v>0.5</v>
      </c>
      <c r="D1336" t="s">
        <v>403</v>
      </c>
      <c r="E1336" t="s">
        <v>519</v>
      </c>
      <c r="F1336" t="s">
        <v>519</v>
      </c>
      <c r="G1336" s="284">
        <v>-0.05</v>
      </c>
      <c r="H1336"/>
      <c r="I1336"/>
      <c r="J1336"/>
      <c r="K1336" s="285">
        <v>44927</v>
      </c>
      <c r="L1336" s="286">
        <v>1.1619047619047617E-2</v>
      </c>
      <c r="M1336" s="286">
        <v>5.8095238095238165E-4</v>
      </c>
      <c r="N1336" s="286">
        <v>1.2199999999999999E-2</v>
      </c>
    </row>
    <row r="1337" spans="1:14" ht="15" x14ac:dyDescent="0.25">
      <c r="A1337" t="s">
        <v>1559</v>
      </c>
      <c r="B1337" t="s">
        <v>242</v>
      </c>
      <c r="C1337">
        <v>0.5</v>
      </c>
      <c r="D1337" t="s">
        <v>403</v>
      </c>
      <c r="E1337" t="s">
        <v>519</v>
      </c>
      <c r="F1337" t="s">
        <v>519</v>
      </c>
      <c r="G1337" s="284">
        <v>-0.05</v>
      </c>
      <c r="H1337"/>
      <c r="I1337"/>
      <c r="J1337"/>
      <c r="K1337" s="285">
        <v>44927</v>
      </c>
      <c r="L1337" s="286">
        <v>1.1619047619047617E-2</v>
      </c>
      <c r="M1337" s="286">
        <v>5.8095238095238165E-4</v>
      </c>
      <c r="N1337" s="286">
        <v>1.2199999999999999E-2</v>
      </c>
    </row>
    <row r="1338" spans="1:14" ht="15" x14ac:dyDescent="0.25">
      <c r="A1338" t="s">
        <v>1558</v>
      </c>
      <c r="B1338" t="s">
        <v>242</v>
      </c>
      <c r="C1338">
        <v>0.5</v>
      </c>
      <c r="D1338" t="s">
        <v>403</v>
      </c>
      <c r="E1338" t="s">
        <v>519</v>
      </c>
      <c r="F1338" t="s">
        <v>519</v>
      </c>
      <c r="G1338" s="284">
        <v>-0.05</v>
      </c>
      <c r="H1338"/>
      <c r="I1338"/>
      <c r="J1338"/>
      <c r="K1338" s="285">
        <v>44927</v>
      </c>
      <c r="L1338" s="286">
        <v>1.1619047619047617E-2</v>
      </c>
      <c r="M1338" s="286">
        <v>5.8095238095238165E-4</v>
      </c>
      <c r="N1338" s="286">
        <v>1.2199999999999999E-2</v>
      </c>
    </row>
    <row r="1339" spans="1:14" ht="15" x14ac:dyDescent="0.25">
      <c r="A1339" t="s">
        <v>1557</v>
      </c>
      <c r="B1339" t="s">
        <v>242</v>
      </c>
      <c r="C1339">
        <v>0.5</v>
      </c>
      <c r="D1339" t="s">
        <v>403</v>
      </c>
      <c r="E1339" t="s">
        <v>519</v>
      </c>
      <c r="F1339" t="s">
        <v>519</v>
      </c>
      <c r="G1339" s="284">
        <v>-0.05</v>
      </c>
      <c r="H1339"/>
      <c r="I1339"/>
      <c r="J1339"/>
      <c r="K1339" s="285">
        <v>44927</v>
      </c>
      <c r="L1339" s="286">
        <v>1.1619047619047617E-2</v>
      </c>
      <c r="M1339" s="286">
        <v>5.8095238095238165E-4</v>
      </c>
      <c r="N1339" s="286">
        <v>1.2199999999999999E-2</v>
      </c>
    </row>
    <row r="1340" spans="1:14" ht="15" x14ac:dyDescent="0.25">
      <c r="A1340" t="s">
        <v>1556</v>
      </c>
      <c r="B1340" t="s">
        <v>242</v>
      </c>
      <c r="C1340">
        <v>0.5</v>
      </c>
      <c r="D1340" t="s">
        <v>403</v>
      </c>
      <c r="E1340" t="s">
        <v>519</v>
      </c>
      <c r="F1340" t="s">
        <v>519</v>
      </c>
      <c r="G1340" s="284">
        <v>-0.05</v>
      </c>
      <c r="H1340"/>
      <c r="I1340"/>
      <c r="J1340"/>
      <c r="K1340" s="285">
        <v>44927</v>
      </c>
      <c r="L1340" s="286">
        <v>1.1619047619047617E-2</v>
      </c>
      <c r="M1340" s="286">
        <v>5.8095238095238165E-4</v>
      </c>
      <c r="N1340" s="286">
        <v>1.2199999999999999E-2</v>
      </c>
    </row>
    <row r="1341" spans="1:14" ht="15" x14ac:dyDescent="0.25">
      <c r="A1341" t="s">
        <v>1555</v>
      </c>
      <c r="B1341" t="s">
        <v>242</v>
      </c>
      <c r="C1341">
        <v>0.5</v>
      </c>
      <c r="D1341" t="s">
        <v>403</v>
      </c>
      <c r="E1341" t="s">
        <v>519</v>
      </c>
      <c r="F1341" t="s">
        <v>519</v>
      </c>
      <c r="G1341" s="284">
        <v>-0.05</v>
      </c>
      <c r="H1341"/>
      <c r="I1341"/>
      <c r="J1341"/>
      <c r="K1341" s="285">
        <v>44927</v>
      </c>
      <c r="L1341" s="286">
        <v>1.1619047619047617E-2</v>
      </c>
      <c r="M1341" s="286">
        <v>5.8095238095238165E-4</v>
      </c>
      <c r="N1341" s="286">
        <v>1.2199999999999999E-2</v>
      </c>
    </row>
    <row r="1342" spans="1:14" ht="15" x14ac:dyDescent="0.25">
      <c r="A1342" t="s">
        <v>1554</v>
      </c>
      <c r="B1342" t="s">
        <v>242</v>
      </c>
      <c r="C1342">
        <v>0.5</v>
      </c>
      <c r="D1342" t="s">
        <v>403</v>
      </c>
      <c r="E1342" t="s">
        <v>519</v>
      </c>
      <c r="F1342" t="s">
        <v>519</v>
      </c>
      <c r="G1342" s="284">
        <v>-0.05</v>
      </c>
      <c r="H1342"/>
      <c r="I1342"/>
      <c r="J1342"/>
      <c r="K1342" s="285">
        <v>44927</v>
      </c>
      <c r="L1342" s="286">
        <v>1.1619047619047617E-2</v>
      </c>
      <c r="M1342" s="286">
        <v>5.8095238095238165E-4</v>
      </c>
      <c r="N1342" s="286">
        <v>1.2199999999999999E-2</v>
      </c>
    </row>
    <row r="1343" spans="1:14" ht="15" x14ac:dyDescent="0.25">
      <c r="A1343" t="s">
        <v>1553</v>
      </c>
      <c r="B1343" t="s">
        <v>242</v>
      </c>
      <c r="C1343">
        <v>0.5</v>
      </c>
      <c r="D1343" t="s">
        <v>403</v>
      </c>
      <c r="E1343" t="s">
        <v>519</v>
      </c>
      <c r="F1343" t="s">
        <v>519</v>
      </c>
      <c r="G1343" s="284">
        <v>-0.05</v>
      </c>
      <c r="H1343"/>
      <c r="I1343"/>
      <c r="J1343"/>
      <c r="K1343" s="285">
        <v>44927</v>
      </c>
      <c r="L1343" s="286">
        <v>1.1619047619047617E-2</v>
      </c>
      <c r="M1343" s="286">
        <v>5.8095238095238165E-4</v>
      </c>
      <c r="N1343" s="286">
        <v>1.2199999999999999E-2</v>
      </c>
    </row>
    <row r="1344" spans="1:14" ht="15" x14ac:dyDescent="0.25">
      <c r="A1344" t="s">
        <v>1552</v>
      </c>
      <c r="B1344" t="s">
        <v>242</v>
      </c>
      <c r="C1344">
        <v>0.5</v>
      </c>
      <c r="D1344" t="s">
        <v>403</v>
      </c>
      <c r="E1344" t="s">
        <v>519</v>
      </c>
      <c r="F1344" t="s">
        <v>519</v>
      </c>
      <c r="G1344" s="284">
        <v>-0.05</v>
      </c>
      <c r="H1344"/>
      <c r="I1344"/>
      <c r="J1344"/>
      <c r="K1344" s="285">
        <v>44927</v>
      </c>
      <c r="L1344" s="286">
        <v>1.4666666666666666E-2</v>
      </c>
      <c r="M1344" s="286">
        <v>7.333333333333341E-4</v>
      </c>
      <c r="N1344" s="286">
        <v>1.54E-2</v>
      </c>
    </row>
    <row r="1345" spans="1:14" ht="15" x14ac:dyDescent="0.25">
      <c r="A1345" t="s">
        <v>1551</v>
      </c>
      <c r="B1345" t="s">
        <v>242</v>
      </c>
      <c r="C1345">
        <v>0.5</v>
      </c>
      <c r="D1345" t="s">
        <v>403</v>
      </c>
      <c r="E1345" t="s">
        <v>519</v>
      </c>
      <c r="F1345" t="s">
        <v>519</v>
      </c>
      <c r="G1345" s="284">
        <v>-0.05</v>
      </c>
      <c r="H1345"/>
      <c r="I1345"/>
      <c r="J1345"/>
      <c r="K1345" s="285">
        <v>44927</v>
      </c>
      <c r="L1345" s="286">
        <v>1.1619047619047617E-2</v>
      </c>
      <c r="M1345" s="286">
        <v>5.8095238095238165E-4</v>
      </c>
      <c r="N1345" s="286">
        <v>1.2199999999999999E-2</v>
      </c>
    </row>
    <row r="1346" spans="1:14" ht="15" x14ac:dyDescent="0.25">
      <c r="A1346" t="s">
        <v>1550</v>
      </c>
      <c r="B1346" t="s">
        <v>242</v>
      </c>
      <c r="C1346">
        <v>0.5</v>
      </c>
      <c r="D1346" t="s">
        <v>403</v>
      </c>
      <c r="E1346" t="s">
        <v>519</v>
      </c>
      <c r="F1346" t="s">
        <v>519</v>
      </c>
      <c r="G1346" s="284">
        <v>-0.05</v>
      </c>
      <c r="H1346"/>
      <c r="I1346"/>
      <c r="J1346"/>
      <c r="K1346" s="285">
        <v>44927</v>
      </c>
      <c r="L1346" s="286">
        <v>1.1619047619047617E-2</v>
      </c>
      <c r="M1346" s="286">
        <v>5.8095238095238165E-4</v>
      </c>
      <c r="N1346" s="286">
        <v>1.2199999999999999E-2</v>
      </c>
    </row>
    <row r="1347" spans="1:14" ht="15" x14ac:dyDescent="0.25">
      <c r="A1347" t="s">
        <v>1549</v>
      </c>
      <c r="B1347" t="s">
        <v>1548</v>
      </c>
      <c r="C1347">
        <v>0.5</v>
      </c>
      <c r="D1347" t="s">
        <v>403</v>
      </c>
      <c r="E1347" t="s">
        <v>519</v>
      </c>
      <c r="F1347" t="s">
        <v>519</v>
      </c>
      <c r="G1347" s="284">
        <v>-0.05</v>
      </c>
      <c r="H1347"/>
      <c r="I1347"/>
      <c r="J1347"/>
      <c r="K1347" s="285">
        <v>44927</v>
      </c>
      <c r="L1347" s="286">
        <v>1.4666666666666666E-2</v>
      </c>
      <c r="M1347" s="286">
        <v>7.333333333333341E-4</v>
      </c>
      <c r="N1347" s="286">
        <v>1.54E-2</v>
      </c>
    </row>
    <row r="1348" spans="1:14" ht="15" x14ac:dyDescent="0.25">
      <c r="A1348" t="s">
        <v>1548</v>
      </c>
      <c r="B1348" t="s">
        <v>1548</v>
      </c>
      <c r="C1348">
        <v>0.5</v>
      </c>
      <c r="D1348" t="s">
        <v>403</v>
      </c>
      <c r="E1348" t="s">
        <v>519</v>
      </c>
      <c r="F1348" t="s">
        <v>519</v>
      </c>
      <c r="G1348" s="284">
        <v>-0.05</v>
      </c>
      <c r="H1348"/>
      <c r="I1348"/>
      <c r="J1348"/>
      <c r="K1348" s="285">
        <v>44927</v>
      </c>
      <c r="L1348" s="286">
        <v>1.4666666666666666E-2</v>
      </c>
      <c r="M1348" s="286">
        <v>7.333333333333341E-4</v>
      </c>
      <c r="N1348" s="286">
        <v>1.54E-2</v>
      </c>
    </row>
    <row r="1349" spans="1:14" ht="15" x14ac:dyDescent="0.25">
      <c r="A1349" t="s">
        <v>136</v>
      </c>
      <c r="B1349" t="s">
        <v>1546</v>
      </c>
      <c r="C1349">
        <v>0.5</v>
      </c>
      <c r="D1349" t="s">
        <v>403</v>
      </c>
      <c r="E1349" t="s">
        <v>519</v>
      </c>
      <c r="F1349" t="s">
        <v>519</v>
      </c>
      <c r="G1349" s="284">
        <v>-0.05</v>
      </c>
      <c r="H1349"/>
      <c r="I1349"/>
      <c r="J1349"/>
      <c r="K1349" s="285">
        <v>44927</v>
      </c>
      <c r="L1349" s="286">
        <v>1.1619047619047617E-2</v>
      </c>
      <c r="M1349" s="286">
        <v>5.8095238095238165E-4</v>
      </c>
      <c r="N1349" s="286">
        <v>1.2199999999999999E-2</v>
      </c>
    </row>
    <row r="1350" spans="1:14" ht="15" x14ac:dyDescent="0.25">
      <c r="A1350" t="s">
        <v>1547</v>
      </c>
      <c r="B1350" t="s">
        <v>1546</v>
      </c>
      <c r="C1350">
        <v>0.5</v>
      </c>
      <c r="D1350" t="s">
        <v>403</v>
      </c>
      <c r="E1350" t="s">
        <v>519</v>
      </c>
      <c r="F1350" t="s">
        <v>519</v>
      </c>
      <c r="G1350" s="284">
        <v>-0.05</v>
      </c>
      <c r="H1350"/>
      <c r="I1350"/>
      <c r="J1350"/>
      <c r="K1350" s="285">
        <v>44927</v>
      </c>
      <c r="L1350" s="286">
        <v>1.1619047619047617E-2</v>
      </c>
      <c r="M1350" s="286">
        <v>5.8095238095238165E-4</v>
      </c>
      <c r="N1350" s="286">
        <v>1.2199999999999999E-2</v>
      </c>
    </row>
    <row r="1351" spans="1:14" ht="15" x14ac:dyDescent="0.25">
      <c r="A1351" t="s">
        <v>1545</v>
      </c>
      <c r="B1351" t="s">
        <v>1543</v>
      </c>
      <c r="C1351">
        <v>0.5</v>
      </c>
      <c r="D1351" t="s">
        <v>403</v>
      </c>
      <c r="E1351" t="s">
        <v>519</v>
      </c>
      <c r="F1351" t="s">
        <v>519</v>
      </c>
      <c r="G1351" s="284">
        <v>-0.05</v>
      </c>
      <c r="H1351"/>
      <c r="I1351"/>
      <c r="J1351"/>
      <c r="K1351" s="285">
        <v>44927</v>
      </c>
      <c r="L1351" s="286">
        <v>1.1619047619047617E-2</v>
      </c>
      <c r="M1351" s="286">
        <v>5.8095238095238165E-4</v>
      </c>
      <c r="N1351" s="286">
        <v>1.2199999999999999E-2</v>
      </c>
    </row>
    <row r="1352" spans="1:14" ht="15" x14ac:dyDescent="0.25">
      <c r="A1352" t="s">
        <v>1544</v>
      </c>
      <c r="B1352" t="s">
        <v>1543</v>
      </c>
      <c r="C1352">
        <v>0.5</v>
      </c>
      <c r="D1352" t="s">
        <v>403</v>
      </c>
      <c r="E1352" t="s">
        <v>519</v>
      </c>
      <c r="F1352" t="s">
        <v>519</v>
      </c>
      <c r="G1352" s="284">
        <v>-0.05</v>
      </c>
      <c r="H1352"/>
      <c r="I1352"/>
      <c r="J1352"/>
      <c r="K1352" s="285">
        <v>44927</v>
      </c>
      <c r="L1352" s="286">
        <v>1.1619047619047617E-2</v>
      </c>
      <c r="M1352" s="286">
        <v>5.8095238095238165E-4</v>
      </c>
      <c r="N1352" s="286">
        <v>1.2199999999999999E-2</v>
      </c>
    </row>
    <row r="1353" spans="1:14" ht="15" x14ac:dyDescent="0.25">
      <c r="A1353" t="s">
        <v>242</v>
      </c>
      <c r="B1353" t="s">
        <v>242</v>
      </c>
      <c r="C1353">
        <v>0.5</v>
      </c>
      <c r="D1353" t="s">
        <v>403</v>
      </c>
      <c r="E1353" t="s">
        <v>519</v>
      </c>
      <c r="F1353" t="s">
        <v>519</v>
      </c>
      <c r="G1353" s="284">
        <v>-0.05</v>
      </c>
      <c r="H1353"/>
      <c r="I1353"/>
      <c r="J1353"/>
      <c r="K1353" s="285">
        <v>44927</v>
      </c>
      <c r="L1353" s="286">
        <v>1.1619047619047617E-2</v>
      </c>
      <c r="M1353" s="286">
        <v>5.8095238095238165E-4</v>
      </c>
      <c r="N1353" s="286">
        <v>1.2199999999999999E-2</v>
      </c>
    </row>
    <row r="1354" spans="1:14" ht="15" x14ac:dyDescent="0.25">
      <c r="A1354" t="s">
        <v>1542</v>
      </c>
      <c r="B1354" t="s">
        <v>242</v>
      </c>
      <c r="C1354">
        <v>0.5</v>
      </c>
      <c r="D1354" t="s">
        <v>403</v>
      </c>
      <c r="E1354" t="s">
        <v>519</v>
      </c>
      <c r="F1354" t="s">
        <v>519</v>
      </c>
      <c r="G1354" s="284">
        <v>-0.05</v>
      </c>
      <c r="H1354"/>
      <c r="I1354"/>
      <c r="J1354"/>
      <c r="K1354" s="285">
        <v>44927</v>
      </c>
      <c r="L1354" s="286">
        <v>1.1619047619047617E-2</v>
      </c>
      <c r="M1354" s="286">
        <v>5.8095238095238165E-4</v>
      </c>
      <c r="N1354" s="286">
        <v>1.2199999999999999E-2</v>
      </c>
    </row>
    <row r="1355" spans="1:14" ht="15" x14ac:dyDescent="0.25">
      <c r="A1355" t="s">
        <v>1541</v>
      </c>
      <c r="B1355" t="s">
        <v>1540</v>
      </c>
      <c r="C1355">
        <v>0.5</v>
      </c>
      <c r="D1355" t="s">
        <v>1043</v>
      </c>
      <c r="E1355" t="s">
        <v>519</v>
      </c>
      <c r="F1355" t="s">
        <v>519</v>
      </c>
      <c r="G1355" s="284">
        <v>0</v>
      </c>
      <c r="H1355">
        <v>201811</v>
      </c>
      <c r="I1355"/>
      <c r="J1355"/>
      <c r="K1355" s="285">
        <v>43132</v>
      </c>
      <c r="L1355" s="286">
        <v>0</v>
      </c>
      <c r="M1355" s="286">
        <v>0</v>
      </c>
      <c r="N1355" s="286">
        <v>0</v>
      </c>
    </row>
    <row r="1356" spans="1:14" ht="15" x14ac:dyDescent="0.25">
      <c r="A1356" t="s">
        <v>1539</v>
      </c>
      <c r="B1356" t="s">
        <v>1538</v>
      </c>
      <c r="C1356">
        <v>0.5</v>
      </c>
      <c r="D1356" t="s">
        <v>1043</v>
      </c>
      <c r="E1356" t="s">
        <v>519</v>
      </c>
      <c r="F1356" t="s">
        <v>519</v>
      </c>
      <c r="G1356" s="284">
        <v>0</v>
      </c>
      <c r="H1356">
        <v>201807</v>
      </c>
      <c r="I1356"/>
      <c r="J1356"/>
      <c r="K1356" s="285">
        <v>43132</v>
      </c>
      <c r="L1356" s="286">
        <v>0</v>
      </c>
      <c r="M1356" s="286">
        <v>0</v>
      </c>
      <c r="N1356" s="286">
        <v>0</v>
      </c>
    </row>
    <row r="1357" spans="1:14" ht="15" x14ac:dyDescent="0.25">
      <c r="A1357" t="s">
        <v>1537</v>
      </c>
      <c r="B1357" t="s">
        <v>520</v>
      </c>
      <c r="C1357">
        <v>0.5</v>
      </c>
      <c r="D1357" t="s">
        <v>403</v>
      </c>
      <c r="E1357" t="s">
        <v>519</v>
      </c>
      <c r="F1357" t="s">
        <v>519</v>
      </c>
      <c r="G1357" s="284">
        <v>0</v>
      </c>
      <c r="H1357"/>
      <c r="I1357"/>
      <c r="J1357"/>
      <c r="K1357" s="285">
        <v>41730</v>
      </c>
      <c r="L1357" s="286">
        <v>0</v>
      </c>
      <c r="M1357" s="286">
        <v>0</v>
      </c>
      <c r="N1357" s="286">
        <v>0</v>
      </c>
    </row>
    <row r="1358" spans="1:14" ht="15" x14ac:dyDescent="0.25">
      <c r="A1358" t="s">
        <v>1536</v>
      </c>
      <c r="B1358" t="s">
        <v>1535</v>
      </c>
      <c r="C1358">
        <v>0.5</v>
      </c>
      <c r="D1358" t="s">
        <v>1043</v>
      </c>
      <c r="E1358" t="s">
        <v>519</v>
      </c>
      <c r="F1358" t="s">
        <v>519</v>
      </c>
      <c r="G1358" s="284">
        <v>0</v>
      </c>
      <c r="H1358">
        <v>201211</v>
      </c>
      <c r="I1358"/>
      <c r="J1358"/>
      <c r="K1358" s="285">
        <v>43132</v>
      </c>
      <c r="L1358" s="286">
        <v>0</v>
      </c>
      <c r="M1358" s="286">
        <v>0</v>
      </c>
      <c r="N1358" s="286">
        <v>0</v>
      </c>
    </row>
    <row r="1359" spans="1:14" ht="15" x14ac:dyDescent="0.25">
      <c r="A1359" t="s">
        <v>1534</v>
      </c>
      <c r="B1359" t="s">
        <v>1533</v>
      </c>
      <c r="C1359">
        <v>0.5</v>
      </c>
      <c r="D1359" t="s">
        <v>1043</v>
      </c>
      <c r="E1359" t="s">
        <v>519</v>
      </c>
      <c r="F1359" t="s">
        <v>519</v>
      </c>
      <c r="G1359" s="284">
        <v>0</v>
      </c>
      <c r="H1359">
        <v>201211</v>
      </c>
      <c r="I1359"/>
      <c r="J1359"/>
      <c r="K1359" s="285">
        <v>43132</v>
      </c>
      <c r="L1359" s="286">
        <v>0</v>
      </c>
      <c r="M1359" s="286">
        <v>0</v>
      </c>
      <c r="N1359" s="286">
        <v>0</v>
      </c>
    </row>
    <row r="1360" spans="1:14" ht="15" x14ac:dyDescent="0.25">
      <c r="A1360" t="s">
        <v>1532</v>
      </c>
      <c r="B1360" t="s">
        <v>1531</v>
      </c>
      <c r="C1360">
        <v>0.5</v>
      </c>
      <c r="D1360" t="s">
        <v>1043</v>
      </c>
      <c r="E1360" t="s">
        <v>519</v>
      </c>
      <c r="F1360" t="s">
        <v>519</v>
      </c>
      <c r="G1360" s="284">
        <v>0</v>
      </c>
      <c r="H1360">
        <v>201307</v>
      </c>
      <c r="I1360"/>
      <c r="J1360"/>
      <c r="K1360" s="285">
        <v>43132</v>
      </c>
      <c r="L1360" s="286">
        <v>0</v>
      </c>
      <c r="M1360" s="286">
        <v>0</v>
      </c>
      <c r="N1360" s="286">
        <v>0</v>
      </c>
    </row>
    <row r="1361" spans="1:14" ht="15" x14ac:dyDescent="0.25">
      <c r="A1361" t="s">
        <v>1530</v>
      </c>
      <c r="B1361" t="s">
        <v>1529</v>
      </c>
      <c r="C1361">
        <v>0.5</v>
      </c>
      <c r="D1361" t="s">
        <v>403</v>
      </c>
      <c r="E1361" t="s">
        <v>519</v>
      </c>
      <c r="F1361" t="s">
        <v>519</v>
      </c>
      <c r="G1361" s="284">
        <v>0</v>
      </c>
      <c r="H1361"/>
      <c r="I1361"/>
      <c r="J1361"/>
      <c r="K1361" s="285">
        <v>40664</v>
      </c>
      <c r="L1361" s="286">
        <v>0</v>
      </c>
      <c r="M1361" s="286">
        <v>0</v>
      </c>
      <c r="N1361" s="286">
        <v>0</v>
      </c>
    </row>
    <row r="1362" spans="1:14" ht="15" x14ac:dyDescent="0.25">
      <c r="A1362" t="s">
        <v>1528</v>
      </c>
      <c r="B1362" t="s">
        <v>1527</v>
      </c>
      <c r="C1362">
        <v>0.5</v>
      </c>
      <c r="D1362" t="s">
        <v>403</v>
      </c>
      <c r="E1362" t="s">
        <v>519</v>
      </c>
      <c r="F1362" t="s">
        <v>519</v>
      </c>
      <c r="G1362" s="284">
        <v>0</v>
      </c>
      <c r="H1362"/>
      <c r="I1362"/>
      <c r="J1362"/>
      <c r="K1362" s="285">
        <v>40664</v>
      </c>
      <c r="L1362" s="286">
        <v>0</v>
      </c>
      <c r="M1362" s="286">
        <v>0</v>
      </c>
      <c r="N1362" s="286">
        <v>0</v>
      </c>
    </row>
    <row r="1363" spans="1:14" ht="15" x14ac:dyDescent="0.25">
      <c r="A1363" t="s">
        <v>1526</v>
      </c>
      <c r="B1363" t="s">
        <v>1525</v>
      </c>
      <c r="C1363">
        <v>0.5</v>
      </c>
      <c r="D1363" t="s">
        <v>403</v>
      </c>
      <c r="E1363" t="s">
        <v>519</v>
      </c>
      <c r="F1363" t="s">
        <v>519</v>
      </c>
      <c r="G1363" s="284">
        <v>0</v>
      </c>
      <c r="H1363"/>
      <c r="I1363"/>
      <c r="J1363"/>
      <c r="K1363" s="285">
        <v>40664</v>
      </c>
      <c r="L1363" s="286">
        <v>0</v>
      </c>
      <c r="M1363" s="286">
        <v>0</v>
      </c>
      <c r="N1363" s="286">
        <v>0</v>
      </c>
    </row>
    <row r="1364" spans="1:14" ht="15" x14ac:dyDescent="0.25">
      <c r="A1364" t="s">
        <v>1524</v>
      </c>
      <c r="B1364" t="s">
        <v>1522</v>
      </c>
      <c r="C1364">
        <v>0.5</v>
      </c>
      <c r="D1364" t="s">
        <v>1043</v>
      </c>
      <c r="E1364" t="s">
        <v>519</v>
      </c>
      <c r="F1364" t="s">
        <v>519</v>
      </c>
      <c r="G1364" s="284">
        <v>0</v>
      </c>
      <c r="H1364">
        <v>202212</v>
      </c>
      <c r="I1364"/>
      <c r="J1364"/>
      <c r="K1364" s="285">
        <v>43132</v>
      </c>
      <c r="L1364" s="286">
        <v>0</v>
      </c>
      <c r="M1364" s="286">
        <v>0</v>
      </c>
      <c r="N1364" s="286">
        <v>0</v>
      </c>
    </row>
    <row r="1365" spans="1:14" ht="15" x14ac:dyDescent="0.25">
      <c r="A1365" t="s">
        <v>1523</v>
      </c>
      <c r="B1365" t="s">
        <v>1522</v>
      </c>
      <c r="C1365">
        <v>0.5</v>
      </c>
      <c r="D1365" t="s">
        <v>1043</v>
      </c>
      <c r="E1365" t="s">
        <v>519</v>
      </c>
      <c r="F1365" t="s">
        <v>519</v>
      </c>
      <c r="G1365" s="284">
        <v>0</v>
      </c>
      <c r="H1365">
        <v>202212</v>
      </c>
      <c r="I1365"/>
      <c r="J1365"/>
      <c r="K1365" s="285">
        <v>43132</v>
      </c>
      <c r="L1365" s="286">
        <v>0</v>
      </c>
      <c r="M1365" s="286">
        <v>0</v>
      </c>
      <c r="N1365" s="286">
        <v>0</v>
      </c>
    </row>
    <row r="1366" spans="1:14" ht="15" x14ac:dyDescent="0.25">
      <c r="A1366" t="s">
        <v>365</v>
      </c>
      <c r="B1366" t="s">
        <v>1520</v>
      </c>
      <c r="C1366">
        <v>0.5</v>
      </c>
      <c r="D1366" t="s">
        <v>403</v>
      </c>
      <c r="E1366" t="s">
        <v>519</v>
      </c>
      <c r="F1366" t="s">
        <v>519</v>
      </c>
      <c r="G1366" s="284">
        <v>0</v>
      </c>
      <c r="H1366"/>
      <c r="I1366"/>
      <c r="J1366"/>
      <c r="K1366" s="285">
        <v>44927</v>
      </c>
      <c r="L1366" s="286">
        <v>0.05</v>
      </c>
      <c r="M1366" s="286">
        <v>0</v>
      </c>
      <c r="N1366" s="286">
        <v>0.05</v>
      </c>
    </row>
    <row r="1367" spans="1:14" ht="15" x14ac:dyDescent="0.25">
      <c r="A1367" t="s">
        <v>1521</v>
      </c>
      <c r="B1367" t="s">
        <v>1520</v>
      </c>
      <c r="C1367">
        <v>0.5</v>
      </c>
      <c r="D1367" t="s">
        <v>403</v>
      </c>
      <c r="E1367" t="s">
        <v>519</v>
      </c>
      <c r="F1367" t="s">
        <v>519</v>
      </c>
      <c r="G1367" s="284">
        <v>0</v>
      </c>
      <c r="H1367"/>
      <c r="I1367"/>
      <c r="J1367"/>
      <c r="K1367" s="285">
        <v>44927</v>
      </c>
      <c r="L1367" s="286">
        <v>0.05</v>
      </c>
      <c r="M1367" s="286">
        <v>0</v>
      </c>
      <c r="N1367" s="286">
        <v>0.05</v>
      </c>
    </row>
    <row r="1368" spans="1:14" ht="15" x14ac:dyDescent="0.25">
      <c r="A1368" t="s">
        <v>1519</v>
      </c>
      <c r="B1368" t="s">
        <v>1517</v>
      </c>
      <c r="C1368">
        <v>0.5</v>
      </c>
      <c r="D1368" t="s">
        <v>403</v>
      </c>
      <c r="E1368" t="s">
        <v>519</v>
      </c>
      <c r="F1368" t="s">
        <v>519</v>
      </c>
      <c r="G1368" s="284">
        <v>0</v>
      </c>
      <c r="H1368"/>
      <c r="I1368"/>
      <c r="J1368"/>
      <c r="K1368" s="285">
        <v>44927</v>
      </c>
      <c r="L1368" s="286">
        <v>0.05</v>
      </c>
      <c r="M1368" s="286">
        <v>0</v>
      </c>
      <c r="N1368" s="286">
        <v>0.05</v>
      </c>
    </row>
    <row r="1369" spans="1:14" ht="15" x14ac:dyDescent="0.25">
      <c r="A1369" t="s">
        <v>1518</v>
      </c>
      <c r="B1369" t="s">
        <v>1517</v>
      </c>
      <c r="C1369">
        <v>0.5</v>
      </c>
      <c r="D1369" t="s">
        <v>403</v>
      </c>
      <c r="E1369" t="s">
        <v>519</v>
      </c>
      <c r="F1369" t="s">
        <v>519</v>
      </c>
      <c r="G1369" s="284">
        <v>0</v>
      </c>
      <c r="H1369"/>
      <c r="I1369"/>
      <c r="J1369"/>
      <c r="K1369" s="285">
        <v>44927</v>
      </c>
      <c r="L1369" s="286">
        <v>0.05</v>
      </c>
      <c r="M1369" s="286">
        <v>0</v>
      </c>
      <c r="N1369" s="286">
        <v>0.05</v>
      </c>
    </row>
    <row r="1370" spans="1:14" ht="15" x14ac:dyDescent="0.25">
      <c r="A1370" t="s">
        <v>1516</v>
      </c>
      <c r="B1370" t="s">
        <v>1514</v>
      </c>
      <c r="C1370">
        <v>0.5</v>
      </c>
      <c r="D1370" t="s">
        <v>403</v>
      </c>
      <c r="E1370" t="s">
        <v>519</v>
      </c>
      <c r="F1370" t="s">
        <v>519</v>
      </c>
      <c r="G1370" s="284">
        <v>0</v>
      </c>
      <c r="H1370"/>
      <c r="I1370"/>
      <c r="J1370"/>
      <c r="K1370" s="285">
        <v>44927</v>
      </c>
      <c r="L1370" s="286">
        <v>0.05</v>
      </c>
      <c r="M1370" s="286">
        <v>0</v>
      </c>
      <c r="N1370" s="286">
        <v>0.05</v>
      </c>
    </row>
    <row r="1371" spans="1:14" ht="15" x14ac:dyDescent="0.25">
      <c r="A1371" t="s">
        <v>1515</v>
      </c>
      <c r="B1371" t="s">
        <v>1514</v>
      </c>
      <c r="C1371">
        <v>0.5</v>
      </c>
      <c r="D1371" t="s">
        <v>403</v>
      </c>
      <c r="E1371" t="s">
        <v>519</v>
      </c>
      <c r="F1371" t="s">
        <v>519</v>
      </c>
      <c r="G1371" s="284">
        <v>0</v>
      </c>
      <c r="H1371"/>
      <c r="I1371"/>
      <c r="J1371"/>
      <c r="K1371" s="285">
        <v>44927</v>
      </c>
      <c r="L1371" s="286">
        <v>0.05</v>
      </c>
      <c r="M1371" s="286">
        <v>0</v>
      </c>
      <c r="N1371" s="286">
        <v>0.05</v>
      </c>
    </row>
    <row r="1372" spans="1:14" ht="15" x14ac:dyDescent="0.25">
      <c r="A1372" t="s">
        <v>1513</v>
      </c>
      <c r="B1372" t="s">
        <v>1511</v>
      </c>
      <c r="C1372">
        <v>0.5</v>
      </c>
      <c r="D1372" t="s">
        <v>403</v>
      </c>
      <c r="E1372" t="s">
        <v>519</v>
      </c>
      <c r="F1372" t="s">
        <v>519</v>
      </c>
      <c r="G1372" s="284">
        <v>0</v>
      </c>
      <c r="H1372"/>
      <c r="I1372"/>
      <c r="J1372"/>
      <c r="K1372" s="285">
        <v>44927</v>
      </c>
      <c r="L1372" s="286">
        <v>0.05</v>
      </c>
      <c r="M1372" s="286">
        <v>0</v>
      </c>
      <c r="N1372" s="286">
        <v>0.05</v>
      </c>
    </row>
    <row r="1373" spans="1:14" ht="15" x14ac:dyDescent="0.25">
      <c r="A1373" t="s">
        <v>1512</v>
      </c>
      <c r="B1373" t="s">
        <v>1511</v>
      </c>
      <c r="C1373">
        <v>0.5</v>
      </c>
      <c r="D1373" t="s">
        <v>403</v>
      </c>
      <c r="E1373" t="s">
        <v>519</v>
      </c>
      <c r="F1373" t="s">
        <v>519</v>
      </c>
      <c r="G1373" s="284">
        <v>0</v>
      </c>
      <c r="H1373"/>
      <c r="I1373"/>
      <c r="J1373"/>
      <c r="K1373" s="285">
        <v>44927</v>
      </c>
      <c r="L1373" s="286">
        <v>0.05</v>
      </c>
      <c r="M1373" s="286">
        <v>0</v>
      </c>
      <c r="N1373" s="286">
        <v>0.05</v>
      </c>
    </row>
    <row r="1374" spans="1:14" ht="15" x14ac:dyDescent="0.25">
      <c r="A1374" t="s">
        <v>1510</v>
      </c>
      <c r="B1374" t="s">
        <v>1508</v>
      </c>
      <c r="C1374">
        <v>0.5</v>
      </c>
      <c r="D1374" t="s">
        <v>403</v>
      </c>
      <c r="E1374" t="s">
        <v>519</v>
      </c>
      <c r="F1374" t="s">
        <v>519</v>
      </c>
      <c r="G1374" s="284">
        <v>0</v>
      </c>
      <c r="H1374"/>
      <c r="I1374"/>
      <c r="J1374"/>
      <c r="K1374" s="285">
        <v>44927</v>
      </c>
      <c r="L1374" s="286">
        <v>0.05</v>
      </c>
      <c r="M1374" s="286">
        <v>0</v>
      </c>
      <c r="N1374" s="286">
        <v>0.05</v>
      </c>
    </row>
    <row r="1375" spans="1:14" ht="15" x14ac:dyDescent="0.25">
      <c r="A1375" t="s">
        <v>1509</v>
      </c>
      <c r="B1375" t="s">
        <v>1508</v>
      </c>
      <c r="C1375">
        <v>0.5</v>
      </c>
      <c r="D1375" t="s">
        <v>403</v>
      </c>
      <c r="E1375" t="s">
        <v>519</v>
      </c>
      <c r="F1375" t="s">
        <v>519</v>
      </c>
      <c r="G1375" s="284">
        <v>0</v>
      </c>
      <c r="H1375"/>
      <c r="I1375"/>
      <c r="J1375"/>
      <c r="K1375" s="285">
        <v>44927</v>
      </c>
      <c r="L1375" s="286">
        <v>0.05</v>
      </c>
      <c r="M1375" s="286">
        <v>0</v>
      </c>
      <c r="N1375" s="286">
        <v>0.05</v>
      </c>
    </row>
    <row r="1376" spans="1:14" ht="15" x14ac:dyDescent="0.25">
      <c r="A1376" t="s">
        <v>1507</v>
      </c>
      <c r="B1376" t="s">
        <v>1505</v>
      </c>
      <c r="C1376">
        <v>0.5</v>
      </c>
      <c r="D1376" t="s">
        <v>1043</v>
      </c>
      <c r="E1376" t="s">
        <v>519</v>
      </c>
      <c r="F1376" t="s">
        <v>519</v>
      </c>
      <c r="G1376" s="284">
        <v>0</v>
      </c>
      <c r="H1376">
        <v>202212</v>
      </c>
      <c r="I1376"/>
      <c r="J1376"/>
      <c r="K1376" s="285">
        <v>43132</v>
      </c>
      <c r="L1376" s="286">
        <v>0</v>
      </c>
      <c r="M1376" s="286">
        <v>0</v>
      </c>
      <c r="N1376" s="286">
        <v>0</v>
      </c>
    </row>
    <row r="1377" spans="1:14" ht="15" x14ac:dyDescent="0.25">
      <c r="A1377" t="s">
        <v>1506</v>
      </c>
      <c r="B1377" t="s">
        <v>1505</v>
      </c>
      <c r="C1377">
        <v>0.5</v>
      </c>
      <c r="D1377" t="s">
        <v>1043</v>
      </c>
      <c r="E1377" t="s">
        <v>519</v>
      </c>
      <c r="F1377" t="s">
        <v>519</v>
      </c>
      <c r="G1377" s="284">
        <v>0</v>
      </c>
      <c r="H1377">
        <v>202212</v>
      </c>
      <c r="I1377"/>
      <c r="J1377"/>
      <c r="K1377" s="285">
        <v>43132</v>
      </c>
      <c r="L1377" s="286">
        <v>0</v>
      </c>
      <c r="M1377" s="286">
        <v>0</v>
      </c>
      <c r="N1377" s="286">
        <v>0</v>
      </c>
    </row>
    <row r="1378" spans="1:14" ht="15" x14ac:dyDescent="0.25">
      <c r="A1378" t="s">
        <v>1504</v>
      </c>
      <c r="B1378" t="s">
        <v>1504</v>
      </c>
      <c r="C1378">
        <v>0.5</v>
      </c>
      <c r="D1378" t="s">
        <v>403</v>
      </c>
      <c r="E1378" t="s">
        <v>519</v>
      </c>
      <c r="F1378" t="s">
        <v>519</v>
      </c>
      <c r="G1378" s="284">
        <v>0</v>
      </c>
      <c r="H1378"/>
      <c r="I1378"/>
      <c r="J1378"/>
      <c r="K1378" s="285">
        <v>44927</v>
      </c>
      <c r="L1378" s="286">
        <v>0.05</v>
      </c>
      <c r="M1378" s="286">
        <v>0</v>
      </c>
      <c r="N1378" s="286">
        <v>0.05</v>
      </c>
    </row>
    <row r="1379" spans="1:14" ht="15" x14ac:dyDescent="0.25">
      <c r="A1379" t="s">
        <v>1502</v>
      </c>
      <c r="B1379" t="s">
        <v>1502</v>
      </c>
      <c r="C1379">
        <v>0.5</v>
      </c>
      <c r="D1379" t="s">
        <v>403</v>
      </c>
      <c r="E1379" t="s">
        <v>519</v>
      </c>
      <c r="F1379" t="s">
        <v>519</v>
      </c>
      <c r="G1379" s="284">
        <v>0</v>
      </c>
      <c r="H1379"/>
      <c r="I1379"/>
      <c r="J1379"/>
      <c r="K1379" s="285">
        <v>44927</v>
      </c>
      <c r="L1379" s="286">
        <v>0.05</v>
      </c>
      <c r="M1379" s="286">
        <v>0</v>
      </c>
      <c r="N1379" s="286">
        <v>0.05</v>
      </c>
    </row>
    <row r="1380" spans="1:14" ht="15" x14ac:dyDescent="0.25">
      <c r="A1380" t="s">
        <v>1503</v>
      </c>
      <c r="B1380" t="s">
        <v>1502</v>
      </c>
      <c r="C1380">
        <v>0.5</v>
      </c>
      <c r="D1380" t="s">
        <v>403</v>
      </c>
      <c r="E1380" t="s">
        <v>519</v>
      </c>
      <c r="F1380" t="s">
        <v>519</v>
      </c>
      <c r="G1380" s="284">
        <v>0</v>
      </c>
      <c r="H1380"/>
      <c r="I1380"/>
      <c r="J1380"/>
      <c r="K1380" s="285">
        <v>44927</v>
      </c>
      <c r="L1380" s="286">
        <v>0.05</v>
      </c>
      <c r="M1380" s="286">
        <v>0</v>
      </c>
      <c r="N1380" s="286">
        <v>0.05</v>
      </c>
    </row>
    <row r="1381" spans="1:14" ht="15" x14ac:dyDescent="0.25">
      <c r="A1381" t="s">
        <v>1501</v>
      </c>
      <c r="B1381" t="s">
        <v>1498</v>
      </c>
      <c r="C1381">
        <v>0.5</v>
      </c>
      <c r="D1381" t="s">
        <v>403</v>
      </c>
      <c r="E1381" t="s">
        <v>519</v>
      </c>
      <c r="F1381" t="s">
        <v>519</v>
      </c>
      <c r="G1381" s="284">
        <v>0</v>
      </c>
      <c r="H1381"/>
      <c r="I1381"/>
      <c r="J1381"/>
      <c r="K1381" s="285">
        <v>44927</v>
      </c>
      <c r="L1381" s="286">
        <v>0.05</v>
      </c>
      <c r="M1381" s="286">
        <v>0</v>
      </c>
      <c r="N1381" s="286">
        <v>0.05</v>
      </c>
    </row>
    <row r="1382" spans="1:14" ht="15" x14ac:dyDescent="0.25">
      <c r="A1382" t="s">
        <v>1499</v>
      </c>
      <c r="B1382" t="s">
        <v>1499</v>
      </c>
      <c r="C1382">
        <v>0.5</v>
      </c>
      <c r="D1382" t="s">
        <v>403</v>
      </c>
      <c r="E1382" t="s">
        <v>519</v>
      </c>
      <c r="F1382" t="s">
        <v>519</v>
      </c>
      <c r="G1382" s="284">
        <v>0</v>
      </c>
      <c r="H1382"/>
      <c r="I1382"/>
      <c r="J1382"/>
      <c r="K1382" s="285">
        <v>44927</v>
      </c>
      <c r="L1382" s="286">
        <v>0.05</v>
      </c>
      <c r="M1382" s="286">
        <v>0</v>
      </c>
      <c r="N1382" s="286">
        <v>0.05</v>
      </c>
    </row>
    <row r="1383" spans="1:14" ht="15" x14ac:dyDescent="0.25">
      <c r="A1383" t="s">
        <v>1500</v>
      </c>
      <c r="B1383" t="s">
        <v>1499</v>
      </c>
      <c r="C1383">
        <v>0.5</v>
      </c>
      <c r="D1383" t="s">
        <v>403</v>
      </c>
      <c r="E1383" t="s">
        <v>519</v>
      </c>
      <c r="F1383" t="s">
        <v>519</v>
      </c>
      <c r="G1383" s="284">
        <v>0</v>
      </c>
      <c r="H1383"/>
      <c r="I1383"/>
      <c r="J1383"/>
      <c r="K1383" s="285">
        <v>44927</v>
      </c>
      <c r="L1383" s="286">
        <v>0.05</v>
      </c>
      <c r="M1383" s="286">
        <v>0</v>
      </c>
      <c r="N1383" s="286">
        <v>0.05</v>
      </c>
    </row>
    <row r="1384" spans="1:14" ht="15" x14ac:dyDescent="0.25">
      <c r="A1384" t="s">
        <v>1498</v>
      </c>
      <c r="B1384" t="s">
        <v>1498</v>
      </c>
      <c r="C1384">
        <v>0.5</v>
      </c>
      <c r="D1384" t="s">
        <v>403</v>
      </c>
      <c r="E1384" t="s">
        <v>519</v>
      </c>
      <c r="F1384" t="s">
        <v>519</v>
      </c>
      <c r="G1384" s="284">
        <v>0</v>
      </c>
      <c r="H1384"/>
      <c r="I1384"/>
      <c r="J1384"/>
      <c r="K1384" s="285">
        <v>44927</v>
      </c>
      <c r="L1384" s="286">
        <v>0.05</v>
      </c>
      <c r="M1384" s="286">
        <v>0</v>
      </c>
      <c r="N1384" s="286">
        <v>0.05</v>
      </c>
    </row>
    <row r="1385" spans="1:14" ht="15" x14ac:dyDescent="0.25">
      <c r="A1385" t="s">
        <v>1497</v>
      </c>
      <c r="B1385" t="s">
        <v>1495</v>
      </c>
      <c r="C1385">
        <v>0.5</v>
      </c>
      <c r="D1385" t="s">
        <v>403</v>
      </c>
      <c r="E1385" t="s">
        <v>519</v>
      </c>
      <c r="F1385" t="s">
        <v>519</v>
      </c>
      <c r="G1385" s="284">
        <v>0</v>
      </c>
      <c r="H1385"/>
      <c r="I1385"/>
      <c r="J1385"/>
      <c r="K1385" s="285">
        <v>44927</v>
      </c>
      <c r="L1385" s="286">
        <v>0.05</v>
      </c>
      <c r="M1385" s="286">
        <v>0</v>
      </c>
      <c r="N1385" s="286">
        <v>0.05</v>
      </c>
    </row>
    <row r="1386" spans="1:14" ht="15" x14ac:dyDescent="0.25">
      <c r="A1386" t="s">
        <v>1496</v>
      </c>
      <c r="B1386" t="s">
        <v>1495</v>
      </c>
      <c r="C1386">
        <v>0.5</v>
      </c>
      <c r="D1386" t="s">
        <v>403</v>
      </c>
      <c r="E1386" t="s">
        <v>519</v>
      </c>
      <c r="F1386" t="s">
        <v>519</v>
      </c>
      <c r="G1386" s="284">
        <v>0</v>
      </c>
      <c r="H1386"/>
      <c r="I1386"/>
      <c r="J1386"/>
      <c r="K1386" s="285">
        <v>44927</v>
      </c>
      <c r="L1386" s="286">
        <v>0.05</v>
      </c>
      <c r="M1386" s="286">
        <v>0</v>
      </c>
      <c r="N1386" s="286">
        <v>0.05</v>
      </c>
    </row>
    <row r="1387" spans="1:14" ht="15" x14ac:dyDescent="0.25">
      <c r="A1387" t="s">
        <v>1494</v>
      </c>
      <c r="B1387" t="s">
        <v>1492</v>
      </c>
      <c r="C1387">
        <v>0.5</v>
      </c>
      <c r="D1387" t="s">
        <v>403</v>
      </c>
      <c r="E1387" t="s">
        <v>519</v>
      </c>
      <c r="F1387" t="s">
        <v>519</v>
      </c>
      <c r="G1387" s="284">
        <v>0</v>
      </c>
      <c r="H1387"/>
      <c r="I1387"/>
      <c r="J1387"/>
      <c r="K1387" s="285">
        <v>44927</v>
      </c>
      <c r="L1387" s="286">
        <v>0.05</v>
      </c>
      <c r="M1387" s="286">
        <v>0</v>
      </c>
      <c r="N1387" s="286">
        <v>0.05</v>
      </c>
    </row>
    <row r="1388" spans="1:14" ht="15" x14ac:dyDescent="0.25">
      <c r="A1388" t="s">
        <v>1493</v>
      </c>
      <c r="B1388" t="s">
        <v>1492</v>
      </c>
      <c r="C1388">
        <v>0.5</v>
      </c>
      <c r="D1388" t="s">
        <v>403</v>
      </c>
      <c r="E1388" t="s">
        <v>519</v>
      </c>
      <c r="F1388" t="s">
        <v>519</v>
      </c>
      <c r="G1388" s="284">
        <v>0</v>
      </c>
      <c r="H1388"/>
      <c r="I1388"/>
      <c r="J1388"/>
      <c r="K1388" s="285">
        <v>44927</v>
      </c>
      <c r="L1388" s="286">
        <v>0.05</v>
      </c>
      <c r="M1388" s="286">
        <v>0</v>
      </c>
      <c r="N1388" s="286">
        <v>0.05</v>
      </c>
    </row>
    <row r="1389" spans="1:14" ht="15" x14ac:dyDescent="0.25">
      <c r="A1389" t="s">
        <v>1491</v>
      </c>
      <c r="B1389" t="s">
        <v>1489</v>
      </c>
      <c r="C1389">
        <v>0.5</v>
      </c>
      <c r="D1389" t="s">
        <v>1043</v>
      </c>
      <c r="E1389" t="s">
        <v>519</v>
      </c>
      <c r="F1389" t="s">
        <v>519</v>
      </c>
      <c r="G1389" s="284">
        <v>0</v>
      </c>
      <c r="H1389">
        <v>202212</v>
      </c>
      <c r="I1389"/>
      <c r="J1389"/>
      <c r="K1389" s="285">
        <v>43132</v>
      </c>
      <c r="L1389" s="286">
        <v>0</v>
      </c>
      <c r="M1389" s="286">
        <v>0</v>
      </c>
      <c r="N1389" s="286">
        <v>0</v>
      </c>
    </row>
    <row r="1390" spans="1:14" ht="15" x14ac:dyDescent="0.25">
      <c r="A1390" t="s">
        <v>1490</v>
      </c>
      <c r="B1390" t="s">
        <v>1489</v>
      </c>
      <c r="C1390">
        <v>0.5</v>
      </c>
      <c r="D1390" t="s">
        <v>1043</v>
      </c>
      <c r="E1390" t="s">
        <v>519</v>
      </c>
      <c r="F1390" t="s">
        <v>519</v>
      </c>
      <c r="G1390" s="284">
        <v>0</v>
      </c>
      <c r="H1390">
        <v>202212</v>
      </c>
      <c r="I1390"/>
      <c r="J1390"/>
      <c r="K1390" s="285">
        <v>43132</v>
      </c>
      <c r="L1390" s="286">
        <v>0</v>
      </c>
      <c r="M1390" s="286">
        <v>0</v>
      </c>
      <c r="N1390" s="286">
        <v>0</v>
      </c>
    </row>
    <row r="1391" spans="1:14" ht="15" x14ac:dyDescent="0.25">
      <c r="A1391" t="s">
        <v>1487</v>
      </c>
      <c r="B1391" t="s">
        <v>1487</v>
      </c>
      <c r="C1391">
        <v>0.5</v>
      </c>
      <c r="D1391" t="s">
        <v>403</v>
      </c>
      <c r="E1391" t="s">
        <v>519</v>
      </c>
      <c r="F1391" t="s">
        <v>519</v>
      </c>
      <c r="G1391" s="284">
        <v>0</v>
      </c>
      <c r="H1391"/>
      <c r="I1391"/>
      <c r="J1391"/>
      <c r="K1391" s="285">
        <v>44927</v>
      </c>
      <c r="L1391" s="286">
        <v>0.05</v>
      </c>
      <c r="M1391" s="286">
        <v>0</v>
      </c>
      <c r="N1391" s="286">
        <v>0.05</v>
      </c>
    </row>
    <row r="1392" spans="1:14" ht="15" x14ac:dyDescent="0.25">
      <c r="A1392" t="s">
        <v>1488</v>
      </c>
      <c r="B1392" t="s">
        <v>1487</v>
      </c>
      <c r="C1392">
        <v>0.5</v>
      </c>
      <c r="D1392" t="s">
        <v>403</v>
      </c>
      <c r="E1392" t="s">
        <v>519</v>
      </c>
      <c r="F1392" t="s">
        <v>519</v>
      </c>
      <c r="G1392" s="284">
        <v>0</v>
      </c>
      <c r="H1392"/>
      <c r="I1392"/>
      <c r="J1392"/>
      <c r="K1392" s="285">
        <v>44927</v>
      </c>
      <c r="L1392" s="286">
        <v>0.05</v>
      </c>
      <c r="M1392" s="286">
        <v>0</v>
      </c>
      <c r="N1392" s="286">
        <v>0.05</v>
      </c>
    </row>
    <row r="1393" spans="1:14" ht="15" x14ac:dyDescent="0.25">
      <c r="A1393" t="s">
        <v>1486</v>
      </c>
      <c r="B1393" t="s">
        <v>1462</v>
      </c>
      <c r="C1393">
        <v>0.5</v>
      </c>
      <c r="D1393" t="s">
        <v>403</v>
      </c>
      <c r="E1393" t="s">
        <v>519</v>
      </c>
      <c r="F1393" t="s">
        <v>519</v>
      </c>
      <c r="G1393" s="284">
        <v>0</v>
      </c>
      <c r="H1393"/>
      <c r="I1393"/>
      <c r="J1393"/>
      <c r="K1393" s="285">
        <v>44927</v>
      </c>
      <c r="L1393" s="286">
        <v>0.2</v>
      </c>
      <c r="M1393" s="286">
        <v>0</v>
      </c>
      <c r="N1393" s="286">
        <v>0.2</v>
      </c>
    </row>
    <row r="1394" spans="1:14" ht="15" x14ac:dyDescent="0.25">
      <c r="A1394" t="s">
        <v>1484</v>
      </c>
      <c r="B1394" t="s">
        <v>1484</v>
      </c>
      <c r="C1394">
        <v>0.5</v>
      </c>
      <c r="D1394" t="s">
        <v>403</v>
      </c>
      <c r="E1394" t="s">
        <v>519</v>
      </c>
      <c r="F1394" t="s">
        <v>519</v>
      </c>
      <c r="G1394" s="284">
        <v>0</v>
      </c>
      <c r="H1394"/>
      <c r="I1394"/>
      <c r="J1394"/>
      <c r="K1394" s="285">
        <v>44927</v>
      </c>
      <c r="L1394" s="286">
        <v>0.2</v>
      </c>
      <c r="M1394" s="286">
        <v>0</v>
      </c>
      <c r="N1394" s="286">
        <v>0.2</v>
      </c>
    </row>
    <row r="1395" spans="1:14" ht="15" x14ac:dyDescent="0.25">
      <c r="A1395" t="s">
        <v>1485</v>
      </c>
      <c r="B1395" t="s">
        <v>1484</v>
      </c>
      <c r="C1395">
        <v>0.5</v>
      </c>
      <c r="D1395" t="s">
        <v>403</v>
      </c>
      <c r="E1395" t="s">
        <v>519</v>
      </c>
      <c r="F1395" t="s">
        <v>519</v>
      </c>
      <c r="G1395" s="284">
        <v>0</v>
      </c>
      <c r="H1395"/>
      <c r="I1395"/>
      <c r="J1395"/>
      <c r="K1395" s="285">
        <v>44927</v>
      </c>
      <c r="L1395" s="286">
        <v>0.2</v>
      </c>
      <c r="M1395" s="286">
        <v>0</v>
      </c>
      <c r="N1395" s="286">
        <v>0.2</v>
      </c>
    </row>
    <row r="1396" spans="1:14" ht="15" x14ac:dyDescent="0.25">
      <c r="A1396" t="s">
        <v>1483</v>
      </c>
      <c r="B1396" t="s">
        <v>1483</v>
      </c>
      <c r="C1396">
        <v>0.5</v>
      </c>
      <c r="D1396" t="s">
        <v>403</v>
      </c>
      <c r="E1396" t="s">
        <v>519</v>
      </c>
      <c r="F1396" t="s">
        <v>519</v>
      </c>
      <c r="G1396" s="284">
        <v>0</v>
      </c>
      <c r="H1396"/>
      <c r="I1396"/>
      <c r="J1396"/>
      <c r="K1396" s="285">
        <v>44927</v>
      </c>
      <c r="L1396" s="286">
        <v>0.2</v>
      </c>
      <c r="M1396" s="286">
        <v>0</v>
      </c>
      <c r="N1396" s="286">
        <v>0.2</v>
      </c>
    </row>
    <row r="1397" spans="1:14" ht="15" x14ac:dyDescent="0.25">
      <c r="A1397" t="s">
        <v>1481</v>
      </c>
      <c r="B1397" t="s">
        <v>1481</v>
      </c>
      <c r="C1397">
        <v>0.5</v>
      </c>
      <c r="D1397" t="s">
        <v>403</v>
      </c>
      <c r="E1397" t="s">
        <v>519</v>
      </c>
      <c r="F1397" t="s">
        <v>519</v>
      </c>
      <c r="G1397" s="284">
        <v>0</v>
      </c>
      <c r="H1397"/>
      <c r="I1397"/>
      <c r="J1397"/>
      <c r="K1397" s="285">
        <v>44927</v>
      </c>
      <c r="L1397" s="286">
        <v>0.2</v>
      </c>
      <c r="M1397" s="286">
        <v>0</v>
      </c>
      <c r="N1397" s="286">
        <v>0.2</v>
      </c>
    </row>
    <row r="1398" spans="1:14" ht="15" x14ac:dyDescent="0.25">
      <c r="A1398" t="s">
        <v>1482</v>
      </c>
      <c r="B1398" t="s">
        <v>1481</v>
      </c>
      <c r="C1398">
        <v>0.5</v>
      </c>
      <c r="D1398" t="s">
        <v>403</v>
      </c>
      <c r="E1398" t="s">
        <v>519</v>
      </c>
      <c r="F1398" t="s">
        <v>519</v>
      </c>
      <c r="G1398" s="284">
        <v>0</v>
      </c>
      <c r="H1398"/>
      <c r="I1398"/>
      <c r="J1398"/>
      <c r="K1398" s="285">
        <v>44927</v>
      </c>
      <c r="L1398" s="286">
        <v>0.2</v>
      </c>
      <c r="M1398" s="286">
        <v>0</v>
      </c>
      <c r="N1398" s="286">
        <v>0.2</v>
      </c>
    </row>
    <row r="1399" spans="1:14" ht="15" x14ac:dyDescent="0.25">
      <c r="A1399" t="s">
        <v>1479</v>
      </c>
      <c r="B1399" t="s">
        <v>1479</v>
      </c>
      <c r="C1399">
        <v>0.5</v>
      </c>
      <c r="D1399" t="s">
        <v>403</v>
      </c>
      <c r="E1399" t="s">
        <v>519</v>
      </c>
      <c r="F1399" t="s">
        <v>519</v>
      </c>
      <c r="G1399" s="284">
        <v>0</v>
      </c>
      <c r="H1399"/>
      <c r="I1399"/>
      <c r="J1399"/>
      <c r="K1399" s="285">
        <v>44927</v>
      </c>
      <c r="L1399" s="286">
        <v>0.2</v>
      </c>
      <c r="M1399" s="286">
        <v>0</v>
      </c>
      <c r="N1399" s="286">
        <v>0.2</v>
      </c>
    </row>
    <row r="1400" spans="1:14" ht="15" x14ac:dyDescent="0.25">
      <c r="A1400" t="s">
        <v>1480</v>
      </c>
      <c r="B1400" t="s">
        <v>1479</v>
      </c>
      <c r="C1400">
        <v>0.5</v>
      </c>
      <c r="D1400" t="s">
        <v>403</v>
      </c>
      <c r="E1400" t="s">
        <v>519</v>
      </c>
      <c r="F1400" t="s">
        <v>519</v>
      </c>
      <c r="G1400" s="284">
        <v>0</v>
      </c>
      <c r="H1400"/>
      <c r="I1400"/>
      <c r="J1400"/>
      <c r="K1400" s="285">
        <v>44927</v>
      </c>
      <c r="L1400" s="286">
        <v>0.2</v>
      </c>
      <c r="M1400" s="286">
        <v>0</v>
      </c>
      <c r="N1400" s="286">
        <v>0.2</v>
      </c>
    </row>
    <row r="1401" spans="1:14" ht="15" x14ac:dyDescent="0.25">
      <c r="A1401" t="s">
        <v>1477</v>
      </c>
      <c r="B1401" t="s">
        <v>1477</v>
      </c>
      <c r="C1401">
        <v>0.5</v>
      </c>
      <c r="D1401" t="s">
        <v>403</v>
      </c>
      <c r="E1401" t="s">
        <v>519</v>
      </c>
      <c r="F1401" t="s">
        <v>519</v>
      </c>
      <c r="G1401" s="284">
        <v>0</v>
      </c>
      <c r="H1401"/>
      <c r="I1401"/>
      <c r="J1401"/>
      <c r="K1401" s="285">
        <v>44927</v>
      </c>
      <c r="L1401" s="286">
        <v>0.2</v>
      </c>
      <c r="M1401" s="286">
        <v>0</v>
      </c>
      <c r="N1401" s="286">
        <v>0.2</v>
      </c>
    </row>
    <row r="1402" spans="1:14" ht="15" x14ac:dyDescent="0.25">
      <c r="A1402" t="s">
        <v>1478</v>
      </c>
      <c r="B1402" t="s">
        <v>1477</v>
      </c>
      <c r="C1402">
        <v>0.5</v>
      </c>
      <c r="D1402" t="s">
        <v>403</v>
      </c>
      <c r="E1402" t="s">
        <v>519</v>
      </c>
      <c r="F1402" t="s">
        <v>519</v>
      </c>
      <c r="G1402" s="284">
        <v>0</v>
      </c>
      <c r="H1402"/>
      <c r="I1402"/>
      <c r="J1402"/>
      <c r="K1402" s="285">
        <v>44927</v>
      </c>
      <c r="L1402" s="286">
        <v>0.2</v>
      </c>
      <c r="M1402" s="286">
        <v>0</v>
      </c>
      <c r="N1402" s="286">
        <v>0.2</v>
      </c>
    </row>
    <row r="1403" spans="1:14" ht="15" x14ac:dyDescent="0.25">
      <c r="A1403" t="s">
        <v>1475</v>
      </c>
      <c r="B1403" t="s">
        <v>1475</v>
      </c>
      <c r="C1403">
        <v>0.5</v>
      </c>
      <c r="D1403" t="s">
        <v>403</v>
      </c>
      <c r="E1403" t="s">
        <v>519</v>
      </c>
      <c r="F1403" t="s">
        <v>519</v>
      </c>
      <c r="G1403" s="284">
        <v>0</v>
      </c>
      <c r="H1403"/>
      <c r="I1403"/>
      <c r="J1403"/>
      <c r="K1403" s="285">
        <v>44927</v>
      </c>
      <c r="L1403" s="286">
        <v>0.2</v>
      </c>
      <c r="M1403" s="286">
        <v>0</v>
      </c>
      <c r="N1403" s="286">
        <v>0.2</v>
      </c>
    </row>
    <row r="1404" spans="1:14" ht="15" x14ac:dyDescent="0.25">
      <c r="A1404" t="s">
        <v>1476</v>
      </c>
      <c r="B1404" t="s">
        <v>1475</v>
      </c>
      <c r="C1404">
        <v>0.5</v>
      </c>
      <c r="D1404" t="s">
        <v>403</v>
      </c>
      <c r="E1404" t="s">
        <v>519</v>
      </c>
      <c r="F1404" t="s">
        <v>519</v>
      </c>
      <c r="G1404" s="284">
        <v>0</v>
      </c>
      <c r="H1404"/>
      <c r="I1404"/>
      <c r="J1404"/>
      <c r="K1404" s="285">
        <v>44927</v>
      </c>
      <c r="L1404" s="286">
        <v>0.2</v>
      </c>
      <c r="M1404" s="286">
        <v>0</v>
      </c>
      <c r="N1404" s="286">
        <v>0.2</v>
      </c>
    </row>
    <row r="1405" spans="1:14" ht="15" x14ac:dyDescent="0.25">
      <c r="A1405" t="s">
        <v>1473</v>
      </c>
      <c r="B1405" t="s">
        <v>1473</v>
      </c>
      <c r="C1405">
        <v>0.5</v>
      </c>
      <c r="D1405" t="s">
        <v>403</v>
      </c>
      <c r="E1405" t="s">
        <v>519</v>
      </c>
      <c r="F1405" t="s">
        <v>519</v>
      </c>
      <c r="G1405" s="284">
        <v>0</v>
      </c>
      <c r="H1405"/>
      <c r="I1405"/>
      <c r="J1405"/>
      <c r="K1405" s="285">
        <v>44927</v>
      </c>
      <c r="L1405" s="286">
        <v>0.2</v>
      </c>
      <c r="M1405" s="286">
        <v>0</v>
      </c>
      <c r="N1405" s="286">
        <v>0.2</v>
      </c>
    </row>
    <row r="1406" spans="1:14" ht="15" x14ac:dyDescent="0.25">
      <c r="A1406" t="s">
        <v>1474</v>
      </c>
      <c r="B1406" t="s">
        <v>1473</v>
      </c>
      <c r="C1406">
        <v>0.5</v>
      </c>
      <c r="D1406" t="s">
        <v>403</v>
      </c>
      <c r="E1406" t="s">
        <v>519</v>
      </c>
      <c r="F1406" t="s">
        <v>519</v>
      </c>
      <c r="G1406" s="284">
        <v>0</v>
      </c>
      <c r="H1406"/>
      <c r="I1406"/>
      <c r="J1406"/>
      <c r="K1406" s="285">
        <v>44927</v>
      </c>
      <c r="L1406" s="286">
        <v>0.2</v>
      </c>
      <c r="M1406" s="286">
        <v>0</v>
      </c>
      <c r="N1406" s="286">
        <v>0.2</v>
      </c>
    </row>
    <row r="1407" spans="1:14" ht="15" x14ac:dyDescent="0.25">
      <c r="A1407" t="s">
        <v>1471</v>
      </c>
      <c r="B1407" t="s">
        <v>1471</v>
      </c>
      <c r="C1407">
        <v>0.5</v>
      </c>
      <c r="D1407" t="s">
        <v>403</v>
      </c>
      <c r="E1407" t="s">
        <v>519</v>
      </c>
      <c r="F1407" t="s">
        <v>519</v>
      </c>
      <c r="G1407" s="284">
        <v>0</v>
      </c>
      <c r="H1407"/>
      <c r="I1407"/>
      <c r="J1407"/>
      <c r="K1407" s="285">
        <v>44927</v>
      </c>
      <c r="L1407" s="286">
        <v>0.2</v>
      </c>
      <c r="M1407" s="286">
        <v>0</v>
      </c>
      <c r="N1407" s="286">
        <v>0.2</v>
      </c>
    </row>
    <row r="1408" spans="1:14" ht="15" x14ac:dyDescent="0.25">
      <c r="A1408" t="s">
        <v>1472</v>
      </c>
      <c r="B1408" t="s">
        <v>1471</v>
      </c>
      <c r="C1408">
        <v>0.5</v>
      </c>
      <c r="D1408" t="s">
        <v>403</v>
      </c>
      <c r="E1408" t="s">
        <v>519</v>
      </c>
      <c r="F1408" t="s">
        <v>519</v>
      </c>
      <c r="G1408" s="284">
        <v>0</v>
      </c>
      <c r="H1408"/>
      <c r="I1408"/>
      <c r="J1408"/>
      <c r="K1408" s="285">
        <v>44927</v>
      </c>
      <c r="L1408" s="286">
        <v>0.2</v>
      </c>
      <c r="M1408" s="286">
        <v>0</v>
      </c>
      <c r="N1408" s="286">
        <v>0.2</v>
      </c>
    </row>
    <row r="1409" spans="1:14" ht="15" x14ac:dyDescent="0.25">
      <c r="A1409" t="s">
        <v>1469</v>
      </c>
      <c r="B1409" t="s">
        <v>1469</v>
      </c>
      <c r="C1409">
        <v>0.5</v>
      </c>
      <c r="D1409" t="s">
        <v>403</v>
      </c>
      <c r="E1409" t="s">
        <v>519</v>
      </c>
      <c r="F1409" t="s">
        <v>519</v>
      </c>
      <c r="G1409" s="284">
        <v>0</v>
      </c>
      <c r="H1409"/>
      <c r="I1409"/>
      <c r="J1409"/>
      <c r="K1409" s="285">
        <v>44927</v>
      </c>
      <c r="L1409" s="286">
        <v>0.2</v>
      </c>
      <c r="M1409" s="286">
        <v>0</v>
      </c>
      <c r="N1409" s="286">
        <v>0.2</v>
      </c>
    </row>
    <row r="1410" spans="1:14" ht="15" x14ac:dyDescent="0.25">
      <c r="A1410" t="s">
        <v>1470</v>
      </c>
      <c r="B1410" t="s">
        <v>1469</v>
      </c>
      <c r="C1410">
        <v>0.5</v>
      </c>
      <c r="D1410" t="s">
        <v>403</v>
      </c>
      <c r="E1410" t="s">
        <v>519</v>
      </c>
      <c r="F1410" t="s">
        <v>519</v>
      </c>
      <c r="G1410" s="284">
        <v>0</v>
      </c>
      <c r="H1410"/>
      <c r="I1410"/>
      <c r="J1410"/>
      <c r="K1410" s="285">
        <v>44927</v>
      </c>
      <c r="L1410" s="286">
        <v>0.2</v>
      </c>
      <c r="M1410" s="286">
        <v>0</v>
      </c>
      <c r="N1410" s="286">
        <v>0.2</v>
      </c>
    </row>
    <row r="1411" spans="1:14" ht="15" x14ac:dyDescent="0.25">
      <c r="A1411" t="s">
        <v>366</v>
      </c>
      <c r="B1411" t="s">
        <v>1467</v>
      </c>
      <c r="C1411">
        <v>0.5</v>
      </c>
      <c r="D1411" t="s">
        <v>403</v>
      </c>
      <c r="E1411" t="s">
        <v>519</v>
      </c>
      <c r="F1411" t="s">
        <v>519</v>
      </c>
      <c r="G1411" s="284">
        <v>0</v>
      </c>
      <c r="H1411"/>
      <c r="I1411"/>
      <c r="J1411"/>
      <c r="K1411" s="285">
        <v>44927</v>
      </c>
      <c r="L1411" s="286">
        <v>0.2</v>
      </c>
      <c r="M1411" s="286">
        <v>0</v>
      </c>
      <c r="N1411" s="286">
        <v>0.2</v>
      </c>
    </row>
    <row r="1412" spans="1:14" ht="15" x14ac:dyDescent="0.25">
      <c r="A1412" t="s">
        <v>1468</v>
      </c>
      <c r="B1412" t="s">
        <v>1467</v>
      </c>
      <c r="C1412">
        <v>0.5</v>
      </c>
      <c r="D1412" t="s">
        <v>403</v>
      </c>
      <c r="E1412" t="s">
        <v>519</v>
      </c>
      <c r="F1412" t="s">
        <v>519</v>
      </c>
      <c r="G1412" s="284">
        <v>0</v>
      </c>
      <c r="H1412"/>
      <c r="I1412"/>
      <c r="J1412"/>
      <c r="K1412" s="285">
        <v>44927</v>
      </c>
      <c r="L1412" s="286">
        <v>0.2</v>
      </c>
      <c r="M1412" s="286">
        <v>0</v>
      </c>
      <c r="N1412" s="286">
        <v>0.2</v>
      </c>
    </row>
    <row r="1413" spans="1:14" ht="15" x14ac:dyDescent="0.25">
      <c r="A1413" t="s">
        <v>1466</v>
      </c>
      <c r="B1413" t="s">
        <v>1464</v>
      </c>
      <c r="C1413">
        <v>0.5</v>
      </c>
      <c r="D1413" t="s">
        <v>403</v>
      </c>
      <c r="E1413" t="s">
        <v>519</v>
      </c>
      <c r="F1413" t="s">
        <v>519</v>
      </c>
      <c r="G1413" s="284">
        <v>0</v>
      </c>
      <c r="H1413"/>
      <c r="I1413"/>
      <c r="J1413"/>
      <c r="K1413" s="285">
        <v>44927</v>
      </c>
      <c r="L1413" s="286">
        <v>0.2</v>
      </c>
      <c r="M1413" s="286">
        <v>0</v>
      </c>
      <c r="N1413" s="286">
        <v>0.2</v>
      </c>
    </row>
    <row r="1414" spans="1:14" ht="15" x14ac:dyDescent="0.25">
      <c r="A1414" t="s">
        <v>1465</v>
      </c>
      <c r="B1414" t="s">
        <v>1464</v>
      </c>
      <c r="C1414">
        <v>0.5</v>
      </c>
      <c r="D1414" t="s">
        <v>403</v>
      </c>
      <c r="E1414" t="s">
        <v>519</v>
      </c>
      <c r="F1414" t="s">
        <v>519</v>
      </c>
      <c r="G1414" s="284">
        <v>0</v>
      </c>
      <c r="H1414"/>
      <c r="I1414"/>
      <c r="J1414"/>
      <c r="K1414" s="285">
        <v>44927</v>
      </c>
      <c r="L1414" s="286">
        <v>0.2</v>
      </c>
      <c r="M1414" s="286">
        <v>0</v>
      </c>
      <c r="N1414" s="286">
        <v>0.2</v>
      </c>
    </row>
    <row r="1415" spans="1:14" ht="15" x14ac:dyDescent="0.25">
      <c r="A1415" t="s">
        <v>210</v>
      </c>
      <c r="B1415" t="s">
        <v>1462</v>
      </c>
      <c r="C1415">
        <v>0.5</v>
      </c>
      <c r="D1415" t="s">
        <v>403</v>
      </c>
      <c r="E1415" t="s">
        <v>519</v>
      </c>
      <c r="F1415" t="s">
        <v>519</v>
      </c>
      <c r="G1415" s="284">
        <v>0</v>
      </c>
      <c r="H1415"/>
      <c r="I1415"/>
      <c r="J1415"/>
      <c r="K1415" s="285">
        <v>44927</v>
      </c>
      <c r="L1415" s="286">
        <v>0.2</v>
      </c>
      <c r="M1415" s="286">
        <v>0</v>
      </c>
      <c r="N1415" s="286">
        <v>0.2</v>
      </c>
    </row>
    <row r="1416" spans="1:14" ht="15" x14ac:dyDescent="0.25">
      <c r="A1416" t="s">
        <v>1463</v>
      </c>
      <c r="B1416" t="s">
        <v>1462</v>
      </c>
      <c r="C1416">
        <v>0.5</v>
      </c>
      <c r="D1416" t="s">
        <v>403</v>
      </c>
      <c r="E1416" t="s">
        <v>519</v>
      </c>
      <c r="F1416" t="s">
        <v>519</v>
      </c>
      <c r="G1416" s="284">
        <v>0</v>
      </c>
      <c r="H1416"/>
      <c r="I1416"/>
      <c r="J1416"/>
      <c r="K1416" s="285">
        <v>44927</v>
      </c>
      <c r="L1416" s="286">
        <v>0.2</v>
      </c>
      <c r="M1416" s="286">
        <v>0</v>
      </c>
      <c r="N1416" s="286">
        <v>0.2</v>
      </c>
    </row>
    <row r="1417" spans="1:14" ht="15" x14ac:dyDescent="0.25">
      <c r="A1417" t="s">
        <v>1461</v>
      </c>
      <c r="B1417" t="s">
        <v>1460</v>
      </c>
      <c r="C1417">
        <v>0.5</v>
      </c>
      <c r="D1417" t="s">
        <v>1043</v>
      </c>
      <c r="E1417" t="s">
        <v>519</v>
      </c>
      <c r="F1417" t="s">
        <v>519</v>
      </c>
      <c r="G1417" s="284">
        <v>0</v>
      </c>
      <c r="H1417">
        <v>201310</v>
      </c>
      <c r="I1417"/>
      <c r="J1417"/>
      <c r="K1417" s="285">
        <v>43132</v>
      </c>
      <c r="L1417" s="286">
        <v>0</v>
      </c>
      <c r="M1417" s="286">
        <v>0</v>
      </c>
      <c r="N1417" s="286">
        <v>0</v>
      </c>
    </row>
    <row r="1418" spans="1:14" ht="15" x14ac:dyDescent="0.25">
      <c r="A1418" t="s">
        <v>1459</v>
      </c>
      <c r="B1418" t="s">
        <v>1459</v>
      </c>
      <c r="C1418">
        <v>0.5</v>
      </c>
      <c r="D1418" t="s">
        <v>403</v>
      </c>
      <c r="E1418" t="s">
        <v>519</v>
      </c>
      <c r="F1418" t="s">
        <v>519</v>
      </c>
      <c r="G1418" s="284">
        <v>0</v>
      </c>
      <c r="H1418"/>
      <c r="I1418"/>
      <c r="J1418"/>
      <c r="K1418" s="285">
        <v>44927</v>
      </c>
      <c r="L1418" s="286">
        <v>0.2</v>
      </c>
      <c r="M1418" s="286">
        <v>0</v>
      </c>
      <c r="N1418" s="286">
        <v>0.2</v>
      </c>
    </row>
    <row r="1419" spans="1:14" ht="15" x14ac:dyDescent="0.25">
      <c r="A1419" t="s">
        <v>1458</v>
      </c>
      <c r="B1419" t="s">
        <v>1458</v>
      </c>
      <c r="C1419">
        <v>0.5</v>
      </c>
      <c r="D1419" t="s">
        <v>403</v>
      </c>
      <c r="E1419" t="s">
        <v>519</v>
      </c>
      <c r="F1419" t="s">
        <v>519</v>
      </c>
      <c r="G1419" s="284">
        <v>0</v>
      </c>
      <c r="H1419"/>
      <c r="I1419"/>
      <c r="J1419"/>
      <c r="K1419" s="285">
        <v>44927</v>
      </c>
      <c r="L1419" s="286">
        <v>0.2</v>
      </c>
      <c r="M1419" s="286">
        <v>0</v>
      </c>
      <c r="N1419" s="286">
        <v>0.2</v>
      </c>
    </row>
    <row r="1420" spans="1:14" ht="15" x14ac:dyDescent="0.25">
      <c r="A1420" t="s">
        <v>1455</v>
      </c>
      <c r="B1420" t="s">
        <v>1455</v>
      </c>
      <c r="C1420">
        <v>0.5</v>
      </c>
      <c r="D1420" t="s">
        <v>403</v>
      </c>
      <c r="E1420" t="s">
        <v>519</v>
      </c>
      <c r="F1420" t="s">
        <v>519</v>
      </c>
      <c r="G1420" s="284">
        <v>0</v>
      </c>
      <c r="H1420"/>
      <c r="I1420"/>
      <c r="J1420"/>
      <c r="K1420" s="285">
        <v>44927</v>
      </c>
      <c r="L1420" s="286">
        <v>0.2</v>
      </c>
      <c r="M1420" s="286">
        <v>0</v>
      </c>
      <c r="N1420" s="286">
        <v>0.2</v>
      </c>
    </row>
    <row r="1421" spans="1:14" ht="15" x14ac:dyDescent="0.25">
      <c r="A1421" t="s">
        <v>1457</v>
      </c>
      <c r="B1421" t="s">
        <v>1457</v>
      </c>
      <c r="C1421">
        <v>0.5</v>
      </c>
      <c r="D1421" t="s">
        <v>1043</v>
      </c>
      <c r="E1421" t="s">
        <v>519</v>
      </c>
      <c r="F1421" t="s">
        <v>519</v>
      </c>
      <c r="G1421" s="284">
        <v>0</v>
      </c>
      <c r="H1421">
        <v>201310</v>
      </c>
      <c r="I1421"/>
      <c r="J1421"/>
      <c r="K1421" s="285">
        <v>40330</v>
      </c>
      <c r="L1421" s="286">
        <v>0</v>
      </c>
      <c r="M1421" s="286">
        <v>0</v>
      </c>
      <c r="N1421" s="286">
        <v>0</v>
      </c>
    </row>
    <row r="1422" spans="1:14" ht="15" x14ac:dyDescent="0.25">
      <c r="A1422" t="s">
        <v>1456</v>
      </c>
      <c r="B1422" t="s">
        <v>1455</v>
      </c>
      <c r="C1422">
        <v>0.5</v>
      </c>
      <c r="D1422" t="s">
        <v>403</v>
      </c>
      <c r="E1422" t="s">
        <v>519</v>
      </c>
      <c r="F1422" t="s">
        <v>519</v>
      </c>
      <c r="G1422" s="284">
        <v>0</v>
      </c>
      <c r="H1422"/>
      <c r="I1422"/>
      <c r="J1422"/>
      <c r="K1422" s="285">
        <v>44927</v>
      </c>
      <c r="L1422" s="286">
        <v>0.2</v>
      </c>
      <c r="M1422" s="286">
        <v>0</v>
      </c>
      <c r="N1422" s="286">
        <v>0.2</v>
      </c>
    </row>
    <row r="1423" spans="1:14" ht="15" x14ac:dyDescent="0.25">
      <c r="A1423" t="s">
        <v>1453</v>
      </c>
      <c r="B1423" t="s">
        <v>1453</v>
      </c>
      <c r="C1423">
        <v>0.5</v>
      </c>
      <c r="D1423" t="s">
        <v>403</v>
      </c>
      <c r="E1423" t="s">
        <v>519</v>
      </c>
      <c r="F1423" t="s">
        <v>519</v>
      </c>
      <c r="G1423" s="284">
        <v>0</v>
      </c>
      <c r="H1423"/>
      <c r="I1423"/>
      <c r="J1423"/>
      <c r="K1423" s="285">
        <v>44927</v>
      </c>
      <c r="L1423" s="286">
        <v>0.2</v>
      </c>
      <c r="M1423" s="286">
        <v>0</v>
      </c>
      <c r="N1423" s="286">
        <v>0.2</v>
      </c>
    </row>
    <row r="1424" spans="1:14" ht="15" x14ac:dyDescent="0.25">
      <c r="A1424" t="s">
        <v>1454</v>
      </c>
      <c r="B1424" t="s">
        <v>1453</v>
      </c>
      <c r="C1424">
        <v>0.5</v>
      </c>
      <c r="D1424" t="s">
        <v>403</v>
      </c>
      <c r="E1424" t="s">
        <v>519</v>
      </c>
      <c r="F1424" t="s">
        <v>519</v>
      </c>
      <c r="G1424" s="284">
        <v>0</v>
      </c>
      <c r="H1424"/>
      <c r="I1424"/>
      <c r="J1424"/>
      <c r="K1424" s="285">
        <v>44927</v>
      </c>
      <c r="L1424" s="286">
        <v>0.2</v>
      </c>
      <c r="M1424" s="286">
        <v>0</v>
      </c>
      <c r="N1424" s="286">
        <v>0.2</v>
      </c>
    </row>
    <row r="1425" spans="1:14" ht="15" x14ac:dyDescent="0.25">
      <c r="A1425" t="s">
        <v>1452</v>
      </c>
      <c r="B1425" t="s">
        <v>1447</v>
      </c>
      <c r="C1425">
        <v>0.5</v>
      </c>
      <c r="D1425" t="s">
        <v>403</v>
      </c>
      <c r="E1425" t="s">
        <v>519</v>
      </c>
      <c r="F1425" t="s">
        <v>519</v>
      </c>
      <c r="G1425" s="284">
        <v>0</v>
      </c>
      <c r="H1425"/>
      <c r="I1425"/>
      <c r="J1425"/>
      <c r="K1425" s="285">
        <v>44927</v>
      </c>
      <c r="L1425" s="286">
        <v>0.2</v>
      </c>
      <c r="M1425" s="286">
        <v>0</v>
      </c>
      <c r="N1425" s="286">
        <v>0.2</v>
      </c>
    </row>
    <row r="1426" spans="1:14" ht="15" x14ac:dyDescent="0.25">
      <c r="A1426" t="s">
        <v>1451</v>
      </c>
      <c r="B1426" t="s">
        <v>1449</v>
      </c>
      <c r="C1426">
        <v>0.5</v>
      </c>
      <c r="D1426" t="s">
        <v>403</v>
      </c>
      <c r="E1426" t="s">
        <v>519</v>
      </c>
      <c r="F1426" t="s">
        <v>519</v>
      </c>
      <c r="G1426" s="284">
        <v>0</v>
      </c>
      <c r="H1426"/>
      <c r="I1426"/>
      <c r="J1426"/>
      <c r="K1426" s="285">
        <v>44927</v>
      </c>
      <c r="L1426" s="286">
        <v>0.2</v>
      </c>
      <c r="M1426" s="286">
        <v>0</v>
      </c>
      <c r="N1426" s="286">
        <v>0.2</v>
      </c>
    </row>
    <row r="1427" spans="1:14" ht="15" x14ac:dyDescent="0.25">
      <c r="A1427" t="s">
        <v>1450</v>
      </c>
      <c r="B1427" t="s">
        <v>1449</v>
      </c>
      <c r="C1427">
        <v>0.5</v>
      </c>
      <c r="D1427" t="s">
        <v>403</v>
      </c>
      <c r="E1427" t="s">
        <v>519</v>
      </c>
      <c r="F1427" t="s">
        <v>519</v>
      </c>
      <c r="G1427" s="284">
        <v>0</v>
      </c>
      <c r="H1427"/>
      <c r="I1427"/>
      <c r="J1427"/>
      <c r="K1427" s="285">
        <v>44927</v>
      </c>
      <c r="L1427" s="286">
        <v>0.2</v>
      </c>
      <c r="M1427" s="286">
        <v>0</v>
      </c>
      <c r="N1427" s="286">
        <v>0.2</v>
      </c>
    </row>
    <row r="1428" spans="1:14" ht="15" x14ac:dyDescent="0.25">
      <c r="A1428" t="s">
        <v>1448</v>
      </c>
      <c r="B1428" t="s">
        <v>1447</v>
      </c>
      <c r="C1428">
        <v>0.5</v>
      </c>
      <c r="D1428" t="s">
        <v>403</v>
      </c>
      <c r="E1428" t="s">
        <v>519</v>
      </c>
      <c r="F1428" t="s">
        <v>519</v>
      </c>
      <c r="G1428" s="284">
        <v>0</v>
      </c>
      <c r="H1428"/>
      <c r="I1428"/>
      <c r="J1428"/>
      <c r="K1428" s="285">
        <v>44927</v>
      </c>
      <c r="L1428" s="286">
        <v>0.2</v>
      </c>
      <c r="M1428" s="286">
        <v>0</v>
      </c>
      <c r="N1428" s="286">
        <v>0.2</v>
      </c>
    </row>
    <row r="1429" spans="1:14" ht="15" x14ac:dyDescent="0.25">
      <c r="A1429" t="s">
        <v>1446</v>
      </c>
      <c r="B1429" t="s">
        <v>1444</v>
      </c>
      <c r="C1429">
        <v>0.5</v>
      </c>
      <c r="D1429" t="s">
        <v>403</v>
      </c>
      <c r="E1429" t="s">
        <v>519</v>
      </c>
      <c r="F1429" t="s">
        <v>519</v>
      </c>
      <c r="G1429" s="284">
        <v>0</v>
      </c>
      <c r="H1429"/>
      <c r="I1429"/>
      <c r="J1429"/>
      <c r="K1429" s="285">
        <v>44927</v>
      </c>
      <c r="L1429" s="286">
        <v>0.2</v>
      </c>
      <c r="M1429" s="286">
        <v>0</v>
      </c>
      <c r="N1429" s="286">
        <v>0.2</v>
      </c>
    </row>
    <row r="1430" spans="1:14" ht="15" x14ac:dyDescent="0.25">
      <c r="A1430" t="s">
        <v>1445</v>
      </c>
      <c r="B1430" t="s">
        <v>1444</v>
      </c>
      <c r="C1430">
        <v>0.5</v>
      </c>
      <c r="D1430" t="s">
        <v>403</v>
      </c>
      <c r="E1430" t="s">
        <v>519</v>
      </c>
      <c r="F1430" t="s">
        <v>519</v>
      </c>
      <c r="G1430" s="284">
        <v>0</v>
      </c>
      <c r="H1430"/>
      <c r="I1430"/>
      <c r="J1430"/>
      <c r="K1430" s="285">
        <v>44927</v>
      </c>
      <c r="L1430" s="286">
        <v>0.2</v>
      </c>
      <c r="M1430" s="286">
        <v>0</v>
      </c>
      <c r="N1430" s="286">
        <v>0.2</v>
      </c>
    </row>
    <row r="1431" spans="1:14" ht="15" x14ac:dyDescent="0.25">
      <c r="A1431" t="s">
        <v>1442</v>
      </c>
      <c r="B1431" t="s">
        <v>1442</v>
      </c>
      <c r="C1431">
        <v>0.5</v>
      </c>
      <c r="D1431" t="s">
        <v>403</v>
      </c>
      <c r="E1431" t="s">
        <v>519</v>
      </c>
      <c r="F1431" t="s">
        <v>519</v>
      </c>
      <c r="G1431" s="284">
        <v>0</v>
      </c>
      <c r="H1431"/>
      <c r="I1431"/>
      <c r="J1431"/>
      <c r="K1431" s="285">
        <v>44927</v>
      </c>
      <c r="L1431" s="286">
        <v>0.05</v>
      </c>
      <c r="M1431" s="286">
        <v>0</v>
      </c>
      <c r="N1431" s="286">
        <v>0.05</v>
      </c>
    </row>
    <row r="1432" spans="1:14" ht="15" x14ac:dyDescent="0.25">
      <c r="A1432" t="s">
        <v>1443</v>
      </c>
      <c r="B1432" t="s">
        <v>1442</v>
      </c>
      <c r="C1432">
        <v>0.5</v>
      </c>
      <c r="D1432" t="s">
        <v>403</v>
      </c>
      <c r="E1432" t="s">
        <v>519</v>
      </c>
      <c r="F1432" t="s">
        <v>519</v>
      </c>
      <c r="G1432" s="284">
        <v>0</v>
      </c>
      <c r="H1432"/>
      <c r="I1432"/>
      <c r="J1432"/>
      <c r="K1432" s="285">
        <v>44927</v>
      </c>
      <c r="L1432" s="286">
        <v>0.05</v>
      </c>
      <c r="M1432" s="286">
        <v>0</v>
      </c>
      <c r="N1432" s="286">
        <v>0.05</v>
      </c>
    </row>
    <row r="1433" spans="1:14" ht="15" x14ac:dyDescent="0.25">
      <c r="A1433" t="s">
        <v>1441</v>
      </c>
      <c r="B1433" t="s">
        <v>1440</v>
      </c>
      <c r="C1433">
        <v>0.5</v>
      </c>
      <c r="D1433" t="s">
        <v>403</v>
      </c>
      <c r="E1433" t="s">
        <v>519</v>
      </c>
      <c r="F1433" t="s">
        <v>519</v>
      </c>
      <c r="G1433" s="284">
        <v>0</v>
      </c>
      <c r="H1433"/>
      <c r="I1433"/>
      <c r="J1433"/>
      <c r="K1433" s="285">
        <v>40664</v>
      </c>
      <c r="L1433" s="286">
        <v>0</v>
      </c>
      <c r="M1433" s="286">
        <v>0</v>
      </c>
      <c r="N1433" s="286">
        <v>0</v>
      </c>
    </row>
    <row r="1434" spans="1:14" ht="15" x14ac:dyDescent="0.25">
      <c r="A1434" t="s">
        <v>1438</v>
      </c>
      <c r="B1434" t="s">
        <v>1438</v>
      </c>
      <c r="C1434">
        <v>0.5</v>
      </c>
      <c r="D1434" t="s">
        <v>403</v>
      </c>
      <c r="E1434" t="s">
        <v>519</v>
      </c>
      <c r="F1434" t="s">
        <v>519</v>
      </c>
      <c r="G1434" s="284">
        <v>0.1</v>
      </c>
      <c r="H1434"/>
      <c r="I1434"/>
      <c r="J1434"/>
      <c r="K1434" s="285">
        <v>44927</v>
      </c>
      <c r="L1434" s="286">
        <v>7.1222222222222228E-2</v>
      </c>
      <c r="M1434" s="286">
        <v>-7.1222222222222242E-3</v>
      </c>
      <c r="N1434" s="286">
        <v>6.4100000000000004E-2</v>
      </c>
    </row>
    <row r="1435" spans="1:14" ht="15" x14ac:dyDescent="0.25">
      <c r="A1435" t="s">
        <v>1436</v>
      </c>
      <c r="B1435" t="s">
        <v>1436</v>
      </c>
      <c r="C1435">
        <v>0.5</v>
      </c>
      <c r="D1435" t="s">
        <v>403</v>
      </c>
      <c r="E1435" t="s">
        <v>519</v>
      </c>
      <c r="F1435" t="s">
        <v>519</v>
      </c>
      <c r="G1435" s="284">
        <v>0.1</v>
      </c>
      <c r="H1435"/>
      <c r="I1435"/>
      <c r="J1435"/>
      <c r="K1435" s="285">
        <v>44927</v>
      </c>
      <c r="L1435" s="286">
        <v>7.1222222222222228E-2</v>
      </c>
      <c r="M1435" s="286">
        <v>-7.1222222222222242E-3</v>
      </c>
      <c r="N1435" s="286">
        <v>6.4100000000000004E-2</v>
      </c>
    </row>
    <row r="1436" spans="1:14" ht="15" x14ac:dyDescent="0.25">
      <c r="A1436" t="s">
        <v>133</v>
      </c>
      <c r="B1436" t="s">
        <v>133</v>
      </c>
      <c r="C1436">
        <v>0.5</v>
      </c>
      <c r="D1436" t="s">
        <v>403</v>
      </c>
      <c r="E1436" t="s">
        <v>519</v>
      </c>
      <c r="F1436" t="s">
        <v>519</v>
      </c>
      <c r="G1436" s="284">
        <v>0.1</v>
      </c>
      <c r="H1436"/>
      <c r="I1436"/>
      <c r="J1436"/>
      <c r="K1436" s="285">
        <v>44927</v>
      </c>
      <c r="L1436" s="286">
        <v>7.1222222222222228E-2</v>
      </c>
      <c r="M1436" s="286">
        <v>-7.1222222222222242E-3</v>
      </c>
      <c r="N1436" s="286">
        <v>6.4100000000000004E-2</v>
      </c>
    </row>
    <row r="1437" spans="1:14" ht="15" x14ac:dyDescent="0.25">
      <c r="A1437" t="s">
        <v>129</v>
      </c>
      <c r="B1437" t="s">
        <v>129</v>
      </c>
      <c r="C1437">
        <v>0.5</v>
      </c>
      <c r="D1437" t="s">
        <v>403</v>
      </c>
      <c r="E1437" t="s">
        <v>519</v>
      </c>
      <c r="F1437" t="s">
        <v>519</v>
      </c>
      <c r="G1437" s="284">
        <v>0.1</v>
      </c>
      <c r="H1437"/>
      <c r="I1437"/>
      <c r="J1437"/>
      <c r="K1437" s="285">
        <v>44927</v>
      </c>
      <c r="L1437" s="286">
        <v>7.1222222222222228E-2</v>
      </c>
      <c r="M1437" s="286">
        <v>-7.1222222222222242E-3</v>
      </c>
      <c r="N1437" s="286">
        <v>6.4100000000000004E-2</v>
      </c>
    </row>
    <row r="1438" spans="1:14" ht="15" x14ac:dyDescent="0.25">
      <c r="A1438" t="s">
        <v>1439</v>
      </c>
      <c r="B1438" t="s">
        <v>1438</v>
      </c>
      <c r="C1438">
        <v>0.5</v>
      </c>
      <c r="D1438" t="s">
        <v>403</v>
      </c>
      <c r="E1438" t="s">
        <v>519</v>
      </c>
      <c r="F1438" t="s">
        <v>519</v>
      </c>
      <c r="G1438" s="284">
        <v>0.1</v>
      </c>
      <c r="H1438"/>
      <c r="I1438"/>
      <c r="J1438"/>
      <c r="K1438" s="285">
        <v>44927</v>
      </c>
      <c r="L1438" s="286">
        <v>7.1222222222222228E-2</v>
      </c>
      <c r="M1438" s="286">
        <v>-7.1222222222222242E-3</v>
      </c>
      <c r="N1438" s="286">
        <v>6.4100000000000004E-2</v>
      </c>
    </row>
    <row r="1439" spans="1:14" ht="15" x14ac:dyDescent="0.25">
      <c r="A1439" t="s">
        <v>1437</v>
      </c>
      <c r="B1439" t="s">
        <v>1436</v>
      </c>
      <c r="C1439">
        <v>0.5</v>
      </c>
      <c r="D1439" t="s">
        <v>403</v>
      </c>
      <c r="E1439" t="s">
        <v>519</v>
      </c>
      <c r="F1439" t="s">
        <v>519</v>
      </c>
      <c r="G1439" s="284">
        <v>0.1</v>
      </c>
      <c r="H1439"/>
      <c r="I1439"/>
      <c r="J1439"/>
      <c r="K1439" s="285">
        <v>44927</v>
      </c>
      <c r="L1439" s="286">
        <v>7.1222222222222228E-2</v>
      </c>
      <c r="M1439" s="286">
        <v>-7.1222222222222242E-3</v>
      </c>
      <c r="N1439" s="286">
        <v>6.4100000000000004E-2</v>
      </c>
    </row>
    <row r="1440" spans="1:14" ht="15" x14ac:dyDescent="0.25">
      <c r="A1440" t="s">
        <v>1435</v>
      </c>
      <c r="B1440" t="s">
        <v>133</v>
      </c>
      <c r="C1440">
        <v>0.5</v>
      </c>
      <c r="D1440" t="s">
        <v>403</v>
      </c>
      <c r="E1440" t="s">
        <v>519</v>
      </c>
      <c r="F1440" t="s">
        <v>519</v>
      </c>
      <c r="G1440" s="284">
        <v>0.1</v>
      </c>
      <c r="H1440"/>
      <c r="I1440"/>
      <c r="J1440"/>
      <c r="K1440" s="285">
        <v>44927</v>
      </c>
      <c r="L1440" s="286">
        <v>7.1222222222222228E-2</v>
      </c>
      <c r="M1440" s="286">
        <v>-7.1222222222222242E-3</v>
      </c>
      <c r="N1440" s="286">
        <v>6.4100000000000004E-2</v>
      </c>
    </row>
    <row r="1441" spans="1:14" ht="15" x14ac:dyDescent="0.25">
      <c r="A1441" t="s">
        <v>1434</v>
      </c>
      <c r="B1441" t="s">
        <v>129</v>
      </c>
      <c r="C1441">
        <v>0.5</v>
      </c>
      <c r="D1441" t="s">
        <v>403</v>
      </c>
      <c r="E1441" t="s">
        <v>519</v>
      </c>
      <c r="F1441" t="s">
        <v>519</v>
      </c>
      <c r="G1441" s="284">
        <v>0.1</v>
      </c>
      <c r="H1441"/>
      <c r="I1441"/>
      <c r="J1441"/>
      <c r="K1441" s="285">
        <v>44927</v>
      </c>
      <c r="L1441" s="286">
        <v>7.1222222222222228E-2</v>
      </c>
      <c r="M1441" s="286">
        <v>-7.1222222222222242E-3</v>
      </c>
      <c r="N1441" s="286">
        <v>6.4100000000000004E-2</v>
      </c>
    </row>
    <row r="1442" spans="1:14" ht="15" x14ac:dyDescent="0.25">
      <c r="A1442" t="s">
        <v>182</v>
      </c>
      <c r="B1442" t="s">
        <v>1432</v>
      </c>
      <c r="C1442">
        <v>0.5</v>
      </c>
      <c r="D1442" t="s">
        <v>403</v>
      </c>
      <c r="E1442" t="s">
        <v>519</v>
      </c>
      <c r="F1442" t="s">
        <v>519</v>
      </c>
      <c r="G1442" s="284">
        <v>0.1</v>
      </c>
      <c r="H1442"/>
      <c r="I1442"/>
      <c r="J1442"/>
      <c r="K1442" s="285">
        <v>44927</v>
      </c>
      <c r="L1442" s="286">
        <v>7.1222222222222228E-2</v>
      </c>
      <c r="M1442" s="286">
        <v>-7.1222222222222242E-3</v>
      </c>
      <c r="N1442" s="286">
        <v>6.4100000000000004E-2</v>
      </c>
    </row>
    <row r="1443" spans="1:14" ht="15" x14ac:dyDescent="0.25">
      <c r="A1443" t="s">
        <v>1433</v>
      </c>
      <c r="B1443" t="s">
        <v>1432</v>
      </c>
      <c r="C1443">
        <v>0.5</v>
      </c>
      <c r="D1443" t="s">
        <v>403</v>
      </c>
      <c r="E1443" t="s">
        <v>519</v>
      </c>
      <c r="F1443" t="s">
        <v>519</v>
      </c>
      <c r="G1443" s="284">
        <v>0.1</v>
      </c>
      <c r="H1443"/>
      <c r="I1443"/>
      <c r="J1443"/>
      <c r="K1443" s="285">
        <v>44927</v>
      </c>
      <c r="L1443" s="286">
        <v>7.1222222222222228E-2</v>
      </c>
      <c r="M1443" s="286">
        <v>-7.1222222222222242E-3</v>
      </c>
      <c r="N1443" s="286">
        <v>6.4100000000000004E-2</v>
      </c>
    </row>
    <row r="1444" spans="1:14" ht="15" x14ac:dyDescent="0.25">
      <c r="A1444" t="s">
        <v>1431</v>
      </c>
      <c r="B1444" t="s">
        <v>1429</v>
      </c>
      <c r="C1444">
        <v>0.5</v>
      </c>
      <c r="D1444" t="s">
        <v>1043</v>
      </c>
      <c r="E1444" t="s">
        <v>519</v>
      </c>
      <c r="F1444" t="s">
        <v>519</v>
      </c>
      <c r="G1444" s="284">
        <v>0</v>
      </c>
      <c r="H1444">
        <v>202212</v>
      </c>
      <c r="I1444"/>
      <c r="J1444"/>
      <c r="K1444" s="285">
        <v>43132</v>
      </c>
      <c r="L1444" s="286">
        <v>0</v>
      </c>
      <c r="M1444" s="286">
        <v>0</v>
      </c>
      <c r="N1444" s="286">
        <v>0</v>
      </c>
    </row>
    <row r="1445" spans="1:14" ht="15" x14ac:dyDescent="0.25">
      <c r="A1445" t="s">
        <v>1430</v>
      </c>
      <c r="B1445" t="s">
        <v>1429</v>
      </c>
      <c r="C1445">
        <v>0.5</v>
      </c>
      <c r="D1445" t="s">
        <v>1043</v>
      </c>
      <c r="E1445" t="s">
        <v>519</v>
      </c>
      <c r="F1445" t="s">
        <v>519</v>
      </c>
      <c r="G1445" s="284">
        <v>0</v>
      </c>
      <c r="H1445">
        <v>202212</v>
      </c>
      <c r="I1445"/>
      <c r="J1445"/>
      <c r="K1445" s="285">
        <v>43132</v>
      </c>
      <c r="L1445" s="286">
        <v>0</v>
      </c>
      <c r="M1445" s="286">
        <v>0</v>
      </c>
      <c r="N1445" s="286">
        <v>0</v>
      </c>
    </row>
    <row r="1446" spans="1:14" ht="15" x14ac:dyDescent="0.25">
      <c r="A1446" t="s">
        <v>1427</v>
      </c>
      <c r="B1446" t="s">
        <v>1427</v>
      </c>
      <c r="C1446">
        <v>0.5</v>
      </c>
      <c r="D1446" t="s">
        <v>403</v>
      </c>
      <c r="E1446" t="s">
        <v>519</v>
      </c>
      <c r="F1446" t="s">
        <v>519</v>
      </c>
      <c r="G1446" s="284">
        <v>0.1</v>
      </c>
      <c r="H1446"/>
      <c r="I1446"/>
      <c r="J1446"/>
      <c r="K1446" s="285">
        <v>44927</v>
      </c>
      <c r="L1446" s="286">
        <v>7.1222222222222228E-2</v>
      </c>
      <c r="M1446" s="286">
        <v>-7.1222222222222242E-3</v>
      </c>
      <c r="N1446" s="286">
        <v>6.4100000000000004E-2</v>
      </c>
    </row>
    <row r="1447" spans="1:14" ht="15" x14ac:dyDescent="0.25">
      <c r="A1447" t="s">
        <v>1428</v>
      </c>
      <c r="B1447" t="s">
        <v>1427</v>
      </c>
      <c r="C1447">
        <v>0.5</v>
      </c>
      <c r="D1447" t="s">
        <v>403</v>
      </c>
      <c r="E1447" t="s">
        <v>519</v>
      </c>
      <c r="F1447" t="s">
        <v>519</v>
      </c>
      <c r="G1447" s="284">
        <v>0.1</v>
      </c>
      <c r="H1447"/>
      <c r="I1447"/>
      <c r="J1447"/>
      <c r="K1447" s="285">
        <v>44927</v>
      </c>
      <c r="L1447" s="286">
        <v>7.1222222222222228E-2</v>
      </c>
      <c r="M1447" s="286">
        <v>-7.1222222222222242E-3</v>
      </c>
      <c r="N1447" s="286">
        <v>6.4100000000000004E-2</v>
      </c>
    </row>
    <row r="1448" spans="1:14" ht="15" x14ac:dyDescent="0.25">
      <c r="A1448" t="s">
        <v>1426</v>
      </c>
      <c r="B1448" t="s">
        <v>1424</v>
      </c>
      <c r="C1448">
        <v>0.5</v>
      </c>
      <c r="D1448" t="s">
        <v>1043</v>
      </c>
      <c r="E1448" t="s">
        <v>519</v>
      </c>
      <c r="F1448" t="s">
        <v>519</v>
      </c>
      <c r="G1448" s="284">
        <v>0</v>
      </c>
      <c r="H1448">
        <v>202212</v>
      </c>
      <c r="I1448"/>
      <c r="J1448"/>
      <c r="K1448" s="285">
        <v>43132</v>
      </c>
      <c r="L1448" s="286">
        <v>0</v>
      </c>
      <c r="M1448" s="286">
        <v>0</v>
      </c>
      <c r="N1448" s="286">
        <v>0</v>
      </c>
    </row>
    <row r="1449" spans="1:14" ht="15" x14ac:dyDescent="0.25">
      <c r="A1449" t="s">
        <v>1425</v>
      </c>
      <c r="B1449" t="s">
        <v>1424</v>
      </c>
      <c r="C1449">
        <v>0.5</v>
      </c>
      <c r="D1449" t="s">
        <v>1043</v>
      </c>
      <c r="E1449" t="s">
        <v>519</v>
      </c>
      <c r="F1449" t="s">
        <v>519</v>
      </c>
      <c r="G1449" s="284">
        <v>0</v>
      </c>
      <c r="H1449">
        <v>202212</v>
      </c>
      <c r="I1449"/>
      <c r="J1449"/>
      <c r="K1449" s="285">
        <v>43132</v>
      </c>
      <c r="L1449" s="286">
        <v>0</v>
      </c>
      <c r="M1449" s="286">
        <v>0</v>
      </c>
      <c r="N1449" s="286">
        <v>0</v>
      </c>
    </row>
    <row r="1450" spans="1:14" ht="15" x14ac:dyDescent="0.25">
      <c r="A1450" t="s">
        <v>367</v>
      </c>
      <c r="B1450" t="s">
        <v>1422</v>
      </c>
      <c r="C1450">
        <v>0.5</v>
      </c>
      <c r="D1450" t="s">
        <v>403</v>
      </c>
      <c r="E1450" t="s">
        <v>519</v>
      </c>
      <c r="F1450" t="s">
        <v>519</v>
      </c>
      <c r="G1450" s="284">
        <v>0</v>
      </c>
      <c r="H1450"/>
      <c r="I1450"/>
      <c r="J1450"/>
      <c r="K1450" s="285">
        <v>44927</v>
      </c>
      <c r="L1450" s="286">
        <v>0.05</v>
      </c>
      <c r="M1450" s="286">
        <v>0</v>
      </c>
      <c r="N1450" s="286">
        <v>0.05</v>
      </c>
    </row>
    <row r="1451" spans="1:14" ht="15" x14ac:dyDescent="0.25">
      <c r="A1451" t="s">
        <v>1423</v>
      </c>
      <c r="B1451" t="s">
        <v>1422</v>
      </c>
      <c r="C1451">
        <v>0.5</v>
      </c>
      <c r="D1451" t="s">
        <v>403</v>
      </c>
      <c r="E1451" t="s">
        <v>519</v>
      </c>
      <c r="F1451" t="s">
        <v>519</v>
      </c>
      <c r="G1451" s="284">
        <v>0</v>
      </c>
      <c r="H1451"/>
      <c r="I1451"/>
      <c r="J1451"/>
      <c r="K1451" s="285">
        <v>44927</v>
      </c>
      <c r="L1451" s="286">
        <v>0.05</v>
      </c>
      <c r="M1451" s="286">
        <v>0</v>
      </c>
      <c r="N1451" s="286">
        <v>0.05</v>
      </c>
    </row>
    <row r="1452" spans="1:14" ht="15" x14ac:dyDescent="0.25">
      <c r="A1452" t="s">
        <v>1421</v>
      </c>
      <c r="B1452" t="s">
        <v>1419</v>
      </c>
      <c r="C1452">
        <v>0.5</v>
      </c>
      <c r="D1452" t="s">
        <v>1043</v>
      </c>
      <c r="E1452" t="s">
        <v>519</v>
      </c>
      <c r="F1452" t="s">
        <v>519</v>
      </c>
      <c r="G1452" s="284">
        <v>0</v>
      </c>
      <c r="H1452">
        <v>202212</v>
      </c>
      <c r="I1452"/>
      <c r="J1452"/>
      <c r="K1452" s="285">
        <v>43132</v>
      </c>
      <c r="L1452" s="286">
        <v>0</v>
      </c>
      <c r="M1452" s="286">
        <v>0</v>
      </c>
      <c r="N1452" s="286">
        <v>0</v>
      </c>
    </row>
    <row r="1453" spans="1:14" ht="15" x14ac:dyDescent="0.25">
      <c r="A1453" t="s">
        <v>1420</v>
      </c>
      <c r="B1453" t="s">
        <v>1419</v>
      </c>
      <c r="C1453">
        <v>0.5</v>
      </c>
      <c r="D1453" t="s">
        <v>1043</v>
      </c>
      <c r="E1453" t="s">
        <v>519</v>
      </c>
      <c r="F1453" t="s">
        <v>519</v>
      </c>
      <c r="G1453" s="284">
        <v>0</v>
      </c>
      <c r="H1453">
        <v>202212</v>
      </c>
      <c r="I1453"/>
      <c r="J1453"/>
      <c r="K1453" s="285">
        <v>43132</v>
      </c>
      <c r="L1453" s="286">
        <v>0</v>
      </c>
      <c r="M1453" s="286">
        <v>0</v>
      </c>
      <c r="N1453" s="286">
        <v>0</v>
      </c>
    </row>
    <row r="1454" spans="1:14" ht="15" x14ac:dyDescent="0.25">
      <c r="A1454" t="s">
        <v>1418</v>
      </c>
      <c r="B1454" t="s">
        <v>1417</v>
      </c>
      <c r="C1454">
        <v>0.5</v>
      </c>
      <c r="D1454" t="s">
        <v>403</v>
      </c>
      <c r="E1454" t="s">
        <v>519</v>
      </c>
      <c r="F1454" t="s">
        <v>519</v>
      </c>
      <c r="G1454" s="284">
        <v>0</v>
      </c>
      <c r="H1454"/>
      <c r="I1454"/>
      <c r="J1454"/>
      <c r="K1454" s="285">
        <v>40664</v>
      </c>
      <c r="L1454" s="286">
        <v>0</v>
      </c>
      <c r="M1454" s="286">
        <v>0</v>
      </c>
      <c r="N1454" s="286">
        <v>0</v>
      </c>
    </row>
    <row r="1455" spans="1:14" ht="15" x14ac:dyDescent="0.25">
      <c r="A1455" t="s">
        <v>1416</v>
      </c>
      <c r="B1455" t="s">
        <v>1414</v>
      </c>
      <c r="C1455">
        <v>0.5</v>
      </c>
      <c r="D1455" t="s">
        <v>403</v>
      </c>
      <c r="E1455" t="s">
        <v>519</v>
      </c>
      <c r="F1455" t="s">
        <v>519</v>
      </c>
      <c r="G1455" s="284">
        <v>0</v>
      </c>
      <c r="H1455"/>
      <c r="I1455"/>
      <c r="J1455"/>
      <c r="K1455" s="285">
        <v>44927</v>
      </c>
      <c r="L1455" s="286">
        <v>0.05</v>
      </c>
      <c r="M1455" s="286">
        <v>0</v>
      </c>
      <c r="N1455" s="286">
        <v>0.05</v>
      </c>
    </row>
    <row r="1456" spans="1:14" ht="15" x14ac:dyDescent="0.25">
      <c r="A1456" t="s">
        <v>1415</v>
      </c>
      <c r="B1456" t="s">
        <v>1414</v>
      </c>
      <c r="C1456">
        <v>0.5</v>
      </c>
      <c r="D1456" t="s">
        <v>403</v>
      </c>
      <c r="E1456" t="s">
        <v>519</v>
      </c>
      <c r="F1456" t="s">
        <v>519</v>
      </c>
      <c r="G1456" s="284">
        <v>0</v>
      </c>
      <c r="H1456"/>
      <c r="I1456"/>
      <c r="J1456"/>
      <c r="K1456" s="285">
        <v>44927</v>
      </c>
      <c r="L1456" s="286">
        <v>0.05</v>
      </c>
      <c r="M1456" s="286">
        <v>0</v>
      </c>
      <c r="N1456" s="286">
        <v>0.05</v>
      </c>
    </row>
    <row r="1457" spans="1:14" ht="15" x14ac:dyDescent="0.25">
      <c r="A1457" t="s">
        <v>368</v>
      </c>
      <c r="B1457" t="s">
        <v>1412</v>
      </c>
      <c r="C1457">
        <v>0.5</v>
      </c>
      <c r="D1457" t="s">
        <v>403</v>
      </c>
      <c r="E1457" t="s">
        <v>519</v>
      </c>
      <c r="F1457" t="s">
        <v>519</v>
      </c>
      <c r="G1457" s="284">
        <v>0</v>
      </c>
      <c r="H1457"/>
      <c r="I1457"/>
      <c r="J1457"/>
      <c r="K1457" s="285">
        <v>44927</v>
      </c>
      <c r="L1457" s="286">
        <v>0.05</v>
      </c>
      <c r="M1457" s="286">
        <v>0</v>
      </c>
      <c r="N1457" s="286">
        <v>0.05</v>
      </c>
    </row>
    <row r="1458" spans="1:14" ht="15" x14ac:dyDescent="0.25">
      <c r="A1458" t="s">
        <v>1413</v>
      </c>
      <c r="B1458" t="s">
        <v>1412</v>
      </c>
      <c r="C1458">
        <v>0.5</v>
      </c>
      <c r="D1458" t="s">
        <v>403</v>
      </c>
      <c r="E1458" t="s">
        <v>519</v>
      </c>
      <c r="F1458" t="s">
        <v>519</v>
      </c>
      <c r="G1458" s="284">
        <v>0</v>
      </c>
      <c r="H1458"/>
      <c r="I1458"/>
      <c r="J1458"/>
      <c r="K1458" s="285">
        <v>44927</v>
      </c>
      <c r="L1458" s="286">
        <v>0.05</v>
      </c>
      <c r="M1458" s="286">
        <v>0</v>
      </c>
      <c r="N1458" s="286">
        <v>0.05</v>
      </c>
    </row>
    <row r="1459" spans="1:14" ht="15" x14ac:dyDescent="0.25">
      <c r="A1459" t="s">
        <v>1410</v>
      </c>
      <c r="B1459" t="s">
        <v>1410</v>
      </c>
      <c r="C1459">
        <v>0.5</v>
      </c>
      <c r="D1459" t="s">
        <v>403</v>
      </c>
      <c r="E1459" t="s">
        <v>519</v>
      </c>
      <c r="F1459" t="s">
        <v>519</v>
      </c>
      <c r="G1459" s="284">
        <v>0</v>
      </c>
      <c r="H1459"/>
      <c r="I1459"/>
      <c r="J1459"/>
      <c r="K1459" s="285">
        <v>44927</v>
      </c>
      <c r="L1459" s="286">
        <v>0.05</v>
      </c>
      <c r="M1459" s="286">
        <v>0</v>
      </c>
      <c r="N1459" s="286">
        <v>0.05</v>
      </c>
    </row>
    <row r="1460" spans="1:14" ht="15" x14ac:dyDescent="0.25">
      <c r="A1460" t="s">
        <v>1411</v>
      </c>
      <c r="B1460" t="s">
        <v>1410</v>
      </c>
      <c r="C1460">
        <v>0.5</v>
      </c>
      <c r="D1460" t="s">
        <v>403</v>
      </c>
      <c r="E1460" t="s">
        <v>519</v>
      </c>
      <c r="F1460" t="s">
        <v>519</v>
      </c>
      <c r="G1460" s="284">
        <v>0</v>
      </c>
      <c r="H1460"/>
      <c r="I1460"/>
      <c r="J1460"/>
      <c r="K1460" s="285">
        <v>44927</v>
      </c>
      <c r="L1460" s="286">
        <v>0.05</v>
      </c>
      <c r="M1460" s="286">
        <v>0</v>
      </c>
      <c r="N1460" s="286">
        <v>0.05</v>
      </c>
    </row>
    <row r="1461" spans="1:14" ht="15" x14ac:dyDescent="0.25">
      <c r="A1461" t="s">
        <v>1408</v>
      </c>
      <c r="B1461" t="s">
        <v>1408</v>
      </c>
      <c r="C1461">
        <v>0.5</v>
      </c>
      <c r="D1461" t="s">
        <v>403</v>
      </c>
      <c r="E1461" t="s">
        <v>519</v>
      </c>
      <c r="F1461" t="s">
        <v>519</v>
      </c>
      <c r="G1461" s="284">
        <v>0</v>
      </c>
      <c r="H1461"/>
      <c r="I1461"/>
      <c r="J1461"/>
      <c r="K1461" s="285">
        <v>44927</v>
      </c>
      <c r="L1461" s="286">
        <v>0.05</v>
      </c>
      <c r="M1461" s="286">
        <v>0</v>
      </c>
      <c r="N1461" s="286">
        <v>0.05</v>
      </c>
    </row>
    <row r="1462" spans="1:14" ht="15" x14ac:dyDescent="0.25">
      <c r="A1462" t="s">
        <v>1409</v>
      </c>
      <c r="B1462" t="s">
        <v>1408</v>
      </c>
      <c r="C1462">
        <v>0.5</v>
      </c>
      <c r="D1462" t="s">
        <v>403</v>
      </c>
      <c r="E1462" t="s">
        <v>519</v>
      </c>
      <c r="F1462" t="s">
        <v>519</v>
      </c>
      <c r="G1462" s="284">
        <v>0</v>
      </c>
      <c r="H1462"/>
      <c r="I1462"/>
      <c r="J1462"/>
      <c r="K1462" s="285">
        <v>44927</v>
      </c>
      <c r="L1462" s="286">
        <v>0.05</v>
      </c>
      <c r="M1462" s="286">
        <v>0</v>
      </c>
      <c r="N1462" s="286">
        <v>0.05</v>
      </c>
    </row>
    <row r="1463" spans="1:14" ht="15" x14ac:dyDescent="0.25">
      <c r="A1463" t="s">
        <v>134</v>
      </c>
      <c r="B1463" t="s">
        <v>134</v>
      </c>
      <c r="C1463">
        <v>0.5</v>
      </c>
      <c r="D1463" t="s">
        <v>403</v>
      </c>
      <c r="E1463" t="s">
        <v>519</v>
      </c>
      <c r="F1463" t="s">
        <v>519</v>
      </c>
      <c r="G1463" s="284">
        <v>0</v>
      </c>
      <c r="H1463"/>
      <c r="I1463"/>
      <c r="J1463"/>
      <c r="K1463" s="285">
        <v>44927</v>
      </c>
      <c r="L1463" s="286">
        <v>0.05</v>
      </c>
      <c r="M1463" s="286">
        <v>0</v>
      </c>
      <c r="N1463" s="286">
        <v>0.05</v>
      </c>
    </row>
    <row r="1464" spans="1:14" ht="15" x14ac:dyDescent="0.25">
      <c r="A1464" t="s">
        <v>1407</v>
      </c>
      <c r="B1464" t="s">
        <v>134</v>
      </c>
      <c r="C1464">
        <v>0.5</v>
      </c>
      <c r="D1464" t="s">
        <v>403</v>
      </c>
      <c r="E1464" t="s">
        <v>519</v>
      </c>
      <c r="F1464" t="s">
        <v>519</v>
      </c>
      <c r="G1464" s="284">
        <v>0</v>
      </c>
      <c r="H1464"/>
      <c r="I1464"/>
      <c r="J1464"/>
      <c r="K1464" s="285">
        <v>44927</v>
      </c>
      <c r="L1464" s="286">
        <v>0.05</v>
      </c>
      <c r="M1464" s="286">
        <v>0</v>
      </c>
      <c r="N1464" s="286">
        <v>0.05</v>
      </c>
    </row>
    <row r="1465" spans="1:14" ht="15" x14ac:dyDescent="0.25">
      <c r="A1465" t="s">
        <v>130</v>
      </c>
      <c r="B1465" t="s">
        <v>130</v>
      </c>
      <c r="C1465">
        <v>0.5</v>
      </c>
      <c r="D1465" t="s">
        <v>403</v>
      </c>
      <c r="E1465" t="s">
        <v>519</v>
      </c>
      <c r="F1465" t="s">
        <v>519</v>
      </c>
      <c r="G1465" s="284">
        <v>0</v>
      </c>
      <c r="H1465"/>
      <c r="I1465"/>
      <c r="J1465"/>
      <c r="K1465" s="285">
        <v>44927</v>
      </c>
      <c r="L1465" s="286">
        <v>0.05</v>
      </c>
      <c r="M1465" s="286">
        <v>0</v>
      </c>
      <c r="N1465" s="286">
        <v>0.05</v>
      </c>
    </row>
    <row r="1466" spans="1:14" ht="15" x14ac:dyDescent="0.25">
      <c r="A1466" t="s">
        <v>1406</v>
      </c>
      <c r="B1466" t="s">
        <v>130</v>
      </c>
      <c r="C1466">
        <v>0.5</v>
      </c>
      <c r="D1466" t="s">
        <v>403</v>
      </c>
      <c r="E1466" t="s">
        <v>519</v>
      </c>
      <c r="F1466" t="s">
        <v>519</v>
      </c>
      <c r="G1466" s="284">
        <v>0</v>
      </c>
      <c r="H1466"/>
      <c r="I1466"/>
      <c r="J1466"/>
      <c r="K1466" s="285">
        <v>44927</v>
      </c>
      <c r="L1466" s="286">
        <v>0.05</v>
      </c>
      <c r="M1466" s="286">
        <v>0</v>
      </c>
      <c r="N1466" s="286">
        <v>0.05</v>
      </c>
    </row>
    <row r="1467" spans="1:14" ht="15" x14ac:dyDescent="0.25">
      <c r="A1467" t="s">
        <v>1405</v>
      </c>
      <c r="B1467" t="s">
        <v>1403</v>
      </c>
      <c r="C1467">
        <v>0.5</v>
      </c>
      <c r="D1467" t="s">
        <v>403</v>
      </c>
      <c r="E1467" t="s">
        <v>519</v>
      </c>
      <c r="F1467" t="s">
        <v>519</v>
      </c>
      <c r="G1467" s="284">
        <v>0</v>
      </c>
      <c r="H1467"/>
      <c r="I1467"/>
      <c r="J1467"/>
      <c r="K1467" s="285">
        <v>44927</v>
      </c>
      <c r="L1467" s="286">
        <v>0.05</v>
      </c>
      <c r="M1467" s="286">
        <v>0</v>
      </c>
      <c r="N1467" s="286">
        <v>0.05</v>
      </c>
    </row>
    <row r="1468" spans="1:14" ht="15" x14ac:dyDescent="0.25">
      <c r="A1468" t="s">
        <v>1404</v>
      </c>
      <c r="B1468" t="s">
        <v>1403</v>
      </c>
      <c r="C1468">
        <v>0.5</v>
      </c>
      <c r="D1468" t="s">
        <v>403</v>
      </c>
      <c r="E1468" t="s">
        <v>519</v>
      </c>
      <c r="F1468" t="s">
        <v>519</v>
      </c>
      <c r="G1468" s="284">
        <v>0</v>
      </c>
      <c r="H1468"/>
      <c r="I1468"/>
      <c r="J1468"/>
      <c r="K1468" s="285">
        <v>44927</v>
      </c>
      <c r="L1468" s="286">
        <v>0.05</v>
      </c>
      <c r="M1468" s="286">
        <v>0</v>
      </c>
      <c r="N1468" s="286">
        <v>0.05</v>
      </c>
    </row>
    <row r="1469" spans="1:14" ht="15" x14ac:dyDescent="0.25">
      <c r="A1469" t="s">
        <v>1402</v>
      </c>
      <c r="B1469" t="s">
        <v>1400</v>
      </c>
      <c r="C1469">
        <v>0.5</v>
      </c>
      <c r="D1469" t="s">
        <v>403</v>
      </c>
      <c r="E1469" t="s">
        <v>519</v>
      </c>
      <c r="F1469" t="s">
        <v>519</v>
      </c>
      <c r="G1469" s="284">
        <v>0</v>
      </c>
      <c r="H1469"/>
      <c r="I1469"/>
      <c r="J1469"/>
      <c r="K1469" s="285">
        <v>44927</v>
      </c>
      <c r="L1469" s="286">
        <v>0.05</v>
      </c>
      <c r="M1469" s="286">
        <v>0</v>
      </c>
      <c r="N1469" s="286">
        <v>0.05</v>
      </c>
    </row>
    <row r="1470" spans="1:14" ht="15" x14ac:dyDescent="0.25">
      <c r="A1470" t="s">
        <v>1401</v>
      </c>
      <c r="B1470" t="s">
        <v>1400</v>
      </c>
      <c r="C1470">
        <v>0.5</v>
      </c>
      <c r="D1470" t="s">
        <v>403</v>
      </c>
      <c r="E1470" t="s">
        <v>519</v>
      </c>
      <c r="F1470" t="s">
        <v>519</v>
      </c>
      <c r="G1470" s="284">
        <v>0</v>
      </c>
      <c r="H1470"/>
      <c r="I1470"/>
      <c r="J1470"/>
      <c r="K1470" s="285">
        <v>44927</v>
      </c>
      <c r="L1470" s="286">
        <v>0.05</v>
      </c>
      <c r="M1470" s="286">
        <v>0</v>
      </c>
      <c r="N1470" s="286">
        <v>0.05</v>
      </c>
    </row>
    <row r="1471" spans="1:14" ht="15" x14ac:dyDescent="0.25">
      <c r="A1471" t="s">
        <v>1399</v>
      </c>
      <c r="B1471" t="s">
        <v>1398</v>
      </c>
      <c r="C1471">
        <v>0.5</v>
      </c>
      <c r="D1471" t="s">
        <v>403</v>
      </c>
      <c r="E1471" t="s">
        <v>519</v>
      </c>
      <c r="F1471" t="s">
        <v>519</v>
      </c>
      <c r="G1471" s="284">
        <v>0</v>
      </c>
      <c r="H1471"/>
      <c r="I1471"/>
      <c r="J1471"/>
      <c r="K1471" s="285">
        <v>44927</v>
      </c>
      <c r="L1471" s="286">
        <v>0.05</v>
      </c>
      <c r="M1471" s="286">
        <v>0</v>
      </c>
      <c r="N1471" s="286">
        <v>0.05</v>
      </c>
    </row>
    <row r="1472" spans="1:14" ht="15" x14ac:dyDescent="0.25">
      <c r="A1472" t="s">
        <v>183</v>
      </c>
      <c r="B1472" t="s">
        <v>1398</v>
      </c>
      <c r="C1472">
        <v>0.5</v>
      </c>
      <c r="D1472" t="s">
        <v>403</v>
      </c>
      <c r="E1472" t="s">
        <v>519</v>
      </c>
      <c r="F1472" t="s">
        <v>519</v>
      </c>
      <c r="G1472" s="284">
        <v>0</v>
      </c>
      <c r="H1472"/>
      <c r="I1472"/>
      <c r="J1472"/>
      <c r="K1472" s="285">
        <v>44927</v>
      </c>
      <c r="L1472" s="286">
        <v>0.05</v>
      </c>
      <c r="M1472" s="286">
        <v>0</v>
      </c>
      <c r="N1472" s="286">
        <v>0.05</v>
      </c>
    </row>
    <row r="1473" spans="1:14" ht="15" x14ac:dyDescent="0.25">
      <c r="A1473" t="s">
        <v>1397</v>
      </c>
      <c r="B1473" t="s">
        <v>1395</v>
      </c>
      <c r="C1473">
        <v>0.5</v>
      </c>
      <c r="D1473" t="s">
        <v>1043</v>
      </c>
      <c r="E1473" t="s">
        <v>519</v>
      </c>
      <c r="F1473" t="s">
        <v>519</v>
      </c>
      <c r="G1473" s="284">
        <v>0</v>
      </c>
      <c r="H1473">
        <v>202212</v>
      </c>
      <c r="I1473"/>
      <c r="J1473"/>
      <c r="K1473" s="285">
        <v>43132</v>
      </c>
      <c r="L1473" s="286">
        <v>0</v>
      </c>
      <c r="M1473" s="286">
        <v>0</v>
      </c>
      <c r="N1473" s="286">
        <v>0</v>
      </c>
    </row>
    <row r="1474" spans="1:14" ht="15" x14ac:dyDescent="0.25">
      <c r="A1474" t="s">
        <v>1396</v>
      </c>
      <c r="B1474" t="s">
        <v>1395</v>
      </c>
      <c r="C1474">
        <v>0.5</v>
      </c>
      <c r="D1474" t="s">
        <v>1043</v>
      </c>
      <c r="E1474" t="s">
        <v>519</v>
      </c>
      <c r="F1474" t="s">
        <v>519</v>
      </c>
      <c r="G1474" s="284">
        <v>0</v>
      </c>
      <c r="H1474">
        <v>202212</v>
      </c>
      <c r="I1474"/>
      <c r="J1474"/>
      <c r="K1474" s="285">
        <v>43132</v>
      </c>
      <c r="L1474" s="286">
        <v>0</v>
      </c>
      <c r="M1474" s="286">
        <v>0</v>
      </c>
      <c r="N1474" s="286">
        <v>0</v>
      </c>
    </row>
    <row r="1475" spans="1:14" ht="15" x14ac:dyDescent="0.25">
      <c r="A1475" t="s">
        <v>1394</v>
      </c>
      <c r="B1475" t="s">
        <v>1393</v>
      </c>
      <c r="C1475">
        <v>0.5</v>
      </c>
      <c r="D1475" t="s">
        <v>403</v>
      </c>
      <c r="E1475" t="s">
        <v>519</v>
      </c>
      <c r="F1475" t="s">
        <v>519</v>
      </c>
      <c r="G1475" s="284">
        <v>0</v>
      </c>
      <c r="H1475"/>
      <c r="I1475"/>
      <c r="J1475"/>
      <c r="K1475" s="285">
        <v>40664</v>
      </c>
      <c r="L1475" s="286">
        <v>0</v>
      </c>
      <c r="M1475" s="286">
        <v>0</v>
      </c>
      <c r="N1475" s="286">
        <v>0</v>
      </c>
    </row>
    <row r="1476" spans="1:14" ht="15" x14ac:dyDescent="0.25">
      <c r="A1476" t="s">
        <v>1392</v>
      </c>
      <c r="B1476" t="s">
        <v>1391</v>
      </c>
      <c r="C1476">
        <v>0.5</v>
      </c>
      <c r="D1476" t="s">
        <v>403</v>
      </c>
      <c r="E1476" t="s">
        <v>519</v>
      </c>
      <c r="F1476" t="s">
        <v>519</v>
      </c>
      <c r="G1476" s="284">
        <v>0</v>
      </c>
      <c r="H1476"/>
      <c r="I1476"/>
      <c r="J1476"/>
      <c r="K1476" s="285">
        <v>40664</v>
      </c>
      <c r="L1476" s="286">
        <v>0</v>
      </c>
      <c r="M1476" s="286">
        <v>0</v>
      </c>
      <c r="N1476" s="286">
        <v>0</v>
      </c>
    </row>
    <row r="1477" spans="1:14" ht="15" x14ac:dyDescent="0.25">
      <c r="A1477" t="s">
        <v>369</v>
      </c>
      <c r="B1477" t="s">
        <v>1389</v>
      </c>
      <c r="C1477">
        <v>0.5</v>
      </c>
      <c r="D1477" t="s">
        <v>403</v>
      </c>
      <c r="E1477" t="s">
        <v>519</v>
      </c>
      <c r="F1477" t="s">
        <v>519</v>
      </c>
      <c r="G1477" s="284">
        <v>0</v>
      </c>
      <c r="H1477"/>
      <c r="I1477"/>
      <c r="J1477"/>
      <c r="K1477" s="285">
        <v>44927</v>
      </c>
      <c r="L1477" s="286">
        <v>0.05</v>
      </c>
      <c r="M1477" s="286">
        <v>0</v>
      </c>
      <c r="N1477" s="286">
        <v>0.05</v>
      </c>
    </row>
    <row r="1478" spans="1:14" ht="15" x14ac:dyDescent="0.25">
      <c r="A1478" t="s">
        <v>1390</v>
      </c>
      <c r="B1478" t="s">
        <v>1389</v>
      </c>
      <c r="C1478">
        <v>0.5</v>
      </c>
      <c r="D1478" t="s">
        <v>403</v>
      </c>
      <c r="E1478" t="s">
        <v>519</v>
      </c>
      <c r="F1478" t="s">
        <v>519</v>
      </c>
      <c r="G1478" s="284">
        <v>0</v>
      </c>
      <c r="H1478"/>
      <c r="I1478"/>
      <c r="J1478"/>
      <c r="K1478" s="285">
        <v>44927</v>
      </c>
      <c r="L1478" s="286">
        <v>0.05</v>
      </c>
      <c r="M1478" s="286">
        <v>0</v>
      </c>
      <c r="N1478" s="286">
        <v>0.05</v>
      </c>
    </row>
    <row r="1479" spans="1:14" ht="15" x14ac:dyDescent="0.25">
      <c r="A1479" t="s">
        <v>1388</v>
      </c>
      <c r="B1479" t="s">
        <v>1386</v>
      </c>
      <c r="C1479">
        <v>0.5</v>
      </c>
      <c r="D1479" t="s">
        <v>1043</v>
      </c>
      <c r="E1479" t="s">
        <v>519</v>
      </c>
      <c r="F1479" t="s">
        <v>519</v>
      </c>
      <c r="G1479" s="284">
        <v>0</v>
      </c>
      <c r="H1479">
        <v>202212</v>
      </c>
      <c r="I1479"/>
      <c r="J1479"/>
      <c r="K1479" s="285">
        <v>43132</v>
      </c>
      <c r="L1479" s="286">
        <v>0</v>
      </c>
      <c r="M1479" s="286">
        <v>0</v>
      </c>
      <c r="N1479" s="286">
        <v>0</v>
      </c>
    </row>
    <row r="1480" spans="1:14" ht="15" x14ac:dyDescent="0.25">
      <c r="A1480" t="s">
        <v>1387</v>
      </c>
      <c r="B1480" t="s">
        <v>1386</v>
      </c>
      <c r="C1480">
        <v>0.5</v>
      </c>
      <c r="D1480" t="s">
        <v>1043</v>
      </c>
      <c r="E1480" t="s">
        <v>519</v>
      </c>
      <c r="F1480" t="s">
        <v>519</v>
      </c>
      <c r="G1480" s="284">
        <v>0</v>
      </c>
      <c r="H1480">
        <v>202212</v>
      </c>
      <c r="I1480"/>
      <c r="J1480"/>
      <c r="K1480" s="285">
        <v>43132</v>
      </c>
      <c r="L1480" s="286">
        <v>0</v>
      </c>
      <c r="M1480" s="286">
        <v>0</v>
      </c>
      <c r="N1480" s="286">
        <v>0</v>
      </c>
    </row>
    <row r="1481" spans="1:14" ht="15" x14ac:dyDescent="0.25">
      <c r="A1481" t="s">
        <v>1385</v>
      </c>
      <c r="B1481" t="s">
        <v>1384</v>
      </c>
      <c r="C1481">
        <v>0.5</v>
      </c>
      <c r="D1481" t="s">
        <v>403</v>
      </c>
      <c r="E1481" t="s">
        <v>519</v>
      </c>
      <c r="F1481" t="s">
        <v>519</v>
      </c>
      <c r="G1481" s="284">
        <v>0</v>
      </c>
      <c r="H1481"/>
      <c r="I1481"/>
      <c r="J1481"/>
      <c r="K1481" s="285">
        <v>40664</v>
      </c>
      <c r="L1481" s="286">
        <v>0</v>
      </c>
      <c r="M1481" s="286">
        <v>0</v>
      </c>
      <c r="N1481" s="286">
        <v>0</v>
      </c>
    </row>
    <row r="1482" spans="1:14" ht="15" x14ac:dyDescent="0.25">
      <c r="A1482" t="s">
        <v>1378</v>
      </c>
      <c r="B1482" t="s">
        <v>1378</v>
      </c>
      <c r="C1482">
        <v>0.5</v>
      </c>
      <c r="D1482" t="s">
        <v>403</v>
      </c>
      <c r="E1482" t="s">
        <v>519</v>
      </c>
      <c r="F1482" t="s">
        <v>519</v>
      </c>
      <c r="G1482" s="284">
        <v>0.1</v>
      </c>
      <c r="H1482"/>
      <c r="I1482"/>
      <c r="J1482"/>
      <c r="K1482" s="285">
        <v>44927</v>
      </c>
      <c r="L1482" s="286">
        <v>4.9888888888888892E-2</v>
      </c>
      <c r="M1482" s="286">
        <v>-4.9888888888888899E-3</v>
      </c>
      <c r="N1482" s="286">
        <v>4.4900000000000002E-2</v>
      </c>
    </row>
    <row r="1483" spans="1:14" ht="15" x14ac:dyDescent="0.25">
      <c r="A1483" t="s">
        <v>1376</v>
      </c>
      <c r="B1483" t="s">
        <v>1376</v>
      </c>
      <c r="C1483">
        <v>0.5</v>
      </c>
      <c r="D1483" t="s">
        <v>403</v>
      </c>
      <c r="E1483" t="s">
        <v>519</v>
      </c>
      <c r="F1483" t="s">
        <v>519</v>
      </c>
      <c r="G1483" s="284">
        <v>0.1</v>
      </c>
      <c r="H1483"/>
      <c r="I1483"/>
      <c r="J1483"/>
      <c r="K1483" s="285">
        <v>44927</v>
      </c>
      <c r="L1483" s="286">
        <v>4.9888888888888892E-2</v>
      </c>
      <c r="M1483" s="286">
        <v>-4.9888888888888899E-3</v>
      </c>
      <c r="N1483" s="286">
        <v>4.4900000000000002E-2</v>
      </c>
    </row>
    <row r="1484" spans="1:14" ht="15" x14ac:dyDescent="0.25">
      <c r="A1484" t="s">
        <v>135</v>
      </c>
      <c r="B1484" t="s">
        <v>135</v>
      </c>
      <c r="C1484">
        <v>0.5</v>
      </c>
      <c r="D1484" t="s">
        <v>403</v>
      </c>
      <c r="E1484" t="s">
        <v>519</v>
      </c>
      <c r="F1484" t="s">
        <v>519</v>
      </c>
      <c r="G1484" s="284">
        <v>0.1</v>
      </c>
      <c r="H1484"/>
      <c r="I1484"/>
      <c r="J1484"/>
      <c r="K1484" s="285">
        <v>44927</v>
      </c>
      <c r="L1484" s="286">
        <v>4.9888888888888892E-2</v>
      </c>
      <c r="M1484" s="286">
        <v>-4.9888888888888899E-3</v>
      </c>
      <c r="N1484" s="286">
        <v>4.4900000000000002E-2</v>
      </c>
    </row>
    <row r="1485" spans="1:14" ht="15" x14ac:dyDescent="0.25">
      <c r="A1485" t="s">
        <v>131</v>
      </c>
      <c r="B1485" t="s">
        <v>131</v>
      </c>
      <c r="C1485">
        <v>0.5</v>
      </c>
      <c r="D1485" t="s">
        <v>403</v>
      </c>
      <c r="E1485" t="s">
        <v>519</v>
      </c>
      <c r="F1485" t="s">
        <v>519</v>
      </c>
      <c r="G1485" s="284">
        <v>0.1</v>
      </c>
      <c r="H1485"/>
      <c r="I1485"/>
      <c r="J1485"/>
      <c r="K1485" s="285">
        <v>44927</v>
      </c>
      <c r="L1485" s="286">
        <v>4.9888888888888892E-2</v>
      </c>
      <c r="M1485" s="286">
        <v>-4.9888888888888899E-3</v>
      </c>
      <c r="N1485" s="286">
        <v>4.4900000000000002E-2</v>
      </c>
    </row>
    <row r="1486" spans="1:14" ht="15" x14ac:dyDescent="0.25">
      <c r="A1486" t="s">
        <v>184</v>
      </c>
      <c r="B1486" t="s">
        <v>1382</v>
      </c>
      <c r="C1486">
        <v>0.5</v>
      </c>
      <c r="D1486" t="s">
        <v>403</v>
      </c>
      <c r="E1486" t="s">
        <v>519</v>
      </c>
      <c r="F1486" t="s">
        <v>519</v>
      </c>
      <c r="G1486" s="284">
        <v>0.1</v>
      </c>
      <c r="H1486"/>
      <c r="I1486"/>
      <c r="J1486"/>
      <c r="K1486" s="285">
        <v>44927</v>
      </c>
      <c r="L1486" s="286">
        <v>4.9888888888888892E-2</v>
      </c>
      <c r="M1486" s="286">
        <v>-4.9888888888888899E-3</v>
      </c>
      <c r="N1486" s="286">
        <v>4.4900000000000002E-2</v>
      </c>
    </row>
    <row r="1487" spans="1:14" ht="15" x14ac:dyDescent="0.25">
      <c r="A1487" t="s">
        <v>1383</v>
      </c>
      <c r="B1487" t="s">
        <v>1382</v>
      </c>
      <c r="C1487">
        <v>0.5</v>
      </c>
      <c r="D1487" t="s">
        <v>403</v>
      </c>
      <c r="E1487" t="s">
        <v>519</v>
      </c>
      <c r="F1487" t="s">
        <v>519</v>
      </c>
      <c r="G1487" s="284">
        <v>0.1</v>
      </c>
      <c r="H1487"/>
      <c r="I1487"/>
      <c r="J1487"/>
      <c r="K1487" s="285">
        <v>44927</v>
      </c>
      <c r="L1487" s="286">
        <v>4.9888888888888892E-2</v>
      </c>
      <c r="M1487" s="286">
        <v>-4.9888888888888899E-3</v>
      </c>
      <c r="N1487" s="286">
        <v>4.4900000000000002E-2</v>
      </c>
    </row>
    <row r="1488" spans="1:14" ht="15" x14ac:dyDescent="0.25">
      <c r="A1488" t="s">
        <v>1381</v>
      </c>
      <c r="B1488" t="s">
        <v>1380</v>
      </c>
      <c r="C1488">
        <v>0.5</v>
      </c>
      <c r="D1488" t="s">
        <v>1043</v>
      </c>
      <c r="E1488" t="s">
        <v>519</v>
      </c>
      <c r="F1488" t="s">
        <v>519</v>
      </c>
      <c r="G1488" s="284">
        <v>0</v>
      </c>
      <c r="H1488">
        <v>202212</v>
      </c>
      <c r="I1488"/>
      <c r="J1488"/>
      <c r="K1488" s="285">
        <v>43132</v>
      </c>
      <c r="L1488" s="286">
        <v>0</v>
      </c>
      <c r="M1488" s="286">
        <v>0</v>
      </c>
      <c r="N1488" s="286">
        <v>0</v>
      </c>
    </row>
    <row r="1489" spans="1:14" ht="15" x14ac:dyDescent="0.25">
      <c r="A1489" t="s">
        <v>1379</v>
      </c>
      <c r="B1489" t="s">
        <v>1378</v>
      </c>
      <c r="C1489">
        <v>0.5</v>
      </c>
      <c r="D1489" t="s">
        <v>403</v>
      </c>
      <c r="E1489" t="s">
        <v>519</v>
      </c>
      <c r="F1489" t="s">
        <v>519</v>
      </c>
      <c r="G1489" s="284">
        <v>0.1</v>
      </c>
      <c r="H1489"/>
      <c r="I1489"/>
      <c r="J1489"/>
      <c r="K1489" s="285">
        <v>44927</v>
      </c>
      <c r="L1489" s="286">
        <v>4.9888888888888892E-2</v>
      </c>
      <c r="M1489" s="286">
        <v>-4.9888888888888899E-3</v>
      </c>
      <c r="N1489" s="286">
        <v>4.4900000000000002E-2</v>
      </c>
    </row>
    <row r="1490" spans="1:14" ht="15" x14ac:dyDescent="0.25">
      <c r="A1490" t="s">
        <v>1377</v>
      </c>
      <c r="B1490" t="s">
        <v>1376</v>
      </c>
      <c r="C1490">
        <v>0.5</v>
      </c>
      <c r="D1490" t="s">
        <v>403</v>
      </c>
      <c r="E1490" t="s">
        <v>519</v>
      </c>
      <c r="F1490" t="s">
        <v>519</v>
      </c>
      <c r="G1490" s="284">
        <v>0.1</v>
      </c>
      <c r="H1490"/>
      <c r="I1490"/>
      <c r="J1490"/>
      <c r="K1490" s="285">
        <v>44927</v>
      </c>
      <c r="L1490" s="286">
        <v>4.9888888888888892E-2</v>
      </c>
      <c r="M1490" s="286">
        <v>-4.9888888888888899E-3</v>
      </c>
      <c r="N1490" s="286">
        <v>4.4900000000000002E-2</v>
      </c>
    </row>
    <row r="1491" spans="1:14" ht="15" x14ac:dyDescent="0.25">
      <c r="A1491" t="s">
        <v>1375</v>
      </c>
      <c r="B1491" t="s">
        <v>135</v>
      </c>
      <c r="C1491">
        <v>0.5</v>
      </c>
      <c r="D1491" t="s">
        <v>403</v>
      </c>
      <c r="E1491" t="s">
        <v>519</v>
      </c>
      <c r="F1491" t="s">
        <v>519</v>
      </c>
      <c r="G1491" s="284">
        <v>0.1</v>
      </c>
      <c r="H1491"/>
      <c r="I1491"/>
      <c r="J1491"/>
      <c r="K1491" s="285">
        <v>44927</v>
      </c>
      <c r="L1491" s="286">
        <v>4.9888888888888892E-2</v>
      </c>
      <c r="M1491" s="286">
        <v>-4.9888888888888899E-3</v>
      </c>
      <c r="N1491" s="286">
        <v>4.4900000000000002E-2</v>
      </c>
    </row>
    <row r="1492" spans="1:14" ht="15" x14ac:dyDescent="0.25">
      <c r="A1492" t="s">
        <v>1374</v>
      </c>
      <c r="B1492" t="s">
        <v>131</v>
      </c>
      <c r="C1492">
        <v>0.5</v>
      </c>
      <c r="D1492" t="s">
        <v>403</v>
      </c>
      <c r="E1492" t="s">
        <v>519</v>
      </c>
      <c r="F1492" t="s">
        <v>519</v>
      </c>
      <c r="G1492" s="284">
        <v>0.1</v>
      </c>
      <c r="H1492"/>
      <c r="I1492"/>
      <c r="J1492"/>
      <c r="K1492" s="285">
        <v>44927</v>
      </c>
      <c r="L1492" s="286">
        <v>4.9888888888888892E-2</v>
      </c>
      <c r="M1492" s="286">
        <v>-4.9888888888888899E-3</v>
      </c>
      <c r="N1492" s="286">
        <v>4.4900000000000002E-2</v>
      </c>
    </row>
    <row r="1493" spans="1:14" ht="15" x14ac:dyDescent="0.25">
      <c r="A1493" t="s">
        <v>1373</v>
      </c>
      <c r="B1493" t="s">
        <v>1337</v>
      </c>
      <c r="C1493">
        <v>0.5</v>
      </c>
      <c r="D1493" t="s">
        <v>403</v>
      </c>
      <c r="E1493" t="s">
        <v>519</v>
      </c>
      <c r="F1493" t="s">
        <v>519</v>
      </c>
      <c r="G1493" s="284">
        <v>0</v>
      </c>
      <c r="H1493"/>
      <c r="I1493"/>
      <c r="J1493"/>
      <c r="K1493" s="285">
        <v>44927</v>
      </c>
      <c r="L1493" s="286">
        <v>6.6666666666666666E-2</v>
      </c>
      <c r="M1493" s="286">
        <v>0</v>
      </c>
      <c r="N1493" s="286">
        <v>6.6666666666666666E-2</v>
      </c>
    </row>
    <row r="1494" spans="1:14" ht="15" x14ac:dyDescent="0.25">
      <c r="A1494" t="s">
        <v>1372</v>
      </c>
      <c r="B1494" t="s">
        <v>1337</v>
      </c>
      <c r="C1494">
        <v>0.5</v>
      </c>
      <c r="D1494" t="s">
        <v>403</v>
      </c>
      <c r="E1494" t="s">
        <v>519</v>
      </c>
      <c r="F1494" t="s">
        <v>519</v>
      </c>
      <c r="G1494" s="284">
        <v>0</v>
      </c>
      <c r="H1494"/>
      <c r="I1494"/>
      <c r="J1494"/>
      <c r="K1494" s="285">
        <v>44927</v>
      </c>
      <c r="L1494" s="286">
        <v>6.6666666666666666E-2</v>
      </c>
      <c r="M1494" s="286">
        <v>0</v>
      </c>
      <c r="N1494" s="286">
        <v>6.6666666666666666E-2</v>
      </c>
    </row>
    <row r="1495" spans="1:14" ht="15" x14ac:dyDescent="0.25">
      <c r="A1495" t="s">
        <v>1371</v>
      </c>
      <c r="B1495" t="s">
        <v>1337</v>
      </c>
      <c r="C1495">
        <v>0.5</v>
      </c>
      <c r="D1495" t="s">
        <v>403</v>
      </c>
      <c r="E1495" t="s">
        <v>519</v>
      </c>
      <c r="F1495" t="s">
        <v>519</v>
      </c>
      <c r="G1495" s="284">
        <v>0</v>
      </c>
      <c r="H1495"/>
      <c r="I1495"/>
      <c r="J1495"/>
      <c r="K1495" s="285">
        <v>44927</v>
      </c>
      <c r="L1495" s="286">
        <v>6.6666666666666666E-2</v>
      </c>
      <c r="M1495" s="286">
        <v>0</v>
      </c>
      <c r="N1495" s="286">
        <v>6.6666666666666666E-2</v>
      </c>
    </row>
    <row r="1496" spans="1:14" ht="15" x14ac:dyDescent="0.25">
      <c r="A1496" t="s">
        <v>1370</v>
      </c>
      <c r="B1496" t="s">
        <v>1337</v>
      </c>
      <c r="C1496">
        <v>0.5</v>
      </c>
      <c r="D1496" t="s">
        <v>403</v>
      </c>
      <c r="E1496" t="s">
        <v>519</v>
      </c>
      <c r="F1496" t="s">
        <v>519</v>
      </c>
      <c r="G1496" s="284">
        <v>0</v>
      </c>
      <c r="H1496"/>
      <c r="I1496"/>
      <c r="J1496"/>
      <c r="K1496" s="285">
        <v>44927</v>
      </c>
      <c r="L1496" s="286">
        <v>6.6666666666666666E-2</v>
      </c>
      <c r="M1496" s="286">
        <v>0</v>
      </c>
      <c r="N1496" s="286">
        <v>6.6666666666666666E-2</v>
      </c>
    </row>
    <row r="1497" spans="1:14" ht="15" x14ac:dyDescent="0.25">
      <c r="A1497" t="s">
        <v>1369</v>
      </c>
      <c r="B1497" t="s">
        <v>1337</v>
      </c>
      <c r="C1497">
        <v>0.5</v>
      </c>
      <c r="D1497" t="s">
        <v>403</v>
      </c>
      <c r="E1497" t="s">
        <v>519</v>
      </c>
      <c r="F1497" t="s">
        <v>519</v>
      </c>
      <c r="G1497" s="284">
        <v>0</v>
      </c>
      <c r="H1497"/>
      <c r="I1497"/>
      <c r="J1497"/>
      <c r="K1497" s="285">
        <v>44927</v>
      </c>
      <c r="L1497" s="286">
        <v>6.6666666666666666E-2</v>
      </c>
      <c r="M1497" s="286">
        <v>0</v>
      </c>
      <c r="N1497" s="286">
        <v>6.6666666666666666E-2</v>
      </c>
    </row>
    <row r="1498" spans="1:14" ht="15" x14ac:dyDescent="0.25">
      <c r="A1498" t="s">
        <v>1368</v>
      </c>
      <c r="B1498" t="s">
        <v>1337</v>
      </c>
      <c r="C1498">
        <v>0.5</v>
      </c>
      <c r="D1498" t="s">
        <v>403</v>
      </c>
      <c r="E1498" t="s">
        <v>519</v>
      </c>
      <c r="F1498" t="s">
        <v>519</v>
      </c>
      <c r="G1498" s="284">
        <v>0</v>
      </c>
      <c r="H1498"/>
      <c r="I1498"/>
      <c r="J1498"/>
      <c r="K1498" s="285">
        <v>44927</v>
      </c>
      <c r="L1498" s="286">
        <v>6.6666666666666666E-2</v>
      </c>
      <c r="M1498" s="286">
        <v>0</v>
      </c>
      <c r="N1498" s="286">
        <v>6.6666666666666666E-2</v>
      </c>
    </row>
    <row r="1499" spans="1:14" ht="15" x14ac:dyDescent="0.25">
      <c r="A1499" t="s">
        <v>1367</v>
      </c>
      <c r="B1499" t="s">
        <v>1337</v>
      </c>
      <c r="C1499">
        <v>0.5</v>
      </c>
      <c r="D1499" t="s">
        <v>403</v>
      </c>
      <c r="E1499" t="s">
        <v>519</v>
      </c>
      <c r="F1499" t="s">
        <v>519</v>
      </c>
      <c r="G1499" s="284">
        <v>0</v>
      </c>
      <c r="H1499"/>
      <c r="I1499"/>
      <c r="J1499"/>
      <c r="K1499" s="285">
        <v>44927</v>
      </c>
      <c r="L1499" s="286">
        <v>6.6666666666666666E-2</v>
      </c>
      <c r="M1499" s="286">
        <v>0</v>
      </c>
      <c r="N1499" s="286">
        <v>6.6666666666666666E-2</v>
      </c>
    </row>
    <row r="1500" spans="1:14" ht="15" x14ac:dyDescent="0.25">
      <c r="A1500" t="s">
        <v>1366</v>
      </c>
      <c r="B1500" t="s">
        <v>1337</v>
      </c>
      <c r="C1500">
        <v>0.5</v>
      </c>
      <c r="D1500" t="s">
        <v>403</v>
      </c>
      <c r="E1500" t="s">
        <v>519</v>
      </c>
      <c r="F1500" t="s">
        <v>519</v>
      </c>
      <c r="G1500" s="284">
        <v>0</v>
      </c>
      <c r="H1500"/>
      <c r="I1500"/>
      <c r="J1500"/>
      <c r="K1500" s="285">
        <v>44927</v>
      </c>
      <c r="L1500" s="286">
        <v>6.6666666666666666E-2</v>
      </c>
      <c r="M1500" s="286">
        <v>0</v>
      </c>
      <c r="N1500" s="286">
        <v>6.6666666666666666E-2</v>
      </c>
    </row>
    <row r="1501" spans="1:14" ht="15" x14ac:dyDescent="0.25">
      <c r="A1501" t="s">
        <v>1365</v>
      </c>
      <c r="B1501" t="s">
        <v>1337</v>
      </c>
      <c r="C1501">
        <v>0.5</v>
      </c>
      <c r="D1501" t="s">
        <v>403</v>
      </c>
      <c r="E1501" t="s">
        <v>519</v>
      </c>
      <c r="F1501" t="s">
        <v>519</v>
      </c>
      <c r="G1501" s="284">
        <v>0</v>
      </c>
      <c r="H1501"/>
      <c r="I1501"/>
      <c r="J1501"/>
      <c r="K1501" s="285">
        <v>44927</v>
      </c>
      <c r="L1501" s="286">
        <v>6.6666666666666666E-2</v>
      </c>
      <c r="M1501" s="286">
        <v>0</v>
      </c>
      <c r="N1501" s="286">
        <v>6.6666666666666666E-2</v>
      </c>
    </row>
    <row r="1502" spans="1:14" ht="15" x14ac:dyDescent="0.25">
      <c r="A1502" t="s">
        <v>1364</v>
      </c>
      <c r="B1502" t="s">
        <v>1337</v>
      </c>
      <c r="C1502">
        <v>0.5</v>
      </c>
      <c r="D1502" t="s">
        <v>403</v>
      </c>
      <c r="E1502" t="s">
        <v>519</v>
      </c>
      <c r="F1502" t="s">
        <v>519</v>
      </c>
      <c r="G1502" s="284">
        <v>0</v>
      </c>
      <c r="H1502"/>
      <c r="I1502"/>
      <c r="J1502"/>
      <c r="K1502" s="285">
        <v>44927</v>
      </c>
      <c r="L1502" s="286">
        <v>6.6666666666666666E-2</v>
      </c>
      <c r="M1502" s="286">
        <v>0</v>
      </c>
      <c r="N1502" s="286">
        <v>6.6666666666666666E-2</v>
      </c>
    </row>
    <row r="1503" spans="1:14" ht="15" x14ac:dyDescent="0.25">
      <c r="A1503" t="s">
        <v>1363</v>
      </c>
      <c r="B1503" t="s">
        <v>1337</v>
      </c>
      <c r="C1503">
        <v>0.5</v>
      </c>
      <c r="D1503" t="s">
        <v>403</v>
      </c>
      <c r="E1503" t="s">
        <v>519</v>
      </c>
      <c r="F1503" t="s">
        <v>519</v>
      </c>
      <c r="G1503" s="284">
        <v>0</v>
      </c>
      <c r="H1503"/>
      <c r="I1503"/>
      <c r="J1503"/>
      <c r="K1503" s="285">
        <v>44927</v>
      </c>
      <c r="L1503" s="286">
        <v>6.6666666666666666E-2</v>
      </c>
      <c r="M1503" s="286">
        <v>0</v>
      </c>
      <c r="N1503" s="286">
        <v>6.6666666666666666E-2</v>
      </c>
    </row>
    <row r="1504" spans="1:14" ht="15" x14ac:dyDescent="0.25">
      <c r="A1504" t="s">
        <v>1362</v>
      </c>
      <c r="B1504" t="s">
        <v>1337</v>
      </c>
      <c r="C1504">
        <v>0.5</v>
      </c>
      <c r="D1504" t="s">
        <v>403</v>
      </c>
      <c r="E1504" t="s">
        <v>519</v>
      </c>
      <c r="F1504" t="s">
        <v>519</v>
      </c>
      <c r="G1504" s="284">
        <v>0</v>
      </c>
      <c r="H1504"/>
      <c r="I1504"/>
      <c r="J1504"/>
      <c r="K1504" s="285">
        <v>44927</v>
      </c>
      <c r="L1504" s="286">
        <v>6.6666666666666666E-2</v>
      </c>
      <c r="M1504" s="286">
        <v>0</v>
      </c>
      <c r="N1504" s="286">
        <v>6.6666666666666666E-2</v>
      </c>
    </row>
    <row r="1505" spans="1:14" ht="15" x14ac:dyDescent="0.25">
      <c r="A1505" t="s">
        <v>1361</v>
      </c>
      <c r="B1505" t="s">
        <v>1337</v>
      </c>
      <c r="C1505">
        <v>0.5</v>
      </c>
      <c r="D1505" t="s">
        <v>403</v>
      </c>
      <c r="E1505" t="s">
        <v>519</v>
      </c>
      <c r="F1505" t="s">
        <v>519</v>
      </c>
      <c r="G1505" s="284">
        <v>0</v>
      </c>
      <c r="H1505"/>
      <c r="I1505"/>
      <c r="J1505"/>
      <c r="K1505" s="285">
        <v>44927</v>
      </c>
      <c r="L1505" s="286">
        <v>6.6666666666666666E-2</v>
      </c>
      <c r="M1505" s="286">
        <v>0</v>
      </c>
      <c r="N1505" s="286">
        <v>6.6666666666666666E-2</v>
      </c>
    </row>
    <row r="1506" spans="1:14" ht="15" x14ac:dyDescent="0.25">
      <c r="A1506" t="s">
        <v>1360</v>
      </c>
      <c r="B1506" t="s">
        <v>1337</v>
      </c>
      <c r="C1506">
        <v>0.5</v>
      </c>
      <c r="D1506" t="s">
        <v>403</v>
      </c>
      <c r="E1506" t="s">
        <v>519</v>
      </c>
      <c r="F1506" t="s">
        <v>519</v>
      </c>
      <c r="G1506" s="284">
        <v>0</v>
      </c>
      <c r="H1506"/>
      <c r="I1506"/>
      <c r="J1506"/>
      <c r="K1506" s="285">
        <v>44927</v>
      </c>
      <c r="L1506" s="286">
        <v>6.6666666666666666E-2</v>
      </c>
      <c r="M1506" s="286">
        <v>0</v>
      </c>
      <c r="N1506" s="286">
        <v>6.6666666666666666E-2</v>
      </c>
    </row>
    <row r="1507" spans="1:14" ht="15" x14ac:dyDescent="0.25">
      <c r="A1507" t="s">
        <v>1359</v>
      </c>
      <c r="B1507" t="s">
        <v>1337</v>
      </c>
      <c r="C1507">
        <v>0.5</v>
      </c>
      <c r="D1507" t="s">
        <v>403</v>
      </c>
      <c r="E1507" t="s">
        <v>519</v>
      </c>
      <c r="F1507" t="s">
        <v>519</v>
      </c>
      <c r="G1507" s="284">
        <v>0</v>
      </c>
      <c r="H1507"/>
      <c r="I1507"/>
      <c r="J1507"/>
      <c r="K1507" s="285">
        <v>44927</v>
      </c>
      <c r="L1507" s="286">
        <v>6.6666666666666666E-2</v>
      </c>
      <c r="M1507" s="286">
        <v>0</v>
      </c>
      <c r="N1507" s="286">
        <v>6.6666666666666666E-2</v>
      </c>
    </row>
    <row r="1508" spans="1:14" ht="15" x14ac:dyDescent="0.25">
      <c r="A1508" t="s">
        <v>177</v>
      </c>
      <c r="B1508" t="s">
        <v>1337</v>
      </c>
      <c r="C1508">
        <v>0.5</v>
      </c>
      <c r="D1508" t="s">
        <v>403</v>
      </c>
      <c r="E1508" t="s">
        <v>519</v>
      </c>
      <c r="F1508" t="s">
        <v>519</v>
      </c>
      <c r="G1508" s="284">
        <v>0</v>
      </c>
      <c r="H1508"/>
      <c r="I1508"/>
      <c r="J1508"/>
      <c r="K1508" s="285">
        <v>44927</v>
      </c>
      <c r="L1508" s="286">
        <v>6.6666666666666666E-2</v>
      </c>
      <c r="M1508" s="286">
        <v>0</v>
      </c>
      <c r="N1508" s="286">
        <v>6.6666666666666666E-2</v>
      </c>
    </row>
    <row r="1509" spans="1:14" ht="15" x14ac:dyDescent="0.25">
      <c r="A1509" t="s">
        <v>1358</v>
      </c>
      <c r="B1509" t="s">
        <v>1337</v>
      </c>
      <c r="C1509">
        <v>0.5</v>
      </c>
      <c r="D1509" t="s">
        <v>403</v>
      </c>
      <c r="E1509" t="s">
        <v>519</v>
      </c>
      <c r="F1509" t="s">
        <v>519</v>
      </c>
      <c r="G1509" s="284">
        <v>0</v>
      </c>
      <c r="H1509"/>
      <c r="I1509"/>
      <c r="J1509"/>
      <c r="K1509" s="285">
        <v>44927</v>
      </c>
      <c r="L1509" s="286">
        <v>6.6666666666666666E-2</v>
      </c>
      <c r="M1509" s="286">
        <v>0</v>
      </c>
      <c r="N1509" s="286">
        <v>6.6666666666666666E-2</v>
      </c>
    </row>
    <row r="1510" spans="1:14" ht="15" x14ac:dyDescent="0.25">
      <c r="A1510" t="s">
        <v>1356</v>
      </c>
      <c r="B1510" t="s">
        <v>1356</v>
      </c>
      <c r="C1510">
        <v>0.5</v>
      </c>
      <c r="D1510" t="s">
        <v>1043</v>
      </c>
      <c r="E1510" t="s">
        <v>519</v>
      </c>
      <c r="F1510" t="s">
        <v>519</v>
      </c>
      <c r="G1510" s="284">
        <v>0</v>
      </c>
      <c r="H1510">
        <v>202212</v>
      </c>
      <c r="I1510"/>
      <c r="J1510"/>
      <c r="K1510" s="285">
        <v>43132</v>
      </c>
      <c r="L1510" s="286">
        <v>0</v>
      </c>
      <c r="M1510" s="286">
        <v>0</v>
      </c>
      <c r="N1510" s="286">
        <v>0</v>
      </c>
    </row>
    <row r="1511" spans="1:14" ht="15" x14ac:dyDescent="0.25">
      <c r="A1511" t="s">
        <v>1357</v>
      </c>
      <c r="B1511" t="s">
        <v>1356</v>
      </c>
      <c r="C1511">
        <v>0.5</v>
      </c>
      <c r="D1511" t="s">
        <v>1043</v>
      </c>
      <c r="E1511" t="s">
        <v>519</v>
      </c>
      <c r="F1511" t="s">
        <v>519</v>
      </c>
      <c r="G1511" s="284">
        <v>0</v>
      </c>
      <c r="H1511">
        <v>202212</v>
      </c>
      <c r="I1511"/>
      <c r="J1511"/>
      <c r="K1511" s="285">
        <v>43132</v>
      </c>
      <c r="L1511" s="286">
        <v>0</v>
      </c>
      <c r="M1511" s="286">
        <v>0</v>
      </c>
      <c r="N1511" s="286">
        <v>0</v>
      </c>
    </row>
    <row r="1512" spans="1:14" ht="15" x14ac:dyDescent="0.25">
      <c r="A1512" t="s">
        <v>1355</v>
      </c>
      <c r="B1512" t="s">
        <v>1353</v>
      </c>
      <c r="C1512">
        <v>0.5</v>
      </c>
      <c r="D1512" t="s">
        <v>403</v>
      </c>
      <c r="E1512" t="s">
        <v>519</v>
      </c>
      <c r="F1512" t="s">
        <v>519</v>
      </c>
      <c r="G1512" s="284">
        <v>0</v>
      </c>
      <c r="H1512"/>
      <c r="I1512"/>
      <c r="J1512"/>
      <c r="K1512" s="285">
        <v>44927</v>
      </c>
      <c r="L1512" s="286">
        <v>6.6666666666666666E-2</v>
      </c>
      <c r="M1512" s="286">
        <v>0</v>
      </c>
      <c r="N1512" s="286">
        <v>6.6666666666666666E-2</v>
      </c>
    </row>
    <row r="1513" spans="1:14" ht="15" x14ac:dyDescent="0.25">
      <c r="A1513" t="s">
        <v>1354</v>
      </c>
      <c r="B1513" t="s">
        <v>1353</v>
      </c>
      <c r="C1513">
        <v>0.5</v>
      </c>
      <c r="D1513" t="s">
        <v>403</v>
      </c>
      <c r="E1513" t="s">
        <v>519</v>
      </c>
      <c r="F1513" t="s">
        <v>519</v>
      </c>
      <c r="G1513" s="284">
        <v>0</v>
      </c>
      <c r="H1513"/>
      <c r="I1513"/>
      <c r="J1513"/>
      <c r="K1513" s="285">
        <v>44927</v>
      </c>
      <c r="L1513" s="286">
        <v>6.6666666666666666E-2</v>
      </c>
      <c r="M1513" s="286">
        <v>0</v>
      </c>
      <c r="N1513" s="286">
        <v>6.6666666666666666E-2</v>
      </c>
    </row>
    <row r="1514" spans="1:14" ht="15" x14ac:dyDescent="0.25">
      <c r="A1514" t="s">
        <v>370</v>
      </c>
      <c r="B1514" t="s">
        <v>370</v>
      </c>
      <c r="C1514">
        <v>0.5</v>
      </c>
      <c r="D1514" t="s">
        <v>403</v>
      </c>
      <c r="E1514" t="s">
        <v>519</v>
      </c>
      <c r="F1514" t="s">
        <v>519</v>
      </c>
      <c r="G1514" s="284">
        <v>0</v>
      </c>
      <c r="H1514"/>
      <c r="I1514"/>
      <c r="J1514"/>
      <c r="K1514" s="285">
        <v>44927</v>
      </c>
      <c r="L1514" s="286">
        <v>6.6666666666666666E-2</v>
      </c>
      <c r="M1514" s="286">
        <v>0</v>
      </c>
      <c r="N1514" s="286">
        <v>6.6666666666666666E-2</v>
      </c>
    </row>
    <row r="1515" spans="1:14" ht="15" x14ac:dyDescent="0.25">
      <c r="A1515" t="s">
        <v>1352</v>
      </c>
      <c r="B1515" t="s">
        <v>370</v>
      </c>
      <c r="C1515">
        <v>0.5</v>
      </c>
      <c r="D1515" t="s">
        <v>403</v>
      </c>
      <c r="E1515" t="s">
        <v>519</v>
      </c>
      <c r="F1515" t="s">
        <v>519</v>
      </c>
      <c r="G1515" s="284">
        <v>0</v>
      </c>
      <c r="H1515"/>
      <c r="I1515"/>
      <c r="J1515"/>
      <c r="K1515" s="285">
        <v>44927</v>
      </c>
      <c r="L1515" s="286">
        <v>6.6666666666666666E-2</v>
      </c>
      <c r="M1515" s="286">
        <v>0</v>
      </c>
      <c r="N1515" s="286">
        <v>6.6666666666666666E-2</v>
      </c>
    </row>
    <row r="1516" spans="1:14" ht="15" x14ac:dyDescent="0.25">
      <c r="A1516" t="s">
        <v>1350</v>
      </c>
      <c r="B1516" t="s">
        <v>1350</v>
      </c>
      <c r="C1516">
        <v>0.5</v>
      </c>
      <c r="D1516" t="s">
        <v>1043</v>
      </c>
      <c r="E1516" t="s">
        <v>519</v>
      </c>
      <c r="F1516" t="s">
        <v>519</v>
      </c>
      <c r="G1516" s="284">
        <v>0</v>
      </c>
      <c r="H1516">
        <v>202212</v>
      </c>
      <c r="I1516"/>
      <c r="J1516"/>
      <c r="K1516" s="285">
        <v>43132</v>
      </c>
      <c r="L1516" s="286">
        <v>0</v>
      </c>
      <c r="M1516" s="286">
        <v>0</v>
      </c>
      <c r="N1516" s="286">
        <v>0</v>
      </c>
    </row>
    <row r="1517" spans="1:14" ht="15" x14ac:dyDescent="0.25">
      <c r="A1517" t="s">
        <v>1351</v>
      </c>
      <c r="B1517" t="s">
        <v>1350</v>
      </c>
      <c r="C1517">
        <v>0.5</v>
      </c>
      <c r="D1517" t="s">
        <v>1043</v>
      </c>
      <c r="E1517" t="s">
        <v>519</v>
      </c>
      <c r="F1517" t="s">
        <v>519</v>
      </c>
      <c r="G1517" s="284">
        <v>0</v>
      </c>
      <c r="H1517">
        <v>202212</v>
      </c>
      <c r="I1517"/>
      <c r="J1517"/>
      <c r="K1517" s="285">
        <v>43132</v>
      </c>
      <c r="L1517" s="286">
        <v>0</v>
      </c>
      <c r="M1517" s="286">
        <v>0</v>
      </c>
      <c r="N1517" s="286">
        <v>0</v>
      </c>
    </row>
    <row r="1518" spans="1:14" ht="15" x14ac:dyDescent="0.25">
      <c r="A1518" t="s">
        <v>1348</v>
      </c>
      <c r="B1518" t="s">
        <v>1348</v>
      </c>
      <c r="C1518">
        <v>0.5</v>
      </c>
      <c r="D1518" t="s">
        <v>403</v>
      </c>
      <c r="E1518" t="s">
        <v>519</v>
      </c>
      <c r="F1518" t="s">
        <v>519</v>
      </c>
      <c r="G1518" s="284">
        <v>0</v>
      </c>
      <c r="H1518"/>
      <c r="I1518"/>
      <c r="J1518"/>
      <c r="K1518" s="285">
        <v>44927</v>
      </c>
      <c r="L1518" s="286">
        <v>6.6666666666666666E-2</v>
      </c>
      <c r="M1518" s="286">
        <v>0</v>
      </c>
      <c r="N1518" s="286">
        <v>6.6666666666666666E-2</v>
      </c>
    </row>
    <row r="1519" spans="1:14" ht="15" x14ac:dyDescent="0.25">
      <c r="A1519" t="s">
        <v>1346</v>
      </c>
      <c r="B1519" t="s">
        <v>1346</v>
      </c>
      <c r="C1519">
        <v>0.5</v>
      </c>
      <c r="D1519" t="s">
        <v>1043</v>
      </c>
      <c r="E1519" t="s">
        <v>519</v>
      </c>
      <c r="F1519" t="s">
        <v>519</v>
      </c>
      <c r="G1519" s="284">
        <v>0</v>
      </c>
      <c r="H1519">
        <v>202212</v>
      </c>
      <c r="I1519"/>
      <c r="J1519"/>
      <c r="K1519" s="285">
        <v>43132</v>
      </c>
      <c r="L1519" s="286">
        <v>0</v>
      </c>
      <c r="M1519" s="286">
        <v>0</v>
      </c>
      <c r="N1519" s="286">
        <v>0</v>
      </c>
    </row>
    <row r="1520" spans="1:14" ht="15" x14ac:dyDescent="0.25">
      <c r="A1520" t="s">
        <v>371</v>
      </c>
      <c r="B1520" t="s">
        <v>371</v>
      </c>
      <c r="C1520">
        <v>0.5</v>
      </c>
      <c r="D1520" t="s">
        <v>403</v>
      </c>
      <c r="E1520" t="s">
        <v>519</v>
      </c>
      <c r="F1520" t="s">
        <v>519</v>
      </c>
      <c r="G1520" s="284">
        <v>0</v>
      </c>
      <c r="H1520"/>
      <c r="I1520"/>
      <c r="J1520"/>
      <c r="K1520" s="285">
        <v>44927</v>
      </c>
      <c r="L1520" s="286">
        <v>6.6666666666666666E-2</v>
      </c>
      <c r="M1520" s="286">
        <v>0</v>
      </c>
      <c r="N1520" s="286">
        <v>6.6666666666666666E-2</v>
      </c>
    </row>
    <row r="1521" spans="1:14" ht="15" x14ac:dyDescent="0.25">
      <c r="A1521" t="s">
        <v>1343</v>
      </c>
      <c r="B1521" t="s">
        <v>1343</v>
      </c>
      <c r="C1521">
        <v>0.5</v>
      </c>
      <c r="D1521" t="s">
        <v>1043</v>
      </c>
      <c r="E1521" t="s">
        <v>519</v>
      </c>
      <c r="F1521" t="s">
        <v>519</v>
      </c>
      <c r="G1521" s="284">
        <v>0</v>
      </c>
      <c r="H1521">
        <v>202212</v>
      </c>
      <c r="I1521"/>
      <c r="J1521"/>
      <c r="K1521" s="285">
        <v>43132</v>
      </c>
      <c r="L1521" s="286">
        <v>0</v>
      </c>
      <c r="M1521" s="286">
        <v>0</v>
      </c>
      <c r="N1521" s="286">
        <v>0</v>
      </c>
    </row>
    <row r="1522" spans="1:14" ht="15" x14ac:dyDescent="0.25">
      <c r="A1522" t="s">
        <v>1341</v>
      </c>
      <c r="B1522" t="s">
        <v>1341</v>
      </c>
      <c r="C1522">
        <v>0.5</v>
      </c>
      <c r="D1522" t="s">
        <v>403</v>
      </c>
      <c r="E1522" t="s">
        <v>519</v>
      </c>
      <c r="F1522" t="s">
        <v>519</v>
      </c>
      <c r="G1522" s="284">
        <v>0</v>
      </c>
      <c r="H1522"/>
      <c r="I1522"/>
      <c r="J1522"/>
      <c r="K1522" s="285">
        <v>44927</v>
      </c>
      <c r="L1522" s="286">
        <v>6.6666666666666666E-2</v>
      </c>
      <c r="M1522" s="286">
        <v>0</v>
      </c>
      <c r="N1522" s="286">
        <v>6.6666666666666666E-2</v>
      </c>
    </row>
    <row r="1523" spans="1:14" ht="15" x14ac:dyDescent="0.25">
      <c r="A1523" t="s">
        <v>1349</v>
      </c>
      <c r="B1523" t="s">
        <v>1348</v>
      </c>
      <c r="C1523">
        <v>0.5</v>
      </c>
      <c r="D1523" t="s">
        <v>403</v>
      </c>
      <c r="E1523" t="s">
        <v>519</v>
      </c>
      <c r="F1523" t="s">
        <v>519</v>
      </c>
      <c r="G1523" s="284">
        <v>0</v>
      </c>
      <c r="H1523"/>
      <c r="I1523"/>
      <c r="J1523"/>
      <c r="K1523" s="285">
        <v>44927</v>
      </c>
      <c r="L1523" s="286">
        <v>6.6666666666666666E-2</v>
      </c>
      <c r="M1523" s="286">
        <v>0</v>
      </c>
      <c r="N1523" s="286">
        <v>6.6666666666666666E-2</v>
      </c>
    </row>
    <row r="1524" spans="1:14" ht="15" x14ac:dyDescent="0.25">
      <c r="A1524" t="s">
        <v>1347</v>
      </c>
      <c r="B1524" t="s">
        <v>1346</v>
      </c>
      <c r="C1524">
        <v>0.5</v>
      </c>
      <c r="D1524" t="s">
        <v>1043</v>
      </c>
      <c r="E1524" t="s">
        <v>519</v>
      </c>
      <c r="F1524" t="s">
        <v>519</v>
      </c>
      <c r="G1524" s="284">
        <v>0</v>
      </c>
      <c r="H1524">
        <v>202212</v>
      </c>
      <c r="I1524"/>
      <c r="J1524"/>
      <c r="K1524" s="285">
        <v>43132</v>
      </c>
      <c r="L1524" s="286">
        <v>0</v>
      </c>
      <c r="M1524" s="286">
        <v>0</v>
      </c>
      <c r="N1524" s="286">
        <v>0</v>
      </c>
    </row>
    <row r="1525" spans="1:14" ht="15" x14ac:dyDescent="0.25">
      <c r="A1525" t="s">
        <v>1345</v>
      </c>
      <c r="B1525" t="s">
        <v>371</v>
      </c>
      <c r="C1525">
        <v>0.5</v>
      </c>
      <c r="D1525" t="s">
        <v>403</v>
      </c>
      <c r="E1525" t="s">
        <v>519</v>
      </c>
      <c r="F1525" t="s">
        <v>519</v>
      </c>
      <c r="G1525" s="284">
        <v>0</v>
      </c>
      <c r="H1525"/>
      <c r="I1525"/>
      <c r="J1525"/>
      <c r="K1525" s="285">
        <v>44927</v>
      </c>
      <c r="L1525" s="286">
        <v>6.6666666666666666E-2</v>
      </c>
      <c r="M1525" s="286">
        <v>0</v>
      </c>
      <c r="N1525" s="286">
        <v>6.6666666666666666E-2</v>
      </c>
    </row>
    <row r="1526" spans="1:14" ht="15" x14ac:dyDescent="0.25">
      <c r="A1526" t="s">
        <v>1344</v>
      </c>
      <c r="B1526" t="s">
        <v>1343</v>
      </c>
      <c r="C1526">
        <v>0.5</v>
      </c>
      <c r="D1526" t="s">
        <v>1043</v>
      </c>
      <c r="E1526" t="s">
        <v>519</v>
      </c>
      <c r="F1526" t="s">
        <v>519</v>
      </c>
      <c r="G1526" s="284">
        <v>0</v>
      </c>
      <c r="H1526">
        <v>202212</v>
      </c>
      <c r="I1526"/>
      <c r="J1526"/>
      <c r="K1526" s="285">
        <v>43132</v>
      </c>
      <c r="L1526" s="286">
        <v>0</v>
      </c>
      <c r="M1526" s="286">
        <v>0</v>
      </c>
      <c r="N1526" s="286">
        <v>0</v>
      </c>
    </row>
    <row r="1527" spans="1:14" ht="15" x14ac:dyDescent="0.25">
      <c r="A1527" t="s">
        <v>1342</v>
      </c>
      <c r="B1527" t="s">
        <v>1341</v>
      </c>
      <c r="C1527">
        <v>0.5</v>
      </c>
      <c r="D1527" t="s">
        <v>403</v>
      </c>
      <c r="E1527" t="s">
        <v>519</v>
      </c>
      <c r="F1527" t="s">
        <v>519</v>
      </c>
      <c r="G1527" s="284">
        <v>0</v>
      </c>
      <c r="H1527"/>
      <c r="I1527"/>
      <c r="J1527"/>
      <c r="K1527" s="285">
        <v>44927</v>
      </c>
      <c r="L1527" s="286">
        <v>6.6666666666666666E-2</v>
      </c>
      <c r="M1527" s="286">
        <v>0</v>
      </c>
      <c r="N1527" s="286">
        <v>6.6666666666666666E-2</v>
      </c>
    </row>
    <row r="1528" spans="1:14" ht="15" x14ac:dyDescent="0.25">
      <c r="A1528" t="s">
        <v>1340</v>
      </c>
      <c r="B1528" t="s">
        <v>1339</v>
      </c>
      <c r="C1528">
        <v>0.5</v>
      </c>
      <c r="D1528" t="s">
        <v>403</v>
      </c>
      <c r="E1528" t="s">
        <v>519</v>
      </c>
      <c r="F1528" t="s">
        <v>519</v>
      </c>
      <c r="G1528" s="284">
        <v>0</v>
      </c>
      <c r="H1528"/>
      <c r="I1528"/>
      <c r="J1528"/>
      <c r="K1528" s="285">
        <v>44927</v>
      </c>
      <c r="L1528" s="286">
        <v>6.6666666666666666E-2</v>
      </c>
      <c r="M1528" s="286">
        <v>0</v>
      </c>
      <c r="N1528" s="286">
        <v>6.6666666666666666E-2</v>
      </c>
    </row>
    <row r="1529" spans="1:14" ht="15" x14ac:dyDescent="0.25">
      <c r="A1529" t="s">
        <v>1339</v>
      </c>
      <c r="B1529" t="s">
        <v>1337</v>
      </c>
      <c r="C1529">
        <v>0.5</v>
      </c>
      <c r="D1529" t="s">
        <v>403</v>
      </c>
      <c r="E1529" t="s">
        <v>519</v>
      </c>
      <c r="F1529" t="s">
        <v>519</v>
      </c>
      <c r="G1529" s="284">
        <v>0</v>
      </c>
      <c r="H1529"/>
      <c r="I1529"/>
      <c r="J1529"/>
      <c r="K1529" s="285">
        <v>44927</v>
      </c>
      <c r="L1529" s="286">
        <v>6.6666666666666666E-2</v>
      </c>
      <c r="M1529" s="286">
        <v>0</v>
      </c>
      <c r="N1529" s="286">
        <v>6.6666666666666666E-2</v>
      </c>
    </row>
    <row r="1530" spans="1:14" ht="15" x14ac:dyDescent="0.25">
      <c r="A1530" t="s">
        <v>1338</v>
      </c>
      <c r="B1530" t="s">
        <v>1337</v>
      </c>
      <c r="C1530">
        <v>0.5</v>
      </c>
      <c r="D1530" t="s">
        <v>403</v>
      </c>
      <c r="E1530" t="s">
        <v>519</v>
      </c>
      <c r="F1530" t="s">
        <v>519</v>
      </c>
      <c r="G1530" s="284">
        <v>0</v>
      </c>
      <c r="H1530"/>
      <c r="I1530"/>
      <c r="J1530"/>
      <c r="K1530" s="285">
        <v>44927</v>
      </c>
      <c r="L1530" s="286">
        <v>6.6666666666666666E-2</v>
      </c>
      <c r="M1530" s="286">
        <v>0</v>
      </c>
      <c r="N1530" s="286">
        <v>6.6666666666666666E-2</v>
      </c>
    </row>
    <row r="1531" spans="1:14" ht="15" x14ac:dyDescent="0.25">
      <c r="A1531" t="s">
        <v>1336</v>
      </c>
      <c r="B1531" t="s">
        <v>1335</v>
      </c>
      <c r="C1531">
        <v>0.5</v>
      </c>
      <c r="D1531" t="s">
        <v>403</v>
      </c>
      <c r="E1531" t="s">
        <v>519</v>
      </c>
      <c r="F1531" t="s">
        <v>519</v>
      </c>
      <c r="G1531" s="284">
        <v>0</v>
      </c>
      <c r="H1531"/>
      <c r="I1531"/>
      <c r="J1531"/>
      <c r="K1531" s="285">
        <v>44927</v>
      </c>
      <c r="L1531" s="286">
        <v>6.6666666666666666E-2</v>
      </c>
      <c r="M1531" s="286">
        <v>0</v>
      </c>
      <c r="N1531" s="286">
        <v>6.6666666666666666E-2</v>
      </c>
    </row>
    <row r="1532" spans="1:14" ht="15" x14ac:dyDescent="0.25">
      <c r="A1532" t="s">
        <v>1335</v>
      </c>
      <c r="B1532" t="s">
        <v>1335</v>
      </c>
      <c r="C1532">
        <v>0.5</v>
      </c>
      <c r="D1532" t="s">
        <v>403</v>
      </c>
      <c r="E1532" t="s">
        <v>519</v>
      </c>
      <c r="F1532" t="s">
        <v>519</v>
      </c>
      <c r="G1532" s="284">
        <v>0</v>
      </c>
      <c r="H1532"/>
      <c r="I1532"/>
      <c r="J1532"/>
      <c r="K1532" s="285">
        <v>44927</v>
      </c>
      <c r="L1532" s="286">
        <v>6.6666666666666666E-2</v>
      </c>
      <c r="M1532" s="286">
        <v>0</v>
      </c>
      <c r="N1532" s="286">
        <v>6.6666666666666666E-2</v>
      </c>
    </row>
    <row r="1533" spans="1:14" ht="15" x14ac:dyDescent="0.25">
      <c r="A1533" t="s">
        <v>1333</v>
      </c>
      <c r="B1533" t="s">
        <v>1333</v>
      </c>
      <c r="C1533">
        <v>0.5</v>
      </c>
      <c r="D1533" t="s">
        <v>1043</v>
      </c>
      <c r="E1533" t="s">
        <v>519</v>
      </c>
      <c r="F1533" t="s">
        <v>519</v>
      </c>
      <c r="G1533" s="284">
        <v>0</v>
      </c>
      <c r="H1533">
        <v>202212</v>
      </c>
      <c r="I1533"/>
      <c r="J1533"/>
      <c r="K1533" s="285">
        <v>43132</v>
      </c>
      <c r="L1533" s="286">
        <v>0</v>
      </c>
      <c r="M1533" s="286">
        <v>0</v>
      </c>
      <c r="N1533" s="286">
        <v>0</v>
      </c>
    </row>
    <row r="1534" spans="1:14" ht="15" x14ac:dyDescent="0.25">
      <c r="A1534" t="s">
        <v>1334</v>
      </c>
      <c r="B1534" t="s">
        <v>1333</v>
      </c>
      <c r="C1534">
        <v>0.5</v>
      </c>
      <c r="D1534" t="s">
        <v>1043</v>
      </c>
      <c r="E1534" t="s">
        <v>519</v>
      </c>
      <c r="F1534" t="s">
        <v>519</v>
      </c>
      <c r="G1534" s="284">
        <v>0</v>
      </c>
      <c r="H1534">
        <v>202212</v>
      </c>
      <c r="I1534"/>
      <c r="J1534"/>
      <c r="K1534" s="285">
        <v>43132</v>
      </c>
      <c r="L1534" s="286">
        <v>0</v>
      </c>
      <c r="M1534" s="286">
        <v>0</v>
      </c>
      <c r="N1534" s="286">
        <v>0</v>
      </c>
    </row>
    <row r="1535" spans="1:14" ht="15" x14ac:dyDescent="0.25">
      <c r="A1535" t="s">
        <v>1331</v>
      </c>
      <c r="B1535" t="s">
        <v>1331</v>
      </c>
      <c r="C1535">
        <v>0.5</v>
      </c>
      <c r="D1535" t="s">
        <v>403</v>
      </c>
      <c r="E1535" t="s">
        <v>519</v>
      </c>
      <c r="F1535" t="s">
        <v>519</v>
      </c>
      <c r="G1535" s="284">
        <v>0</v>
      </c>
      <c r="H1535"/>
      <c r="I1535"/>
      <c r="J1535"/>
      <c r="K1535" s="285">
        <v>44927</v>
      </c>
      <c r="L1535" s="286">
        <v>6.6666666666666666E-2</v>
      </c>
      <c r="M1535" s="286">
        <v>0</v>
      </c>
      <c r="N1535" s="286">
        <v>6.6666666666666666E-2</v>
      </c>
    </row>
    <row r="1536" spans="1:14" ht="15" x14ac:dyDescent="0.25">
      <c r="A1536" t="s">
        <v>1332</v>
      </c>
      <c r="B1536" t="s">
        <v>1331</v>
      </c>
      <c r="C1536">
        <v>0.5</v>
      </c>
      <c r="D1536" t="s">
        <v>403</v>
      </c>
      <c r="E1536" t="s">
        <v>519</v>
      </c>
      <c r="F1536" t="s">
        <v>519</v>
      </c>
      <c r="G1536" s="284">
        <v>0</v>
      </c>
      <c r="H1536"/>
      <c r="I1536"/>
      <c r="J1536"/>
      <c r="K1536" s="285">
        <v>44927</v>
      </c>
      <c r="L1536" s="286">
        <v>6.6666666666666666E-2</v>
      </c>
      <c r="M1536" s="286">
        <v>0</v>
      </c>
      <c r="N1536" s="286">
        <v>6.6666666666666666E-2</v>
      </c>
    </row>
    <row r="1537" spans="1:14" ht="15" x14ac:dyDescent="0.25">
      <c r="A1537" t="s">
        <v>1330</v>
      </c>
      <c r="B1537" t="s">
        <v>1328</v>
      </c>
      <c r="C1537">
        <v>0.5</v>
      </c>
      <c r="D1537" t="s">
        <v>1043</v>
      </c>
      <c r="E1537" t="s">
        <v>519</v>
      </c>
      <c r="F1537" t="s">
        <v>519</v>
      </c>
      <c r="G1537" s="284">
        <v>0</v>
      </c>
      <c r="H1537">
        <v>202212</v>
      </c>
      <c r="I1537"/>
      <c r="J1537"/>
      <c r="K1537" s="285">
        <v>43132</v>
      </c>
      <c r="L1537" s="286">
        <v>0</v>
      </c>
      <c r="M1537" s="286">
        <v>0</v>
      </c>
      <c r="N1537" s="286">
        <v>0</v>
      </c>
    </row>
    <row r="1538" spans="1:14" ht="15" x14ac:dyDescent="0.25">
      <c r="A1538" t="s">
        <v>1329</v>
      </c>
      <c r="B1538" t="s">
        <v>1328</v>
      </c>
      <c r="C1538">
        <v>0.5</v>
      </c>
      <c r="D1538" t="s">
        <v>1043</v>
      </c>
      <c r="E1538" t="s">
        <v>519</v>
      </c>
      <c r="F1538" t="s">
        <v>519</v>
      </c>
      <c r="G1538" s="284">
        <v>0</v>
      </c>
      <c r="H1538">
        <v>202212</v>
      </c>
      <c r="I1538"/>
      <c r="J1538"/>
      <c r="K1538" s="285">
        <v>43132</v>
      </c>
      <c r="L1538" s="286">
        <v>0</v>
      </c>
      <c r="M1538" s="286">
        <v>0</v>
      </c>
      <c r="N1538" s="286">
        <v>0</v>
      </c>
    </row>
    <row r="1539" spans="1:14" ht="15" x14ac:dyDescent="0.25">
      <c r="A1539" t="s">
        <v>1327</v>
      </c>
      <c r="B1539" t="s">
        <v>1326</v>
      </c>
      <c r="C1539">
        <v>0.5</v>
      </c>
      <c r="D1539" t="s">
        <v>403</v>
      </c>
      <c r="E1539" t="s">
        <v>519</v>
      </c>
      <c r="F1539" t="s">
        <v>519</v>
      </c>
      <c r="G1539" s="284">
        <v>0</v>
      </c>
      <c r="H1539"/>
      <c r="I1539"/>
      <c r="J1539"/>
      <c r="K1539" s="285">
        <v>44927</v>
      </c>
      <c r="L1539" s="286">
        <v>6.6666666666666666E-2</v>
      </c>
      <c r="M1539" s="286">
        <v>0</v>
      </c>
      <c r="N1539" s="286">
        <v>6.6666666666666666E-2</v>
      </c>
    </row>
    <row r="1540" spans="1:14" ht="15" x14ac:dyDescent="0.25">
      <c r="A1540" t="s">
        <v>1326</v>
      </c>
      <c r="B1540" t="s">
        <v>1326</v>
      </c>
      <c r="C1540">
        <v>0.5</v>
      </c>
      <c r="D1540" t="s">
        <v>403</v>
      </c>
      <c r="E1540" t="s">
        <v>519</v>
      </c>
      <c r="F1540" t="s">
        <v>519</v>
      </c>
      <c r="G1540" s="284">
        <v>0</v>
      </c>
      <c r="H1540"/>
      <c r="I1540"/>
      <c r="J1540"/>
      <c r="K1540" s="285">
        <v>44927</v>
      </c>
      <c r="L1540" s="286">
        <v>6.6666666666666666E-2</v>
      </c>
      <c r="M1540" s="286">
        <v>0</v>
      </c>
      <c r="N1540" s="286">
        <v>6.6666666666666666E-2</v>
      </c>
    </row>
    <row r="1541" spans="1:14" ht="15" x14ac:dyDescent="0.25">
      <c r="A1541" t="s">
        <v>1325</v>
      </c>
      <c r="B1541" t="s">
        <v>1321</v>
      </c>
      <c r="C1541">
        <v>0.5</v>
      </c>
      <c r="D1541" t="s">
        <v>403</v>
      </c>
      <c r="E1541" t="s">
        <v>519</v>
      </c>
      <c r="F1541" t="s">
        <v>519</v>
      </c>
      <c r="G1541" s="284">
        <v>0</v>
      </c>
      <c r="H1541"/>
      <c r="I1541"/>
      <c r="J1541"/>
      <c r="K1541" s="285">
        <v>44927</v>
      </c>
      <c r="L1541" s="286">
        <v>6.6666666666666666E-2</v>
      </c>
      <c r="M1541" s="286">
        <v>0</v>
      </c>
      <c r="N1541" s="286">
        <v>6.6666666666666666E-2</v>
      </c>
    </row>
    <row r="1542" spans="1:14" ht="15" x14ac:dyDescent="0.25">
      <c r="A1542" t="s">
        <v>1324</v>
      </c>
      <c r="B1542" t="s">
        <v>1320</v>
      </c>
      <c r="C1542">
        <v>0.5</v>
      </c>
      <c r="D1542" t="s">
        <v>1043</v>
      </c>
      <c r="E1542" t="s">
        <v>519</v>
      </c>
      <c r="F1542" t="s">
        <v>519</v>
      </c>
      <c r="G1542" s="284">
        <v>0</v>
      </c>
      <c r="H1542">
        <v>202212</v>
      </c>
      <c r="I1542"/>
      <c r="J1542"/>
      <c r="K1542" s="285">
        <v>43132</v>
      </c>
      <c r="L1542" s="286">
        <v>0</v>
      </c>
      <c r="M1542" s="286">
        <v>0</v>
      </c>
      <c r="N1542" s="286">
        <v>0</v>
      </c>
    </row>
    <row r="1543" spans="1:14" ht="15" x14ac:dyDescent="0.25">
      <c r="A1543" t="s">
        <v>1322</v>
      </c>
      <c r="B1543" t="s">
        <v>1322</v>
      </c>
      <c r="C1543">
        <v>0.5</v>
      </c>
      <c r="D1543" t="s">
        <v>403</v>
      </c>
      <c r="E1543" t="s">
        <v>519</v>
      </c>
      <c r="F1543" t="s">
        <v>519</v>
      </c>
      <c r="G1543" s="284">
        <v>0</v>
      </c>
      <c r="H1543"/>
      <c r="I1543"/>
      <c r="J1543"/>
      <c r="K1543" s="285">
        <v>44927</v>
      </c>
      <c r="L1543" s="286">
        <v>6.6666666666666666E-2</v>
      </c>
      <c r="M1543" s="286">
        <v>0</v>
      </c>
      <c r="N1543" s="286">
        <v>6.6666666666666666E-2</v>
      </c>
    </row>
    <row r="1544" spans="1:14" ht="15" x14ac:dyDescent="0.25">
      <c r="A1544" t="s">
        <v>1323</v>
      </c>
      <c r="B1544" t="s">
        <v>1322</v>
      </c>
      <c r="C1544">
        <v>0.5</v>
      </c>
      <c r="D1544" t="s">
        <v>403</v>
      </c>
      <c r="E1544" t="s">
        <v>519</v>
      </c>
      <c r="F1544" t="s">
        <v>519</v>
      </c>
      <c r="G1544" s="284">
        <v>0</v>
      </c>
      <c r="H1544"/>
      <c r="I1544"/>
      <c r="J1544"/>
      <c r="K1544" s="285">
        <v>44927</v>
      </c>
      <c r="L1544" s="286">
        <v>6.6666666666666666E-2</v>
      </c>
      <c r="M1544" s="286">
        <v>0</v>
      </c>
      <c r="N1544" s="286">
        <v>6.6666666666666666E-2</v>
      </c>
    </row>
    <row r="1545" spans="1:14" ht="15" x14ac:dyDescent="0.25">
      <c r="A1545" t="s">
        <v>1321</v>
      </c>
      <c r="B1545" t="s">
        <v>1321</v>
      </c>
      <c r="C1545">
        <v>0.5</v>
      </c>
      <c r="D1545" t="s">
        <v>403</v>
      </c>
      <c r="E1545" t="s">
        <v>519</v>
      </c>
      <c r="F1545" t="s">
        <v>519</v>
      </c>
      <c r="G1545" s="284">
        <v>0</v>
      </c>
      <c r="H1545"/>
      <c r="I1545"/>
      <c r="J1545"/>
      <c r="K1545" s="285">
        <v>44927</v>
      </c>
      <c r="L1545" s="286">
        <v>6.6666666666666666E-2</v>
      </c>
      <c r="M1545" s="286">
        <v>0</v>
      </c>
      <c r="N1545" s="286">
        <v>6.6666666666666666E-2</v>
      </c>
    </row>
    <row r="1546" spans="1:14" ht="15" x14ac:dyDescent="0.25">
      <c r="A1546" t="s">
        <v>1320</v>
      </c>
      <c r="B1546" t="s">
        <v>1320</v>
      </c>
      <c r="C1546">
        <v>0.5</v>
      </c>
      <c r="D1546" t="s">
        <v>1043</v>
      </c>
      <c r="E1546" t="s">
        <v>519</v>
      </c>
      <c r="F1546" t="s">
        <v>519</v>
      </c>
      <c r="G1546" s="284">
        <v>0</v>
      </c>
      <c r="H1546">
        <v>202212</v>
      </c>
      <c r="I1546"/>
      <c r="J1546"/>
      <c r="K1546" s="285">
        <v>43132</v>
      </c>
      <c r="L1546" s="286">
        <v>0</v>
      </c>
      <c r="M1546" s="286">
        <v>0</v>
      </c>
      <c r="N1546" s="286">
        <v>0</v>
      </c>
    </row>
    <row r="1547" spans="1:14" ht="15" x14ac:dyDescent="0.25">
      <c r="A1547" t="s">
        <v>1318</v>
      </c>
      <c r="B1547" t="s">
        <v>1318</v>
      </c>
      <c r="C1547">
        <v>0.5</v>
      </c>
      <c r="D1547" t="s">
        <v>403</v>
      </c>
      <c r="E1547" t="s">
        <v>519</v>
      </c>
      <c r="F1547" t="s">
        <v>519</v>
      </c>
      <c r="G1547" s="284">
        <v>0</v>
      </c>
      <c r="H1547"/>
      <c r="I1547"/>
      <c r="J1547"/>
      <c r="K1547" s="285">
        <v>44927</v>
      </c>
      <c r="L1547" s="286">
        <v>6.6666666666666666E-2</v>
      </c>
      <c r="M1547" s="286">
        <v>0</v>
      </c>
      <c r="N1547" s="286">
        <v>6.6666666666666666E-2</v>
      </c>
    </row>
    <row r="1548" spans="1:14" ht="15" x14ac:dyDescent="0.25">
      <c r="A1548" t="s">
        <v>1319</v>
      </c>
      <c r="B1548" t="s">
        <v>1318</v>
      </c>
      <c r="C1548">
        <v>0.5</v>
      </c>
      <c r="D1548" t="s">
        <v>403</v>
      </c>
      <c r="E1548" t="s">
        <v>519</v>
      </c>
      <c r="F1548" t="s">
        <v>519</v>
      </c>
      <c r="G1548" s="284">
        <v>0</v>
      </c>
      <c r="H1548"/>
      <c r="I1548"/>
      <c r="J1548"/>
      <c r="K1548" s="285">
        <v>44927</v>
      </c>
      <c r="L1548" s="286">
        <v>6.6666666666666666E-2</v>
      </c>
      <c r="M1548" s="286">
        <v>0</v>
      </c>
      <c r="N1548" s="286">
        <v>6.6666666666666666E-2</v>
      </c>
    </row>
    <row r="1549" spans="1:14" ht="15" x14ac:dyDescent="0.25">
      <c r="A1549" t="s">
        <v>1316</v>
      </c>
      <c r="B1549" t="s">
        <v>1316</v>
      </c>
      <c r="C1549">
        <v>0.5</v>
      </c>
      <c r="D1549" t="s">
        <v>403</v>
      </c>
      <c r="E1549" t="s">
        <v>519</v>
      </c>
      <c r="F1549" t="s">
        <v>519</v>
      </c>
      <c r="G1549" s="284">
        <v>0</v>
      </c>
      <c r="H1549"/>
      <c r="I1549"/>
      <c r="J1549"/>
      <c r="K1549" s="285">
        <v>44927</v>
      </c>
      <c r="L1549" s="286">
        <v>6.6666666666666666E-2</v>
      </c>
      <c r="M1549" s="286">
        <v>0</v>
      </c>
      <c r="N1549" s="286">
        <v>6.6666666666666666E-2</v>
      </c>
    </row>
    <row r="1550" spans="1:14" ht="15" x14ac:dyDescent="0.25">
      <c r="A1550" t="s">
        <v>1317</v>
      </c>
      <c r="B1550" t="s">
        <v>1316</v>
      </c>
      <c r="C1550">
        <v>0.5</v>
      </c>
      <c r="D1550" t="s">
        <v>403</v>
      </c>
      <c r="E1550" t="s">
        <v>519</v>
      </c>
      <c r="F1550" t="s">
        <v>519</v>
      </c>
      <c r="G1550" s="284">
        <v>0</v>
      </c>
      <c r="H1550"/>
      <c r="I1550"/>
      <c r="J1550"/>
      <c r="K1550" s="285">
        <v>44927</v>
      </c>
      <c r="L1550" s="286">
        <v>6.6666666666666666E-2</v>
      </c>
      <c r="M1550" s="286">
        <v>0</v>
      </c>
      <c r="N1550" s="286">
        <v>6.6666666666666666E-2</v>
      </c>
    </row>
    <row r="1551" spans="1:14" ht="15" x14ac:dyDescent="0.25">
      <c r="A1551" t="s">
        <v>372</v>
      </c>
      <c r="B1551" t="s">
        <v>1314</v>
      </c>
      <c r="C1551">
        <v>0.5</v>
      </c>
      <c r="D1551" t="s">
        <v>403</v>
      </c>
      <c r="E1551" t="s">
        <v>519</v>
      </c>
      <c r="F1551" t="s">
        <v>519</v>
      </c>
      <c r="G1551" s="284">
        <v>0</v>
      </c>
      <c r="H1551"/>
      <c r="I1551"/>
      <c r="J1551"/>
      <c r="K1551" s="285">
        <v>44927</v>
      </c>
      <c r="L1551" s="286">
        <v>6.6666666666666666E-2</v>
      </c>
      <c r="M1551" s="286">
        <v>0</v>
      </c>
      <c r="N1551" s="286">
        <v>6.6666666666666666E-2</v>
      </c>
    </row>
    <row r="1552" spans="1:14" ht="15" x14ac:dyDescent="0.25">
      <c r="A1552" t="s">
        <v>1315</v>
      </c>
      <c r="B1552" t="s">
        <v>1314</v>
      </c>
      <c r="C1552">
        <v>0.5</v>
      </c>
      <c r="D1552" t="s">
        <v>403</v>
      </c>
      <c r="E1552" t="s">
        <v>519</v>
      </c>
      <c r="F1552" t="s">
        <v>519</v>
      </c>
      <c r="G1552" s="284">
        <v>0</v>
      </c>
      <c r="H1552"/>
      <c r="I1552"/>
      <c r="J1552"/>
      <c r="K1552" s="285">
        <v>44927</v>
      </c>
      <c r="L1552" s="286">
        <v>6.6666666666666666E-2</v>
      </c>
      <c r="M1552" s="286">
        <v>0</v>
      </c>
      <c r="N1552" s="286">
        <v>6.6666666666666666E-2</v>
      </c>
    </row>
    <row r="1553" spans="1:14" ht="15" x14ac:dyDescent="0.25">
      <c r="A1553" t="s">
        <v>1313</v>
      </c>
      <c r="B1553" t="s">
        <v>1311</v>
      </c>
      <c r="C1553">
        <v>0.5</v>
      </c>
      <c r="D1553" t="s">
        <v>403</v>
      </c>
      <c r="E1553" t="s">
        <v>519</v>
      </c>
      <c r="F1553" t="s">
        <v>519</v>
      </c>
      <c r="G1553" s="284">
        <v>0</v>
      </c>
      <c r="H1553"/>
      <c r="I1553"/>
      <c r="J1553"/>
      <c r="K1553" s="285">
        <v>44927</v>
      </c>
      <c r="L1553" s="286">
        <v>6.6666666666666666E-2</v>
      </c>
      <c r="M1553" s="286">
        <v>0</v>
      </c>
      <c r="N1553" s="286">
        <v>6.6666666666666666E-2</v>
      </c>
    </row>
    <row r="1554" spans="1:14" ht="15" x14ac:dyDescent="0.25">
      <c r="A1554" t="s">
        <v>1312</v>
      </c>
      <c r="B1554" t="s">
        <v>1311</v>
      </c>
      <c r="C1554">
        <v>0.5</v>
      </c>
      <c r="D1554" t="s">
        <v>403</v>
      </c>
      <c r="E1554" t="s">
        <v>519</v>
      </c>
      <c r="F1554" t="s">
        <v>519</v>
      </c>
      <c r="G1554" s="284">
        <v>0</v>
      </c>
      <c r="H1554"/>
      <c r="I1554"/>
      <c r="J1554"/>
      <c r="K1554" s="285">
        <v>44927</v>
      </c>
      <c r="L1554" s="286">
        <v>6.6666666666666666E-2</v>
      </c>
      <c r="M1554" s="286">
        <v>0</v>
      </c>
      <c r="N1554" s="286">
        <v>6.6666666666666666E-2</v>
      </c>
    </row>
    <row r="1555" spans="1:14" ht="15" x14ac:dyDescent="0.25">
      <c r="A1555" t="s">
        <v>1310</v>
      </c>
      <c r="B1555" t="s">
        <v>1308</v>
      </c>
      <c r="C1555">
        <v>0.5</v>
      </c>
      <c r="D1555" t="s">
        <v>403</v>
      </c>
      <c r="E1555" t="s">
        <v>519</v>
      </c>
      <c r="F1555" t="s">
        <v>519</v>
      </c>
      <c r="G1555" s="284">
        <v>0</v>
      </c>
      <c r="H1555"/>
      <c r="I1555"/>
      <c r="J1555"/>
      <c r="K1555" s="285">
        <v>44927</v>
      </c>
      <c r="L1555" s="286">
        <v>6.6666666666666666E-2</v>
      </c>
      <c r="M1555" s="286">
        <v>0</v>
      </c>
      <c r="N1555" s="286">
        <v>6.6666666666666666E-2</v>
      </c>
    </row>
    <row r="1556" spans="1:14" ht="15" x14ac:dyDescent="0.25">
      <c r="A1556" t="s">
        <v>1309</v>
      </c>
      <c r="B1556" t="s">
        <v>1308</v>
      </c>
      <c r="C1556">
        <v>0.5</v>
      </c>
      <c r="D1556" t="s">
        <v>403</v>
      </c>
      <c r="E1556" t="s">
        <v>519</v>
      </c>
      <c r="F1556" t="s">
        <v>519</v>
      </c>
      <c r="G1556" s="284">
        <v>0</v>
      </c>
      <c r="H1556"/>
      <c r="I1556"/>
      <c r="J1556"/>
      <c r="K1556" s="285">
        <v>44927</v>
      </c>
      <c r="L1556" s="286">
        <v>6.6666666666666666E-2</v>
      </c>
      <c r="M1556" s="286">
        <v>0</v>
      </c>
      <c r="N1556" s="286">
        <v>6.6666666666666666E-2</v>
      </c>
    </row>
    <row r="1557" spans="1:14" ht="15" x14ac:dyDescent="0.25">
      <c r="A1557" t="s">
        <v>1307</v>
      </c>
      <c r="B1557" t="s">
        <v>1305</v>
      </c>
      <c r="C1557">
        <v>0.5</v>
      </c>
      <c r="D1557" t="s">
        <v>403</v>
      </c>
      <c r="E1557" t="s">
        <v>519</v>
      </c>
      <c r="F1557" t="s">
        <v>519</v>
      </c>
      <c r="G1557" s="284">
        <v>0</v>
      </c>
      <c r="H1557"/>
      <c r="I1557"/>
      <c r="J1557"/>
      <c r="K1557" s="285">
        <v>44927</v>
      </c>
      <c r="L1557" s="286">
        <v>6.6666666666666666E-2</v>
      </c>
      <c r="M1557" s="286">
        <v>0</v>
      </c>
      <c r="N1557" s="286">
        <v>6.6666666666666666E-2</v>
      </c>
    </row>
    <row r="1558" spans="1:14" ht="15" x14ac:dyDescent="0.25">
      <c r="A1558" t="s">
        <v>1306</v>
      </c>
      <c r="B1558" t="s">
        <v>1305</v>
      </c>
      <c r="C1558">
        <v>0.5</v>
      </c>
      <c r="D1558" t="s">
        <v>403</v>
      </c>
      <c r="E1558" t="s">
        <v>519</v>
      </c>
      <c r="F1558" t="s">
        <v>519</v>
      </c>
      <c r="G1558" s="284">
        <v>0</v>
      </c>
      <c r="H1558"/>
      <c r="I1558"/>
      <c r="J1558"/>
      <c r="K1558" s="285">
        <v>44927</v>
      </c>
      <c r="L1558" s="286">
        <v>6.6666666666666666E-2</v>
      </c>
      <c r="M1558" s="286">
        <v>0</v>
      </c>
      <c r="N1558" s="286">
        <v>6.6666666666666666E-2</v>
      </c>
    </row>
    <row r="1559" spans="1:14" ht="15" x14ac:dyDescent="0.25">
      <c r="A1559" t="s">
        <v>1304</v>
      </c>
      <c r="B1559" t="s">
        <v>1302</v>
      </c>
      <c r="C1559">
        <v>0.5</v>
      </c>
      <c r="D1559" t="s">
        <v>403</v>
      </c>
      <c r="E1559" t="s">
        <v>519</v>
      </c>
      <c r="F1559" t="s">
        <v>519</v>
      </c>
      <c r="G1559" s="284">
        <v>0</v>
      </c>
      <c r="H1559"/>
      <c r="I1559"/>
      <c r="J1559"/>
      <c r="K1559" s="285">
        <v>44927</v>
      </c>
      <c r="L1559" s="286">
        <v>6.6666666666666666E-2</v>
      </c>
      <c r="M1559" s="286">
        <v>0</v>
      </c>
      <c r="N1559" s="286">
        <v>6.6666666666666666E-2</v>
      </c>
    </row>
    <row r="1560" spans="1:14" ht="15" x14ac:dyDescent="0.25">
      <c r="A1560" t="s">
        <v>1303</v>
      </c>
      <c r="B1560" t="s">
        <v>1302</v>
      </c>
      <c r="C1560">
        <v>0.5</v>
      </c>
      <c r="D1560" t="s">
        <v>403</v>
      </c>
      <c r="E1560" t="s">
        <v>519</v>
      </c>
      <c r="F1560" t="s">
        <v>519</v>
      </c>
      <c r="G1560" s="284">
        <v>0</v>
      </c>
      <c r="H1560"/>
      <c r="I1560"/>
      <c r="J1560"/>
      <c r="K1560" s="285">
        <v>44927</v>
      </c>
      <c r="L1560" s="286">
        <v>6.6666666666666666E-2</v>
      </c>
      <c r="M1560" s="286">
        <v>0</v>
      </c>
      <c r="N1560" s="286">
        <v>6.6666666666666666E-2</v>
      </c>
    </row>
    <row r="1561" spans="1:14" ht="15" x14ac:dyDescent="0.25">
      <c r="A1561" t="s">
        <v>1300</v>
      </c>
      <c r="B1561" t="s">
        <v>1300</v>
      </c>
      <c r="C1561">
        <v>0.5</v>
      </c>
      <c r="D1561" t="s">
        <v>403</v>
      </c>
      <c r="E1561" t="s">
        <v>519</v>
      </c>
      <c r="F1561" t="s">
        <v>519</v>
      </c>
      <c r="G1561" s="284">
        <v>0</v>
      </c>
      <c r="H1561"/>
      <c r="I1561"/>
      <c r="J1561"/>
      <c r="K1561" s="285">
        <v>44927</v>
      </c>
      <c r="L1561" s="286">
        <v>6.6666666666666666E-2</v>
      </c>
      <c r="M1561" s="286">
        <v>0</v>
      </c>
      <c r="N1561" s="286">
        <v>6.6666666666666666E-2</v>
      </c>
    </row>
    <row r="1562" spans="1:14" ht="15" x14ac:dyDescent="0.25">
      <c r="A1562" t="s">
        <v>1301</v>
      </c>
      <c r="B1562" t="s">
        <v>1300</v>
      </c>
      <c r="C1562">
        <v>0.5</v>
      </c>
      <c r="D1562" t="s">
        <v>403</v>
      </c>
      <c r="E1562" t="s">
        <v>519</v>
      </c>
      <c r="F1562" t="s">
        <v>519</v>
      </c>
      <c r="G1562" s="284">
        <v>0</v>
      </c>
      <c r="H1562"/>
      <c r="I1562"/>
      <c r="J1562"/>
      <c r="K1562" s="285">
        <v>44927</v>
      </c>
      <c r="L1562" s="286">
        <v>6.6666666666666666E-2</v>
      </c>
      <c r="M1562" s="286">
        <v>0</v>
      </c>
      <c r="N1562" s="286">
        <v>6.6666666666666666E-2</v>
      </c>
    </row>
    <row r="1563" spans="1:14" ht="15" x14ac:dyDescent="0.25">
      <c r="A1563" t="s">
        <v>1299</v>
      </c>
      <c r="B1563" t="s">
        <v>1298</v>
      </c>
      <c r="C1563">
        <v>0.5</v>
      </c>
      <c r="D1563" t="s">
        <v>1043</v>
      </c>
      <c r="E1563" t="s">
        <v>519</v>
      </c>
      <c r="F1563" t="s">
        <v>519</v>
      </c>
      <c r="G1563" s="284">
        <v>0</v>
      </c>
      <c r="H1563">
        <v>202212</v>
      </c>
      <c r="I1563"/>
      <c r="J1563"/>
      <c r="K1563" s="285">
        <v>43132</v>
      </c>
      <c r="L1563" s="286">
        <v>0</v>
      </c>
      <c r="M1563" s="286">
        <v>0</v>
      </c>
      <c r="N1563" s="286">
        <v>0</v>
      </c>
    </row>
    <row r="1564" spans="1:14" ht="15" x14ac:dyDescent="0.25">
      <c r="A1564" t="s">
        <v>1296</v>
      </c>
      <c r="B1564" t="s">
        <v>1296</v>
      </c>
      <c r="C1564">
        <v>0.5</v>
      </c>
      <c r="D1564" t="s">
        <v>403</v>
      </c>
      <c r="E1564" t="s">
        <v>519</v>
      </c>
      <c r="F1564" t="s">
        <v>519</v>
      </c>
      <c r="G1564" s="284">
        <v>0</v>
      </c>
      <c r="H1564"/>
      <c r="I1564"/>
      <c r="J1564"/>
      <c r="K1564" s="285">
        <v>44927</v>
      </c>
      <c r="L1564" s="286">
        <v>6.6666666666666666E-2</v>
      </c>
      <c r="M1564" s="286">
        <v>0</v>
      </c>
      <c r="N1564" s="286">
        <v>6.6666666666666666E-2</v>
      </c>
    </row>
    <row r="1565" spans="1:14" ht="15" x14ac:dyDescent="0.25">
      <c r="A1565" t="s">
        <v>1297</v>
      </c>
      <c r="B1565" t="s">
        <v>1296</v>
      </c>
      <c r="C1565">
        <v>0.5</v>
      </c>
      <c r="D1565" t="s">
        <v>403</v>
      </c>
      <c r="E1565" t="s">
        <v>519</v>
      </c>
      <c r="F1565" t="s">
        <v>519</v>
      </c>
      <c r="G1565" s="284">
        <v>0</v>
      </c>
      <c r="H1565"/>
      <c r="I1565"/>
      <c r="J1565"/>
      <c r="K1565" s="285">
        <v>44927</v>
      </c>
      <c r="L1565" s="286">
        <v>6.6666666666666666E-2</v>
      </c>
      <c r="M1565" s="286">
        <v>0</v>
      </c>
      <c r="N1565" s="286">
        <v>6.6666666666666666E-2</v>
      </c>
    </row>
    <row r="1566" spans="1:14" ht="15" x14ac:dyDescent="0.25">
      <c r="A1566" t="s">
        <v>1294</v>
      </c>
      <c r="B1566" t="s">
        <v>1294</v>
      </c>
      <c r="C1566">
        <v>0.5</v>
      </c>
      <c r="D1566" t="s">
        <v>403</v>
      </c>
      <c r="E1566" t="s">
        <v>519</v>
      </c>
      <c r="F1566" t="s">
        <v>519</v>
      </c>
      <c r="G1566" s="284">
        <v>0</v>
      </c>
      <c r="H1566"/>
      <c r="I1566"/>
      <c r="J1566"/>
      <c r="K1566" s="285">
        <v>44927</v>
      </c>
      <c r="L1566" s="286">
        <v>6.6666666666666666E-2</v>
      </c>
      <c r="M1566" s="286">
        <v>0</v>
      </c>
      <c r="N1566" s="286">
        <v>6.6666666666666666E-2</v>
      </c>
    </row>
    <row r="1567" spans="1:14" ht="15" x14ac:dyDescent="0.25">
      <c r="A1567" t="s">
        <v>1292</v>
      </c>
      <c r="B1567" t="s">
        <v>1292</v>
      </c>
      <c r="C1567">
        <v>0.5</v>
      </c>
      <c r="D1567" t="s">
        <v>1043</v>
      </c>
      <c r="E1567" t="s">
        <v>519</v>
      </c>
      <c r="F1567" t="s">
        <v>519</v>
      </c>
      <c r="G1567" s="284">
        <v>0</v>
      </c>
      <c r="H1567">
        <v>202212</v>
      </c>
      <c r="I1567"/>
      <c r="J1567"/>
      <c r="K1567" s="285">
        <v>43132</v>
      </c>
      <c r="L1567" s="286">
        <v>0</v>
      </c>
      <c r="M1567" s="286">
        <v>0</v>
      </c>
      <c r="N1567" s="286">
        <v>0</v>
      </c>
    </row>
    <row r="1568" spans="1:14" ht="15" x14ac:dyDescent="0.25">
      <c r="A1568" t="s">
        <v>1295</v>
      </c>
      <c r="B1568" t="s">
        <v>1294</v>
      </c>
      <c r="C1568">
        <v>0.5</v>
      </c>
      <c r="D1568" t="s">
        <v>403</v>
      </c>
      <c r="E1568" t="s">
        <v>519</v>
      </c>
      <c r="F1568" t="s">
        <v>519</v>
      </c>
      <c r="G1568" s="284">
        <v>0</v>
      </c>
      <c r="H1568"/>
      <c r="I1568"/>
      <c r="J1568"/>
      <c r="K1568" s="285">
        <v>44927</v>
      </c>
      <c r="L1568" s="286">
        <v>6.6666666666666666E-2</v>
      </c>
      <c r="M1568" s="286">
        <v>0</v>
      </c>
      <c r="N1568" s="286">
        <v>6.6666666666666666E-2</v>
      </c>
    </row>
    <row r="1569" spans="1:14" ht="15" x14ac:dyDescent="0.25">
      <c r="A1569" t="s">
        <v>1293</v>
      </c>
      <c r="B1569" t="s">
        <v>1292</v>
      </c>
      <c r="C1569">
        <v>0.5</v>
      </c>
      <c r="D1569" t="s">
        <v>1043</v>
      </c>
      <c r="E1569" t="s">
        <v>519</v>
      </c>
      <c r="F1569" t="s">
        <v>519</v>
      </c>
      <c r="G1569" s="284">
        <v>0</v>
      </c>
      <c r="H1569">
        <v>202212</v>
      </c>
      <c r="I1569"/>
      <c r="J1569"/>
      <c r="K1569" s="285">
        <v>43132</v>
      </c>
      <c r="L1569" s="286">
        <v>0</v>
      </c>
      <c r="M1569" s="286">
        <v>0</v>
      </c>
      <c r="N1569" s="286">
        <v>0</v>
      </c>
    </row>
    <row r="1570" spans="1:14" ht="15" x14ac:dyDescent="0.25">
      <c r="A1570" t="s">
        <v>1291</v>
      </c>
      <c r="B1570" t="s">
        <v>1290</v>
      </c>
      <c r="C1570">
        <v>0.5</v>
      </c>
      <c r="D1570" t="s">
        <v>403</v>
      </c>
      <c r="E1570" t="s">
        <v>519</v>
      </c>
      <c r="F1570" t="s">
        <v>519</v>
      </c>
      <c r="G1570" s="284">
        <v>0</v>
      </c>
      <c r="H1570"/>
      <c r="I1570"/>
      <c r="J1570"/>
      <c r="K1570" s="285">
        <v>40664</v>
      </c>
      <c r="L1570" s="286">
        <v>0</v>
      </c>
      <c r="M1570" s="286">
        <v>0</v>
      </c>
      <c r="N1570" s="286">
        <v>0</v>
      </c>
    </row>
    <row r="1571" spans="1:14" ht="15" x14ac:dyDescent="0.25">
      <c r="A1571" t="s">
        <v>1289</v>
      </c>
      <c r="B1571" t="s">
        <v>1288</v>
      </c>
      <c r="C1571">
        <v>0.5</v>
      </c>
      <c r="D1571" t="s">
        <v>403</v>
      </c>
      <c r="E1571" t="s">
        <v>519</v>
      </c>
      <c r="F1571" t="s">
        <v>519</v>
      </c>
      <c r="G1571" s="284">
        <v>0</v>
      </c>
      <c r="H1571"/>
      <c r="I1571"/>
      <c r="J1571"/>
      <c r="K1571" s="285">
        <v>40664</v>
      </c>
      <c r="L1571" s="286">
        <v>0</v>
      </c>
      <c r="M1571" s="286">
        <v>0</v>
      </c>
      <c r="N1571" s="286">
        <v>0</v>
      </c>
    </row>
    <row r="1572" spans="1:14" ht="15" x14ac:dyDescent="0.25">
      <c r="A1572" t="s">
        <v>373</v>
      </c>
      <c r="B1572" t="s">
        <v>373</v>
      </c>
      <c r="C1572">
        <v>0.5</v>
      </c>
      <c r="D1572" t="s">
        <v>403</v>
      </c>
      <c r="E1572" t="s">
        <v>519</v>
      </c>
      <c r="F1572" t="s">
        <v>519</v>
      </c>
      <c r="G1572" s="284">
        <v>0</v>
      </c>
      <c r="H1572"/>
      <c r="I1572"/>
      <c r="J1572"/>
      <c r="K1572" s="285">
        <v>44927</v>
      </c>
      <c r="L1572" s="286">
        <v>6.6666666666666666E-2</v>
      </c>
      <c r="M1572" s="286">
        <v>0</v>
      </c>
      <c r="N1572" s="286">
        <v>6.6666666666666666E-2</v>
      </c>
    </row>
    <row r="1573" spans="1:14" ht="15" x14ac:dyDescent="0.25">
      <c r="A1573" t="s">
        <v>1287</v>
      </c>
      <c r="B1573" t="s">
        <v>373</v>
      </c>
      <c r="C1573">
        <v>0.5</v>
      </c>
      <c r="D1573" t="s">
        <v>403</v>
      </c>
      <c r="E1573" t="s">
        <v>519</v>
      </c>
      <c r="F1573" t="s">
        <v>519</v>
      </c>
      <c r="G1573" s="284">
        <v>0</v>
      </c>
      <c r="H1573"/>
      <c r="I1573"/>
      <c r="J1573"/>
      <c r="K1573" s="285">
        <v>44927</v>
      </c>
      <c r="L1573" s="286">
        <v>6.6666666666666666E-2</v>
      </c>
      <c r="M1573" s="286">
        <v>0</v>
      </c>
      <c r="N1573" s="286">
        <v>6.6666666666666666E-2</v>
      </c>
    </row>
    <row r="1574" spans="1:14" ht="15" x14ac:dyDescent="0.25">
      <c r="A1574" t="s">
        <v>1286</v>
      </c>
      <c r="B1574" t="s">
        <v>1284</v>
      </c>
      <c r="C1574">
        <v>0.5</v>
      </c>
      <c r="D1574" t="s">
        <v>403</v>
      </c>
      <c r="E1574" t="s">
        <v>519</v>
      </c>
      <c r="F1574" t="s">
        <v>519</v>
      </c>
      <c r="G1574" s="284">
        <v>0</v>
      </c>
      <c r="H1574"/>
      <c r="I1574"/>
      <c r="J1574"/>
      <c r="K1574" s="285">
        <v>44927</v>
      </c>
      <c r="L1574" s="286">
        <v>6.6666666666666666E-2</v>
      </c>
      <c r="M1574" s="286">
        <v>0</v>
      </c>
      <c r="N1574" s="286">
        <v>6.6666666666666666E-2</v>
      </c>
    </row>
    <row r="1575" spans="1:14" ht="15" x14ac:dyDescent="0.25">
      <c r="A1575" t="s">
        <v>1285</v>
      </c>
      <c r="B1575" t="s">
        <v>1284</v>
      </c>
      <c r="C1575">
        <v>0.5</v>
      </c>
      <c r="D1575" t="s">
        <v>403</v>
      </c>
      <c r="E1575" t="s">
        <v>519</v>
      </c>
      <c r="F1575" t="s">
        <v>519</v>
      </c>
      <c r="G1575" s="284">
        <v>0</v>
      </c>
      <c r="H1575"/>
      <c r="I1575"/>
      <c r="J1575"/>
      <c r="K1575" s="285">
        <v>44927</v>
      </c>
      <c r="L1575" s="286">
        <v>6.6666666666666666E-2</v>
      </c>
      <c r="M1575" s="286">
        <v>0</v>
      </c>
      <c r="N1575" s="286">
        <v>6.6666666666666666E-2</v>
      </c>
    </row>
    <row r="1576" spans="1:14" ht="15" x14ac:dyDescent="0.25">
      <c r="A1576" t="s">
        <v>374</v>
      </c>
      <c r="B1576" t="s">
        <v>1282</v>
      </c>
      <c r="C1576">
        <v>0.5</v>
      </c>
      <c r="D1576" t="s">
        <v>403</v>
      </c>
      <c r="E1576" t="s">
        <v>519</v>
      </c>
      <c r="F1576" t="s">
        <v>519</v>
      </c>
      <c r="G1576" s="284">
        <v>0</v>
      </c>
      <c r="H1576"/>
      <c r="I1576"/>
      <c r="J1576"/>
      <c r="K1576" s="285">
        <v>44927</v>
      </c>
      <c r="L1576" s="286">
        <v>6.6666666666666666E-2</v>
      </c>
      <c r="M1576" s="286">
        <v>0</v>
      </c>
      <c r="N1576" s="286">
        <v>6.6666666666666666E-2</v>
      </c>
    </row>
    <row r="1577" spans="1:14" ht="15" x14ac:dyDescent="0.25">
      <c r="A1577" t="s">
        <v>1283</v>
      </c>
      <c r="B1577" t="s">
        <v>1282</v>
      </c>
      <c r="C1577">
        <v>0.5</v>
      </c>
      <c r="D1577" t="s">
        <v>403</v>
      </c>
      <c r="E1577" t="s">
        <v>519</v>
      </c>
      <c r="F1577" t="s">
        <v>519</v>
      </c>
      <c r="G1577" s="284">
        <v>0</v>
      </c>
      <c r="H1577"/>
      <c r="I1577"/>
      <c r="J1577"/>
      <c r="K1577" s="285">
        <v>44927</v>
      </c>
      <c r="L1577" s="286">
        <v>6.6666666666666666E-2</v>
      </c>
      <c r="M1577" s="286">
        <v>0</v>
      </c>
      <c r="N1577" s="286">
        <v>6.6666666666666666E-2</v>
      </c>
    </row>
    <row r="1578" spans="1:14" ht="15" x14ac:dyDescent="0.25">
      <c r="A1578" t="s">
        <v>1281</v>
      </c>
      <c r="B1578" t="s">
        <v>1279</v>
      </c>
      <c r="C1578">
        <v>0.5</v>
      </c>
      <c r="D1578" t="s">
        <v>1043</v>
      </c>
      <c r="E1578" t="s">
        <v>519</v>
      </c>
      <c r="F1578" t="s">
        <v>519</v>
      </c>
      <c r="G1578" s="284">
        <v>0</v>
      </c>
      <c r="H1578">
        <v>202212</v>
      </c>
      <c r="I1578"/>
      <c r="J1578"/>
      <c r="K1578" s="285">
        <v>43132</v>
      </c>
      <c r="L1578" s="286">
        <v>0</v>
      </c>
      <c r="M1578" s="286">
        <v>0</v>
      </c>
      <c r="N1578" s="286">
        <v>0</v>
      </c>
    </row>
    <row r="1579" spans="1:14" ht="15" x14ac:dyDescent="0.25">
      <c r="A1579" t="s">
        <v>1280</v>
      </c>
      <c r="B1579" t="s">
        <v>1279</v>
      </c>
      <c r="C1579">
        <v>0.5</v>
      </c>
      <c r="D1579" t="s">
        <v>1043</v>
      </c>
      <c r="E1579" t="s">
        <v>519</v>
      </c>
      <c r="F1579" t="s">
        <v>519</v>
      </c>
      <c r="G1579" s="284">
        <v>0</v>
      </c>
      <c r="H1579">
        <v>202212</v>
      </c>
      <c r="I1579"/>
      <c r="J1579"/>
      <c r="K1579" s="285">
        <v>43132</v>
      </c>
      <c r="L1579" s="286">
        <v>0</v>
      </c>
      <c r="M1579" s="286">
        <v>0</v>
      </c>
      <c r="N1579" s="286">
        <v>0</v>
      </c>
    </row>
    <row r="1580" spans="1:14" ht="15" x14ac:dyDescent="0.25">
      <c r="A1580" t="s">
        <v>1278</v>
      </c>
      <c r="B1580" t="s">
        <v>1276</v>
      </c>
      <c r="C1580">
        <v>0.5</v>
      </c>
      <c r="D1580" t="s">
        <v>403</v>
      </c>
      <c r="E1580" t="s">
        <v>519</v>
      </c>
      <c r="F1580" t="s">
        <v>519</v>
      </c>
      <c r="G1580" s="284">
        <v>0</v>
      </c>
      <c r="H1580"/>
      <c r="I1580"/>
      <c r="J1580"/>
      <c r="K1580" s="285">
        <v>44927</v>
      </c>
      <c r="L1580" s="286">
        <v>6.6666666666666666E-2</v>
      </c>
      <c r="M1580" s="286">
        <v>0</v>
      </c>
      <c r="N1580" s="286">
        <v>6.6666666666666666E-2</v>
      </c>
    </row>
    <row r="1581" spans="1:14" ht="15" x14ac:dyDescent="0.25">
      <c r="A1581" t="s">
        <v>1277</v>
      </c>
      <c r="B1581" t="s">
        <v>1276</v>
      </c>
      <c r="C1581">
        <v>0.5</v>
      </c>
      <c r="D1581" t="s">
        <v>403</v>
      </c>
      <c r="E1581" t="s">
        <v>519</v>
      </c>
      <c r="F1581" t="s">
        <v>519</v>
      </c>
      <c r="G1581" s="284">
        <v>0</v>
      </c>
      <c r="H1581"/>
      <c r="I1581"/>
      <c r="J1581"/>
      <c r="K1581" s="285">
        <v>44927</v>
      </c>
      <c r="L1581" s="286">
        <v>6.6666666666666666E-2</v>
      </c>
      <c r="M1581" s="286">
        <v>0</v>
      </c>
      <c r="N1581" s="286">
        <v>6.6666666666666666E-2</v>
      </c>
    </row>
    <row r="1582" spans="1:14" ht="15" x14ac:dyDescent="0.25">
      <c r="A1582" t="s">
        <v>1275</v>
      </c>
      <c r="B1582" t="s">
        <v>1273</v>
      </c>
      <c r="C1582">
        <v>0.5</v>
      </c>
      <c r="D1582" t="s">
        <v>403</v>
      </c>
      <c r="E1582" t="s">
        <v>519</v>
      </c>
      <c r="F1582" t="s">
        <v>519</v>
      </c>
      <c r="G1582" s="284">
        <v>0</v>
      </c>
      <c r="H1582"/>
      <c r="I1582"/>
      <c r="J1582"/>
      <c r="K1582" s="285">
        <v>44927</v>
      </c>
      <c r="L1582" s="286">
        <v>6.6666666666666666E-2</v>
      </c>
      <c r="M1582" s="286">
        <v>0</v>
      </c>
      <c r="N1582" s="286">
        <v>6.6666666666666666E-2</v>
      </c>
    </row>
    <row r="1583" spans="1:14" ht="15" x14ac:dyDescent="0.25">
      <c r="A1583" t="s">
        <v>1274</v>
      </c>
      <c r="B1583" t="s">
        <v>1273</v>
      </c>
      <c r="C1583">
        <v>0.5</v>
      </c>
      <c r="D1583" t="s">
        <v>403</v>
      </c>
      <c r="E1583" t="s">
        <v>519</v>
      </c>
      <c r="F1583" t="s">
        <v>519</v>
      </c>
      <c r="G1583" s="284">
        <v>0</v>
      </c>
      <c r="H1583"/>
      <c r="I1583"/>
      <c r="J1583"/>
      <c r="K1583" s="285">
        <v>44927</v>
      </c>
      <c r="L1583" s="286">
        <v>6.6666666666666666E-2</v>
      </c>
      <c r="M1583" s="286">
        <v>0</v>
      </c>
      <c r="N1583" s="286">
        <v>6.6666666666666666E-2</v>
      </c>
    </row>
    <row r="1584" spans="1:14" ht="15" x14ac:dyDescent="0.25">
      <c r="A1584" t="s">
        <v>1272</v>
      </c>
      <c r="B1584" t="s">
        <v>1271</v>
      </c>
      <c r="C1584">
        <v>0.5</v>
      </c>
      <c r="D1584" t="s">
        <v>403</v>
      </c>
      <c r="E1584" t="s">
        <v>519</v>
      </c>
      <c r="F1584" t="s">
        <v>519</v>
      </c>
      <c r="G1584" s="284">
        <v>0</v>
      </c>
      <c r="H1584"/>
      <c r="I1584"/>
      <c r="J1584"/>
      <c r="K1584" s="285">
        <v>40330</v>
      </c>
      <c r="L1584" s="286">
        <v>0</v>
      </c>
      <c r="M1584" s="286">
        <v>0</v>
      </c>
      <c r="N1584" s="286">
        <v>0</v>
      </c>
    </row>
    <row r="1585" spans="1:14" ht="15" x14ac:dyDescent="0.25">
      <c r="A1585" t="s">
        <v>1270</v>
      </c>
      <c r="B1585" t="s">
        <v>1112</v>
      </c>
      <c r="C1585">
        <v>0.5</v>
      </c>
      <c r="D1585" t="s">
        <v>783</v>
      </c>
      <c r="E1585" t="s">
        <v>519</v>
      </c>
      <c r="F1585" t="s">
        <v>519</v>
      </c>
      <c r="G1585" s="284">
        <v>0</v>
      </c>
      <c r="H1585"/>
      <c r="I1585"/>
      <c r="J1585"/>
      <c r="K1585" s="285">
        <v>42979</v>
      </c>
      <c r="L1585" s="286">
        <v>0</v>
      </c>
      <c r="M1585" s="286">
        <v>0</v>
      </c>
      <c r="N1585" s="286">
        <v>0</v>
      </c>
    </row>
    <row r="1586" spans="1:14" ht="15" x14ac:dyDescent="0.25">
      <c r="A1586" t="s">
        <v>1269</v>
      </c>
      <c r="B1586" t="s">
        <v>520</v>
      </c>
      <c r="C1586">
        <v>0.5</v>
      </c>
      <c r="D1586" t="s">
        <v>403</v>
      </c>
      <c r="E1586" t="s">
        <v>519</v>
      </c>
      <c r="F1586" t="s">
        <v>519</v>
      </c>
      <c r="G1586" s="284">
        <v>0</v>
      </c>
      <c r="H1586"/>
      <c r="I1586"/>
      <c r="J1586"/>
      <c r="K1586" s="285">
        <v>41730</v>
      </c>
      <c r="L1586" s="286">
        <v>0</v>
      </c>
      <c r="M1586" s="286">
        <v>0</v>
      </c>
      <c r="N1586" s="286">
        <v>0</v>
      </c>
    </row>
    <row r="1587" spans="1:14" ht="15" x14ac:dyDescent="0.25">
      <c r="A1587" t="s">
        <v>1268</v>
      </c>
      <c r="B1587" t="s">
        <v>520</v>
      </c>
      <c r="C1587">
        <v>0.5</v>
      </c>
      <c r="D1587" t="s">
        <v>403</v>
      </c>
      <c r="E1587" t="s">
        <v>519</v>
      </c>
      <c r="F1587" t="s">
        <v>519</v>
      </c>
      <c r="G1587" s="284">
        <v>0</v>
      </c>
      <c r="H1587"/>
      <c r="I1587"/>
      <c r="J1587"/>
      <c r="K1587" s="285">
        <v>41730</v>
      </c>
      <c r="L1587" s="286">
        <v>0</v>
      </c>
      <c r="M1587" s="286">
        <v>0</v>
      </c>
      <c r="N1587" s="286">
        <v>0</v>
      </c>
    </row>
    <row r="1588" spans="1:14" ht="15" x14ac:dyDescent="0.25">
      <c r="A1588" t="s">
        <v>1267</v>
      </c>
      <c r="B1588" t="s">
        <v>1264</v>
      </c>
      <c r="C1588">
        <v>0.5</v>
      </c>
      <c r="D1588" t="s">
        <v>783</v>
      </c>
      <c r="E1588" t="s">
        <v>519</v>
      </c>
      <c r="F1588" t="s">
        <v>519</v>
      </c>
      <c r="G1588" s="284">
        <v>0</v>
      </c>
      <c r="H1588"/>
      <c r="I1588"/>
      <c r="J1588"/>
      <c r="K1588" s="285">
        <v>40330</v>
      </c>
      <c r="L1588" s="286">
        <v>0</v>
      </c>
      <c r="M1588" s="286">
        <v>0</v>
      </c>
      <c r="N1588" s="286">
        <v>0</v>
      </c>
    </row>
    <row r="1589" spans="1:14" ht="15" x14ac:dyDescent="0.25">
      <c r="A1589" t="s">
        <v>1266</v>
      </c>
      <c r="B1589" t="s">
        <v>1264</v>
      </c>
      <c r="C1589">
        <v>0.5</v>
      </c>
      <c r="D1589" t="s">
        <v>783</v>
      </c>
      <c r="E1589" t="s">
        <v>519</v>
      </c>
      <c r="F1589" t="s">
        <v>519</v>
      </c>
      <c r="G1589" s="284">
        <v>0</v>
      </c>
      <c r="H1589"/>
      <c r="I1589"/>
      <c r="J1589"/>
      <c r="K1589" s="285">
        <v>40330</v>
      </c>
      <c r="L1589" s="286">
        <v>0</v>
      </c>
      <c r="M1589" s="286">
        <v>0</v>
      </c>
      <c r="N1589" s="286">
        <v>0</v>
      </c>
    </row>
    <row r="1590" spans="1:14" ht="15" x14ac:dyDescent="0.25">
      <c r="A1590" t="s">
        <v>1265</v>
      </c>
      <c r="B1590" t="s">
        <v>1264</v>
      </c>
      <c r="C1590">
        <v>0.5</v>
      </c>
      <c r="D1590" t="s">
        <v>783</v>
      </c>
      <c r="E1590" t="s">
        <v>519</v>
      </c>
      <c r="F1590" t="s">
        <v>519</v>
      </c>
      <c r="G1590" s="284">
        <v>0</v>
      </c>
      <c r="H1590"/>
      <c r="I1590"/>
      <c r="J1590"/>
      <c r="K1590" s="285">
        <v>40330</v>
      </c>
      <c r="L1590" s="286">
        <v>0</v>
      </c>
      <c r="M1590" s="286">
        <v>0</v>
      </c>
      <c r="N1590" s="286">
        <v>0</v>
      </c>
    </row>
    <row r="1591" spans="1:14" ht="15" x14ac:dyDescent="0.25">
      <c r="A1591" t="s">
        <v>1263</v>
      </c>
      <c r="B1591" t="s">
        <v>538</v>
      </c>
      <c r="C1591">
        <v>0.5</v>
      </c>
      <c r="D1591" t="s">
        <v>403</v>
      </c>
      <c r="E1591" t="s">
        <v>519</v>
      </c>
      <c r="F1591" t="s">
        <v>519</v>
      </c>
      <c r="G1591" s="284">
        <v>0</v>
      </c>
      <c r="H1591"/>
      <c r="I1591"/>
      <c r="J1591"/>
      <c r="K1591" s="285">
        <v>40391</v>
      </c>
      <c r="L1591" s="286">
        <v>0</v>
      </c>
      <c r="M1591" s="286">
        <v>0</v>
      </c>
      <c r="N1591" s="286">
        <v>0</v>
      </c>
    </row>
    <row r="1592" spans="1:14" ht="15" x14ac:dyDescent="0.25">
      <c r="A1592" t="s">
        <v>1262</v>
      </c>
      <c r="B1592" t="s">
        <v>520</v>
      </c>
      <c r="C1592">
        <v>0.5</v>
      </c>
      <c r="D1592" t="s">
        <v>403</v>
      </c>
      <c r="E1592" t="s">
        <v>519</v>
      </c>
      <c r="F1592" t="s">
        <v>519</v>
      </c>
      <c r="G1592" s="284">
        <v>0</v>
      </c>
      <c r="H1592"/>
      <c r="I1592"/>
      <c r="J1592"/>
      <c r="K1592" s="285">
        <v>41730</v>
      </c>
      <c r="L1592" s="286">
        <v>0</v>
      </c>
      <c r="M1592" s="286">
        <v>0</v>
      </c>
      <c r="N1592" s="286">
        <v>0</v>
      </c>
    </row>
    <row r="1593" spans="1:14" ht="15" x14ac:dyDescent="0.25">
      <c r="A1593" t="s">
        <v>1261</v>
      </c>
      <c r="B1593" t="s">
        <v>520</v>
      </c>
      <c r="C1593">
        <v>0.5</v>
      </c>
      <c r="D1593" t="s">
        <v>403</v>
      </c>
      <c r="E1593" t="s">
        <v>519</v>
      </c>
      <c r="F1593" t="s">
        <v>519</v>
      </c>
      <c r="G1593" s="284">
        <v>0</v>
      </c>
      <c r="H1593"/>
      <c r="I1593"/>
      <c r="J1593"/>
      <c r="K1593" s="285">
        <v>41730</v>
      </c>
      <c r="L1593" s="286">
        <v>0</v>
      </c>
      <c r="M1593" s="286">
        <v>0</v>
      </c>
      <c r="N1593" s="286">
        <v>0</v>
      </c>
    </row>
    <row r="1594" spans="1:14" ht="15" x14ac:dyDescent="0.25">
      <c r="A1594" t="s">
        <v>1259</v>
      </c>
      <c r="B1594" t="s">
        <v>1259</v>
      </c>
      <c r="C1594">
        <v>0.5</v>
      </c>
      <c r="D1594" t="s">
        <v>403</v>
      </c>
      <c r="E1594" t="s">
        <v>519</v>
      </c>
      <c r="F1594" t="s">
        <v>519</v>
      </c>
      <c r="G1594" s="284">
        <v>0</v>
      </c>
      <c r="H1594"/>
      <c r="I1594"/>
      <c r="J1594"/>
      <c r="K1594" s="285">
        <v>44927</v>
      </c>
      <c r="L1594" s="286">
        <v>0</v>
      </c>
      <c r="M1594" s="286">
        <v>0</v>
      </c>
      <c r="N1594" s="286">
        <v>0</v>
      </c>
    </row>
    <row r="1595" spans="1:14" ht="15" x14ac:dyDescent="0.25">
      <c r="A1595" t="s">
        <v>1260</v>
      </c>
      <c r="B1595" t="s">
        <v>1259</v>
      </c>
      <c r="C1595">
        <v>0.5</v>
      </c>
      <c r="D1595" t="s">
        <v>403</v>
      </c>
      <c r="E1595" t="s">
        <v>519</v>
      </c>
      <c r="F1595" t="s">
        <v>519</v>
      </c>
      <c r="G1595" s="284">
        <v>0</v>
      </c>
      <c r="H1595"/>
      <c r="I1595"/>
      <c r="J1595"/>
      <c r="K1595" s="285">
        <v>44927</v>
      </c>
      <c r="L1595" s="286">
        <v>0</v>
      </c>
      <c r="M1595" s="286">
        <v>0</v>
      </c>
      <c r="N1595" s="286">
        <v>0</v>
      </c>
    </row>
    <row r="1596" spans="1:14" ht="15" x14ac:dyDescent="0.25">
      <c r="A1596" t="s">
        <v>1257</v>
      </c>
      <c r="B1596" t="s">
        <v>1257</v>
      </c>
      <c r="C1596">
        <v>0.5</v>
      </c>
      <c r="D1596" t="s">
        <v>403</v>
      </c>
      <c r="E1596" t="s">
        <v>519</v>
      </c>
      <c r="F1596" t="s">
        <v>519</v>
      </c>
      <c r="G1596" s="284">
        <v>0</v>
      </c>
      <c r="H1596"/>
      <c r="I1596"/>
      <c r="J1596"/>
      <c r="K1596" s="285">
        <v>44927</v>
      </c>
      <c r="L1596" s="286">
        <v>0</v>
      </c>
      <c r="M1596" s="286">
        <v>0</v>
      </c>
      <c r="N1596" s="286">
        <v>0</v>
      </c>
    </row>
    <row r="1597" spans="1:14" ht="15" x14ac:dyDescent="0.25">
      <c r="A1597" t="s">
        <v>1258</v>
      </c>
      <c r="B1597" t="s">
        <v>1257</v>
      </c>
      <c r="C1597">
        <v>0.5</v>
      </c>
      <c r="D1597" t="s">
        <v>403</v>
      </c>
      <c r="E1597" t="s">
        <v>519</v>
      </c>
      <c r="F1597" t="s">
        <v>519</v>
      </c>
      <c r="G1597" s="284">
        <v>0</v>
      </c>
      <c r="H1597"/>
      <c r="I1597"/>
      <c r="J1597"/>
      <c r="K1597" s="285">
        <v>44927</v>
      </c>
      <c r="L1597" s="286">
        <v>0</v>
      </c>
      <c r="M1597" s="286">
        <v>0</v>
      </c>
      <c r="N1597" s="286">
        <v>0</v>
      </c>
    </row>
    <row r="1598" spans="1:14" ht="15" x14ac:dyDescent="0.25">
      <c r="A1598" t="s">
        <v>1256</v>
      </c>
      <c r="B1598" t="s">
        <v>1255</v>
      </c>
      <c r="C1598">
        <v>0.5</v>
      </c>
      <c r="D1598" t="s">
        <v>403</v>
      </c>
      <c r="E1598" t="s">
        <v>519</v>
      </c>
      <c r="F1598" t="s">
        <v>519</v>
      </c>
      <c r="G1598" s="284">
        <v>0</v>
      </c>
      <c r="H1598"/>
      <c r="I1598"/>
      <c r="J1598"/>
      <c r="K1598" s="285">
        <v>43101</v>
      </c>
      <c r="L1598" s="286">
        <v>0</v>
      </c>
      <c r="M1598" s="286">
        <v>0</v>
      </c>
      <c r="N1598" s="286">
        <v>0</v>
      </c>
    </row>
    <row r="1599" spans="1:14" ht="15" x14ac:dyDescent="0.25">
      <c r="A1599" t="s">
        <v>1254</v>
      </c>
      <c r="B1599" t="s">
        <v>520</v>
      </c>
      <c r="C1599">
        <v>0.5</v>
      </c>
      <c r="D1599" t="s">
        <v>403</v>
      </c>
      <c r="E1599" t="s">
        <v>519</v>
      </c>
      <c r="F1599" t="s">
        <v>519</v>
      </c>
      <c r="G1599" s="284">
        <v>0</v>
      </c>
      <c r="H1599"/>
      <c r="I1599"/>
      <c r="J1599"/>
      <c r="K1599" s="285">
        <v>41730</v>
      </c>
      <c r="L1599" s="286">
        <v>0</v>
      </c>
      <c r="M1599" s="286">
        <v>0</v>
      </c>
      <c r="N1599" s="286">
        <v>0</v>
      </c>
    </row>
    <row r="1600" spans="1:14" ht="15" x14ac:dyDescent="0.25">
      <c r="A1600" t="s">
        <v>1253</v>
      </c>
      <c r="B1600" t="s">
        <v>520</v>
      </c>
      <c r="C1600">
        <v>0.5</v>
      </c>
      <c r="D1600" t="s">
        <v>403</v>
      </c>
      <c r="E1600" t="s">
        <v>519</v>
      </c>
      <c r="F1600" t="s">
        <v>519</v>
      </c>
      <c r="G1600" s="284">
        <v>0</v>
      </c>
      <c r="H1600"/>
      <c r="I1600"/>
      <c r="J1600"/>
      <c r="K1600" s="285">
        <v>41730</v>
      </c>
      <c r="L1600" s="286">
        <v>0</v>
      </c>
      <c r="M1600" s="286">
        <v>0</v>
      </c>
      <c r="N1600" s="286">
        <v>0</v>
      </c>
    </row>
    <row r="1601" spans="1:14" ht="15" x14ac:dyDescent="0.25">
      <c r="A1601" t="s">
        <v>1251</v>
      </c>
      <c r="B1601" t="s">
        <v>1251</v>
      </c>
      <c r="C1601">
        <v>0.5</v>
      </c>
      <c r="D1601" t="s">
        <v>403</v>
      </c>
      <c r="E1601" t="s">
        <v>519</v>
      </c>
      <c r="F1601" t="s">
        <v>519</v>
      </c>
      <c r="G1601" s="284">
        <v>-0.05</v>
      </c>
      <c r="H1601"/>
      <c r="I1601"/>
      <c r="J1601"/>
      <c r="K1601" s="285">
        <v>44927</v>
      </c>
      <c r="L1601" s="286">
        <v>0</v>
      </c>
      <c r="M1601" s="286">
        <v>0</v>
      </c>
      <c r="N1601" s="286">
        <v>0</v>
      </c>
    </row>
    <row r="1602" spans="1:14" ht="15" x14ac:dyDescent="0.25">
      <c r="A1602" t="s">
        <v>1252</v>
      </c>
      <c r="B1602" t="s">
        <v>1251</v>
      </c>
      <c r="C1602">
        <v>0.5</v>
      </c>
      <c r="D1602" t="s">
        <v>403</v>
      </c>
      <c r="E1602" t="s">
        <v>519</v>
      </c>
      <c r="F1602" t="s">
        <v>519</v>
      </c>
      <c r="G1602" s="284">
        <v>-0.05</v>
      </c>
      <c r="H1602"/>
      <c r="I1602"/>
      <c r="J1602"/>
      <c r="K1602" s="285">
        <v>44927</v>
      </c>
      <c r="L1602" s="286">
        <v>0</v>
      </c>
      <c r="M1602" s="286">
        <v>0</v>
      </c>
      <c r="N1602" s="286">
        <v>0</v>
      </c>
    </row>
    <row r="1603" spans="1:14" ht="15" x14ac:dyDescent="0.25">
      <c r="A1603" t="s">
        <v>1249</v>
      </c>
      <c r="B1603" t="s">
        <v>1249</v>
      </c>
      <c r="C1603">
        <v>0.5</v>
      </c>
      <c r="D1603" t="s">
        <v>403</v>
      </c>
      <c r="E1603" t="s">
        <v>519</v>
      </c>
      <c r="F1603" t="s">
        <v>519</v>
      </c>
      <c r="G1603" s="284">
        <v>-0.05</v>
      </c>
      <c r="H1603"/>
      <c r="I1603"/>
      <c r="J1603"/>
      <c r="K1603" s="285">
        <v>44927</v>
      </c>
      <c r="L1603" s="286">
        <v>0</v>
      </c>
      <c r="M1603" s="286">
        <v>0</v>
      </c>
      <c r="N1603" s="286">
        <v>0</v>
      </c>
    </row>
    <row r="1604" spans="1:14" ht="15" x14ac:dyDescent="0.25">
      <c r="A1604" t="s">
        <v>1250</v>
      </c>
      <c r="B1604" t="s">
        <v>1249</v>
      </c>
      <c r="C1604">
        <v>0.5</v>
      </c>
      <c r="D1604" t="s">
        <v>403</v>
      </c>
      <c r="E1604" t="s">
        <v>519</v>
      </c>
      <c r="F1604" t="s">
        <v>519</v>
      </c>
      <c r="G1604" s="284">
        <v>-0.05</v>
      </c>
      <c r="H1604"/>
      <c r="I1604"/>
      <c r="J1604"/>
      <c r="K1604" s="285">
        <v>44927</v>
      </c>
      <c r="L1604" s="286">
        <v>0</v>
      </c>
      <c r="M1604" s="286">
        <v>0</v>
      </c>
      <c r="N1604" s="286">
        <v>0</v>
      </c>
    </row>
    <row r="1605" spans="1:14" ht="15" x14ac:dyDescent="0.25">
      <c r="A1605" t="s">
        <v>1248</v>
      </c>
      <c r="B1605" t="s">
        <v>1247</v>
      </c>
      <c r="C1605">
        <v>0.5</v>
      </c>
      <c r="D1605" t="s">
        <v>403</v>
      </c>
      <c r="E1605" t="s">
        <v>519</v>
      </c>
      <c r="F1605" t="s">
        <v>519</v>
      </c>
      <c r="G1605" s="284">
        <v>0</v>
      </c>
      <c r="H1605"/>
      <c r="I1605"/>
      <c r="J1605"/>
      <c r="K1605" s="285">
        <v>43101</v>
      </c>
      <c r="L1605" s="286">
        <v>0</v>
      </c>
      <c r="M1605" s="286">
        <v>0</v>
      </c>
      <c r="N1605" s="286">
        <v>0</v>
      </c>
    </row>
    <row r="1606" spans="1:14" ht="15" x14ac:dyDescent="0.25">
      <c r="A1606" t="s">
        <v>1246</v>
      </c>
      <c r="B1606" t="s">
        <v>520</v>
      </c>
      <c r="C1606">
        <v>0.5</v>
      </c>
      <c r="D1606" t="s">
        <v>403</v>
      </c>
      <c r="E1606" t="s">
        <v>519</v>
      </c>
      <c r="F1606" t="s">
        <v>519</v>
      </c>
      <c r="G1606" s="284">
        <v>0</v>
      </c>
      <c r="H1606"/>
      <c r="I1606"/>
      <c r="J1606"/>
      <c r="K1606" s="285">
        <v>41730</v>
      </c>
      <c r="L1606" s="286">
        <v>0</v>
      </c>
      <c r="M1606" s="286">
        <v>0</v>
      </c>
      <c r="N1606" s="286">
        <v>0</v>
      </c>
    </row>
    <row r="1607" spans="1:14" ht="15" x14ac:dyDescent="0.25">
      <c r="A1607" t="s">
        <v>1244</v>
      </c>
      <c r="B1607" t="s">
        <v>1244</v>
      </c>
      <c r="C1607">
        <v>0.5</v>
      </c>
      <c r="D1607" t="s">
        <v>403</v>
      </c>
      <c r="E1607" t="s">
        <v>519</v>
      </c>
      <c r="F1607" t="s">
        <v>519</v>
      </c>
      <c r="G1607" s="284">
        <v>0</v>
      </c>
      <c r="H1607"/>
      <c r="I1607"/>
      <c r="J1607"/>
      <c r="K1607" s="285">
        <v>44927</v>
      </c>
      <c r="L1607" s="286">
        <v>0</v>
      </c>
      <c r="M1607" s="286">
        <v>0</v>
      </c>
      <c r="N1607" s="286">
        <v>0</v>
      </c>
    </row>
    <row r="1608" spans="1:14" ht="15" x14ac:dyDescent="0.25">
      <c r="A1608" t="s">
        <v>1245</v>
      </c>
      <c r="B1608" t="s">
        <v>1244</v>
      </c>
      <c r="C1608">
        <v>0.5</v>
      </c>
      <c r="D1608" t="s">
        <v>403</v>
      </c>
      <c r="E1608" t="s">
        <v>519</v>
      </c>
      <c r="F1608" t="s">
        <v>519</v>
      </c>
      <c r="G1608" s="284">
        <v>0</v>
      </c>
      <c r="H1608"/>
      <c r="I1608"/>
      <c r="J1608"/>
      <c r="K1608" s="285">
        <v>44927</v>
      </c>
      <c r="L1608" s="286">
        <v>0</v>
      </c>
      <c r="M1608" s="286">
        <v>0</v>
      </c>
      <c r="N1608" s="286">
        <v>0</v>
      </c>
    </row>
    <row r="1609" spans="1:14" ht="15" x14ac:dyDescent="0.25">
      <c r="A1609" t="s">
        <v>1243</v>
      </c>
      <c r="B1609" t="s">
        <v>538</v>
      </c>
      <c r="C1609">
        <v>0.5</v>
      </c>
      <c r="D1609" t="s">
        <v>403</v>
      </c>
      <c r="E1609" t="s">
        <v>519</v>
      </c>
      <c r="F1609" t="s">
        <v>519</v>
      </c>
      <c r="G1609" s="284">
        <v>0</v>
      </c>
      <c r="H1609"/>
      <c r="I1609"/>
      <c r="J1609"/>
      <c r="K1609" s="285">
        <v>40391</v>
      </c>
      <c r="L1609" s="286">
        <v>0</v>
      </c>
      <c r="M1609" s="286">
        <v>0</v>
      </c>
      <c r="N1609" s="286">
        <v>0</v>
      </c>
    </row>
    <row r="1610" spans="1:14" ht="15" x14ac:dyDescent="0.25">
      <c r="A1610" t="s">
        <v>1241</v>
      </c>
      <c r="B1610" t="s">
        <v>1241</v>
      </c>
      <c r="C1610">
        <v>0.5</v>
      </c>
      <c r="D1610" t="s">
        <v>403</v>
      </c>
      <c r="E1610" t="s">
        <v>519</v>
      </c>
      <c r="F1610" t="s">
        <v>519</v>
      </c>
      <c r="G1610" s="284">
        <v>0</v>
      </c>
      <c r="H1610"/>
      <c r="I1610"/>
      <c r="J1610"/>
      <c r="K1610" s="285">
        <v>44927</v>
      </c>
      <c r="L1610" s="286">
        <v>3.3500000000000002E-2</v>
      </c>
      <c r="M1610" s="286">
        <v>0</v>
      </c>
      <c r="N1610" s="286">
        <v>3.3500000000000002E-2</v>
      </c>
    </row>
    <row r="1611" spans="1:14" ht="15" x14ac:dyDescent="0.25">
      <c r="A1611" t="s">
        <v>1242</v>
      </c>
      <c r="B1611" t="s">
        <v>1241</v>
      </c>
      <c r="C1611">
        <v>0.5</v>
      </c>
      <c r="D1611" t="s">
        <v>403</v>
      </c>
      <c r="E1611" t="s">
        <v>519</v>
      </c>
      <c r="F1611" t="s">
        <v>519</v>
      </c>
      <c r="G1611" s="284">
        <v>0</v>
      </c>
      <c r="H1611"/>
      <c r="I1611"/>
      <c r="J1611"/>
      <c r="K1611" s="285">
        <v>44927</v>
      </c>
      <c r="L1611" s="286">
        <v>3.3500000000000002E-2</v>
      </c>
      <c r="M1611" s="286">
        <v>0</v>
      </c>
      <c r="N1611" s="286">
        <v>3.3500000000000002E-2</v>
      </c>
    </row>
    <row r="1612" spans="1:14" ht="15" x14ac:dyDescent="0.25">
      <c r="A1612" t="s">
        <v>1240</v>
      </c>
      <c r="B1612" t="s">
        <v>1240</v>
      </c>
      <c r="C1612">
        <v>0.5</v>
      </c>
      <c r="D1612" t="s">
        <v>403</v>
      </c>
      <c r="E1612" t="s">
        <v>519</v>
      </c>
      <c r="F1612" t="s">
        <v>519</v>
      </c>
      <c r="G1612" s="284">
        <v>0</v>
      </c>
      <c r="H1612"/>
      <c r="I1612"/>
      <c r="J1612"/>
      <c r="K1612" s="285">
        <v>44927</v>
      </c>
      <c r="L1612" s="286">
        <v>3.3500000000000002E-2</v>
      </c>
      <c r="M1612" s="286">
        <v>0</v>
      </c>
      <c r="N1612" s="286">
        <v>3.3500000000000002E-2</v>
      </c>
    </row>
    <row r="1613" spans="1:14" ht="15" x14ac:dyDescent="0.25">
      <c r="A1613" t="s">
        <v>378</v>
      </c>
      <c r="B1613" t="s">
        <v>378</v>
      </c>
      <c r="C1613">
        <v>0.5</v>
      </c>
      <c r="D1613" t="s">
        <v>403</v>
      </c>
      <c r="E1613" t="s">
        <v>519</v>
      </c>
      <c r="F1613" t="s">
        <v>519</v>
      </c>
      <c r="G1613" s="284">
        <v>-0.05</v>
      </c>
      <c r="H1613"/>
      <c r="I1613"/>
      <c r="J1613"/>
      <c r="K1613" s="285">
        <v>44927</v>
      </c>
      <c r="L1613" s="286">
        <v>2.1904761904761903E-2</v>
      </c>
      <c r="M1613" s="286">
        <v>1.095238095238097E-3</v>
      </c>
      <c r="N1613" s="286">
        <v>2.3E-2</v>
      </c>
    </row>
    <row r="1614" spans="1:14" ht="15" x14ac:dyDescent="0.25">
      <c r="A1614" t="s">
        <v>1239</v>
      </c>
      <c r="B1614" t="s">
        <v>378</v>
      </c>
      <c r="C1614">
        <v>0.5</v>
      </c>
      <c r="D1614" t="s">
        <v>403</v>
      </c>
      <c r="E1614" t="s">
        <v>519</v>
      </c>
      <c r="F1614" t="s">
        <v>519</v>
      </c>
      <c r="G1614" s="284">
        <v>-0.05</v>
      </c>
      <c r="H1614"/>
      <c r="I1614"/>
      <c r="J1614"/>
      <c r="K1614" s="285">
        <v>44927</v>
      </c>
      <c r="L1614" s="286">
        <v>2.1904761904761903E-2</v>
      </c>
      <c r="M1614" s="286">
        <v>1.095238095238097E-3</v>
      </c>
      <c r="N1614" s="286">
        <v>2.3E-2</v>
      </c>
    </row>
    <row r="1615" spans="1:14" ht="15" x14ac:dyDescent="0.25">
      <c r="A1615" t="s">
        <v>1238</v>
      </c>
      <c r="B1615" t="s">
        <v>379</v>
      </c>
      <c r="C1615">
        <v>0.5</v>
      </c>
      <c r="D1615" t="s">
        <v>403</v>
      </c>
      <c r="E1615" t="s">
        <v>519</v>
      </c>
      <c r="F1615" t="s">
        <v>519</v>
      </c>
      <c r="G1615" s="284">
        <v>-0.05</v>
      </c>
      <c r="H1615"/>
      <c r="I1615"/>
      <c r="J1615"/>
      <c r="K1615" s="285">
        <v>44927</v>
      </c>
      <c r="L1615" s="286">
        <v>2.8190476190476189E-2</v>
      </c>
      <c r="M1615" s="286">
        <v>1.4095238095238119E-3</v>
      </c>
      <c r="N1615" s="286">
        <v>2.9600000000000001E-2</v>
      </c>
    </row>
    <row r="1616" spans="1:14" ht="15" x14ac:dyDescent="0.25">
      <c r="A1616" t="s">
        <v>379</v>
      </c>
      <c r="B1616" t="s">
        <v>379</v>
      </c>
      <c r="C1616">
        <v>0.5</v>
      </c>
      <c r="D1616" t="s">
        <v>403</v>
      </c>
      <c r="E1616" t="s">
        <v>519</v>
      </c>
      <c r="F1616" t="s">
        <v>519</v>
      </c>
      <c r="G1616" s="284">
        <v>-0.05</v>
      </c>
      <c r="H1616"/>
      <c r="I1616"/>
      <c r="J1616"/>
      <c r="K1616" s="285">
        <v>44927</v>
      </c>
      <c r="L1616" s="286">
        <v>2.8190476190476189E-2</v>
      </c>
      <c r="M1616" s="286">
        <v>1.4095238095238119E-3</v>
      </c>
      <c r="N1616" s="286">
        <v>2.9600000000000001E-2</v>
      </c>
    </row>
    <row r="1617" spans="1:14" ht="15" x14ac:dyDescent="0.25">
      <c r="A1617" t="s">
        <v>1237</v>
      </c>
      <c r="B1617" t="s">
        <v>1236</v>
      </c>
      <c r="C1617">
        <v>0.5</v>
      </c>
      <c r="D1617" t="s">
        <v>403</v>
      </c>
      <c r="E1617" t="s">
        <v>519</v>
      </c>
      <c r="F1617" t="s">
        <v>519</v>
      </c>
      <c r="G1617" s="284">
        <v>-0.05</v>
      </c>
      <c r="H1617"/>
      <c r="I1617"/>
      <c r="J1617"/>
      <c r="K1617" s="285">
        <v>44927</v>
      </c>
      <c r="L1617" s="286">
        <v>1.6952380952380951E-2</v>
      </c>
      <c r="M1617" s="286">
        <v>8.4761904761904844E-4</v>
      </c>
      <c r="N1617" s="286">
        <v>1.78E-2</v>
      </c>
    </row>
    <row r="1618" spans="1:14" ht="15" x14ac:dyDescent="0.25">
      <c r="A1618" t="s">
        <v>1236</v>
      </c>
      <c r="B1618" t="s">
        <v>1236</v>
      </c>
      <c r="C1618">
        <v>0.5</v>
      </c>
      <c r="D1618" t="s">
        <v>403</v>
      </c>
      <c r="E1618" t="s">
        <v>519</v>
      </c>
      <c r="F1618" t="s">
        <v>519</v>
      </c>
      <c r="G1618" s="284">
        <v>-0.05</v>
      </c>
      <c r="H1618"/>
      <c r="I1618"/>
      <c r="J1618"/>
      <c r="K1618" s="285">
        <v>44927</v>
      </c>
      <c r="L1618" s="286">
        <v>1.6952380952380951E-2</v>
      </c>
      <c r="M1618" s="286">
        <v>8.4761904761904844E-4</v>
      </c>
      <c r="N1618" s="286">
        <v>1.78E-2</v>
      </c>
    </row>
    <row r="1619" spans="1:14" ht="15" x14ac:dyDescent="0.25">
      <c r="A1619" t="s">
        <v>380</v>
      </c>
      <c r="B1619" t="s">
        <v>380</v>
      </c>
      <c r="C1619">
        <v>0.5</v>
      </c>
      <c r="D1619" t="s">
        <v>403</v>
      </c>
      <c r="E1619" t="s">
        <v>519</v>
      </c>
      <c r="F1619" t="s">
        <v>519</v>
      </c>
      <c r="G1619" s="284">
        <v>-0.05</v>
      </c>
      <c r="H1619"/>
      <c r="I1619"/>
      <c r="J1619"/>
      <c r="K1619" s="285">
        <v>44927</v>
      </c>
      <c r="L1619" s="286">
        <v>3.3142857142857141E-2</v>
      </c>
      <c r="M1619" s="286">
        <v>1.657142857142857E-3</v>
      </c>
      <c r="N1619" s="286">
        <v>3.4799999999999998E-2</v>
      </c>
    </row>
    <row r="1620" spans="1:14" ht="15" x14ac:dyDescent="0.25">
      <c r="A1620" t="s">
        <v>1235</v>
      </c>
      <c r="B1620" t="s">
        <v>380</v>
      </c>
      <c r="C1620">
        <v>0.5</v>
      </c>
      <c r="D1620" t="s">
        <v>403</v>
      </c>
      <c r="E1620" t="s">
        <v>519</v>
      </c>
      <c r="F1620" t="s">
        <v>519</v>
      </c>
      <c r="G1620" s="284">
        <v>-0.05</v>
      </c>
      <c r="H1620"/>
      <c r="I1620"/>
      <c r="J1620"/>
      <c r="K1620" s="285">
        <v>44927</v>
      </c>
      <c r="L1620" s="286">
        <v>3.3142857142857141E-2</v>
      </c>
      <c r="M1620" s="286">
        <v>1.657142857142857E-3</v>
      </c>
      <c r="N1620" s="286">
        <v>3.4799999999999998E-2</v>
      </c>
    </row>
    <row r="1621" spans="1:14" ht="15" x14ac:dyDescent="0.25">
      <c r="A1621" t="s">
        <v>381</v>
      </c>
      <c r="B1621" t="s">
        <v>381</v>
      </c>
      <c r="C1621">
        <v>0.5</v>
      </c>
      <c r="D1621" t="s">
        <v>403</v>
      </c>
      <c r="E1621" t="s">
        <v>519</v>
      </c>
      <c r="F1621" t="s">
        <v>519</v>
      </c>
      <c r="G1621" s="284">
        <v>-0.05</v>
      </c>
      <c r="H1621"/>
      <c r="I1621"/>
      <c r="J1621"/>
      <c r="K1621" s="285">
        <v>44927</v>
      </c>
      <c r="L1621" s="286">
        <v>3.6952380952380952E-2</v>
      </c>
      <c r="M1621" s="286">
        <v>1.8476190476190493E-3</v>
      </c>
      <c r="N1621" s="286">
        <v>3.8800000000000001E-2</v>
      </c>
    </row>
    <row r="1622" spans="1:14" ht="15" x14ac:dyDescent="0.25">
      <c r="A1622" t="s">
        <v>1234</v>
      </c>
      <c r="B1622" t="s">
        <v>381</v>
      </c>
      <c r="C1622">
        <v>0.5</v>
      </c>
      <c r="D1622" t="s">
        <v>403</v>
      </c>
      <c r="E1622" t="s">
        <v>519</v>
      </c>
      <c r="F1622" t="s">
        <v>519</v>
      </c>
      <c r="G1622" s="284">
        <v>-0.05</v>
      </c>
      <c r="H1622"/>
      <c r="I1622"/>
      <c r="J1622"/>
      <c r="K1622" s="285">
        <v>44927</v>
      </c>
      <c r="L1622" s="286">
        <v>3.6952380952380952E-2</v>
      </c>
      <c r="M1622" s="286">
        <v>1.8476190476190493E-3</v>
      </c>
      <c r="N1622" s="286">
        <v>3.8800000000000001E-2</v>
      </c>
    </row>
    <row r="1623" spans="1:14" ht="15" x14ac:dyDescent="0.25">
      <c r="A1623" t="s">
        <v>1232</v>
      </c>
      <c r="B1623" t="s">
        <v>1232</v>
      </c>
      <c r="C1623">
        <v>0.5</v>
      </c>
      <c r="D1623" t="s">
        <v>403</v>
      </c>
      <c r="E1623" t="s">
        <v>519</v>
      </c>
      <c r="F1623" t="s">
        <v>519</v>
      </c>
      <c r="G1623" s="284">
        <v>-0.05</v>
      </c>
      <c r="H1623"/>
      <c r="I1623"/>
      <c r="J1623"/>
      <c r="K1623" s="285">
        <v>44927</v>
      </c>
      <c r="L1623" s="286">
        <v>1.3904761904761904E-2</v>
      </c>
      <c r="M1623" s="286">
        <v>6.9523809523809599E-4</v>
      </c>
      <c r="N1623" s="286">
        <v>1.46E-2</v>
      </c>
    </row>
    <row r="1624" spans="1:14" ht="15" x14ac:dyDescent="0.25">
      <c r="A1624" t="s">
        <v>1233</v>
      </c>
      <c r="B1624" t="s">
        <v>1232</v>
      </c>
      <c r="C1624">
        <v>0.5</v>
      </c>
      <c r="D1624" t="s">
        <v>403</v>
      </c>
      <c r="E1624" t="s">
        <v>519</v>
      </c>
      <c r="F1624" t="s">
        <v>519</v>
      </c>
      <c r="G1624" s="284">
        <v>-0.05</v>
      </c>
      <c r="H1624"/>
      <c r="I1624"/>
      <c r="J1624"/>
      <c r="K1624" s="285">
        <v>44927</v>
      </c>
      <c r="L1624" s="286">
        <v>1.3904761904761904E-2</v>
      </c>
      <c r="M1624" s="286">
        <v>6.9523809523809599E-4</v>
      </c>
      <c r="N1624" s="286">
        <v>1.46E-2</v>
      </c>
    </row>
    <row r="1625" spans="1:14" ht="15" x14ac:dyDescent="0.25">
      <c r="A1625" t="s">
        <v>1230</v>
      </c>
      <c r="B1625" t="s">
        <v>1230</v>
      </c>
      <c r="C1625">
        <v>0.5</v>
      </c>
      <c r="D1625" t="s">
        <v>403</v>
      </c>
      <c r="E1625" t="s">
        <v>519</v>
      </c>
      <c r="F1625" t="s">
        <v>519</v>
      </c>
      <c r="G1625" s="284">
        <v>0</v>
      </c>
      <c r="H1625"/>
      <c r="I1625"/>
      <c r="J1625"/>
      <c r="K1625" s="285">
        <v>44927</v>
      </c>
      <c r="L1625" s="286">
        <v>1.8700000000000001E-2</v>
      </c>
      <c r="M1625" s="286">
        <v>0</v>
      </c>
      <c r="N1625" s="286">
        <v>1.8700000000000001E-2</v>
      </c>
    </row>
    <row r="1626" spans="1:14" ht="15" x14ac:dyDescent="0.25">
      <c r="A1626" t="s">
        <v>1231</v>
      </c>
      <c r="B1626" t="s">
        <v>1230</v>
      </c>
      <c r="C1626">
        <v>0.5</v>
      </c>
      <c r="D1626" t="s">
        <v>403</v>
      </c>
      <c r="E1626" t="s">
        <v>519</v>
      </c>
      <c r="F1626" t="s">
        <v>519</v>
      </c>
      <c r="G1626" s="284">
        <v>0</v>
      </c>
      <c r="H1626"/>
      <c r="I1626"/>
      <c r="J1626"/>
      <c r="K1626" s="285">
        <v>44927</v>
      </c>
      <c r="L1626" s="286">
        <v>1.8700000000000001E-2</v>
      </c>
      <c r="M1626" s="286">
        <v>0</v>
      </c>
      <c r="N1626" s="286">
        <v>1.8700000000000001E-2</v>
      </c>
    </row>
    <row r="1627" spans="1:14" ht="15" x14ac:dyDescent="0.25">
      <c r="A1627" t="s">
        <v>382</v>
      </c>
      <c r="B1627" t="s">
        <v>382</v>
      </c>
      <c r="C1627">
        <v>0.5</v>
      </c>
      <c r="D1627" t="s">
        <v>403</v>
      </c>
      <c r="E1627" t="s">
        <v>519</v>
      </c>
      <c r="F1627" t="s">
        <v>519</v>
      </c>
      <c r="G1627" s="284">
        <v>-0.2</v>
      </c>
      <c r="H1627"/>
      <c r="I1627"/>
      <c r="J1627"/>
      <c r="K1627" s="285">
        <v>44927</v>
      </c>
      <c r="L1627" s="286">
        <v>2.3583333333333335E-2</v>
      </c>
      <c r="M1627" s="286">
        <v>4.7166666666666676E-3</v>
      </c>
      <c r="N1627" s="286">
        <v>2.8300000000000002E-2</v>
      </c>
    </row>
    <row r="1628" spans="1:14" ht="15" x14ac:dyDescent="0.25">
      <c r="A1628" t="s">
        <v>1229</v>
      </c>
      <c r="B1628" t="s">
        <v>382</v>
      </c>
      <c r="C1628">
        <v>0.5</v>
      </c>
      <c r="D1628" t="s">
        <v>403</v>
      </c>
      <c r="E1628" t="s">
        <v>519</v>
      </c>
      <c r="F1628" t="s">
        <v>519</v>
      </c>
      <c r="G1628" s="284">
        <v>-0.2</v>
      </c>
      <c r="H1628"/>
      <c r="I1628"/>
      <c r="J1628"/>
      <c r="K1628" s="285">
        <v>44927</v>
      </c>
      <c r="L1628" s="286">
        <v>2.3583333333333335E-2</v>
      </c>
      <c r="M1628" s="286">
        <v>4.7166666666666676E-3</v>
      </c>
      <c r="N1628" s="286">
        <v>2.8300000000000002E-2</v>
      </c>
    </row>
    <row r="1629" spans="1:14" ht="15" x14ac:dyDescent="0.25">
      <c r="A1629" t="s">
        <v>383</v>
      </c>
      <c r="B1629" t="s">
        <v>383</v>
      </c>
      <c r="C1629">
        <v>0.5</v>
      </c>
      <c r="D1629" t="s">
        <v>403</v>
      </c>
      <c r="E1629" t="s">
        <v>519</v>
      </c>
      <c r="F1629" t="s">
        <v>519</v>
      </c>
      <c r="G1629" s="284">
        <v>-0.1</v>
      </c>
      <c r="H1629"/>
      <c r="I1629"/>
      <c r="J1629"/>
      <c r="K1629" s="285">
        <v>44927</v>
      </c>
      <c r="L1629" s="286">
        <v>3.1272727272727271E-2</v>
      </c>
      <c r="M1629" s="286">
        <v>3.1272727272727285E-3</v>
      </c>
      <c r="N1629" s="286">
        <v>3.44E-2</v>
      </c>
    </row>
    <row r="1630" spans="1:14" ht="15" x14ac:dyDescent="0.25">
      <c r="A1630" t="s">
        <v>1228</v>
      </c>
      <c r="B1630" t="s">
        <v>383</v>
      </c>
      <c r="C1630">
        <v>0.5</v>
      </c>
      <c r="D1630" t="s">
        <v>403</v>
      </c>
      <c r="E1630" t="s">
        <v>519</v>
      </c>
      <c r="F1630" t="s">
        <v>519</v>
      </c>
      <c r="G1630" s="284">
        <v>-0.1</v>
      </c>
      <c r="H1630"/>
      <c r="I1630"/>
      <c r="J1630"/>
      <c r="K1630" s="285">
        <v>44927</v>
      </c>
      <c r="L1630" s="286">
        <v>3.1272727272727271E-2</v>
      </c>
      <c r="M1630" s="286">
        <v>3.1272727272727285E-3</v>
      </c>
      <c r="N1630" s="286">
        <v>3.44E-2</v>
      </c>
    </row>
    <row r="1631" spans="1:14" ht="15" x14ac:dyDescent="0.25">
      <c r="A1631" t="s">
        <v>384</v>
      </c>
      <c r="B1631" t="s">
        <v>384</v>
      </c>
      <c r="C1631">
        <v>0.5</v>
      </c>
      <c r="D1631" t="s">
        <v>403</v>
      </c>
      <c r="E1631" t="s">
        <v>519</v>
      </c>
      <c r="F1631" t="s">
        <v>519</v>
      </c>
      <c r="G1631" s="284">
        <v>-0.05</v>
      </c>
      <c r="H1631"/>
      <c r="I1631"/>
      <c r="J1631"/>
      <c r="K1631" s="285">
        <v>44927</v>
      </c>
      <c r="L1631" s="286">
        <v>4.3142857142857143E-2</v>
      </c>
      <c r="M1631" s="286">
        <v>2.1571428571428575E-3</v>
      </c>
      <c r="N1631" s="286">
        <v>4.53E-2</v>
      </c>
    </row>
    <row r="1632" spans="1:14" ht="15" x14ac:dyDescent="0.25">
      <c r="A1632" t="s">
        <v>1227</v>
      </c>
      <c r="B1632" t="s">
        <v>384</v>
      </c>
      <c r="C1632">
        <v>0.5</v>
      </c>
      <c r="D1632" t="s">
        <v>403</v>
      </c>
      <c r="E1632" t="s">
        <v>519</v>
      </c>
      <c r="F1632" t="s">
        <v>519</v>
      </c>
      <c r="G1632" s="284">
        <v>-0.05</v>
      </c>
      <c r="H1632"/>
      <c r="I1632"/>
      <c r="J1632"/>
      <c r="K1632" s="285">
        <v>44927</v>
      </c>
      <c r="L1632" s="286">
        <v>4.3142857142857143E-2</v>
      </c>
      <c r="M1632" s="286">
        <v>2.1571428571428575E-3</v>
      </c>
      <c r="N1632" s="286">
        <v>4.53E-2</v>
      </c>
    </row>
    <row r="1633" spans="1:14" ht="15" x14ac:dyDescent="0.25">
      <c r="A1633" t="s">
        <v>385</v>
      </c>
      <c r="B1633" t="s">
        <v>385</v>
      </c>
      <c r="C1633">
        <v>0.5</v>
      </c>
      <c r="D1633" t="s">
        <v>403</v>
      </c>
      <c r="E1633" t="s">
        <v>519</v>
      </c>
      <c r="F1633" t="s">
        <v>519</v>
      </c>
      <c r="G1633" s="284">
        <v>-0.05</v>
      </c>
      <c r="H1633"/>
      <c r="I1633"/>
      <c r="J1633"/>
      <c r="K1633" s="285">
        <v>44927</v>
      </c>
      <c r="L1633" s="286">
        <v>2.7428571428571427E-2</v>
      </c>
      <c r="M1633" s="286">
        <v>1.3714285714285721E-3</v>
      </c>
      <c r="N1633" s="286">
        <v>2.8799999999999999E-2</v>
      </c>
    </row>
    <row r="1634" spans="1:14" ht="15" x14ac:dyDescent="0.25">
      <c r="A1634" t="s">
        <v>1226</v>
      </c>
      <c r="B1634" t="s">
        <v>385</v>
      </c>
      <c r="C1634">
        <v>0.5</v>
      </c>
      <c r="D1634" t="s">
        <v>403</v>
      </c>
      <c r="E1634" t="s">
        <v>519</v>
      </c>
      <c r="F1634" t="s">
        <v>519</v>
      </c>
      <c r="G1634" s="284">
        <v>-0.05</v>
      </c>
      <c r="H1634"/>
      <c r="I1634"/>
      <c r="J1634"/>
      <c r="K1634" s="285">
        <v>44927</v>
      </c>
      <c r="L1634" s="286">
        <v>2.7428571428571427E-2</v>
      </c>
      <c r="M1634" s="286">
        <v>1.3714285714285721E-3</v>
      </c>
      <c r="N1634" s="286">
        <v>2.8799999999999999E-2</v>
      </c>
    </row>
    <row r="1635" spans="1:14" ht="15" x14ac:dyDescent="0.25">
      <c r="A1635" t="s">
        <v>386</v>
      </c>
      <c r="B1635" t="s">
        <v>386</v>
      </c>
      <c r="C1635">
        <v>0.5</v>
      </c>
      <c r="D1635" t="s">
        <v>403</v>
      </c>
      <c r="E1635" t="s">
        <v>519</v>
      </c>
      <c r="F1635" t="s">
        <v>519</v>
      </c>
      <c r="G1635" s="284">
        <v>0</v>
      </c>
      <c r="H1635"/>
      <c r="I1635"/>
      <c r="J1635"/>
      <c r="K1635" s="285">
        <v>44927</v>
      </c>
      <c r="L1635" s="286">
        <v>6.0700000000000004E-2</v>
      </c>
      <c r="M1635" s="286">
        <v>0</v>
      </c>
      <c r="N1635" s="286">
        <v>6.0700000000000004E-2</v>
      </c>
    </row>
    <row r="1636" spans="1:14" ht="15" x14ac:dyDescent="0.25">
      <c r="A1636" t="s">
        <v>1225</v>
      </c>
      <c r="B1636" t="s">
        <v>386</v>
      </c>
      <c r="C1636">
        <v>0.5</v>
      </c>
      <c r="D1636" t="s">
        <v>403</v>
      </c>
      <c r="E1636" t="s">
        <v>519</v>
      </c>
      <c r="F1636" t="s">
        <v>519</v>
      </c>
      <c r="G1636" s="284">
        <v>0</v>
      </c>
      <c r="H1636"/>
      <c r="I1636"/>
      <c r="J1636"/>
      <c r="K1636" s="285">
        <v>44927</v>
      </c>
      <c r="L1636" s="286">
        <v>6.0700000000000004E-2</v>
      </c>
      <c r="M1636" s="286">
        <v>0</v>
      </c>
      <c r="N1636" s="286">
        <v>6.0700000000000004E-2</v>
      </c>
    </row>
    <row r="1637" spans="1:14" ht="15" x14ac:dyDescent="0.25">
      <c r="A1637" t="s">
        <v>1224</v>
      </c>
      <c r="B1637" t="s">
        <v>538</v>
      </c>
      <c r="C1637">
        <v>0.5</v>
      </c>
      <c r="D1637" t="s">
        <v>403</v>
      </c>
      <c r="E1637" t="s">
        <v>519</v>
      </c>
      <c r="F1637" t="s">
        <v>519</v>
      </c>
      <c r="G1637" s="284">
        <v>0</v>
      </c>
      <c r="H1637"/>
      <c r="I1637"/>
      <c r="J1637"/>
      <c r="K1637" s="285">
        <v>40391</v>
      </c>
      <c r="L1637" s="286">
        <v>0</v>
      </c>
      <c r="M1637" s="286">
        <v>0</v>
      </c>
      <c r="N1637" s="286">
        <v>0</v>
      </c>
    </row>
    <row r="1638" spans="1:14" ht="15" x14ac:dyDescent="0.25">
      <c r="A1638" t="s">
        <v>1223</v>
      </c>
      <c r="B1638" t="s">
        <v>1221</v>
      </c>
      <c r="C1638">
        <v>0.5</v>
      </c>
      <c r="D1638" t="s">
        <v>403</v>
      </c>
      <c r="E1638" t="s">
        <v>519</v>
      </c>
      <c r="F1638" t="s">
        <v>519</v>
      </c>
      <c r="G1638" s="284">
        <v>-0.05</v>
      </c>
      <c r="H1638"/>
      <c r="I1638"/>
      <c r="J1638"/>
      <c r="K1638" s="285">
        <v>44927</v>
      </c>
      <c r="L1638" s="286">
        <v>2.5523809523809525E-2</v>
      </c>
      <c r="M1638" s="286">
        <v>1.2761904761904759E-3</v>
      </c>
      <c r="N1638" s="286">
        <v>2.6800000000000001E-2</v>
      </c>
    </row>
    <row r="1639" spans="1:14" ht="15" x14ac:dyDescent="0.25">
      <c r="A1639" t="s">
        <v>1222</v>
      </c>
      <c r="B1639" t="s">
        <v>1221</v>
      </c>
      <c r="C1639">
        <v>0.5</v>
      </c>
      <c r="D1639" t="s">
        <v>403</v>
      </c>
      <c r="E1639" t="s">
        <v>519</v>
      </c>
      <c r="F1639" t="s">
        <v>519</v>
      </c>
      <c r="G1639" s="284">
        <v>-0.05</v>
      </c>
      <c r="H1639"/>
      <c r="I1639"/>
      <c r="J1639"/>
      <c r="K1639" s="285">
        <v>44927</v>
      </c>
      <c r="L1639" s="286">
        <v>2.5523809523809525E-2</v>
      </c>
      <c r="M1639" s="286">
        <v>1.2761904761904759E-3</v>
      </c>
      <c r="N1639" s="286">
        <v>2.6800000000000001E-2</v>
      </c>
    </row>
    <row r="1640" spans="1:14" ht="15" x14ac:dyDescent="0.25">
      <c r="A1640" t="s">
        <v>244</v>
      </c>
      <c r="B1640" t="s">
        <v>244</v>
      </c>
      <c r="C1640">
        <v>0.5</v>
      </c>
      <c r="D1640" t="s">
        <v>403</v>
      </c>
      <c r="E1640" t="s">
        <v>519</v>
      </c>
      <c r="F1640" t="s">
        <v>519</v>
      </c>
      <c r="G1640" s="284">
        <v>-0.05</v>
      </c>
      <c r="H1640"/>
      <c r="I1640"/>
      <c r="J1640"/>
      <c r="K1640" s="285">
        <v>44927</v>
      </c>
      <c r="L1640" s="286">
        <v>2.3333333333333334E-2</v>
      </c>
      <c r="M1640" s="286">
        <v>1.1666666666666665E-3</v>
      </c>
      <c r="N1640" s="286">
        <v>2.4500000000000001E-2</v>
      </c>
    </row>
    <row r="1641" spans="1:14" ht="15" x14ac:dyDescent="0.25">
      <c r="A1641" t="s">
        <v>1220</v>
      </c>
      <c r="B1641" t="s">
        <v>244</v>
      </c>
      <c r="C1641">
        <v>0.5</v>
      </c>
      <c r="D1641" t="s">
        <v>403</v>
      </c>
      <c r="E1641" t="s">
        <v>519</v>
      </c>
      <c r="F1641" t="s">
        <v>519</v>
      </c>
      <c r="G1641" s="284">
        <v>-0.05</v>
      </c>
      <c r="H1641"/>
      <c r="I1641"/>
      <c r="J1641"/>
      <c r="K1641" s="285">
        <v>44927</v>
      </c>
      <c r="L1641" s="286">
        <v>2.3333333333333334E-2</v>
      </c>
      <c r="M1641" s="286">
        <v>1.1666666666666665E-3</v>
      </c>
      <c r="N1641" s="286">
        <v>2.4500000000000001E-2</v>
      </c>
    </row>
    <row r="1642" spans="1:14" ht="15" x14ac:dyDescent="0.25">
      <c r="A1642" t="s">
        <v>1218</v>
      </c>
      <c r="B1642" t="s">
        <v>1218</v>
      </c>
      <c r="C1642">
        <v>0.5</v>
      </c>
      <c r="D1642" t="s">
        <v>403</v>
      </c>
      <c r="E1642" t="s">
        <v>519</v>
      </c>
      <c r="F1642" t="s">
        <v>519</v>
      </c>
      <c r="G1642" s="284">
        <v>-0.05</v>
      </c>
      <c r="H1642"/>
      <c r="I1642"/>
      <c r="J1642"/>
      <c r="K1642" s="285">
        <v>44927</v>
      </c>
      <c r="L1642" s="286">
        <v>2.3904761904761901E-2</v>
      </c>
      <c r="M1642" s="286">
        <v>1.1952380952380964E-3</v>
      </c>
      <c r="N1642" s="286">
        <v>2.5099999999999997E-2</v>
      </c>
    </row>
    <row r="1643" spans="1:14" ht="15" x14ac:dyDescent="0.25">
      <c r="A1643" t="s">
        <v>1219</v>
      </c>
      <c r="B1643" t="s">
        <v>1218</v>
      </c>
      <c r="C1643">
        <v>0.5</v>
      </c>
      <c r="D1643" t="s">
        <v>403</v>
      </c>
      <c r="E1643" t="s">
        <v>519</v>
      </c>
      <c r="F1643" t="s">
        <v>519</v>
      </c>
      <c r="G1643" s="284">
        <v>-0.05</v>
      </c>
      <c r="H1643"/>
      <c r="I1643"/>
      <c r="J1643"/>
      <c r="K1643" s="285">
        <v>44927</v>
      </c>
      <c r="L1643" s="286">
        <v>2.3904761904761901E-2</v>
      </c>
      <c r="M1643" s="286">
        <v>1.1952380952380964E-3</v>
      </c>
      <c r="N1643" s="286">
        <v>2.5099999999999997E-2</v>
      </c>
    </row>
    <row r="1644" spans="1:14" ht="15" x14ac:dyDescent="0.25">
      <c r="A1644" t="s">
        <v>1217</v>
      </c>
      <c r="B1644" t="s">
        <v>520</v>
      </c>
      <c r="C1644">
        <v>0.5</v>
      </c>
      <c r="D1644" t="s">
        <v>403</v>
      </c>
      <c r="E1644" t="s">
        <v>519</v>
      </c>
      <c r="F1644" t="s">
        <v>519</v>
      </c>
      <c r="G1644" s="284">
        <v>0</v>
      </c>
      <c r="H1644"/>
      <c r="I1644"/>
      <c r="J1644"/>
      <c r="K1644" s="285">
        <v>44927</v>
      </c>
      <c r="L1644" s="286">
        <v>0</v>
      </c>
      <c r="M1644" s="286">
        <v>0</v>
      </c>
      <c r="N1644" s="286">
        <v>0</v>
      </c>
    </row>
    <row r="1645" spans="1:14" ht="15" x14ac:dyDescent="0.25">
      <c r="A1645" t="s">
        <v>1216</v>
      </c>
      <c r="B1645" t="s">
        <v>1214</v>
      </c>
      <c r="C1645">
        <v>0.5</v>
      </c>
      <c r="D1645" t="s">
        <v>403</v>
      </c>
      <c r="E1645" t="s">
        <v>519</v>
      </c>
      <c r="F1645" t="s">
        <v>519</v>
      </c>
      <c r="G1645" s="284">
        <v>-0.05</v>
      </c>
      <c r="H1645"/>
      <c r="I1645"/>
      <c r="J1645"/>
      <c r="K1645" s="285">
        <v>44927</v>
      </c>
      <c r="L1645" s="286">
        <v>3.266666666666667E-2</v>
      </c>
      <c r="M1645" s="286">
        <v>1.6333333333333339E-3</v>
      </c>
      <c r="N1645" s="286">
        <v>3.4300000000000004E-2</v>
      </c>
    </row>
    <row r="1646" spans="1:14" ht="15" x14ac:dyDescent="0.25">
      <c r="A1646" t="s">
        <v>1215</v>
      </c>
      <c r="B1646" t="s">
        <v>1214</v>
      </c>
      <c r="C1646">
        <v>0.5</v>
      </c>
      <c r="D1646" t="s">
        <v>403</v>
      </c>
      <c r="E1646" t="s">
        <v>519</v>
      </c>
      <c r="F1646" t="s">
        <v>519</v>
      </c>
      <c r="G1646" s="284">
        <v>-0.05</v>
      </c>
      <c r="H1646"/>
      <c r="I1646"/>
      <c r="J1646"/>
      <c r="K1646" s="285">
        <v>44927</v>
      </c>
      <c r="L1646" s="286">
        <v>3.266666666666667E-2</v>
      </c>
      <c r="M1646" s="286">
        <v>1.6333333333333339E-3</v>
      </c>
      <c r="N1646" s="286">
        <v>3.4300000000000004E-2</v>
      </c>
    </row>
    <row r="1647" spans="1:14" ht="15" x14ac:dyDescent="0.25">
      <c r="A1647" t="s">
        <v>1213</v>
      </c>
      <c r="B1647" t="s">
        <v>1112</v>
      </c>
      <c r="C1647">
        <v>0.5</v>
      </c>
      <c r="D1647" t="s">
        <v>1212</v>
      </c>
      <c r="E1647" t="s">
        <v>519</v>
      </c>
      <c r="F1647" t="s">
        <v>519</v>
      </c>
      <c r="G1647" s="284">
        <v>0</v>
      </c>
      <c r="H1647"/>
      <c r="I1647"/>
      <c r="J1647"/>
      <c r="K1647" s="285">
        <v>42979</v>
      </c>
      <c r="L1647" s="286">
        <v>0</v>
      </c>
      <c r="M1647" s="286">
        <v>0</v>
      </c>
      <c r="N1647" s="286">
        <v>0</v>
      </c>
    </row>
    <row r="1648" spans="1:14" ht="15" x14ac:dyDescent="0.25">
      <c r="A1648" t="s">
        <v>1211</v>
      </c>
      <c r="B1648" t="s">
        <v>538</v>
      </c>
      <c r="C1648">
        <v>0.5</v>
      </c>
      <c r="D1648" t="s">
        <v>403</v>
      </c>
      <c r="E1648" t="s">
        <v>519</v>
      </c>
      <c r="F1648" t="s">
        <v>519</v>
      </c>
      <c r="G1648" s="284">
        <v>0</v>
      </c>
      <c r="H1648"/>
      <c r="I1648"/>
      <c r="J1648"/>
      <c r="K1648" s="285">
        <v>40391</v>
      </c>
      <c r="L1648" s="286">
        <v>0</v>
      </c>
      <c r="M1648" s="286">
        <v>0</v>
      </c>
      <c r="N1648" s="286">
        <v>0</v>
      </c>
    </row>
    <row r="1649" spans="1:14" ht="15" x14ac:dyDescent="0.25">
      <c r="A1649" t="s">
        <v>1210</v>
      </c>
      <c r="B1649" t="s">
        <v>538</v>
      </c>
      <c r="C1649">
        <v>0.5</v>
      </c>
      <c r="D1649" t="s">
        <v>403</v>
      </c>
      <c r="E1649" t="s">
        <v>519</v>
      </c>
      <c r="F1649" t="s">
        <v>519</v>
      </c>
      <c r="G1649" s="284">
        <v>0</v>
      </c>
      <c r="H1649"/>
      <c r="I1649"/>
      <c r="J1649"/>
      <c r="K1649" s="285">
        <v>40391</v>
      </c>
      <c r="L1649" s="286">
        <v>0</v>
      </c>
      <c r="M1649" s="286">
        <v>0</v>
      </c>
      <c r="N1649" s="286">
        <v>0</v>
      </c>
    </row>
    <row r="1650" spans="1:14" ht="15" x14ac:dyDescent="0.25">
      <c r="A1650" t="s">
        <v>1209</v>
      </c>
      <c r="B1650" t="s">
        <v>1208</v>
      </c>
      <c r="C1650">
        <v>0.5</v>
      </c>
      <c r="D1650" t="s">
        <v>403</v>
      </c>
      <c r="E1650" t="s">
        <v>519</v>
      </c>
      <c r="F1650" t="s">
        <v>519</v>
      </c>
      <c r="G1650" s="284">
        <v>0</v>
      </c>
      <c r="H1650"/>
      <c r="I1650"/>
      <c r="J1650"/>
      <c r="K1650" s="285">
        <v>40330</v>
      </c>
      <c r="L1650" s="286">
        <v>0</v>
      </c>
      <c r="M1650" s="286">
        <v>0</v>
      </c>
      <c r="N1650" s="286">
        <v>0</v>
      </c>
    </row>
    <row r="1651" spans="1:14" ht="15" x14ac:dyDescent="0.25">
      <c r="A1651" t="s">
        <v>1207</v>
      </c>
      <c r="B1651" t="s">
        <v>1206</v>
      </c>
      <c r="C1651">
        <v>0.5</v>
      </c>
      <c r="D1651" t="s">
        <v>403</v>
      </c>
      <c r="E1651" t="s">
        <v>519</v>
      </c>
      <c r="F1651" t="s">
        <v>519</v>
      </c>
      <c r="G1651" s="284">
        <v>0</v>
      </c>
      <c r="H1651"/>
      <c r="I1651"/>
      <c r="J1651"/>
      <c r="K1651" s="285">
        <v>40664</v>
      </c>
      <c r="L1651" s="286">
        <v>0</v>
      </c>
      <c r="M1651" s="286">
        <v>0</v>
      </c>
      <c r="N1651" s="286">
        <v>0</v>
      </c>
    </row>
    <row r="1652" spans="1:14" ht="15" x14ac:dyDescent="0.25">
      <c r="A1652" t="s">
        <v>1205</v>
      </c>
      <c r="B1652" t="s">
        <v>1204</v>
      </c>
      <c r="C1652">
        <v>0.5</v>
      </c>
      <c r="D1652" t="s">
        <v>403</v>
      </c>
      <c r="E1652" t="s">
        <v>519</v>
      </c>
      <c r="F1652" t="s">
        <v>519</v>
      </c>
      <c r="G1652" s="284">
        <v>0</v>
      </c>
      <c r="H1652"/>
      <c r="I1652"/>
      <c r="J1652"/>
      <c r="K1652" s="285">
        <v>40664</v>
      </c>
      <c r="L1652" s="286">
        <v>0</v>
      </c>
      <c r="M1652" s="286">
        <v>0</v>
      </c>
      <c r="N1652" s="286">
        <v>0</v>
      </c>
    </row>
    <row r="1653" spans="1:14" ht="15" x14ac:dyDescent="0.25">
      <c r="A1653" t="s">
        <v>1203</v>
      </c>
      <c r="B1653" t="s">
        <v>1202</v>
      </c>
      <c r="C1653">
        <v>0.5</v>
      </c>
      <c r="D1653" t="s">
        <v>403</v>
      </c>
      <c r="E1653" t="s">
        <v>519</v>
      </c>
      <c r="F1653" t="s">
        <v>519</v>
      </c>
      <c r="G1653" s="284">
        <v>0</v>
      </c>
      <c r="H1653"/>
      <c r="I1653"/>
      <c r="J1653"/>
      <c r="K1653" s="285">
        <v>41791</v>
      </c>
      <c r="L1653" s="286">
        <v>0</v>
      </c>
      <c r="M1653" s="286">
        <v>0</v>
      </c>
      <c r="N1653" s="286">
        <v>0</v>
      </c>
    </row>
    <row r="1654" spans="1:14" ht="15" x14ac:dyDescent="0.25">
      <c r="A1654" t="s">
        <v>1201</v>
      </c>
      <c r="B1654" t="s">
        <v>538</v>
      </c>
      <c r="C1654">
        <v>0.5</v>
      </c>
      <c r="D1654" t="s">
        <v>403</v>
      </c>
      <c r="E1654" t="s">
        <v>519</v>
      </c>
      <c r="F1654" t="s">
        <v>519</v>
      </c>
      <c r="G1654" s="284">
        <v>0</v>
      </c>
      <c r="H1654"/>
      <c r="I1654"/>
      <c r="J1654"/>
      <c r="K1654" s="285">
        <v>40391</v>
      </c>
      <c r="L1654" s="286">
        <v>0</v>
      </c>
      <c r="M1654" s="286">
        <v>0</v>
      </c>
      <c r="N1654" s="286">
        <v>0</v>
      </c>
    </row>
    <row r="1655" spans="1:14" ht="15" x14ac:dyDescent="0.25">
      <c r="A1655" t="s">
        <v>1200</v>
      </c>
      <c r="B1655" t="s">
        <v>538</v>
      </c>
      <c r="C1655">
        <v>0.5</v>
      </c>
      <c r="D1655" t="s">
        <v>403</v>
      </c>
      <c r="E1655" t="s">
        <v>519</v>
      </c>
      <c r="F1655" t="s">
        <v>519</v>
      </c>
      <c r="G1655" s="284">
        <v>0</v>
      </c>
      <c r="H1655"/>
      <c r="I1655"/>
      <c r="J1655"/>
      <c r="K1655" s="285">
        <v>40391</v>
      </c>
      <c r="L1655" s="286">
        <v>0</v>
      </c>
      <c r="M1655" s="286">
        <v>0</v>
      </c>
      <c r="N1655" s="286">
        <v>0</v>
      </c>
    </row>
    <row r="1656" spans="1:14" ht="15" x14ac:dyDescent="0.25">
      <c r="A1656" t="s">
        <v>1199</v>
      </c>
      <c r="B1656" t="s">
        <v>538</v>
      </c>
      <c r="C1656">
        <v>0.5</v>
      </c>
      <c r="D1656" t="s">
        <v>403</v>
      </c>
      <c r="E1656" t="s">
        <v>519</v>
      </c>
      <c r="F1656" t="s">
        <v>519</v>
      </c>
      <c r="G1656" s="284">
        <v>0</v>
      </c>
      <c r="H1656"/>
      <c r="I1656"/>
      <c r="J1656"/>
      <c r="K1656" s="285">
        <v>40391</v>
      </c>
      <c r="L1656" s="286">
        <v>0</v>
      </c>
      <c r="M1656" s="286">
        <v>0</v>
      </c>
      <c r="N1656" s="286">
        <v>0</v>
      </c>
    </row>
    <row r="1657" spans="1:14" ht="15" x14ac:dyDescent="0.25">
      <c r="A1657" t="s">
        <v>1198</v>
      </c>
      <c r="B1657" t="s">
        <v>538</v>
      </c>
      <c r="C1657">
        <v>0.5</v>
      </c>
      <c r="D1657" t="s">
        <v>403</v>
      </c>
      <c r="E1657" t="s">
        <v>519</v>
      </c>
      <c r="F1657" t="s">
        <v>519</v>
      </c>
      <c r="G1657" s="284">
        <v>0</v>
      </c>
      <c r="H1657"/>
      <c r="I1657"/>
      <c r="J1657"/>
      <c r="K1657" s="285">
        <v>40391</v>
      </c>
      <c r="L1657" s="286">
        <v>0</v>
      </c>
      <c r="M1657" s="286">
        <v>0</v>
      </c>
      <c r="N1657" s="286">
        <v>0</v>
      </c>
    </row>
    <row r="1658" spans="1:14" ht="15" x14ac:dyDescent="0.25">
      <c r="A1658" t="s">
        <v>1197</v>
      </c>
      <c r="B1658" t="s">
        <v>1197</v>
      </c>
      <c r="C1658">
        <v>0.5</v>
      </c>
      <c r="D1658" t="s">
        <v>403</v>
      </c>
      <c r="E1658" t="s">
        <v>519</v>
      </c>
      <c r="F1658" t="s">
        <v>519</v>
      </c>
      <c r="G1658" s="284">
        <v>0</v>
      </c>
      <c r="H1658"/>
      <c r="I1658"/>
      <c r="J1658"/>
      <c r="K1658" s="285">
        <v>40391</v>
      </c>
      <c r="L1658" s="286">
        <v>0</v>
      </c>
      <c r="M1658" s="286">
        <v>0</v>
      </c>
      <c r="N1658" s="286">
        <v>0</v>
      </c>
    </row>
    <row r="1659" spans="1:14" ht="15" x14ac:dyDescent="0.25">
      <c r="A1659" t="s">
        <v>189</v>
      </c>
      <c r="B1659" t="s">
        <v>189</v>
      </c>
      <c r="C1659">
        <v>0.5</v>
      </c>
      <c r="D1659" t="s">
        <v>403</v>
      </c>
      <c r="E1659" t="s">
        <v>519</v>
      </c>
      <c r="F1659" t="s">
        <v>519</v>
      </c>
      <c r="G1659" s="284">
        <v>0</v>
      </c>
      <c r="H1659"/>
      <c r="I1659"/>
      <c r="J1659"/>
      <c r="K1659" s="285">
        <v>44927</v>
      </c>
      <c r="L1659" s="286">
        <v>1.44E-2</v>
      </c>
      <c r="M1659" s="286">
        <v>0</v>
      </c>
      <c r="N1659" s="286">
        <v>1.44E-2</v>
      </c>
    </row>
    <row r="1660" spans="1:14" ht="15" x14ac:dyDescent="0.25">
      <c r="A1660" t="s">
        <v>1196</v>
      </c>
      <c r="B1660" t="s">
        <v>189</v>
      </c>
      <c r="C1660">
        <v>0.5</v>
      </c>
      <c r="D1660" t="s">
        <v>403</v>
      </c>
      <c r="E1660" t="s">
        <v>519</v>
      </c>
      <c r="F1660" t="s">
        <v>519</v>
      </c>
      <c r="G1660" s="284">
        <v>0</v>
      </c>
      <c r="H1660"/>
      <c r="I1660"/>
      <c r="J1660"/>
      <c r="K1660" s="285">
        <v>44927</v>
      </c>
      <c r="L1660" s="286">
        <v>1.44E-2</v>
      </c>
      <c r="M1660" s="286">
        <v>0</v>
      </c>
      <c r="N1660" s="286">
        <v>1.44E-2</v>
      </c>
    </row>
    <row r="1661" spans="1:14" ht="15" x14ac:dyDescent="0.25">
      <c r="A1661" t="s">
        <v>1194</v>
      </c>
      <c r="B1661" t="s">
        <v>1194</v>
      </c>
      <c r="C1661">
        <v>0.5</v>
      </c>
      <c r="D1661" t="s">
        <v>403</v>
      </c>
      <c r="E1661" t="s">
        <v>519</v>
      </c>
      <c r="F1661" t="s">
        <v>519</v>
      </c>
      <c r="G1661" s="284">
        <v>0</v>
      </c>
      <c r="H1661"/>
      <c r="I1661"/>
      <c r="J1661"/>
      <c r="K1661" s="285">
        <v>44927</v>
      </c>
      <c r="L1661" s="286">
        <v>1.3100000000000001E-2</v>
      </c>
      <c r="M1661" s="286">
        <v>0</v>
      </c>
      <c r="N1661" s="286">
        <v>1.3100000000000001E-2</v>
      </c>
    </row>
    <row r="1662" spans="1:14" ht="15" x14ac:dyDescent="0.25">
      <c r="A1662" t="s">
        <v>1195</v>
      </c>
      <c r="B1662" t="s">
        <v>1194</v>
      </c>
      <c r="C1662">
        <v>0.5</v>
      </c>
      <c r="D1662" t="s">
        <v>403</v>
      </c>
      <c r="E1662" t="s">
        <v>519</v>
      </c>
      <c r="F1662" t="s">
        <v>519</v>
      </c>
      <c r="G1662" s="284">
        <v>0</v>
      </c>
      <c r="H1662"/>
      <c r="I1662"/>
      <c r="J1662"/>
      <c r="K1662" s="285">
        <v>44927</v>
      </c>
      <c r="L1662" s="286">
        <v>1.3100000000000001E-2</v>
      </c>
      <c r="M1662" s="286">
        <v>0</v>
      </c>
      <c r="N1662" s="286">
        <v>1.3100000000000001E-2</v>
      </c>
    </row>
    <row r="1663" spans="1:14" ht="15" x14ac:dyDescent="0.25">
      <c r="A1663" t="s">
        <v>1193</v>
      </c>
      <c r="B1663" t="s">
        <v>1187</v>
      </c>
      <c r="C1663">
        <v>0.5</v>
      </c>
      <c r="D1663" t="s">
        <v>403</v>
      </c>
      <c r="E1663" t="s">
        <v>519</v>
      </c>
      <c r="F1663" t="s">
        <v>519</v>
      </c>
      <c r="G1663" s="284">
        <v>-0.05</v>
      </c>
      <c r="H1663"/>
      <c r="I1663"/>
      <c r="J1663"/>
      <c r="K1663" s="285">
        <v>44927</v>
      </c>
      <c r="L1663" s="286">
        <v>2.0285714285714285E-2</v>
      </c>
      <c r="M1663" s="286">
        <v>1.0142857142857141E-3</v>
      </c>
      <c r="N1663" s="286">
        <v>2.1299999999999999E-2</v>
      </c>
    </row>
    <row r="1664" spans="1:14" ht="15" x14ac:dyDescent="0.25">
      <c r="A1664" t="s">
        <v>1192</v>
      </c>
      <c r="B1664" t="s">
        <v>1187</v>
      </c>
      <c r="C1664">
        <v>0.5</v>
      </c>
      <c r="D1664" t="s">
        <v>403</v>
      </c>
      <c r="E1664" t="s">
        <v>519</v>
      </c>
      <c r="F1664" t="s">
        <v>519</v>
      </c>
      <c r="G1664" s="284">
        <v>-0.05</v>
      </c>
      <c r="H1664"/>
      <c r="I1664"/>
      <c r="J1664"/>
      <c r="K1664" s="285">
        <v>44927</v>
      </c>
      <c r="L1664" s="286">
        <v>2.0285714285714285E-2</v>
      </c>
      <c r="M1664" s="286">
        <v>1.0142857142857141E-3</v>
      </c>
      <c r="N1664" s="286">
        <v>2.1299999999999999E-2</v>
      </c>
    </row>
    <row r="1665" spans="1:14" ht="15" x14ac:dyDescent="0.25">
      <c r="A1665" t="s">
        <v>1191</v>
      </c>
      <c r="B1665" t="s">
        <v>1187</v>
      </c>
      <c r="C1665">
        <v>0.5</v>
      </c>
      <c r="D1665" t="s">
        <v>403</v>
      </c>
      <c r="E1665" t="s">
        <v>519</v>
      </c>
      <c r="F1665" t="s">
        <v>519</v>
      </c>
      <c r="G1665" s="284">
        <v>-0.05</v>
      </c>
      <c r="H1665"/>
      <c r="I1665"/>
      <c r="J1665"/>
      <c r="K1665" s="285">
        <v>44927</v>
      </c>
      <c r="L1665" s="286">
        <v>2.0285714285714285E-2</v>
      </c>
      <c r="M1665" s="286">
        <v>1.0142857142857141E-3</v>
      </c>
      <c r="N1665" s="286">
        <v>2.1299999999999999E-2</v>
      </c>
    </row>
    <row r="1666" spans="1:14" ht="15" x14ac:dyDescent="0.25">
      <c r="A1666" t="s">
        <v>1190</v>
      </c>
      <c r="B1666" t="s">
        <v>1187</v>
      </c>
      <c r="C1666">
        <v>0.5</v>
      </c>
      <c r="D1666" t="s">
        <v>403</v>
      </c>
      <c r="E1666" t="s">
        <v>519</v>
      </c>
      <c r="F1666" t="s">
        <v>519</v>
      </c>
      <c r="G1666" s="284">
        <v>-0.05</v>
      </c>
      <c r="H1666"/>
      <c r="I1666"/>
      <c r="J1666"/>
      <c r="K1666" s="285">
        <v>44927</v>
      </c>
      <c r="L1666" s="286">
        <v>2.0285714285714285E-2</v>
      </c>
      <c r="M1666" s="286">
        <v>1.0142857142857141E-3</v>
      </c>
      <c r="N1666" s="286">
        <v>2.1299999999999999E-2</v>
      </c>
    </row>
    <row r="1667" spans="1:14" ht="15" x14ac:dyDescent="0.25">
      <c r="A1667" t="s">
        <v>1189</v>
      </c>
      <c r="B1667" t="s">
        <v>1187</v>
      </c>
      <c r="C1667">
        <v>0.5</v>
      </c>
      <c r="D1667" t="s">
        <v>403</v>
      </c>
      <c r="E1667" t="s">
        <v>519</v>
      </c>
      <c r="F1667" t="s">
        <v>519</v>
      </c>
      <c r="G1667" s="284">
        <v>-0.05</v>
      </c>
      <c r="H1667"/>
      <c r="I1667"/>
      <c r="J1667"/>
      <c r="K1667" s="285">
        <v>44927</v>
      </c>
      <c r="L1667" s="286">
        <v>2.0285714285714285E-2</v>
      </c>
      <c r="M1667" s="286">
        <v>1.0142857142857141E-3</v>
      </c>
      <c r="N1667" s="286">
        <v>2.1299999999999999E-2</v>
      </c>
    </row>
    <row r="1668" spans="1:14" ht="15" x14ac:dyDescent="0.25">
      <c r="A1668" t="s">
        <v>154</v>
      </c>
      <c r="B1668" t="s">
        <v>1187</v>
      </c>
      <c r="C1668">
        <v>0.5</v>
      </c>
      <c r="D1668" t="s">
        <v>403</v>
      </c>
      <c r="E1668" t="s">
        <v>519</v>
      </c>
      <c r="F1668" t="s">
        <v>519</v>
      </c>
      <c r="G1668" s="284">
        <v>-0.05</v>
      </c>
      <c r="H1668"/>
      <c r="I1668"/>
      <c r="J1668"/>
      <c r="K1668" s="285">
        <v>44927</v>
      </c>
      <c r="L1668" s="286">
        <v>2.0285714285714285E-2</v>
      </c>
      <c r="M1668" s="286">
        <v>1.0142857142857141E-3</v>
      </c>
      <c r="N1668" s="286">
        <v>2.1299999999999999E-2</v>
      </c>
    </row>
    <row r="1669" spans="1:14" ht="15" x14ac:dyDescent="0.25">
      <c r="A1669" t="s">
        <v>1188</v>
      </c>
      <c r="B1669" t="s">
        <v>1187</v>
      </c>
      <c r="C1669">
        <v>0.5</v>
      </c>
      <c r="D1669" t="s">
        <v>403</v>
      </c>
      <c r="E1669" t="s">
        <v>519</v>
      </c>
      <c r="F1669" t="s">
        <v>519</v>
      </c>
      <c r="G1669" s="284">
        <v>-0.05</v>
      </c>
      <c r="H1669"/>
      <c r="I1669"/>
      <c r="J1669"/>
      <c r="K1669" s="285">
        <v>44927</v>
      </c>
      <c r="L1669" s="286">
        <v>2.0285714285714285E-2</v>
      </c>
      <c r="M1669" s="286">
        <v>1.0142857142857141E-3</v>
      </c>
      <c r="N1669" s="286">
        <v>2.1299999999999999E-2</v>
      </c>
    </row>
    <row r="1670" spans="1:14" ht="15" x14ac:dyDescent="0.25">
      <c r="A1670" t="s">
        <v>1186</v>
      </c>
      <c r="B1670" t="s">
        <v>1185</v>
      </c>
      <c r="C1670">
        <v>0.5</v>
      </c>
      <c r="D1670" t="s">
        <v>403</v>
      </c>
      <c r="E1670" t="s">
        <v>519</v>
      </c>
      <c r="F1670" t="s">
        <v>519</v>
      </c>
      <c r="G1670" s="284">
        <v>-0.05</v>
      </c>
      <c r="H1670"/>
      <c r="I1670"/>
      <c r="J1670"/>
      <c r="K1670" s="285">
        <v>44927</v>
      </c>
      <c r="L1670" s="286">
        <v>2.0285714285714285E-2</v>
      </c>
      <c r="M1670" s="286">
        <v>1.0142857142857141E-3</v>
      </c>
      <c r="N1670" s="286">
        <v>2.1299999999999999E-2</v>
      </c>
    </row>
    <row r="1671" spans="1:14" ht="15" x14ac:dyDescent="0.25">
      <c r="A1671" t="s">
        <v>1185</v>
      </c>
      <c r="B1671" t="s">
        <v>1185</v>
      </c>
      <c r="C1671">
        <v>0.5</v>
      </c>
      <c r="D1671" t="s">
        <v>403</v>
      </c>
      <c r="E1671" t="s">
        <v>519</v>
      </c>
      <c r="F1671" t="s">
        <v>519</v>
      </c>
      <c r="G1671" s="284">
        <v>-0.05</v>
      </c>
      <c r="H1671"/>
      <c r="I1671"/>
      <c r="J1671"/>
      <c r="K1671" s="285">
        <v>44927</v>
      </c>
      <c r="L1671" s="286">
        <v>2.0285714285714285E-2</v>
      </c>
      <c r="M1671" s="286">
        <v>1.0142857142857141E-3</v>
      </c>
      <c r="N1671" s="286">
        <v>2.1299999999999999E-2</v>
      </c>
    </row>
    <row r="1672" spans="1:14" ht="15" x14ac:dyDescent="0.25">
      <c r="A1672" t="s">
        <v>1184</v>
      </c>
      <c r="B1672" t="s">
        <v>1184</v>
      </c>
      <c r="C1672">
        <v>0.5</v>
      </c>
      <c r="D1672" t="s">
        <v>403</v>
      </c>
      <c r="E1672" t="s">
        <v>519</v>
      </c>
      <c r="F1672" t="s">
        <v>519</v>
      </c>
      <c r="G1672" s="284">
        <v>0</v>
      </c>
      <c r="H1672"/>
      <c r="I1672"/>
      <c r="J1672"/>
      <c r="K1672" s="285">
        <v>40330</v>
      </c>
      <c r="L1672" s="286">
        <v>0</v>
      </c>
      <c r="M1672" s="286">
        <v>0</v>
      </c>
      <c r="N1672" s="286">
        <v>0</v>
      </c>
    </row>
    <row r="1673" spans="1:14" ht="15" x14ac:dyDescent="0.25">
      <c r="A1673" t="s">
        <v>1183</v>
      </c>
      <c r="B1673" t="s">
        <v>1182</v>
      </c>
      <c r="C1673">
        <v>0.5</v>
      </c>
      <c r="D1673" t="s">
        <v>403</v>
      </c>
      <c r="E1673" t="s">
        <v>519</v>
      </c>
      <c r="F1673" t="s">
        <v>519</v>
      </c>
      <c r="G1673" s="284">
        <v>0</v>
      </c>
      <c r="H1673"/>
      <c r="I1673"/>
      <c r="J1673"/>
      <c r="K1673" s="285">
        <v>40664</v>
      </c>
      <c r="L1673" s="286">
        <v>0</v>
      </c>
      <c r="M1673" s="286">
        <v>0</v>
      </c>
      <c r="N1673" s="286">
        <v>0</v>
      </c>
    </row>
    <row r="1674" spans="1:14" ht="15" x14ac:dyDescent="0.25">
      <c r="A1674" t="s">
        <v>165</v>
      </c>
      <c r="B1674" t="s">
        <v>165</v>
      </c>
      <c r="C1674">
        <v>0.5</v>
      </c>
      <c r="D1674" t="s">
        <v>403</v>
      </c>
      <c r="E1674" t="s">
        <v>519</v>
      </c>
      <c r="F1674" t="s">
        <v>519</v>
      </c>
      <c r="G1674" s="284">
        <v>-0.5</v>
      </c>
      <c r="H1674"/>
      <c r="I1674"/>
      <c r="J1674"/>
      <c r="K1674" s="285">
        <v>44927</v>
      </c>
      <c r="L1674" s="286">
        <v>1.84E-2</v>
      </c>
      <c r="M1674" s="286">
        <v>9.1999999999999998E-3</v>
      </c>
      <c r="N1674" s="286">
        <v>2.76E-2</v>
      </c>
    </row>
    <row r="1675" spans="1:14" ht="15" x14ac:dyDescent="0.25">
      <c r="A1675" t="s">
        <v>1181</v>
      </c>
      <c r="B1675" t="s">
        <v>165</v>
      </c>
      <c r="C1675">
        <v>0.5</v>
      </c>
      <c r="D1675" t="s">
        <v>403</v>
      </c>
      <c r="E1675" t="s">
        <v>519</v>
      </c>
      <c r="F1675" t="s">
        <v>519</v>
      </c>
      <c r="G1675" s="284">
        <v>-0.5</v>
      </c>
      <c r="H1675"/>
      <c r="I1675"/>
      <c r="J1675"/>
      <c r="K1675" s="285">
        <v>44927</v>
      </c>
      <c r="L1675" s="286">
        <v>1.84E-2</v>
      </c>
      <c r="M1675" s="286">
        <v>9.1999999999999998E-3</v>
      </c>
      <c r="N1675" s="286">
        <v>2.76E-2</v>
      </c>
    </row>
    <row r="1676" spans="1:14" ht="15" x14ac:dyDescent="0.25">
      <c r="A1676" t="s">
        <v>1180</v>
      </c>
      <c r="B1676" t="s">
        <v>1179</v>
      </c>
      <c r="C1676">
        <v>0.5</v>
      </c>
      <c r="D1676" t="s">
        <v>403</v>
      </c>
      <c r="E1676" t="s">
        <v>519</v>
      </c>
      <c r="F1676" t="s">
        <v>519</v>
      </c>
      <c r="G1676" s="284">
        <v>0</v>
      </c>
      <c r="H1676"/>
      <c r="I1676"/>
      <c r="J1676"/>
      <c r="K1676" s="285">
        <v>43101</v>
      </c>
      <c r="L1676" s="286">
        <v>0</v>
      </c>
      <c r="M1676" s="286">
        <v>0</v>
      </c>
      <c r="N1676" s="286">
        <v>0</v>
      </c>
    </row>
    <row r="1677" spans="1:14" ht="15" x14ac:dyDescent="0.25">
      <c r="A1677" t="s">
        <v>1177</v>
      </c>
      <c r="B1677" t="s">
        <v>1177</v>
      </c>
      <c r="C1677">
        <v>0.5</v>
      </c>
      <c r="D1677" t="s">
        <v>403</v>
      </c>
      <c r="E1677" t="s">
        <v>519</v>
      </c>
      <c r="F1677" t="s">
        <v>519</v>
      </c>
      <c r="G1677" s="284">
        <v>-0.5</v>
      </c>
      <c r="H1677"/>
      <c r="I1677"/>
      <c r="J1677"/>
      <c r="K1677" s="285">
        <v>44927</v>
      </c>
      <c r="L1677" s="286">
        <v>1.4999999999999999E-2</v>
      </c>
      <c r="M1677" s="286">
        <v>7.4999999999999997E-3</v>
      </c>
      <c r="N1677" s="286">
        <v>2.2499999999999999E-2</v>
      </c>
    </row>
    <row r="1678" spans="1:14" ht="15" x14ac:dyDescent="0.25">
      <c r="A1678" t="s">
        <v>1178</v>
      </c>
      <c r="B1678" t="s">
        <v>1177</v>
      </c>
      <c r="C1678">
        <v>0.5</v>
      </c>
      <c r="D1678" t="s">
        <v>403</v>
      </c>
      <c r="E1678" t="s">
        <v>519</v>
      </c>
      <c r="F1678" t="s">
        <v>519</v>
      </c>
      <c r="G1678" s="284">
        <v>-0.5</v>
      </c>
      <c r="H1678"/>
      <c r="I1678"/>
      <c r="J1678"/>
      <c r="K1678" s="285">
        <v>44927</v>
      </c>
      <c r="L1678" s="286">
        <v>1.4999999999999999E-2</v>
      </c>
      <c r="M1678" s="286">
        <v>7.4999999999999997E-3</v>
      </c>
      <c r="N1678" s="286">
        <v>2.2499999999999999E-2</v>
      </c>
    </row>
    <row r="1679" spans="1:14" ht="15" x14ac:dyDescent="0.25">
      <c r="A1679" t="s">
        <v>166</v>
      </c>
      <c r="B1679" t="s">
        <v>166</v>
      </c>
      <c r="C1679">
        <v>0.5</v>
      </c>
      <c r="D1679" t="s">
        <v>403</v>
      </c>
      <c r="E1679" t="s">
        <v>519</v>
      </c>
      <c r="F1679" t="s">
        <v>519</v>
      </c>
      <c r="G1679" s="284">
        <v>-0.5</v>
      </c>
      <c r="H1679"/>
      <c r="I1679"/>
      <c r="J1679"/>
      <c r="K1679" s="285">
        <v>44927</v>
      </c>
      <c r="L1679" s="286">
        <v>1.4999999999999999E-2</v>
      </c>
      <c r="M1679" s="286">
        <v>7.4999999999999997E-3</v>
      </c>
      <c r="N1679" s="286">
        <v>2.2499999999999999E-2</v>
      </c>
    </row>
    <row r="1680" spans="1:14" ht="15" x14ac:dyDescent="0.25">
      <c r="A1680" t="s">
        <v>1176</v>
      </c>
      <c r="B1680" t="s">
        <v>166</v>
      </c>
      <c r="C1680">
        <v>0.5</v>
      </c>
      <c r="D1680" t="s">
        <v>403</v>
      </c>
      <c r="E1680" t="s">
        <v>519</v>
      </c>
      <c r="F1680" t="s">
        <v>519</v>
      </c>
      <c r="G1680" s="284">
        <v>-0.5</v>
      </c>
      <c r="H1680"/>
      <c r="I1680"/>
      <c r="J1680"/>
      <c r="K1680" s="285">
        <v>44927</v>
      </c>
      <c r="L1680" s="286">
        <v>1.4999999999999999E-2</v>
      </c>
      <c r="M1680" s="286">
        <v>7.4999999999999997E-3</v>
      </c>
      <c r="N1680" s="286">
        <v>2.2499999999999999E-2</v>
      </c>
    </row>
    <row r="1681" spans="1:14" ht="15" x14ac:dyDescent="0.25">
      <c r="A1681" t="s">
        <v>1175</v>
      </c>
      <c r="B1681" t="s">
        <v>166</v>
      </c>
      <c r="C1681">
        <v>0.5</v>
      </c>
      <c r="D1681" t="s">
        <v>403</v>
      </c>
      <c r="E1681" t="s">
        <v>519</v>
      </c>
      <c r="F1681" t="s">
        <v>519</v>
      </c>
      <c r="G1681" s="284">
        <v>-0.5</v>
      </c>
      <c r="H1681"/>
      <c r="I1681"/>
      <c r="J1681"/>
      <c r="K1681" s="285">
        <v>44927</v>
      </c>
      <c r="L1681" s="286">
        <v>1.4999999999999999E-2</v>
      </c>
      <c r="M1681" s="286">
        <v>7.4999999999999997E-3</v>
      </c>
      <c r="N1681" s="286">
        <v>2.2499999999999999E-2</v>
      </c>
    </row>
    <row r="1682" spans="1:14" ht="15" x14ac:dyDescent="0.25">
      <c r="A1682" t="s">
        <v>179</v>
      </c>
      <c r="B1682" t="s">
        <v>179</v>
      </c>
      <c r="C1682">
        <v>0.5</v>
      </c>
      <c r="D1682" t="s">
        <v>403</v>
      </c>
      <c r="E1682" t="s">
        <v>519</v>
      </c>
      <c r="F1682" t="s">
        <v>519</v>
      </c>
      <c r="G1682" s="284">
        <v>0</v>
      </c>
      <c r="H1682"/>
      <c r="I1682"/>
      <c r="J1682"/>
      <c r="K1682" s="285">
        <v>44927</v>
      </c>
      <c r="L1682" s="286">
        <v>3.7100000000000001E-2</v>
      </c>
      <c r="M1682" s="286">
        <v>0</v>
      </c>
      <c r="N1682" s="286">
        <v>3.7100000000000001E-2</v>
      </c>
    </row>
    <row r="1683" spans="1:14" ht="15" x14ac:dyDescent="0.25">
      <c r="A1683" t="s">
        <v>1174</v>
      </c>
      <c r="B1683" t="s">
        <v>179</v>
      </c>
      <c r="C1683">
        <v>0.5</v>
      </c>
      <c r="D1683" t="s">
        <v>403</v>
      </c>
      <c r="E1683" t="s">
        <v>519</v>
      </c>
      <c r="F1683" t="s">
        <v>519</v>
      </c>
      <c r="G1683" s="284">
        <v>0</v>
      </c>
      <c r="H1683"/>
      <c r="I1683"/>
      <c r="J1683"/>
      <c r="K1683" s="285">
        <v>44927</v>
      </c>
      <c r="L1683" s="286">
        <v>3.7100000000000001E-2</v>
      </c>
      <c r="M1683" s="286">
        <v>0</v>
      </c>
      <c r="N1683" s="286">
        <v>3.7100000000000001E-2</v>
      </c>
    </row>
    <row r="1684" spans="1:14" ht="15" x14ac:dyDescent="0.25">
      <c r="A1684" t="s">
        <v>1173</v>
      </c>
      <c r="B1684" t="s">
        <v>387</v>
      </c>
      <c r="C1684">
        <v>0.5</v>
      </c>
      <c r="D1684" t="s">
        <v>403</v>
      </c>
      <c r="E1684" t="s">
        <v>519</v>
      </c>
      <c r="F1684" t="s">
        <v>519</v>
      </c>
      <c r="G1684" s="284">
        <v>-0.5</v>
      </c>
      <c r="H1684"/>
      <c r="I1684"/>
      <c r="J1684"/>
      <c r="K1684" s="285">
        <v>44927</v>
      </c>
      <c r="L1684" s="286">
        <v>1.4999999999999999E-2</v>
      </c>
      <c r="M1684" s="286">
        <v>7.4999999999999997E-3</v>
      </c>
      <c r="N1684" s="286">
        <v>2.2499999999999999E-2</v>
      </c>
    </row>
    <row r="1685" spans="1:14" ht="15" x14ac:dyDescent="0.25">
      <c r="A1685" t="s">
        <v>387</v>
      </c>
      <c r="B1685" t="s">
        <v>387</v>
      </c>
      <c r="C1685">
        <v>0.5</v>
      </c>
      <c r="D1685" t="s">
        <v>403</v>
      </c>
      <c r="E1685" t="s">
        <v>519</v>
      </c>
      <c r="F1685" t="s">
        <v>519</v>
      </c>
      <c r="G1685" s="284">
        <v>-0.5</v>
      </c>
      <c r="H1685"/>
      <c r="I1685"/>
      <c r="J1685"/>
      <c r="K1685" s="285">
        <v>44927</v>
      </c>
      <c r="L1685" s="286">
        <v>1.4999999999999999E-2</v>
      </c>
      <c r="M1685" s="286">
        <v>7.4999999999999997E-3</v>
      </c>
      <c r="N1685" s="286">
        <v>2.2499999999999999E-2</v>
      </c>
    </row>
    <row r="1686" spans="1:14" ht="15" x14ac:dyDescent="0.25">
      <c r="A1686" t="s">
        <v>1172</v>
      </c>
      <c r="B1686" t="s">
        <v>387</v>
      </c>
      <c r="C1686">
        <v>0.5</v>
      </c>
      <c r="D1686" t="s">
        <v>403</v>
      </c>
      <c r="E1686" t="s">
        <v>519</v>
      </c>
      <c r="F1686" t="s">
        <v>519</v>
      </c>
      <c r="G1686" s="284">
        <v>-0.5</v>
      </c>
      <c r="H1686"/>
      <c r="I1686"/>
      <c r="J1686"/>
      <c r="K1686" s="285">
        <v>44927</v>
      </c>
      <c r="L1686" s="286">
        <v>1.4999999999999999E-2</v>
      </c>
      <c r="M1686" s="286">
        <v>7.4999999999999997E-3</v>
      </c>
      <c r="N1686" s="286">
        <v>2.2499999999999999E-2</v>
      </c>
    </row>
    <row r="1687" spans="1:14" ht="15" x14ac:dyDescent="0.25">
      <c r="A1687" t="s">
        <v>1171</v>
      </c>
      <c r="B1687" t="s">
        <v>387</v>
      </c>
      <c r="C1687">
        <v>0.5</v>
      </c>
      <c r="D1687" t="s">
        <v>403</v>
      </c>
      <c r="E1687" t="s">
        <v>519</v>
      </c>
      <c r="F1687" t="s">
        <v>519</v>
      </c>
      <c r="G1687" s="284">
        <v>-0.5</v>
      </c>
      <c r="H1687"/>
      <c r="I1687"/>
      <c r="J1687"/>
      <c r="K1687" s="285">
        <v>44927</v>
      </c>
      <c r="L1687" s="286">
        <v>1.4999999999999999E-2</v>
      </c>
      <c r="M1687" s="286">
        <v>7.4999999999999997E-3</v>
      </c>
      <c r="N1687" s="286">
        <v>2.2499999999999999E-2</v>
      </c>
    </row>
    <row r="1688" spans="1:14" ht="15" x14ac:dyDescent="0.25">
      <c r="A1688" t="s">
        <v>1170</v>
      </c>
      <c r="B1688" t="s">
        <v>1169</v>
      </c>
      <c r="C1688">
        <v>0.5</v>
      </c>
      <c r="D1688" t="s">
        <v>403</v>
      </c>
      <c r="E1688" t="s">
        <v>519</v>
      </c>
      <c r="F1688" t="s">
        <v>519</v>
      </c>
      <c r="G1688" s="284">
        <v>0</v>
      </c>
      <c r="H1688"/>
      <c r="I1688"/>
      <c r="J1688"/>
      <c r="K1688" s="285">
        <v>43101</v>
      </c>
      <c r="L1688" s="286">
        <v>0</v>
      </c>
      <c r="M1688" s="286">
        <v>0</v>
      </c>
      <c r="N1688" s="286">
        <v>0</v>
      </c>
    </row>
    <row r="1689" spans="1:14" ht="15" x14ac:dyDescent="0.25">
      <c r="A1689" t="s">
        <v>1168</v>
      </c>
      <c r="B1689" t="s">
        <v>167</v>
      </c>
      <c r="C1689">
        <v>0.5</v>
      </c>
      <c r="D1689" t="s">
        <v>403</v>
      </c>
      <c r="E1689" t="s">
        <v>519</v>
      </c>
      <c r="F1689" t="s">
        <v>519</v>
      </c>
      <c r="G1689" s="284">
        <v>-0.5</v>
      </c>
      <c r="H1689"/>
      <c r="I1689"/>
      <c r="J1689"/>
      <c r="K1689" s="285">
        <v>44927</v>
      </c>
      <c r="L1689" s="286">
        <v>2.2933333333333333E-2</v>
      </c>
      <c r="M1689" s="286">
        <v>1.1466666666666667E-2</v>
      </c>
      <c r="N1689" s="286">
        <v>3.44E-2</v>
      </c>
    </row>
    <row r="1690" spans="1:14" ht="15" x14ac:dyDescent="0.25">
      <c r="A1690" t="s">
        <v>167</v>
      </c>
      <c r="B1690" t="s">
        <v>167</v>
      </c>
      <c r="C1690">
        <v>0.5</v>
      </c>
      <c r="D1690" t="s">
        <v>403</v>
      </c>
      <c r="E1690" t="s">
        <v>519</v>
      </c>
      <c r="F1690" t="s">
        <v>519</v>
      </c>
      <c r="G1690" s="284">
        <v>-0.5</v>
      </c>
      <c r="H1690"/>
      <c r="I1690"/>
      <c r="J1690"/>
      <c r="K1690" s="285">
        <v>44927</v>
      </c>
      <c r="L1690" s="286">
        <v>2.2933333333333333E-2</v>
      </c>
      <c r="M1690" s="286">
        <v>1.1466666666666667E-2</v>
      </c>
      <c r="N1690" s="286">
        <v>3.44E-2</v>
      </c>
    </row>
    <row r="1691" spans="1:14" ht="15" x14ac:dyDescent="0.25">
      <c r="A1691" t="s">
        <v>1167</v>
      </c>
      <c r="B1691" t="s">
        <v>520</v>
      </c>
      <c r="C1691">
        <v>0.5</v>
      </c>
      <c r="D1691" t="s">
        <v>403</v>
      </c>
      <c r="E1691" t="s">
        <v>519</v>
      </c>
      <c r="F1691" t="s">
        <v>519</v>
      </c>
      <c r="G1691" s="284">
        <v>0</v>
      </c>
      <c r="H1691"/>
      <c r="I1691"/>
      <c r="J1691"/>
      <c r="K1691" s="285">
        <v>44927</v>
      </c>
      <c r="L1691" s="286">
        <v>0</v>
      </c>
      <c r="M1691" s="286">
        <v>0</v>
      </c>
      <c r="N1691" s="286">
        <v>0</v>
      </c>
    </row>
    <row r="1692" spans="1:14" ht="15" x14ac:dyDescent="0.25">
      <c r="A1692" t="s">
        <v>1166</v>
      </c>
      <c r="B1692" t="s">
        <v>388</v>
      </c>
      <c r="C1692">
        <v>0.5</v>
      </c>
      <c r="D1692" t="s">
        <v>403</v>
      </c>
      <c r="E1692" t="s">
        <v>519</v>
      </c>
      <c r="F1692" t="s">
        <v>519</v>
      </c>
      <c r="G1692" s="284">
        <v>-0.5</v>
      </c>
      <c r="H1692"/>
      <c r="I1692"/>
      <c r="J1692"/>
      <c r="K1692" s="285">
        <v>44927</v>
      </c>
      <c r="L1692" s="286">
        <v>2.2933333333333333E-2</v>
      </c>
      <c r="M1692" s="286">
        <v>1.1466666666666667E-2</v>
      </c>
      <c r="N1692" s="286">
        <v>3.44E-2</v>
      </c>
    </row>
    <row r="1693" spans="1:14" ht="15" x14ac:dyDescent="0.25">
      <c r="A1693" t="s">
        <v>388</v>
      </c>
      <c r="B1693" t="s">
        <v>388</v>
      </c>
      <c r="C1693">
        <v>0.5</v>
      </c>
      <c r="D1693" t="s">
        <v>403</v>
      </c>
      <c r="E1693" t="s">
        <v>519</v>
      </c>
      <c r="F1693" t="s">
        <v>519</v>
      </c>
      <c r="G1693" s="284">
        <v>-0.5</v>
      </c>
      <c r="H1693"/>
      <c r="I1693"/>
      <c r="J1693"/>
      <c r="K1693" s="285">
        <v>44927</v>
      </c>
      <c r="L1693" s="286">
        <v>2.2933333333333333E-2</v>
      </c>
      <c r="M1693" s="286">
        <v>1.1466666666666667E-2</v>
      </c>
      <c r="N1693" s="286">
        <v>3.44E-2</v>
      </c>
    </row>
    <row r="1694" spans="1:14" ht="15" x14ac:dyDescent="0.25">
      <c r="A1694" t="s">
        <v>1165</v>
      </c>
      <c r="B1694" t="s">
        <v>1164</v>
      </c>
      <c r="C1694">
        <v>0.5</v>
      </c>
      <c r="D1694" t="s">
        <v>403</v>
      </c>
      <c r="E1694" t="s">
        <v>519</v>
      </c>
      <c r="F1694" t="s">
        <v>519</v>
      </c>
      <c r="G1694" s="284">
        <v>0</v>
      </c>
      <c r="H1694"/>
      <c r="I1694"/>
      <c r="J1694"/>
      <c r="K1694" s="285">
        <v>40664</v>
      </c>
      <c r="L1694" s="286">
        <v>0</v>
      </c>
      <c r="M1694" s="286">
        <v>0</v>
      </c>
      <c r="N1694" s="286">
        <v>0</v>
      </c>
    </row>
    <row r="1695" spans="1:14" ht="15" x14ac:dyDescent="0.25">
      <c r="A1695" t="s">
        <v>1163</v>
      </c>
      <c r="B1695" t="s">
        <v>190</v>
      </c>
      <c r="C1695">
        <v>0.5</v>
      </c>
      <c r="D1695" t="s">
        <v>403</v>
      </c>
      <c r="E1695" t="s">
        <v>519</v>
      </c>
      <c r="F1695" t="s">
        <v>519</v>
      </c>
      <c r="G1695" s="284">
        <v>0</v>
      </c>
      <c r="H1695"/>
      <c r="I1695"/>
      <c r="J1695"/>
      <c r="K1695" s="285">
        <v>44927</v>
      </c>
      <c r="L1695" s="286">
        <v>3.5999999999999997E-2</v>
      </c>
      <c r="M1695" s="286">
        <v>0</v>
      </c>
      <c r="N1695" s="286">
        <v>3.5999999999999997E-2</v>
      </c>
    </row>
    <row r="1696" spans="1:14" ht="15" x14ac:dyDescent="0.25">
      <c r="A1696" t="s">
        <v>190</v>
      </c>
      <c r="B1696" t="s">
        <v>190</v>
      </c>
      <c r="C1696">
        <v>0.5</v>
      </c>
      <c r="D1696" t="s">
        <v>403</v>
      </c>
      <c r="E1696" t="s">
        <v>519</v>
      </c>
      <c r="F1696" t="s">
        <v>519</v>
      </c>
      <c r="G1696" s="284">
        <v>0</v>
      </c>
      <c r="H1696"/>
      <c r="I1696"/>
      <c r="J1696"/>
      <c r="K1696" s="285">
        <v>44927</v>
      </c>
      <c r="L1696" s="286">
        <v>3.5999999999999997E-2</v>
      </c>
      <c r="M1696" s="286">
        <v>0</v>
      </c>
      <c r="N1696" s="286">
        <v>3.5999999999999997E-2</v>
      </c>
    </row>
    <row r="1697" spans="1:14" ht="15" x14ac:dyDescent="0.25">
      <c r="A1697" t="s">
        <v>168</v>
      </c>
      <c r="B1697" t="s">
        <v>168</v>
      </c>
      <c r="C1697">
        <v>0.5</v>
      </c>
      <c r="D1697" t="s">
        <v>403</v>
      </c>
      <c r="E1697" t="s">
        <v>519</v>
      </c>
      <c r="F1697" t="s">
        <v>519</v>
      </c>
      <c r="G1697" s="284">
        <v>-1</v>
      </c>
      <c r="H1697"/>
      <c r="I1697"/>
      <c r="J1697"/>
      <c r="K1697" s="285">
        <v>44927</v>
      </c>
      <c r="L1697" s="286">
        <v>2.0150000000000001E-2</v>
      </c>
      <c r="M1697" s="286">
        <v>2.0150000000000001E-2</v>
      </c>
      <c r="N1697" s="286">
        <v>4.0300000000000002E-2</v>
      </c>
    </row>
    <row r="1698" spans="1:14" ht="15" x14ac:dyDescent="0.25">
      <c r="A1698" t="s">
        <v>1162</v>
      </c>
      <c r="B1698" t="s">
        <v>168</v>
      </c>
      <c r="C1698">
        <v>0.5</v>
      </c>
      <c r="D1698" t="s">
        <v>403</v>
      </c>
      <c r="E1698" t="s">
        <v>519</v>
      </c>
      <c r="F1698" t="s">
        <v>519</v>
      </c>
      <c r="G1698" s="284">
        <v>-1</v>
      </c>
      <c r="H1698"/>
      <c r="I1698"/>
      <c r="J1698"/>
      <c r="K1698" s="285">
        <v>44927</v>
      </c>
      <c r="L1698" s="286">
        <v>2.0150000000000001E-2</v>
      </c>
      <c r="M1698" s="286">
        <v>2.0150000000000001E-2</v>
      </c>
      <c r="N1698" s="286">
        <v>4.0300000000000002E-2</v>
      </c>
    </row>
    <row r="1699" spans="1:14" ht="15" x14ac:dyDescent="0.25">
      <c r="A1699" t="s">
        <v>180</v>
      </c>
      <c r="B1699" t="s">
        <v>180</v>
      </c>
      <c r="C1699">
        <v>0.5</v>
      </c>
      <c r="D1699" t="s">
        <v>403</v>
      </c>
      <c r="E1699" t="s">
        <v>519</v>
      </c>
      <c r="F1699" t="s">
        <v>519</v>
      </c>
      <c r="G1699" s="284">
        <v>-1</v>
      </c>
      <c r="H1699"/>
      <c r="I1699"/>
      <c r="J1699"/>
      <c r="K1699" s="285">
        <v>44927</v>
      </c>
      <c r="L1699" s="286">
        <v>4.0199999999999993E-2</v>
      </c>
      <c r="M1699" s="286">
        <v>4.0199999999999993E-2</v>
      </c>
      <c r="N1699" s="286">
        <v>8.0399999999999985E-2</v>
      </c>
    </row>
    <row r="1700" spans="1:14" ht="15" x14ac:dyDescent="0.25">
      <c r="A1700" t="s">
        <v>1161</v>
      </c>
      <c r="B1700" t="s">
        <v>180</v>
      </c>
      <c r="C1700">
        <v>0.5</v>
      </c>
      <c r="D1700" t="s">
        <v>403</v>
      </c>
      <c r="E1700" t="s">
        <v>519</v>
      </c>
      <c r="F1700" t="s">
        <v>519</v>
      </c>
      <c r="G1700" s="284">
        <v>-1</v>
      </c>
      <c r="H1700"/>
      <c r="I1700"/>
      <c r="J1700"/>
      <c r="K1700" s="285">
        <v>44927</v>
      </c>
      <c r="L1700" s="286">
        <v>4.0199999999999993E-2</v>
      </c>
      <c r="M1700" s="286">
        <v>4.0199999999999993E-2</v>
      </c>
      <c r="N1700" s="286">
        <v>8.0399999999999985E-2</v>
      </c>
    </row>
    <row r="1701" spans="1:14" ht="15" x14ac:dyDescent="0.25">
      <c r="A1701" t="s">
        <v>1160</v>
      </c>
      <c r="B1701" t="s">
        <v>1159</v>
      </c>
      <c r="C1701">
        <v>0.5</v>
      </c>
      <c r="D1701" t="s">
        <v>403</v>
      </c>
      <c r="E1701" t="s">
        <v>519</v>
      </c>
      <c r="F1701" t="s">
        <v>519</v>
      </c>
      <c r="G1701" s="284">
        <v>0</v>
      </c>
      <c r="H1701"/>
      <c r="I1701"/>
      <c r="J1701"/>
      <c r="K1701" s="285">
        <v>43101</v>
      </c>
      <c r="L1701" s="286">
        <v>0</v>
      </c>
      <c r="M1701" s="286">
        <v>0</v>
      </c>
      <c r="N1701" s="286">
        <v>0</v>
      </c>
    </row>
    <row r="1702" spans="1:14" ht="15" x14ac:dyDescent="0.25">
      <c r="A1702" t="s">
        <v>1158</v>
      </c>
      <c r="B1702" t="s">
        <v>1157</v>
      </c>
      <c r="C1702">
        <v>0.5</v>
      </c>
      <c r="D1702" t="s">
        <v>403</v>
      </c>
      <c r="E1702" t="s">
        <v>519</v>
      </c>
      <c r="F1702" t="s">
        <v>519</v>
      </c>
      <c r="G1702" s="284">
        <v>0</v>
      </c>
      <c r="H1702"/>
      <c r="I1702"/>
      <c r="J1702"/>
      <c r="K1702" s="285">
        <v>43101</v>
      </c>
      <c r="L1702" s="286">
        <v>0</v>
      </c>
      <c r="M1702" s="286">
        <v>0</v>
      </c>
      <c r="N1702" s="286">
        <v>0</v>
      </c>
    </row>
    <row r="1703" spans="1:14" ht="15" x14ac:dyDescent="0.25">
      <c r="A1703" t="s">
        <v>191</v>
      </c>
      <c r="B1703" t="s">
        <v>1155</v>
      </c>
      <c r="C1703">
        <v>0.5</v>
      </c>
      <c r="D1703" t="s">
        <v>403</v>
      </c>
      <c r="E1703" t="s">
        <v>519</v>
      </c>
      <c r="F1703" t="s">
        <v>519</v>
      </c>
      <c r="G1703" s="284">
        <v>-0.3</v>
      </c>
      <c r="H1703"/>
      <c r="I1703"/>
      <c r="J1703"/>
      <c r="K1703" s="285">
        <v>44927</v>
      </c>
      <c r="L1703" s="286">
        <v>2.6923076923076925E-2</v>
      </c>
      <c r="M1703" s="286">
        <v>8.0769230769230788E-3</v>
      </c>
      <c r="N1703" s="286">
        <v>3.5000000000000003E-2</v>
      </c>
    </row>
    <row r="1704" spans="1:14" ht="15" x14ac:dyDescent="0.25">
      <c r="A1704" t="s">
        <v>1156</v>
      </c>
      <c r="B1704" t="s">
        <v>1155</v>
      </c>
      <c r="C1704">
        <v>0.5</v>
      </c>
      <c r="D1704" t="s">
        <v>403</v>
      </c>
      <c r="E1704" t="s">
        <v>519</v>
      </c>
      <c r="F1704" t="s">
        <v>519</v>
      </c>
      <c r="G1704" s="284">
        <v>-0.3</v>
      </c>
      <c r="H1704"/>
      <c r="I1704"/>
      <c r="J1704"/>
      <c r="K1704" s="285">
        <v>44927</v>
      </c>
      <c r="L1704" s="286">
        <v>2.6923076923076925E-2</v>
      </c>
      <c r="M1704" s="286">
        <v>8.0769230769230788E-3</v>
      </c>
      <c r="N1704" s="286">
        <v>3.5000000000000003E-2</v>
      </c>
    </row>
    <row r="1705" spans="1:14" ht="15" x14ac:dyDescent="0.25">
      <c r="A1705" t="s">
        <v>1154</v>
      </c>
      <c r="B1705" t="s">
        <v>520</v>
      </c>
      <c r="C1705">
        <v>0.5</v>
      </c>
      <c r="D1705" t="s">
        <v>403</v>
      </c>
      <c r="E1705" t="s">
        <v>519</v>
      </c>
      <c r="F1705" t="s">
        <v>519</v>
      </c>
      <c r="G1705" s="284">
        <v>0</v>
      </c>
      <c r="H1705"/>
      <c r="I1705"/>
      <c r="J1705"/>
      <c r="K1705" s="285">
        <v>41730</v>
      </c>
      <c r="L1705" s="286">
        <v>0</v>
      </c>
      <c r="M1705" s="286">
        <v>0</v>
      </c>
      <c r="N1705" s="286">
        <v>0</v>
      </c>
    </row>
    <row r="1706" spans="1:14" ht="15" x14ac:dyDescent="0.25">
      <c r="A1706" t="s">
        <v>1153</v>
      </c>
      <c r="B1706" t="s">
        <v>1153</v>
      </c>
      <c r="C1706">
        <v>0.5</v>
      </c>
      <c r="D1706" t="s">
        <v>403</v>
      </c>
      <c r="E1706" t="s">
        <v>519</v>
      </c>
      <c r="F1706" t="s">
        <v>519</v>
      </c>
      <c r="G1706" s="284">
        <v>0</v>
      </c>
      <c r="H1706"/>
      <c r="I1706"/>
      <c r="J1706"/>
      <c r="K1706" s="285">
        <v>44927</v>
      </c>
      <c r="L1706" s="286">
        <v>0</v>
      </c>
      <c r="M1706" s="286">
        <v>0</v>
      </c>
      <c r="N1706" s="286">
        <v>0</v>
      </c>
    </row>
    <row r="1707" spans="1:14" ht="15" x14ac:dyDescent="0.25">
      <c r="A1707" t="s">
        <v>155</v>
      </c>
      <c r="B1707" t="s">
        <v>155</v>
      </c>
      <c r="C1707">
        <v>0.5</v>
      </c>
      <c r="D1707" t="s">
        <v>403</v>
      </c>
      <c r="E1707" t="s">
        <v>519</v>
      </c>
      <c r="F1707" t="s">
        <v>519</v>
      </c>
      <c r="G1707" s="284">
        <v>-0.05</v>
      </c>
      <c r="H1707"/>
      <c r="I1707"/>
      <c r="J1707"/>
      <c r="K1707" s="285">
        <v>44927</v>
      </c>
      <c r="L1707" s="286">
        <v>5.0285714285714281E-2</v>
      </c>
      <c r="M1707" s="286">
        <v>2.5142857142857189E-3</v>
      </c>
      <c r="N1707" s="286">
        <v>5.28E-2</v>
      </c>
    </row>
    <row r="1708" spans="1:14" ht="15" x14ac:dyDescent="0.25">
      <c r="A1708" t="s">
        <v>1152</v>
      </c>
      <c r="B1708" t="s">
        <v>155</v>
      </c>
      <c r="C1708">
        <v>0.5</v>
      </c>
      <c r="D1708" t="s">
        <v>403</v>
      </c>
      <c r="E1708" t="s">
        <v>519</v>
      </c>
      <c r="F1708" t="s">
        <v>519</v>
      </c>
      <c r="G1708" s="284">
        <v>-0.05</v>
      </c>
      <c r="H1708"/>
      <c r="I1708"/>
      <c r="J1708"/>
      <c r="K1708" s="285">
        <v>44927</v>
      </c>
      <c r="L1708" s="286">
        <v>5.0285714285714281E-2</v>
      </c>
      <c r="M1708" s="286">
        <v>2.5142857142857189E-3</v>
      </c>
      <c r="N1708" s="286">
        <v>5.28E-2</v>
      </c>
    </row>
    <row r="1709" spans="1:14" ht="15" x14ac:dyDescent="0.25">
      <c r="A1709" t="s">
        <v>1150</v>
      </c>
      <c r="B1709" t="s">
        <v>1150</v>
      </c>
      <c r="C1709">
        <v>0.5</v>
      </c>
      <c r="D1709" t="s">
        <v>403</v>
      </c>
      <c r="E1709" t="s">
        <v>519</v>
      </c>
      <c r="F1709" t="s">
        <v>519</v>
      </c>
      <c r="G1709" s="284">
        <v>-0.05</v>
      </c>
      <c r="H1709"/>
      <c r="I1709">
        <v>32</v>
      </c>
      <c r="J1709">
        <v>15</v>
      </c>
      <c r="K1709" s="285">
        <v>43101</v>
      </c>
      <c r="L1709" s="286">
        <v>6.6699999999999995E-2</v>
      </c>
      <c r="M1709" s="286">
        <v>3.3E-3</v>
      </c>
      <c r="N1709" s="286">
        <v>6.9999999999999993E-2</v>
      </c>
    </row>
    <row r="1710" spans="1:14" ht="15" x14ac:dyDescent="0.25">
      <c r="A1710" t="s">
        <v>1151</v>
      </c>
      <c r="B1710" t="s">
        <v>1150</v>
      </c>
      <c r="C1710">
        <v>0.5</v>
      </c>
      <c r="D1710" t="s">
        <v>403</v>
      </c>
      <c r="E1710" t="s">
        <v>519</v>
      </c>
      <c r="F1710" t="s">
        <v>519</v>
      </c>
      <c r="G1710" s="284">
        <v>-0.05</v>
      </c>
      <c r="H1710"/>
      <c r="I1710">
        <v>32</v>
      </c>
      <c r="J1710">
        <v>15</v>
      </c>
      <c r="K1710" s="285">
        <v>43101</v>
      </c>
      <c r="L1710" s="286">
        <v>6.6699999999999995E-2</v>
      </c>
      <c r="M1710" s="286">
        <v>3.3E-3</v>
      </c>
      <c r="N1710" s="286">
        <v>6.9999999999999993E-2</v>
      </c>
    </row>
    <row r="1711" spans="1:14" ht="15" x14ac:dyDescent="0.25">
      <c r="A1711" t="s">
        <v>156</v>
      </c>
      <c r="B1711" t="s">
        <v>1148</v>
      </c>
      <c r="C1711">
        <v>0.5</v>
      </c>
      <c r="D1711" t="s">
        <v>403</v>
      </c>
      <c r="E1711" t="s">
        <v>519</v>
      </c>
      <c r="F1711" t="s">
        <v>519</v>
      </c>
      <c r="G1711" s="284">
        <v>-0.3</v>
      </c>
      <c r="H1711"/>
      <c r="I1711"/>
      <c r="J1711"/>
      <c r="K1711" s="285">
        <v>44927</v>
      </c>
      <c r="L1711" s="286">
        <v>2.2384615384615385E-2</v>
      </c>
      <c r="M1711" s="286">
        <v>6.7153846153846161E-3</v>
      </c>
      <c r="N1711" s="286">
        <v>2.9100000000000001E-2</v>
      </c>
    </row>
    <row r="1712" spans="1:14" ht="15" x14ac:dyDescent="0.25">
      <c r="A1712" t="s">
        <v>1149</v>
      </c>
      <c r="B1712" t="s">
        <v>1148</v>
      </c>
      <c r="C1712">
        <v>0.5</v>
      </c>
      <c r="D1712" t="s">
        <v>403</v>
      </c>
      <c r="E1712" t="s">
        <v>519</v>
      </c>
      <c r="F1712" t="s">
        <v>519</v>
      </c>
      <c r="G1712" s="284">
        <v>-0.3</v>
      </c>
      <c r="H1712"/>
      <c r="I1712"/>
      <c r="J1712"/>
      <c r="K1712" s="285">
        <v>44927</v>
      </c>
      <c r="L1712" s="286">
        <v>2.2384615384615385E-2</v>
      </c>
      <c r="M1712" s="286">
        <v>6.7153846153846161E-3</v>
      </c>
      <c r="N1712" s="286">
        <v>2.9100000000000001E-2</v>
      </c>
    </row>
    <row r="1713" spans="1:14" ht="15" x14ac:dyDescent="0.25">
      <c r="A1713" t="s">
        <v>1147</v>
      </c>
      <c r="B1713" t="s">
        <v>1147</v>
      </c>
      <c r="C1713">
        <v>0.5</v>
      </c>
      <c r="D1713" t="s">
        <v>403</v>
      </c>
      <c r="E1713" t="s">
        <v>519</v>
      </c>
      <c r="F1713" t="s">
        <v>519</v>
      </c>
      <c r="G1713" s="284">
        <v>0</v>
      </c>
      <c r="H1713"/>
      <c r="I1713"/>
      <c r="J1713"/>
      <c r="K1713" s="285">
        <v>44927</v>
      </c>
      <c r="L1713" s="286">
        <v>0</v>
      </c>
      <c r="M1713" s="286">
        <v>0</v>
      </c>
      <c r="N1713" s="286">
        <v>0</v>
      </c>
    </row>
    <row r="1714" spans="1:14" ht="15" x14ac:dyDescent="0.25">
      <c r="A1714" t="s">
        <v>157</v>
      </c>
      <c r="B1714" t="s">
        <v>157</v>
      </c>
      <c r="C1714">
        <v>0.5</v>
      </c>
      <c r="D1714" t="s">
        <v>403</v>
      </c>
      <c r="E1714" t="s">
        <v>519</v>
      </c>
      <c r="F1714" t="s">
        <v>519</v>
      </c>
      <c r="G1714" s="284">
        <v>-0.05</v>
      </c>
      <c r="H1714"/>
      <c r="I1714"/>
      <c r="J1714"/>
      <c r="K1714" s="285">
        <v>44927</v>
      </c>
      <c r="L1714" s="286">
        <v>5.4095238095238092E-2</v>
      </c>
      <c r="M1714" s="286">
        <v>2.7047619047619043E-3</v>
      </c>
      <c r="N1714" s="286">
        <v>5.6799999999999996E-2</v>
      </c>
    </row>
    <row r="1715" spans="1:14" ht="15" x14ac:dyDescent="0.25">
      <c r="A1715" t="s">
        <v>1146</v>
      </c>
      <c r="B1715" t="s">
        <v>157</v>
      </c>
      <c r="C1715">
        <v>0.5</v>
      </c>
      <c r="D1715" t="s">
        <v>403</v>
      </c>
      <c r="E1715" t="s">
        <v>519</v>
      </c>
      <c r="F1715" t="s">
        <v>519</v>
      </c>
      <c r="G1715" s="284">
        <v>-0.05</v>
      </c>
      <c r="H1715"/>
      <c r="I1715"/>
      <c r="J1715"/>
      <c r="K1715" s="285">
        <v>44927</v>
      </c>
      <c r="L1715" s="286">
        <v>5.4095238095238092E-2</v>
      </c>
      <c r="M1715" s="286">
        <v>2.7047619047619043E-3</v>
      </c>
      <c r="N1715" s="286">
        <v>5.6799999999999996E-2</v>
      </c>
    </row>
    <row r="1716" spans="1:14" ht="15" x14ac:dyDescent="0.25">
      <c r="A1716" t="s">
        <v>1144</v>
      </c>
      <c r="B1716" t="s">
        <v>1144</v>
      </c>
      <c r="C1716">
        <v>0.5</v>
      </c>
      <c r="D1716" t="s">
        <v>403</v>
      </c>
      <c r="E1716" t="s">
        <v>519</v>
      </c>
      <c r="F1716" t="s">
        <v>519</v>
      </c>
      <c r="G1716" s="284">
        <v>-0.1</v>
      </c>
      <c r="H1716"/>
      <c r="I1716"/>
      <c r="J1716"/>
      <c r="K1716" s="285">
        <v>43101</v>
      </c>
      <c r="L1716" s="286">
        <v>2.0500000000000001E-2</v>
      </c>
      <c r="M1716" s="286">
        <v>2E-3</v>
      </c>
      <c r="N1716" s="286">
        <v>2.2499999999999999E-2</v>
      </c>
    </row>
    <row r="1717" spans="1:14" ht="15" x14ac:dyDescent="0.25">
      <c r="A1717" t="s">
        <v>1145</v>
      </c>
      <c r="B1717" t="s">
        <v>1144</v>
      </c>
      <c r="C1717">
        <v>0.5</v>
      </c>
      <c r="D1717" t="s">
        <v>403</v>
      </c>
      <c r="E1717" t="s">
        <v>519</v>
      </c>
      <c r="F1717" t="s">
        <v>519</v>
      </c>
      <c r="G1717" s="284">
        <v>-0.1</v>
      </c>
      <c r="H1717"/>
      <c r="I1717"/>
      <c r="J1717"/>
      <c r="K1717" s="285">
        <v>43101</v>
      </c>
      <c r="L1717" s="286">
        <v>2.0500000000000001E-2</v>
      </c>
      <c r="M1717" s="286">
        <v>2E-3</v>
      </c>
      <c r="N1717" s="286">
        <v>2.2499999999999999E-2</v>
      </c>
    </row>
    <row r="1718" spans="1:14" ht="15" x14ac:dyDescent="0.25">
      <c r="A1718" t="s">
        <v>192</v>
      </c>
      <c r="B1718" t="s">
        <v>192</v>
      </c>
      <c r="C1718">
        <v>0.5</v>
      </c>
      <c r="D1718" t="s">
        <v>403</v>
      </c>
      <c r="E1718" t="s">
        <v>519</v>
      </c>
      <c r="F1718" t="s">
        <v>519</v>
      </c>
      <c r="G1718" s="284">
        <v>-0.05</v>
      </c>
      <c r="H1718"/>
      <c r="I1718"/>
      <c r="J1718"/>
      <c r="K1718" s="285">
        <v>44927</v>
      </c>
      <c r="L1718" s="286">
        <v>1.8761904761904761E-2</v>
      </c>
      <c r="M1718" s="286">
        <v>9.3809523809523787E-4</v>
      </c>
      <c r="N1718" s="286">
        <v>1.9699999999999999E-2</v>
      </c>
    </row>
    <row r="1719" spans="1:14" ht="15" x14ac:dyDescent="0.25">
      <c r="A1719" t="s">
        <v>1143</v>
      </c>
      <c r="B1719" t="s">
        <v>192</v>
      </c>
      <c r="C1719">
        <v>0.5</v>
      </c>
      <c r="D1719" t="s">
        <v>403</v>
      </c>
      <c r="E1719" t="s">
        <v>519</v>
      </c>
      <c r="F1719" t="s">
        <v>519</v>
      </c>
      <c r="G1719" s="284">
        <v>-0.05</v>
      </c>
      <c r="H1719"/>
      <c r="I1719"/>
      <c r="J1719"/>
      <c r="K1719" s="285">
        <v>44927</v>
      </c>
      <c r="L1719" s="286">
        <v>1.8761904761904761E-2</v>
      </c>
      <c r="M1719" s="286">
        <v>9.3809523809523787E-4</v>
      </c>
      <c r="N1719" s="286">
        <v>1.9699999999999999E-2</v>
      </c>
    </row>
    <row r="1720" spans="1:14" ht="15" x14ac:dyDescent="0.25">
      <c r="A1720" t="s">
        <v>193</v>
      </c>
      <c r="B1720" t="s">
        <v>193</v>
      </c>
      <c r="C1720">
        <v>0.5</v>
      </c>
      <c r="D1720" t="s">
        <v>403</v>
      </c>
      <c r="E1720" t="s">
        <v>519</v>
      </c>
      <c r="F1720" t="s">
        <v>519</v>
      </c>
      <c r="G1720" s="284">
        <v>-0.05</v>
      </c>
      <c r="H1720"/>
      <c r="I1720"/>
      <c r="J1720"/>
      <c r="K1720" s="285">
        <v>44927</v>
      </c>
      <c r="L1720" s="286">
        <v>1.8285714285714284E-2</v>
      </c>
      <c r="M1720" s="286">
        <v>9.142857142857147E-4</v>
      </c>
      <c r="N1720" s="286">
        <v>1.9199999999999998E-2</v>
      </c>
    </row>
    <row r="1721" spans="1:14" ht="15" x14ac:dyDescent="0.25">
      <c r="A1721" t="s">
        <v>1142</v>
      </c>
      <c r="B1721" t="s">
        <v>193</v>
      </c>
      <c r="C1721">
        <v>0.5</v>
      </c>
      <c r="D1721" t="s">
        <v>403</v>
      </c>
      <c r="E1721" t="s">
        <v>519</v>
      </c>
      <c r="F1721" t="s">
        <v>519</v>
      </c>
      <c r="G1721" s="284">
        <v>-0.05</v>
      </c>
      <c r="H1721"/>
      <c r="I1721"/>
      <c r="J1721"/>
      <c r="K1721" s="285">
        <v>44927</v>
      </c>
      <c r="L1721" s="286">
        <v>1.8285714285714284E-2</v>
      </c>
      <c r="M1721" s="286">
        <v>9.142857142857147E-4</v>
      </c>
      <c r="N1721" s="286">
        <v>1.9199999999999998E-2</v>
      </c>
    </row>
    <row r="1722" spans="1:14" ht="15" x14ac:dyDescent="0.25">
      <c r="A1722" t="s">
        <v>169</v>
      </c>
      <c r="B1722" t="s">
        <v>169</v>
      </c>
      <c r="C1722">
        <v>0.5</v>
      </c>
      <c r="D1722" t="s">
        <v>403</v>
      </c>
      <c r="E1722" t="s">
        <v>519</v>
      </c>
      <c r="F1722" t="s">
        <v>519</v>
      </c>
      <c r="G1722" s="284">
        <v>-0.1</v>
      </c>
      <c r="H1722"/>
      <c r="I1722"/>
      <c r="J1722"/>
      <c r="K1722" s="285">
        <v>44927</v>
      </c>
      <c r="L1722" s="286">
        <v>4.6545454545454543E-2</v>
      </c>
      <c r="M1722" s="286">
        <v>4.6545454545454598E-3</v>
      </c>
      <c r="N1722" s="286">
        <v>5.1200000000000002E-2</v>
      </c>
    </row>
    <row r="1723" spans="1:14" ht="15" x14ac:dyDescent="0.25">
      <c r="A1723" t="s">
        <v>1141</v>
      </c>
      <c r="B1723" t="s">
        <v>169</v>
      </c>
      <c r="C1723">
        <v>0.5</v>
      </c>
      <c r="D1723" t="s">
        <v>403</v>
      </c>
      <c r="E1723" t="s">
        <v>519</v>
      </c>
      <c r="F1723" t="s">
        <v>519</v>
      </c>
      <c r="G1723" s="284">
        <v>-0.1</v>
      </c>
      <c r="H1723"/>
      <c r="I1723"/>
      <c r="J1723"/>
      <c r="K1723" s="285">
        <v>44927</v>
      </c>
      <c r="L1723" s="286">
        <v>4.6545454545454543E-2</v>
      </c>
      <c r="M1723" s="286">
        <v>4.6545454545454598E-3</v>
      </c>
      <c r="N1723" s="286">
        <v>5.1200000000000002E-2</v>
      </c>
    </row>
    <row r="1724" spans="1:14" ht="15" x14ac:dyDescent="0.25">
      <c r="A1724" t="s">
        <v>1140</v>
      </c>
      <c r="B1724" t="s">
        <v>1138</v>
      </c>
      <c r="C1724">
        <v>0.5</v>
      </c>
      <c r="D1724" t="s">
        <v>1043</v>
      </c>
      <c r="E1724" t="s">
        <v>519</v>
      </c>
      <c r="F1724" t="s">
        <v>519</v>
      </c>
      <c r="G1724" s="284">
        <v>0</v>
      </c>
      <c r="H1724">
        <v>203109</v>
      </c>
      <c r="I1724"/>
      <c r="J1724"/>
      <c r="K1724" s="285">
        <v>43101</v>
      </c>
      <c r="L1724" s="286">
        <v>0</v>
      </c>
      <c r="M1724" s="286">
        <v>0</v>
      </c>
      <c r="N1724" s="286">
        <v>0</v>
      </c>
    </row>
    <row r="1725" spans="1:14" ht="15" x14ac:dyDescent="0.25">
      <c r="A1725" t="s">
        <v>1139</v>
      </c>
      <c r="B1725" t="s">
        <v>1138</v>
      </c>
      <c r="C1725">
        <v>0.5</v>
      </c>
      <c r="D1725" t="s">
        <v>1043</v>
      </c>
      <c r="E1725" t="s">
        <v>519</v>
      </c>
      <c r="F1725" t="s">
        <v>519</v>
      </c>
      <c r="G1725" s="284">
        <v>0</v>
      </c>
      <c r="H1725">
        <v>203109</v>
      </c>
      <c r="I1725"/>
      <c r="J1725"/>
      <c r="K1725" s="285">
        <v>43101</v>
      </c>
      <c r="L1725" s="286">
        <v>0</v>
      </c>
      <c r="M1725" s="286">
        <v>0</v>
      </c>
      <c r="N1725" s="286">
        <v>0</v>
      </c>
    </row>
    <row r="1726" spans="1:14" ht="15" x14ac:dyDescent="0.25">
      <c r="A1726" t="s">
        <v>1134</v>
      </c>
      <c r="B1726" t="s">
        <v>1134</v>
      </c>
      <c r="C1726">
        <v>0.5</v>
      </c>
      <c r="D1726" t="s">
        <v>403</v>
      </c>
      <c r="E1726" t="s">
        <v>519</v>
      </c>
      <c r="F1726" t="s">
        <v>519</v>
      </c>
      <c r="G1726" s="284">
        <v>0</v>
      </c>
      <c r="H1726"/>
      <c r="I1726"/>
      <c r="J1726"/>
      <c r="K1726" s="285">
        <v>44927</v>
      </c>
      <c r="L1726" s="286">
        <v>0</v>
      </c>
      <c r="M1726" s="286">
        <v>0</v>
      </c>
      <c r="N1726" s="286">
        <v>0</v>
      </c>
    </row>
    <row r="1727" spans="1:14" ht="15" x14ac:dyDescent="0.25">
      <c r="A1727" t="s">
        <v>1137</v>
      </c>
      <c r="B1727" t="s">
        <v>1136</v>
      </c>
      <c r="C1727">
        <v>0.5</v>
      </c>
      <c r="D1727" t="s">
        <v>403</v>
      </c>
      <c r="E1727" t="s">
        <v>519</v>
      </c>
      <c r="F1727" t="s">
        <v>519</v>
      </c>
      <c r="G1727" s="284">
        <v>0</v>
      </c>
      <c r="H1727"/>
      <c r="I1727"/>
      <c r="J1727"/>
      <c r="K1727" s="285">
        <v>44927</v>
      </c>
      <c r="L1727" s="286">
        <v>0</v>
      </c>
      <c r="M1727" s="286">
        <v>0</v>
      </c>
      <c r="N1727" s="286">
        <v>0</v>
      </c>
    </row>
    <row r="1728" spans="1:14" ht="15" x14ac:dyDescent="0.25">
      <c r="A1728" t="s">
        <v>1135</v>
      </c>
      <c r="B1728" t="s">
        <v>1134</v>
      </c>
      <c r="C1728">
        <v>0.5</v>
      </c>
      <c r="D1728" t="s">
        <v>403</v>
      </c>
      <c r="E1728" t="s">
        <v>519</v>
      </c>
      <c r="F1728" t="s">
        <v>519</v>
      </c>
      <c r="G1728" s="284">
        <v>0</v>
      </c>
      <c r="H1728"/>
      <c r="I1728"/>
      <c r="J1728"/>
      <c r="K1728" s="285">
        <v>44927</v>
      </c>
      <c r="L1728" s="286">
        <v>0</v>
      </c>
      <c r="M1728" s="286">
        <v>0</v>
      </c>
      <c r="N1728" s="286">
        <v>0</v>
      </c>
    </row>
    <row r="1729" spans="1:14" ht="15" x14ac:dyDescent="0.25">
      <c r="A1729" t="s">
        <v>1132</v>
      </c>
      <c r="B1729" t="s">
        <v>1132</v>
      </c>
      <c r="C1729">
        <v>0.5</v>
      </c>
      <c r="D1729" t="s">
        <v>403</v>
      </c>
      <c r="E1729" t="s">
        <v>519</v>
      </c>
      <c r="F1729" t="s">
        <v>519</v>
      </c>
      <c r="G1729" s="284">
        <v>0</v>
      </c>
      <c r="H1729"/>
      <c r="I1729"/>
      <c r="J1729"/>
      <c r="K1729" s="285">
        <v>44927</v>
      </c>
      <c r="L1729" s="286">
        <v>0</v>
      </c>
      <c r="M1729" s="286">
        <v>0</v>
      </c>
      <c r="N1729" s="286">
        <v>0</v>
      </c>
    </row>
    <row r="1730" spans="1:14" ht="15" x14ac:dyDescent="0.25">
      <c r="A1730" t="s">
        <v>1133</v>
      </c>
      <c r="B1730" t="s">
        <v>1132</v>
      </c>
      <c r="C1730">
        <v>0.5</v>
      </c>
      <c r="D1730" t="s">
        <v>403</v>
      </c>
      <c r="E1730" t="s">
        <v>519</v>
      </c>
      <c r="F1730" t="s">
        <v>519</v>
      </c>
      <c r="G1730" s="284">
        <v>0</v>
      </c>
      <c r="H1730"/>
      <c r="I1730"/>
      <c r="J1730"/>
      <c r="K1730" s="285">
        <v>44927</v>
      </c>
      <c r="L1730" s="286">
        <v>0</v>
      </c>
      <c r="M1730" s="286">
        <v>0</v>
      </c>
      <c r="N1730" s="286">
        <v>0</v>
      </c>
    </row>
    <row r="1731" spans="1:14" ht="15" x14ac:dyDescent="0.25">
      <c r="A1731" t="s">
        <v>1131</v>
      </c>
      <c r="B1731" t="s">
        <v>1130</v>
      </c>
      <c r="C1731">
        <v>0.5</v>
      </c>
      <c r="D1731" t="s">
        <v>403</v>
      </c>
      <c r="E1731" t="s">
        <v>519</v>
      </c>
      <c r="F1731" t="s">
        <v>519</v>
      </c>
      <c r="G1731" s="284">
        <v>0</v>
      </c>
      <c r="H1731"/>
      <c r="I1731"/>
      <c r="J1731"/>
      <c r="K1731" s="285">
        <v>44927</v>
      </c>
      <c r="L1731" s="286">
        <v>0</v>
      </c>
      <c r="M1731" s="286">
        <v>0</v>
      </c>
      <c r="N1731" s="286">
        <v>0</v>
      </c>
    </row>
    <row r="1732" spans="1:14" ht="15" x14ac:dyDescent="0.25">
      <c r="A1732" t="s">
        <v>1128</v>
      </c>
      <c r="B1732" t="s">
        <v>1128</v>
      </c>
      <c r="C1732">
        <v>0.5</v>
      </c>
      <c r="D1732" t="s">
        <v>403</v>
      </c>
      <c r="E1732" t="s">
        <v>519</v>
      </c>
      <c r="F1732" t="s">
        <v>519</v>
      </c>
      <c r="G1732" s="284">
        <v>0</v>
      </c>
      <c r="H1732"/>
      <c r="I1732"/>
      <c r="J1732"/>
      <c r="K1732" s="285">
        <v>44927</v>
      </c>
      <c r="L1732" s="286">
        <v>0</v>
      </c>
      <c r="M1732" s="286">
        <v>0</v>
      </c>
      <c r="N1732" s="286">
        <v>0</v>
      </c>
    </row>
    <row r="1733" spans="1:14" ht="15" x14ac:dyDescent="0.25">
      <c r="A1733" t="s">
        <v>1129</v>
      </c>
      <c r="B1733" t="s">
        <v>1128</v>
      </c>
      <c r="C1733">
        <v>0.5</v>
      </c>
      <c r="D1733" t="s">
        <v>403</v>
      </c>
      <c r="E1733" t="s">
        <v>519</v>
      </c>
      <c r="F1733" t="s">
        <v>519</v>
      </c>
      <c r="G1733" s="284">
        <v>0</v>
      </c>
      <c r="H1733"/>
      <c r="I1733"/>
      <c r="J1733"/>
      <c r="K1733" s="285">
        <v>44927</v>
      </c>
      <c r="L1733" s="286">
        <v>0</v>
      </c>
      <c r="M1733" s="286">
        <v>0</v>
      </c>
      <c r="N1733" s="286">
        <v>0</v>
      </c>
    </row>
    <row r="1734" spans="1:14" ht="15" x14ac:dyDescent="0.25">
      <c r="A1734" t="s">
        <v>1127</v>
      </c>
      <c r="B1734" t="s">
        <v>1126</v>
      </c>
      <c r="C1734">
        <v>0.5</v>
      </c>
      <c r="D1734" t="s">
        <v>403</v>
      </c>
      <c r="E1734" t="s">
        <v>519</v>
      </c>
      <c r="F1734" t="s">
        <v>519</v>
      </c>
      <c r="G1734" s="284">
        <v>0</v>
      </c>
      <c r="H1734"/>
      <c r="I1734"/>
      <c r="J1734"/>
      <c r="K1734" s="285">
        <v>40330</v>
      </c>
      <c r="L1734" s="286">
        <v>0</v>
      </c>
      <c r="M1734" s="286">
        <v>0</v>
      </c>
      <c r="N1734" s="286">
        <v>0</v>
      </c>
    </row>
    <row r="1735" spans="1:14" ht="15" x14ac:dyDescent="0.25">
      <c r="A1735" t="s">
        <v>1124</v>
      </c>
      <c r="B1735" t="s">
        <v>1124</v>
      </c>
      <c r="C1735">
        <v>0.5</v>
      </c>
      <c r="D1735" t="s">
        <v>403</v>
      </c>
      <c r="E1735" t="s">
        <v>519</v>
      </c>
      <c r="F1735" t="s">
        <v>519</v>
      </c>
      <c r="G1735" s="284">
        <v>0</v>
      </c>
      <c r="H1735"/>
      <c r="I1735"/>
      <c r="J1735"/>
      <c r="K1735" s="285">
        <v>44927</v>
      </c>
      <c r="L1735" s="286">
        <v>0</v>
      </c>
      <c r="M1735" s="286">
        <v>0</v>
      </c>
      <c r="N1735" s="286">
        <v>0</v>
      </c>
    </row>
    <row r="1736" spans="1:14" ht="15" x14ac:dyDescent="0.25">
      <c r="A1736" t="s">
        <v>1124</v>
      </c>
      <c r="B1736" t="s">
        <v>1124</v>
      </c>
      <c r="C1736">
        <v>0.5</v>
      </c>
      <c r="D1736" t="s">
        <v>403</v>
      </c>
      <c r="E1736" t="s">
        <v>519</v>
      </c>
      <c r="F1736" t="s">
        <v>519</v>
      </c>
      <c r="G1736" s="284">
        <v>0</v>
      </c>
      <c r="H1736"/>
      <c r="I1736"/>
      <c r="J1736"/>
      <c r="K1736" s="285">
        <v>44927</v>
      </c>
      <c r="L1736" s="286">
        <v>0</v>
      </c>
      <c r="M1736" s="286">
        <v>0</v>
      </c>
      <c r="N1736" s="286">
        <v>0</v>
      </c>
    </row>
    <row r="1737" spans="1:14" ht="15" x14ac:dyDescent="0.25">
      <c r="A1737" t="s">
        <v>1125</v>
      </c>
      <c r="B1737" t="s">
        <v>1124</v>
      </c>
      <c r="C1737">
        <v>0.5</v>
      </c>
      <c r="D1737" t="s">
        <v>403</v>
      </c>
      <c r="E1737" t="s">
        <v>519</v>
      </c>
      <c r="F1737" t="s">
        <v>519</v>
      </c>
      <c r="G1737" s="284">
        <v>0</v>
      </c>
      <c r="H1737"/>
      <c r="I1737"/>
      <c r="J1737"/>
      <c r="K1737" s="285">
        <v>44927</v>
      </c>
      <c r="L1737" s="286">
        <v>0</v>
      </c>
      <c r="M1737" s="286">
        <v>0</v>
      </c>
      <c r="N1737" s="286">
        <v>0</v>
      </c>
    </row>
    <row r="1738" spans="1:14" ht="15" x14ac:dyDescent="0.25">
      <c r="A1738" t="s">
        <v>1125</v>
      </c>
      <c r="B1738" t="s">
        <v>1124</v>
      </c>
      <c r="C1738">
        <v>0.5</v>
      </c>
      <c r="D1738" t="s">
        <v>403</v>
      </c>
      <c r="E1738" t="s">
        <v>519</v>
      </c>
      <c r="F1738" t="s">
        <v>519</v>
      </c>
      <c r="G1738" s="284">
        <v>0</v>
      </c>
      <c r="H1738"/>
      <c r="I1738"/>
      <c r="J1738"/>
      <c r="K1738" s="285">
        <v>44927</v>
      </c>
      <c r="L1738" s="286">
        <v>0</v>
      </c>
      <c r="M1738" s="286">
        <v>0</v>
      </c>
      <c r="N1738" s="286">
        <v>0</v>
      </c>
    </row>
    <row r="1739" spans="1:14" ht="15" x14ac:dyDescent="0.25">
      <c r="A1739" t="s">
        <v>1123</v>
      </c>
      <c r="B1739" t="s">
        <v>1122</v>
      </c>
      <c r="C1739">
        <v>0.5</v>
      </c>
      <c r="D1739" t="s">
        <v>403</v>
      </c>
      <c r="E1739" t="s">
        <v>519</v>
      </c>
      <c r="F1739" t="s">
        <v>519</v>
      </c>
      <c r="G1739" s="284">
        <v>0</v>
      </c>
      <c r="H1739"/>
      <c r="I1739"/>
      <c r="J1739"/>
      <c r="K1739" s="285">
        <v>40664</v>
      </c>
      <c r="L1739" s="286">
        <v>0</v>
      </c>
      <c r="M1739" s="286">
        <v>0</v>
      </c>
      <c r="N1739" s="286">
        <v>0</v>
      </c>
    </row>
    <row r="1740" spans="1:14" ht="15" x14ac:dyDescent="0.25">
      <c r="A1740" t="s">
        <v>1121</v>
      </c>
      <c r="B1740" t="s">
        <v>1120</v>
      </c>
      <c r="C1740">
        <v>0.5</v>
      </c>
      <c r="D1740" t="s">
        <v>403</v>
      </c>
      <c r="E1740" t="s">
        <v>519</v>
      </c>
      <c r="F1740" t="s">
        <v>519</v>
      </c>
      <c r="G1740" s="284">
        <v>0</v>
      </c>
      <c r="H1740"/>
      <c r="I1740"/>
      <c r="J1740"/>
      <c r="K1740" s="285">
        <v>40330</v>
      </c>
      <c r="L1740" s="286">
        <v>0</v>
      </c>
      <c r="M1740" s="286">
        <v>0</v>
      </c>
      <c r="N1740" s="286">
        <v>0</v>
      </c>
    </row>
    <row r="1741" spans="1:14" ht="15" x14ac:dyDescent="0.25">
      <c r="A1741" t="s">
        <v>1119</v>
      </c>
      <c r="B1741" t="s">
        <v>1118</v>
      </c>
      <c r="C1741">
        <v>0.5</v>
      </c>
      <c r="D1741" t="s">
        <v>403</v>
      </c>
      <c r="E1741" t="s">
        <v>519</v>
      </c>
      <c r="F1741" t="s">
        <v>519</v>
      </c>
      <c r="G1741" s="284">
        <v>0</v>
      </c>
      <c r="H1741"/>
      <c r="I1741"/>
      <c r="J1741"/>
      <c r="K1741" s="285">
        <v>40330</v>
      </c>
      <c r="L1741" s="286">
        <v>0</v>
      </c>
      <c r="M1741" s="286">
        <v>0</v>
      </c>
      <c r="N1741" s="286">
        <v>0</v>
      </c>
    </row>
    <row r="1742" spans="1:14" ht="15" x14ac:dyDescent="0.25">
      <c r="A1742" t="s">
        <v>1117</v>
      </c>
      <c r="B1742" t="s">
        <v>1116</v>
      </c>
      <c r="C1742">
        <v>0.5</v>
      </c>
      <c r="D1742" t="s">
        <v>403</v>
      </c>
      <c r="E1742" t="s">
        <v>519</v>
      </c>
      <c r="F1742" t="s">
        <v>519</v>
      </c>
      <c r="G1742" s="284">
        <v>0</v>
      </c>
      <c r="H1742"/>
      <c r="I1742"/>
      <c r="J1742"/>
      <c r="K1742" s="285">
        <v>40330</v>
      </c>
      <c r="L1742" s="286">
        <v>0</v>
      </c>
      <c r="M1742" s="286">
        <v>0</v>
      </c>
      <c r="N1742" s="286">
        <v>0</v>
      </c>
    </row>
    <row r="1743" spans="1:14" ht="15" x14ac:dyDescent="0.25">
      <c r="A1743" t="s">
        <v>1115</v>
      </c>
      <c r="B1743" t="s">
        <v>1115</v>
      </c>
      <c r="C1743">
        <v>0.5</v>
      </c>
      <c r="D1743" t="s">
        <v>403</v>
      </c>
      <c r="E1743" t="s">
        <v>519</v>
      </c>
      <c r="F1743" t="s">
        <v>519</v>
      </c>
      <c r="G1743" s="284">
        <v>0</v>
      </c>
      <c r="H1743"/>
      <c r="I1743"/>
      <c r="J1743"/>
      <c r="K1743" s="285">
        <v>40664</v>
      </c>
      <c r="L1743" s="286">
        <v>0</v>
      </c>
      <c r="M1743" s="286">
        <v>0</v>
      </c>
      <c r="N1743" s="286">
        <v>0</v>
      </c>
    </row>
    <row r="1744" spans="1:14" ht="15" x14ac:dyDescent="0.25">
      <c r="A1744" t="s">
        <v>215</v>
      </c>
      <c r="B1744" t="s">
        <v>215</v>
      </c>
      <c r="C1744">
        <v>0.5</v>
      </c>
      <c r="D1744" t="s">
        <v>403</v>
      </c>
      <c r="E1744" t="s">
        <v>519</v>
      </c>
      <c r="F1744" t="s">
        <v>519</v>
      </c>
      <c r="G1744" s="284">
        <v>0</v>
      </c>
      <c r="H1744"/>
      <c r="I1744"/>
      <c r="J1744"/>
      <c r="K1744" s="285">
        <v>44927</v>
      </c>
      <c r="L1744" s="286">
        <v>0.1013</v>
      </c>
      <c r="M1744" s="286">
        <v>0</v>
      </c>
      <c r="N1744" s="286">
        <v>0.1013</v>
      </c>
    </row>
    <row r="1745" spans="1:14" ht="15" x14ac:dyDescent="0.25">
      <c r="A1745" t="s">
        <v>1114</v>
      </c>
      <c r="B1745" t="s">
        <v>215</v>
      </c>
      <c r="C1745">
        <v>0.5</v>
      </c>
      <c r="D1745" t="s">
        <v>403</v>
      </c>
      <c r="E1745" t="s">
        <v>519</v>
      </c>
      <c r="F1745" t="s">
        <v>519</v>
      </c>
      <c r="G1745" s="284">
        <v>0</v>
      </c>
      <c r="H1745"/>
      <c r="I1745"/>
      <c r="J1745"/>
      <c r="K1745" s="285">
        <v>44927</v>
      </c>
      <c r="L1745" s="286">
        <v>0.1013</v>
      </c>
      <c r="M1745" s="286">
        <v>0</v>
      </c>
      <c r="N1745" s="286">
        <v>0.1013</v>
      </c>
    </row>
    <row r="1746" spans="1:14" ht="15" x14ac:dyDescent="0.25">
      <c r="A1746" t="s">
        <v>1113</v>
      </c>
      <c r="B1746" t="s">
        <v>1112</v>
      </c>
      <c r="C1746">
        <v>0.5</v>
      </c>
      <c r="D1746" t="s">
        <v>783</v>
      </c>
      <c r="E1746" t="s">
        <v>519</v>
      </c>
      <c r="F1746" t="s">
        <v>519</v>
      </c>
      <c r="G1746" s="284">
        <v>0</v>
      </c>
      <c r="H1746"/>
      <c r="I1746"/>
      <c r="J1746"/>
      <c r="K1746" s="285">
        <v>42979</v>
      </c>
      <c r="L1746" s="286">
        <v>0</v>
      </c>
      <c r="M1746" s="286">
        <v>0</v>
      </c>
      <c r="N1746" s="286">
        <v>0</v>
      </c>
    </row>
    <row r="1747" spans="1:14" ht="15" x14ac:dyDescent="0.25">
      <c r="A1747" t="s">
        <v>1111</v>
      </c>
      <c r="B1747" t="s">
        <v>538</v>
      </c>
      <c r="C1747">
        <v>0.5</v>
      </c>
      <c r="D1747" t="s">
        <v>403</v>
      </c>
      <c r="E1747" t="s">
        <v>519</v>
      </c>
      <c r="F1747" t="s">
        <v>519</v>
      </c>
      <c r="G1747" s="284">
        <v>0</v>
      </c>
      <c r="H1747"/>
      <c r="I1747"/>
      <c r="J1747"/>
      <c r="K1747" s="285">
        <v>40391</v>
      </c>
      <c r="L1747" s="286">
        <v>0</v>
      </c>
      <c r="M1747" s="286">
        <v>0</v>
      </c>
      <c r="N1747" s="286">
        <v>0</v>
      </c>
    </row>
    <row r="1748" spans="1:14" ht="15" x14ac:dyDescent="0.25">
      <c r="A1748" t="s">
        <v>1110</v>
      </c>
      <c r="B1748" t="s">
        <v>538</v>
      </c>
      <c r="C1748">
        <v>0.5</v>
      </c>
      <c r="D1748" t="s">
        <v>403</v>
      </c>
      <c r="E1748" t="s">
        <v>519</v>
      </c>
      <c r="F1748" t="s">
        <v>519</v>
      </c>
      <c r="G1748" s="284">
        <v>0</v>
      </c>
      <c r="H1748"/>
      <c r="I1748"/>
      <c r="J1748"/>
      <c r="K1748" s="285">
        <v>40391</v>
      </c>
      <c r="L1748" s="286">
        <v>0</v>
      </c>
      <c r="M1748" s="286">
        <v>0</v>
      </c>
      <c r="N1748" s="286">
        <v>0</v>
      </c>
    </row>
    <row r="1749" spans="1:14" ht="15" x14ac:dyDescent="0.25">
      <c r="A1749" t="s">
        <v>1109</v>
      </c>
      <c r="B1749" t="s">
        <v>520</v>
      </c>
      <c r="C1749">
        <v>0.5</v>
      </c>
      <c r="D1749" t="s">
        <v>403</v>
      </c>
      <c r="E1749" t="s">
        <v>519</v>
      </c>
      <c r="F1749" t="s">
        <v>519</v>
      </c>
      <c r="G1749" s="284">
        <v>0</v>
      </c>
      <c r="H1749"/>
      <c r="I1749"/>
      <c r="J1749"/>
      <c r="K1749" s="285">
        <v>44927</v>
      </c>
      <c r="L1749" s="286">
        <v>0</v>
      </c>
      <c r="M1749" s="286">
        <v>0</v>
      </c>
      <c r="N1749" s="286">
        <v>0</v>
      </c>
    </row>
    <row r="1750" spans="1:14" ht="15" x14ac:dyDescent="0.25">
      <c r="A1750" t="s">
        <v>1108</v>
      </c>
      <c r="B1750" t="s">
        <v>1105</v>
      </c>
      <c r="C1750">
        <v>0.5</v>
      </c>
      <c r="D1750" t="s">
        <v>403</v>
      </c>
      <c r="E1750" t="s">
        <v>519</v>
      </c>
      <c r="F1750" t="s">
        <v>519</v>
      </c>
      <c r="G1750" s="284">
        <v>-0.5</v>
      </c>
      <c r="H1750"/>
      <c r="I1750"/>
      <c r="J1750"/>
      <c r="K1750" s="285">
        <v>44927</v>
      </c>
      <c r="L1750" s="286">
        <v>1.5666666666666666E-2</v>
      </c>
      <c r="M1750" s="286">
        <v>7.8333333333333345E-3</v>
      </c>
      <c r="N1750" s="286">
        <v>2.35E-2</v>
      </c>
    </row>
    <row r="1751" spans="1:14" ht="15" x14ac:dyDescent="0.25">
      <c r="A1751" t="s">
        <v>1107</v>
      </c>
      <c r="B1751" t="s">
        <v>1105</v>
      </c>
      <c r="C1751">
        <v>0.5</v>
      </c>
      <c r="D1751" t="s">
        <v>403</v>
      </c>
      <c r="E1751" t="s">
        <v>519</v>
      </c>
      <c r="F1751" t="s">
        <v>519</v>
      </c>
      <c r="G1751" s="284">
        <v>-0.5</v>
      </c>
      <c r="H1751"/>
      <c r="I1751"/>
      <c r="J1751"/>
      <c r="K1751" s="285">
        <v>44927</v>
      </c>
      <c r="L1751" s="286">
        <v>1.5666666666666666E-2</v>
      </c>
      <c r="M1751" s="286">
        <v>7.8333333333333345E-3</v>
      </c>
      <c r="N1751" s="286">
        <v>2.35E-2</v>
      </c>
    </row>
    <row r="1752" spans="1:14" ht="15" x14ac:dyDescent="0.25">
      <c r="A1752" t="s">
        <v>1106</v>
      </c>
      <c r="B1752" t="s">
        <v>1105</v>
      </c>
      <c r="C1752">
        <v>0.5</v>
      </c>
      <c r="D1752" t="s">
        <v>403</v>
      </c>
      <c r="E1752" t="s">
        <v>519</v>
      </c>
      <c r="F1752" t="s">
        <v>519</v>
      </c>
      <c r="G1752" s="284">
        <v>-0.5</v>
      </c>
      <c r="H1752"/>
      <c r="I1752"/>
      <c r="J1752"/>
      <c r="K1752" s="285">
        <v>44927</v>
      </c>
      <c r="L1752" s="286">
        <v>1.5666666666666666E-2</v>
      </c>
      <c r="M1752" s="286">
        <v>7.8333333333333345E-3</v>
      </c>
      <c r="N1752" s="286">
        <v>2.35E-2</v>
      </c>
    </row>
    <row r="1753" spans="1:14" ht="15" x14ac:dyDescent="0.25">
      <c r="A1753" t="s">
        <v>389</v>
      </c>
      <c r="B1753" t="s">
        <v>1105</v>
      </c>
      <c r="C1753">
        <v>0.5</v>
      </c>
      <c r="D1753" t="s">
        <v>403</v>
      </c>
      <c r="E1753" t="s">
        <v>519</v>
      </c>
      <c r="F1753" t="s">
        <v>519</v>
      </c>
      <c r="G1753" s="284">
        <v>-0.5</v>
      </c>
      <c r="H1753"/>
      <c r="I1753"/>
      <c r="J1753"/>
      <c r="K1753" s="285">
        <v>44927</v>
      </c>
      <c r="L1753" s="286">
        <v>1.5666666666666666E-2</v>
      </c>
      <c r="M1753" s="286">
        <v>7.8333333333333345E-3</v>
      </c>
      <c r="N1753" s="286">
        <v>2.35E-2</v>
      </c>
    </row>
    <row r="1754" spans="1:14" ht="15" x14ac:dyDescent="0.25">
      <c r="A1754" t="s">
        <v>1104</v>
      </c>
      <c r="B1754" t="s">
        <v>1102</v>
      </c>
      <c r="C1754">
        <v>0.5</v>
      </c>
      <c r="D1754" t="s">
        <v>403</v>
      </c>
      <c r="E1754" t="s">
        <v>519</v>
      </c>
      <c r="F1754" t="s">
        <v>519</v>
      </c>
      <c r="G1754" s="284">
        <v>0</v>
      </c>
      <c r="H1754"/>
      <c r="I1754"/>
      <c r="J1754"/>
      <c r="K1754" s="285">
        <v>44927</v>
      </c>
      <c r="L1754" s="286">
        <v>0</v>
      </c>
      <c r="M1754" s="286">
        <v>0</v>
      </c>
      <c r="N1754" s="286">
        <v>0</v>
      </c>
    </row>
    <row r="1755" spans="1:14" ht="15" x14ac:dyDescent="0.25">
      <c r="A1755" t="s">
        <v>158</v>
      </c>
      <c r="B1755" t="s">
        <v>1102</v>
      </c>
      <c r="C1755">
        <v>0.5</v>
      </c>
      <c r="D1755" t="s">
        <v>403</v>
      </c>
      <c r="E1755" t="s">
        <v>519</v>
      </c>
      <c r="F1755" t="s">
        <v>519</v>
      </c>
      <c r="G1755" s="284">
        <v>0</v>
      </c>
      <c r="H1755"/>
      <c r="I1755"/>
      <c r="J1755"/>
      <c r="K1755" s="285">
        <v>44927</v>
      </c>
      <c r="L1755" s="286">
        <v>0.05</v>
      </c>
      <c r="M1755" s="286">
        <v>0</v>
      </c>
      <c r="N1755" s="286">
        <v>0.05</v>
      </c>
    </row>
    <row r="1756" spans="1:14" ht="15" x14ac:dyDescent="0.25">
      <c r="A1756" t="s">
        <v>1103</v>
      </c>
      <c r="B1756" t="s">
        <v>1102</v>
      </c>
      <c r="C1756">
        <v>0.5</v>
      </c>
      <c r="D1756" t="s">
        <v>403</v>
      </c>
      <c r="E1756" t="s">
        <v>519</v>
      </c>
      <c r="F1756" t="s">
        <v>519</v>
      </c>
      <c r="G1756" s="284">
        <v>0</v>
      </c>
      <c r="H1756"/>
      <c r="I1756"/>
      <c r="J1756"/>
      <c r="K1756" s="285">
        <v>44927</v>
      </c>
      <c r="L1756" s="286">
        <v>0.05</v>
      </c>
      <c r="M1756" s="286">
        <v>0</v>
      </c>
      <c r="N1756" s="286">
        <v>0.05</v>
      </c>
    </row>
    <row r="1757" spans="1:14" ht="15" x14ac:dyDescent="0.25">
      <c r="A1757" t="s">
        <v>1101</v>
      </c>
      <c r="B1757" t="s">
        <v>1099</v>
      </c>
      <c r="C1757">
        <v>0.5</v>
      </c>
      <c r="D1757" t="s">
        <v>1043</v>
      </c>
      <c r="E1757" t="s">
        <v>519</v>
      </c>
      <c r="F1757" t="s">
        <v>519</v>
      </c>
      <c r="G1757" s="284">
        <v>0</v>
      </c>
      <c r="H1757">
        <v>202212</v>
      </c>
      <c r="I1757"/>
      <c r="J1757"/>
      <c r="K1757" s="285">
        <v>43132</v>
      </c>
      <c r="L1757" s="286">
        <v>0</v>
      </c>
      <c r="M1757" s="286">
        <v>0</v>
      </c>
      <c r="N1757" s="286">
        <v>0</v>
      </c>
    </row>
    <row r="1758" spans="1:14" ht="15" x14ac:dyDescent="0.25">
      <c r="A1758" t="s">
        <v>1100</v>
      </c>
      <c r="B1758" t="s">
        <v>1099</v>
      </c>
      <c r="C1758">
        <v>0.5</v>
      </c>
      <c r="D1758" t="s">
        <v>1043</v>
      </c>
      <c r="E1758" t="s">
        <v>519</v>
      </c>
      <c r="F1758" t="s">
        <v>519</v>
      </c>
      <c r="G1758" s="284">
        <v>0</v>
      </c>
      <c r="H1758">
        <v>202212</v>
      </c>
      <c r="I1758"/>
      <c r="J1758"/>
      <c r="K1758" s="285">
        <v>43132</v>
      </c>
      <c r="L1758" s="286">
        <v>0</v>
      </c>
      <c r="M1758" s="286">
        <v>0</v>
      </c>
      <c r="N1758" s="286">
        <v>0</v>
      </c>
    </row>
    <row r="1759" spans="1:14" ht="15" x14ac:dyDescent="0.25">
      <c r="A1759" t="s">
        <v>159</v>
      </c>
      <c r="B1759" t="s">
        <v>231</v>
      </c>
      <c r="C1759">
        <v>0.5</v>
      </c>
      <c r="D1759" t="s">
        <v>403</v>
      </c>
      <c r="E1759" t="s">
        <v>519</v>
      </c>
      <c r="F1759" t="s">
        <v>519</v>
      </c>
      <c r="G1759" s="284">
        <v>0</v>
      </c>
      <c r="H1759"/>
      <c r="I1759"/>
      <c r="J1759"/>
      <c r="K1759" s="285">
        <v>44927</v>
      </c>
      <c r="L1759" s="286">
        <v>0.2</v>
      </c>
      <c r="M1759" s="286">
        <v>0</v>
      </c>
      <c r="N1759" s="286">
        <v>0.2</v>
      </c>
    </row>
    <row r="1760" spans="1:14" ht="15" x14ac:dyDescent="0.25">
      <c r="A1760" t="s">
        <v>1098</v>
      </c>
      <c r="B1760" t="s">
        <v>231</v>
      </c>
      <c r="C1760">
        <v>0.5</v>
      </c>
      <c r="D1760" t="s">
        <v>403</v>
      </c>
      <c r="E1760" t="s">
        <v>519</v>
      </c>
      <c r="F1760" t="s">
        <v>519</v>
      </c>
      <c r="G1760" s="284">
        <v>0</v>
      </c>
      <c r="H1760"/>
      <c r="I1760"/>
      <c r="J1760"/>
      <c r="K1760" s="285">
        <v>44927</v>
      </c>
      <c r="L1760" s="286">
        <v>0.2</v>
      </c>
      <c r="M1760" s="286">
        <v>0</v>
      </c>
      <c r="N1760" s="286">
        <v>0.2</v>
      </c>
    </row>
    <row r="1761" spans="1:14" ht="15" x14ac:dyDescent="0.25">
      <c r="A1761" t="s">
        <v>1097</v>
      </c>
      <c r="B1761" t="s">
        <v>1096</v>
      </c>
      <c r="C1761">
        <v>0.5</v>
      </c>
      <c r="D1761" t="s">
        <v>1043</v>
      </c>
      <c r="E1761" t="s">
        <v>519</v>
      </c>
      <c r="F1761" t="s">
        <v>519</v>
      </c>
      <c r="G1761" s="284">
        <v>0</v>
      </c>
      <c r="H1761">
        <v>201310</v>
      </c>
      <c r="I1761"/>
      <c r="J1761"/>
      <c r="K1761" s="285">
        <v>43132</v>
      </c>
      <c r="L1761" s="286">
        <v>0</v>
      </c>
      <c r="M1761" s="286">
        <v>0</v>
      </c>
      <c r="N1761" s="286">
        <v>0</v>
      </c>
    </row>
    <row r="1762" spans="1:14" ht="15" x14ac:dyDescent="0.25">
      <c r="A1762" t="s">
        <v>1094</v>
      </c>
      <c r="B1762" t="s">
        <v>1094</v>
      </c>
      <c r="C1762">
        <v>0.5</v>
      </c>
      <c r="D1762" t="s">
        <v>403</v>
      </c>
      <c r="E1762" t="s">
        <v>519</v>
      </c>
      <c r="F1762" t="s">
        <v>519</v>
      </c>
      <c r="G1762" s="284">
        <v>0</v>
      </c>
      <c r="H1762"/>
      <c r="I1762"/>
      <c r="J1762"/>
      <c r="K1762" s="285">
        <v>44927</v>
      </c>
      <c r="L1762" s="286">
        <v>0.05</v>
      </c>
      <c r="M1762" s="286">
        <v>0</v>
      </c>
      <c r="N1762" s="286">
        <v>0.05</v>
      </c>
    </row>
    <row r="1763" spans="1:14" ht="15" x14ac:dyDescent="0.25">
      <c r="A1763" t="s">
        <v>1095</v>
      </c>
      <c r="B1763" t="s">
        <v>1094</v>
      </c>
      <c r="C1763">
        <v>0.5</v>
      </c>
      <c r="D1763" t="s">
        <v>403</v>
      </c>
      <c r="E1763" t="s">
        <v>519</v>
      </c>
      <c r="F1763" t="s">
        <v>519</v>
      </c>
      <c r="G1763" s="284">
        <v>0</v>
      </c>
      <c r="H1763"/>
      <c r="I1763"/>
      <c r="J1763"/>
      <c r="K1763" s="285">
        <v>44927</v>
      </c>
      <c r="L1763" s="286">
        <v>0.05</v>
      </c>
      <c r="M1763" s="286">
        <v>0</v>
      </c>
      <c r="N1763" s="286">
        <v>0.05</v>
      </c>
    </row>
    <row r="1764" spans="1:14" ht="15" x14ac:dyDescent="0.25">
      <c r="A1764" t="s">
        <v>1093</v>
      </c>
      <c r="B1764" t="s">
        <v>1092</v>
      </c>
      <c r="C1764">
        <v>0.5</v>
      </c>
      <c r="D1764" t="s">
        <v>403</v>
      </c>
      <c r="E1764" t="s">
        <v>519</v>
      </c>
      <c r="F1764" t="s">
        <v>519</v>
      </c>
      <c r="G1764" s="284">
        <v>0</v>
      </c>
      <c r="H1764"/>
      <c r="I1764"/>
      <c r="J1764"/>
      <c r="K1764" s="285">
        <v>40664</v>
      </c>
      <c r="L1764" s="286">
        <v>0</v>
      </c>
      <c r="M1764" s="286">
        <v>0</v>
      </c>
      <c r="N1764" s="286">
        <v>0</v>
      </c>
    </row>
    <row r="1765" spans="1:14" ht="15" x14ac:dyDescent="0.25">
      <c r="A1765" t="s">
        <v>1091</v>
      </c>
      <c r="B1765" t="s">
        <v>1090</v>
      </c>
      <c r="C1765">
        <v>0.5</v>
      </c>
      <c r="D1765" t="s">
        <v>403</v>
      </c>
      <c r="E1765" t="s">
        <v>519</v>
      </c>
      <c r="F1765" t="s">
        <v>519</v>
      </c>
      <c r="G1765" s="284">
        <v>0</v>
      </c>
      <c r="H1765"/>
      <c r="I1765"/>
      <c r="J1765"/>
      <c r="K1765" s="285">
        <v>40664</v>
      </c>
      <c r="L1765" s="286">
        <v>0</v>
      </c>
      <c r="M1765" s="286">
        <v>0</v>
      </c>
      <c r="N1765" s="286">
        <v>0</v>
      </c>
    </row>
    <row r="1766" spans="1:14" ht="15" x14ac:dyDescent="0.25">
      <c r="A1766" t="s">
        <v>1089</v>
      </c>
      <c r="B1766" t="s">
        <v>1088</v>
      </c>
      <c r="C1766">
        <v>0.5</v>
      </c>
      <c r="D1766" t="s">
        <v>403</v>
      </c>
      <c r="E1766" t="s">
        <v>519</v>
      </c>
      <c r="F1766" t="s">
        <v>519</v>
      </c>
      <c r="G1766" s="284">
        <v>0</v>
      </c>
      <c r="H1766"/>
      <c r="I1766"/>
      <c r="J1766"/>
      <c r="K1766" s="285">
        <v>40664</v>
      </c>
      <c r="L1766" s="286">
        <v>0</v>
      </c>
      <c r="M1766" s="286">
        <v>0</v>
      </c>
      <c r="N1766" s="286">
        <v>0</v>
      </c>
    </row>
    <row r="1767" spans="1:14" ht="15" x14ac:dyDescent="0.25">
      <c r="A1767" t="s">
        <v>390</v>
      </c>
      <c r="B1767" t="s">
        <v>1086</v>
      </c>
      <c r="C1767">
        <v>0.5</v>
      </c>
      <c r="D1767" t="s">
        <v>403</v>
      </c>
      <c r="E1767" t="s">
        <v>519</v>
      </c>
      <c r="F1767" t="s">
        <v>519</v>
      </c>
      <c r="G1767" s="284">
        <v>0.1</v>
      </c>
      <c r="H1767"/>
      <c r="I1767"/>
      <c r="J1767"/>
      <c r="K1767" s="285">
        <v>44927</v>
      </c>
      <c r="L1767" s="286">
        <v>5.2111111111111115E-2</v>
      </c>
      <c r="M1767" s="286">
        <v>-5.2111111111111108E-3</v>
      </c>
      <c r="N1767" s="286">
        <v>4.6900000000000004E-2</v>
      </c>
    </row>
    <row r="1768" spans="1:14" ht="15" x14ac:dyDescent="0.25">
      <c r="A1768" t="s">
        <v>1087</v>
      </c>
      <c r="B1768" t="s">
        <v>1086</v>
      </c>
      <c r="C1768">
        <v>0.5</v>
      </c>
      <c r="D1768" t="s">
        <v>403</v>
      </c>
      <c r="E1768" t="s">
        <v>519</v>
      </c>
      <c r="F1768" t="s">
        <v>519</v>
      </c>
      <c r="G1768" s="284">
        <v>0.1</v>
      </c>
      <c r="H1768"/>
      <c r="I1768"/>
      <c r="J1768"/>
      <c r="K1768" s="285">
        <v>44927</v>
      </c>
      <c r="L1768" s="286">
        <v>5.2111111111111115E-2</v>
      </c>
      <c r="M1768" s="286">
        <v>-5.2111111111111108E-3</v>
      </c>
      <c r="N1768" s="286">
        <v>4.6900000000000004E-2</v>
      </c>
    </row>
    <row r="1769" spans="1:14" ht="15" x14ac:dyDescent="0.25">
      <c r="A1769" t="s">
        <v>1084</v>
      </c>
      <c r="B1769" t="s">
        <v>1084</v>
      </c>
      <c r="C1769">
        <v>0.5</v>
      </c>
      <c r="D1769" t="s">
        <v>1043</v>
      </c>
      <c r="E1769" t="s">
        <v>519</v>
      </c>
      <c r="F1769" t="s">
        <v>519</v>
      </c>
      <c r="G1769" s="284">
        <v>0</v>
      </c>
      <c r="H1769">
        <v>202212</v>
      </c>
      <c r="I1769"/>
      <c r="J1769"/>
      <c r="K1769" s="285">
        <v>43132</v>
      </c>
      <c r="L1769" s="286">
        <v>0</v>
      </c>
      <c r="M1769" s="286">
        <v>0</v>
      </c>
      <c r="N1769" s="286">
        <v>0</v>
      </c>
    </row>
    <row r="1770" spans="1:14" ht="15" x14ac:dyDescent="0.25">
      <c r="A1770" t="s">
        <v>1085</v>
      </c>
      <c r="B1770" t="s">
        <v>1084</v>
      </c>
      <c r="C1770">
        <v>0.5</v>
      </c>
      <c r="D1770" t="s">
        <v>1043</v>
      </c>
      <c r="E1770" t="s">
        <v>519</v>
      </c>
      <c r="F1770" t="s">
        <v>519</v>
      </c>
      <c r="G1770" s="284">
        <v>0</v>
      </c>
      <c r="H1770">
        <v>202212</v>
      </c>
      <c r="I1770"/>
      <c r="J1770"/>
      <c r="K1770" s="285">
        <v>43132</v>
      </c>
      <c r="L1770" s="286">
        <v>0</v>
      </c>
      <c r="M1770" s="286">
        <v>0</v>
      </c>
      <c r="N1770" s="286">
        <v>0</v>
      </c>
    </row>
    <row r="1771" spans="1:14" ht="15" x14ac:dyDescent="0.25">
      <c r="A1771" t="s">
        <v>1083</v>
      </c>
      <c r="B1771" t="s">
        <v>1081</v>
      </c>
      <c r="C1771">
        <v>0.5</v>
      </c>
      <c r="D1771" t="s">
        <v>403</v>
      </c>
      <c r="E1771" t="s">
        <v>519</v>
      </c>
      <c r="F1771" t="s">
        <v>519</v>
      </c>
      <c r="G1771" s="284">
        <v>0</v>
      </c>
      <c r="H1771"/>
      <c r="I1771"/>
      <c r="J1771"/>
      <c r="K1771" s="285">
        <v>43132</v>
      </c>
      <c r="L1771" s="286">
        <v>0</v>
      </c>
      <c r="M1771" s="286">
        <v>0</v>
      </c>
      <c r="N1771" s="286">
        <v>0</v>
      </c>
    </row>
    <row r="1772" spans="1:14" ht="15" x14ac:dyDescent="0.25">
      <c r="A1772" t="s">
        <v>1082</v>
      </c>
      <c r="B1772" t="s">
        <v>1081</v>
      </c>
      <c r="C1772">
        <v>0.5</v>
      </c>
      <c r="D1772" t="s">
        <v>403</v>
      </c>
      <c r="E1772" t="s">
        <v>519</v>
      </c>
      <c r="F1772" t="s">
        <v>519</v>
      </c>
      <c r="G1772" s="284">
        <v>0</v>
      </c>
      <c r="H1772"/>
      <c r="I1772"/>
      <c r="J1772"/>
      <c r="K1772" s="285">
        <v>43132</v>
      </c>
      <c r="L1772" s="286">
        <v>0</v>
      </c>
      <c r="M1772" s="286">
        <v>0</v>
      </c>
      <c r="N1772" s="286">
        <v>0</v>
      </c>
    </row>
    <row r="1773" spans="1:14" ht="15" x14ac:dyDescent="0.25">
      <c r="A1773" t="s">
        <v>1079</v>
      </c>
      <c r="B1773" t="s">
        <v>1079</v>
      </c>
      <c r="C1773">
        <v>0.5</v>
      </c>
      <c r="D1773" t="s">
        <v>1043</v>
      </c>
      <c r="E1773" t="s">
        <v>519</v>
      </c>
      <c r="F1773" t="s">
        <v>519</v>
      </c>
      <c r="G1773" s="284">
        <v>0</v>
      </c>
      <c r="H1773">
        <v>202212</v>
      </c>
      <c r="I1773"/>
      <c r="J1773"/>
      <c r="K1773" s="285">
        <v>43132</v>
      </c>
      <c r="L1773" s="286">
        <v>0</v>
      </c>
      <c r="M1773" s="286">
        <v>0</v>
      </c>
      <c r="N1773" s="286">
        <v>0</v>
      </c>
    </row>
    <row r="1774" spans="1:14" ht="15" x14ac:dyDescent="0.25">
      <c r="A1774" t="s">
        <v>1080</v>
      </c>
      <c r="B1774" t="s">
        <v>1079</v>
      </c>
      <c r="C1774">
        <v>0.5</v>
      </c>
      <c r="D1774" t="s">
        <v>1043</v>
      </c>
      <c r="E1774" t="s">
        <v>519</v>
      </c>
      <c r="F1774" t="s">
        <v>519</v>
      </c>
      <c r="G1774" s="284">
        <v>0</v>
      </c>
      <c r="H1774">
        <v>202212</v>
      </c>
      <c r="I1774"/>
      <c r="J1774"/>
      <c r="K1774" s="285">
        <v>43132</v>
      </c>
      <c r="L1774" s="286">
        <v>0</v>
      </c>
      <c r="M1774" s="286">
        <v>0</v>
      </c>
      <c r="N1774" s="286">
        <v>0</v>
      </c>
    </row>
    <row r="1775" spans="1:14" ht="15" x14ac:dyDescent="0.25">
      <c r="A1775" t="s">
        <v>1078</v>
      </c>
      <c r="B1775" t="s">
        <v>1077</v>
      </c>
      <c r="C1775">
        <v>0.5</v>
      </c>
      <c r="D1775" t="s">
        <v>403</v>
      </c>
      <c r="E1775" t="s">
        <v>519</v>
      </c>
      <c r="F1775" t="s">
        <v>519</v>
      </c>
      <c r="G1775" s="284">
        <v>0</v>
      </c>
      <c r="H1775"/>
      <c r="I1775"/>
      <c r="J1775"/>
      <c r="K1775" s="285">
        <v>43132</v>
      </c>
      <c r="L1775" s="286">
        <v>0</v>
      </c>
      <c r="M1775" s="286">
        <v>0</v>
      </c>
      <c r="N1775" s="286">
        <v>0</v>
      </c>
    </row>
    <row r="1776" spans="1:14" ht="15" x14ac:dyDescent="0.25">
      <c r="A1776" t="s">
        <v>1076</v>
      </c>
      <c r="B1776" t="s">
        <v>391</v>
      </c>
      <c r="C1776">
        <v>0.5</v>
      </c>
      <c r="D1776" t="s">
        <v>403</v>
      </c>
      <c r="E1776" t="s">
        <v>519</v>
      </c>
      <c r="F1776" t="s">
        <v>519</v>
      </c>
      <c r="G1776" s="284">
        <v>0</v>
      </c>
      <c r="H1776"/>
      <c r="I1776"/>
      <c r="J1776"/>
      <c r="K1776" s="285">
        <v>43132</v>
      </c>
      <c r="L1776" s="286">
        <v>0.05</v>
      </c>
      <c r="M1776" s="286">
        <v>0</v>
      </c>
      <c r="N1776" s="286">
        <v>0.05</v>
      </c>
    </row>
    <row r="1777" spans="1:14" ht="15" x14ac:dyDescent="0.25">
      <c r="A1777" t="s">
        <v>391</v>
      </c>
      <c r="B1777" t="s">
        <v>391</v>
      </c>
      <c r="C1777">
        <v>0.5</v>
      </c>
      <c r="D1777" t="s">
        <v>403</v>
      </c>
      <c r="E1777" t="s">
        <v>519</v>
      </c>
      <c r="F1777" t="s">
        <v>519</v>
      </c>
      <c r="G1777" s="284">
        <v>0</v>
      </c>
      <c r="H1777"/>
      <c r="I1777"/>
      <c r="J1777"/>
      <c r="K1777" s="285">
        <v>43132</v>
      </c>
      <c r="L1777" s="286">
        <v>0.05</v>
      </c>
      <c r="M1777" s="286">
        <v>0</v>
      </c>
      <c r="N1777" s="286">
        <v>0.05</v>
      </c>
    </row>
    <row r="1778" spans="1:14" ht="15" x14ac:dyDescent="0.25">
      <c r="A1778" t="s">
        <v>1074</v>
      </c>
      <c r="B1778" t="s">
        <v>1074</v>
      </c>
      <c r="C1778">
        <v>0.5</v>
      </c>
      <c r="D1778" t="s">
        <v>1043</v>
      </c>
      <c r="E1778" t="s">
        <v>519</v>
      </c>
      <c r="F1778" t="s">
        <v>519</v>
      </c>
      <c r="G1778" s="284">
        <v>0</v>
      </c>
      <c r="H1778">
        <v>202212</v>
      </c>
      <c r="I1778"/>
      <c r="J1778"/>
      <c r="K1778" s="285">
        <v>43132</v>
      </c>
      <c r="L1778" s="286">
        <v>0</v>
      </c>
      <c r="M1778" s="286">
        <v>0</v>
      </c>
      <c r="N1778" s="286">
        <v>0</v>
      </c>
    </row>
    <row r="1779" spans="1:14" ht="15" x14ac:dyDescent="0.25">
      <c r="A1779" t="s">
        <v>1075</v>
      </c>
      <c r="B1779" t="s">
        <v>1074</v>
      </c>
      <c r="C1779">
        <v>0.5</v>
      </c>
      <c r="D1779" t="s">
        <v>1043</v>
      </c>
      <c r="E1779" t="s">
        <v>519</v>
      </c>
      <c r="F1779" t="s">
        <v>519</v>
      </c>
      <c r="G1779" s="284">
        <v>0</v>
      </c>
      <c r="H1779">
        <v>202212</v>
      </c>
      <c r="I1779"/>
      <c r="J1779"/>
      <c r="K1779" s="285">
        <v>43132</v>
      </c>
      <c r="L1779" s="286">
        <v>0</v>
      </c>
      <c r="M1779" s="286">
        <v>0</v>
      </c>
      <c r="N1779" s="286">
        <v>0</v>
      </c>
    </row>
    <row r="1780" spans="1:14" ht="15" x14ac:dyDescent="0.25">
      <c r="A1780" t="s">
        <v>1073</v>
      </c>
      <c r="B1780" t="s">
        <v>1072</v>
      </c>
      <c r="C1780">
        <v>0.5</v>
      </c>
      <c r="D1780" t="s">
        <v>403</v>
      </c>
      <c r="E1780" t="s">
        <v>519</v>
      </c>
      <c r="F1780" t="s">
        <v>519</v>
      </c>
      <c r="G1780" s="284">
        <v>0</v>
      </c>
      <c r="H1780"/>
      <c r="I1780"/>
      <c r="J1780"/>
      <c r="K1780" s="285">
        <v>43132</v>
      </c>
      <c r="L1780" s="286">
        <v>0.05</v>
      </c>
      <c r="M1780" s="286">
        <v>0</v>
      </c>
      <c r="N1780" s="286">
        <v>0.05</v>
      </c>
    </row>
    <row r="1781" spans="1:14" ht="15" x14ac:dyDescent="0.25">
      <c r="A1781" t="s">
        <v>1071</v>
      </c>
      <c r="B1781" t="s">
        <v>1070</v>
      </c>
      <c r="C1781">
        <v>0.5</v>
      </c>
      <c r="D1781" t="s">
        <v>403</v>
      </c>
      <c r="E1781" t="s">
        <v>519</v>
      </c>
      <c r="F1781" t="s">
        <v>519</v>
      </c>
      <c r="G1781" s="284">
        <v>0</v>
      </c>
      <c r="H1781"/>
      <c r="I1781"/>
      <c r="J1781"/>
      <c r="K1781" s="285">
        <v>43132</v>
      </c>
      <c r="L1781" s="286">
        <v>0.05</v>
      </c>
      <c r="M1781" s="286">
        <v>0</v>
      </c>
      <c r="N1781" s="286">
        <v>0.05</v>
      </c>
    </row>
    <row r="1782" spans="1:14" ht="15" x14ac:dyDescent="0.25">
      <c r="A1782" t="s">
        <v>1069</v>
      </c>
      <c r="B1782" t="s">
        <v>1068</v>
      </c>
      <c r="C1782">
        <v>0.5</v>
      </c>
      <c r="D1782" t="s">
        <v>403</v>
      </c>
      <c r="E1782" t="s">
        <v>519</v>
      </c>
      <c r="F1782" t="s">
        <v>519</v>
      </c>
      <c r="G1782" s="284">
        <v>0</v>
      </c>
      <c r="H1782"/>
      <c r="I1782"/>
      <c r="J1782"/>
      <c r="K1782" s="285">
        <v>43132</v>
      </c>
      <c r="L1782" s="286">
        <v>0.05</v>
      </c>
      <c r="M1782" s="286">
        <v>0</v>
      </c>
      <c r="N1782" s="286">
        <v>0.05</v>
      </c>
    </row>
    <row r="1783" spans="1:14" ht="15" x14ac:dyDescent="0.25">
      <c r="A1783" t="s">
        <v>392</v>
      </c>
      <c r="B1783" t="s">
        <v>1066</v>
      </c>
      <c r="C1783">
        <v>0.5</v>
      </c>
      <c r="D1783" t="s">
        <v>403</v>
      </c>
      <c r="E1783" t="s">
        <v>519</v>
      </c>
      <c r="F1783" t="s">
        <v>519</v>
      </c>
      <c r="G1783" s="284">
        <v>0</v>
      </c>
      <c r="H1783"/>
      <c r="I1783"/>
      <c r="J1783"/>
      <c r="K1783" s="285">
        <v>43132</v>
      </c>
      <c r="L1783" s="286">
        <v>0.05</v>
      </c>
      <c r="M1783" s="286">
        <v>0</v>
      </c>
      <c r="N1783" s="286">
        <v>0.05</v>
      </c>
    </row>
    <row r="1784" spans="1:14" ht="15" x14ac:dyDescent="0.25">
      <c r="A1784" t="s">
        <v>1067</v>
      </c>
      <c r="B1784" t="s">
        <v>1066</v>
      </c>
      <c r="C1784">
        <v>0.5</v>
      </c>
      <c r="D1784" t="s">
        <v>403</v>
      </c>
      <c r="E1784" t="s">
        <v>519</v>
      </c>
      <c r="F1784" t="s">
        <v>519</v>
      </c>
      <c r="G1784" s="284">
        <v>0</v>
      </c>
      <c r="H1784"/>
      <c r="I1784"/>
      <c r="J1784"/>
      <c r="K1784" s="285">
        <v>43132</v>
      </c>
      <c r="L1784" s="286">
        <v>0.05</v>
      </c>
      <c r="M1784" s="286">
        <v>0</v>
      </c>
      <c r="N1784" s="286">
        <v>0.05</v>
      </c>
    </row>
    <row r="1785" spans="1:14" ht="15" x14ac:dyDescent="0.25">
      <c r="A1785" t="s">
        <v>1065</v>
      </c>
      <c r="B1785" t="s">
        <v>1063</v>
      </c>
      <c r="C1785">
        <v>0.5</v>
      </c>
      <c r="D1785" t="s">
        <v>1043</v>
      </c>
      <c r="E1785" t="s">
        <v>519</v>
      </c>
      <c r="F1785" t="s">
        <v>519</v>
      </c>
      <c r="G1785" s="284">
        <v>0</v>
      </c>
      <c r="H1785">
        <v>202212</v>
      </c>
      <c r="I1785"/>
      <c r="J1785"/>
      <c r="K1785" s="285">
        <v>43132</v>
      </c>
      <c r="L1785" s="286">
        <v>0</v>
      </c>
      <c r="M1785" s="286">
        <v>0</v>
      </c>
      <c r="N1785" s="286">
        <v>0</v>
      </c>
    </row>
    <row r="1786" spans="1:14" ht="15" x14ac:dyDescent="0.25">
      <c r="A1786" t="s">
        <v>1064</v>
      </c>
      <c r="B1786" t="s">
        <v>1063</v>
      </c>
      <c r="C1786">
        <v>0.5</v>
      </c>
      <c r="D1786" t="s">
        <v>1043</v>
      </c>
      <c r="E1786" t="s">
        <v>519</v>
      </c>
      <c r="F1786" t="s">
        <v>519</v>
      </c>
      <c r="G1786" s="284">
        <v>0</v>
      </c>
      <c r="H1786">
        <v>202212</v>
      </c>
      <c r="I1786"/>
      <c r="J1786"/>
      <c r="K1786" s="285">
        <v>43132</v>
      </c>
      <c r="L1786" s="286">
        <v>0</v>
      </c>
      <c r="M1786" s="286">
        <v>0</v>
      </c>
      <c r="N1786" s="286">
        <v>0</v>
      </c>
    </row>
    <row r="1787" spans="1:14" ht="15" x14ac:dyDescent="0.25">
      <c r="A1787" t="s">
        <v>1062</v>
      </c>
      <c r="B1787" t="s">
        <v>1061</v>
      </c>
      <c r="C1787">
        <v>0.5</v>
      </c>
      <c r="D1787" t="s">
        <v>403</v>
      </c>
      <c r="E1787" t="s">
        <v>519</v>
      </c>
      <c r="F1787" t="s">
        <v>519</v>
      </c>
      <c r="G1787" s="284">
        <v>0</v>
      </c>
      <c r="H1787"/>
      <c r="I1787"/>
      <c r="J1787"/>
      <c r="K1787" s="285">
        <v>43132</v>
      </c>
      <c r="L1787" s="286">
        <v>0</v>
      </c>
      <c r="M1787" s="286">
        <v>0</v>
      </c>
      <c r="N1787" s="286">
        <v>0</v>
      </c>
    </row>
    <row r="1788" spans="1:14" ht="15" x14ac:dyDescent="0.25">
      <c r="A1788" t="s">
        <v>393</v>
      </c>
      <c r="B1788" t="s">
        <v>1059</v>
      </c>
      <c r="C1788">
        <v>0.5</v>
      </c>
      <c r="D1788" t="s">
        <v>403</v>
      </c>
      <c r="E1788" t="s">
        <v>519</v>
      </c>
      <c r="F1788" t="s">
        <v>519</v>
      </c>
      <c r="G1788" s="284">
        <v>0.1</v>
      </c>
      <c r="H1788"/>
      <c r="I1788"/>
      <c r="J1788"/>
      <c r="K1788" s="285">
        <v>43132</v>
      </c>
      <c r="L1788" s="286">
        <v>0.13255555555555557</v>
      </c>
      <c r="M1788" s="286">
        <v>-1.3255555555555562E-2</v>
      </c>
      <c r="N1788" s="286">
        <v>0.1193</v>
      </c>
    </row>
    <row r="1789" spans="1:14" ht="15" x14ac:dyDescent="0.25">
      <c r="A1789" t="s">
        <v>1060</v>
      </c>
      <c r="B1789" t="s">
        <v>1059</v>
      </c>
      <c r="C1789">
        <v>0.5</v>
      </c>
      <c r="D1789" t="s">
        <v>403</v>
      </c>
      <c r="E1789" t="s">
        <v>519</v>
      </c>
      <c r="F1789" t="s">
        <v>519</v>
      </c>
      <c r="G1789" s="284">
        <v>0.1</v>
      </c>
      <c r="H1789"/>
      <c r="I1789"/>
      <c r="J1789"/>
      <c r="K1789" s="285">
        <v>43132</v>
      </c>
      <c r="L1789" s="286">
        <v>0.13255555555555557</v>
      </c>
      <c r="M1789" s="286">
        <v>-1.3255555555555562E-2</v>
      </c>
      <c r="N1789" s="286">
        <v>0.1193</v>
      </c>
    </row>
    <row r="1790" spans="1:14" ht="15" x14ac:dyDescent="0.25">
      <c r="A1790" t="s">
        <v>1057</v>
      </c>
      <c r="B1790" t="s">
        <v>1057</v>
      </c>
      <c r="C1790">
        <v>0.5</v>
      </c>
      <c r="D1790" t="s">
        <v>1043</v>
      </c>
      <c r="E1790" t="s">
        <v>519</v>
      </c>
      <c r="F1790" t="s">
        <v>519</v>
      </c>
      <c r="G1790" s="284">
        <v>0</v>
      </c>
      <c r="H1790">
        <v>202212</v>
      </c>
      <c r="I1790"/>
      <c r="J1790"/>
      <c r="K1790" s="285">
        <v>43132</v>
      </c>
      <c r="L1790" s="286">
        <v>0</v>
      </c>
      <c r="M1790" s="286">
        <v>0</v>
      </c>
      <c r="N1790" s="286">
        <v>0</v>
      </c>
    </row>
    <row r="1791" spans="1:14" ht="15" x14ac:dyDescent="0.25">
      <c r="A1791" t="s">
        <v>1058</v>
      </c>
      <c r="B1791" t="s">
        <v>1057</v>
      </c>
      <c r="C1791">
        <v>0.5</v>
      </c>
      <c r="D1791" t="s">
        <v>1043</v>
      </c>
      <c r="E1791" t="s">
        <v>519</v>
      </c>
      <c r="F1791" t="s">
        <v>519</v>
      </c>
      <c r="G1791" s="284">
        <v>0</v>
      </c>
      <c r="H1791">
        <v>202212</v>
      </c>
      <c r="I1791"/>
      <c r="J1791"/>
      <c r="K1791" s="285">
        <v>43132</v>
      </c>
      <c r="L1791" s="286">
        <v>0</v>
      </c>
      <c r="M1791" s="286">
        <v>0</v>
      </c>
      <c r="N1791" s="286">
        <v>0</v>
      </c>
    </row>
    <row r="1792" spans="1:14" ht="15" x14ac:dyDescent="0.25">
      <c r="A1792" t="s">
        <v>216</v>
      </c>
      <c r="B1792" t="s">
        <v>1055</v>
      </c>
      <c r="C1792">
        <v>0.5</v>
      </c>
      <c r="D1792" t="s">
        <v>403</v>
      </c>
      <c r="E1792" t="s">
        <v>519</v>
      </c>
      <c r="F1792" t="s">
        <v>519</v>
      </c>
      <c r="G1792" s="284">
        <v>0</v>
      </c>
      <c r="H1792"/>
      <c r="I1792"/>
      <c r="J1792"/>
      <c r="K1792" s="285">
        <v>43132</v>
      </c>
      <c r="L1792" s="286">
        <v>6.6666666666666666E-2</v>
      </c>
      <c r="M1792" s="286">
        <v>0</v>
      </c>
      <c r="N1792" s="286">
        <v>6.6666666666666666E-2</v>
      </c>
    </row>
    <row r="1793" spans="1:14" ht="15" x14ac:dyDescent="0.25">
      <c r="A1793" t="s">
        <v>1056</v>
      </c>
      <c r="B1793" t="s">
        <v>1055</v>
      </c>
      <c r="C1793">
        <v>0.5</v>
      </c>
      <c r="D1793" t="s">
        <v>403</v>
      </c>
      <c r="E1793" t="s">
        <v>519</v>
      </c>
      <c r="F1793" t="s">
        <v>519</v>
      </c>
      <c r="G1793" s="284">
        <v>0</v>
      </c>
      <c r="H1793"/>
      <c r="I1793"/>
      <c r="J1793"/>
      <c r="K1793" s="285">
        <v>43132</v>
      </c>
      <c r="L1793" s="286">
        <v>6.6666666666666666E-2</v>
      </c>
      <c r="M1793" s="286">
        <v>0</v>
      </c>
      <c r="N1793" s="286">
        <v>6.6666666666666666E-2</v>
      </c>
    </row>
    <row r="1794" spans="1:14" ht="15" x14ac:dyDescent="0.25">
      <c r="A1794" t="s">
        <v>1053</v>
      </c>
      <c r="B1794" t="s">
        <v>1053</v>
      </c>
      <c r="C1794">
        <v>0.5</v>
      </c>
      <c r="D1794" t="s">
        <v>1043</v>
      </c>
      <c r="E1794" t="s">
        <v>519</v>
      </c>
      <c r="F1794" t="s">
        <v>519</v>
      </c>
      <c r="G1794" s="284">
        <v>0</v>
      </c>
      <c r="H1794">
        <v>202212</v>
      </c>
      <c r="I1794"/>
      <c r="J1794"/>
      <c r="K1794" s="285">
        <v>43132</v>
      </c>
      <c r="L1794" s="286">
        <v>0</v>
      </c>
      <c r="M1794" s="286">
        <v>0</v>
      </c>
      <c r="N1794" s="286">
        <v>0</v>
      </c>
    </row>
    <row r="1795" spans="1:14" ht="15" x14ac:dyDescent="0.25">
      <c r="A1795" t="s">
        <v>1054</v>
      </c>
      <c r="B1795" t="s">
        <v>1053</v>
      </c>
      <c r="C1795">
        <v>0.5</v>
      </c>
      <c r="D1795" t="s">
        <v>1043</v>
      </c>
      <c r="E1795" t="s">
        <v>519</v>
      </c>
      <c r="F1795" t="s">
        <v>519</v>
      </c>
      <c r="G1795" s="284">
        <v>0</v>
      </c>
      <c r="H1795">
        <v>202212</v>
      </c>
      <c r="I1795"/>
      <c r="J1795"/>
      <c r="K1795" s="285">
        <v>43132</v>
      </c>
      <c r="L1795" s="286">
        <v>0</v>
      </c>
      <c r="M1795" s="286">
        <v>0</v>
      </c>
      <c r="N1795" s="286">
        <v>0</v>
      </c>
    </row>
    <row r="1796" spans="1:14" ht="15" x14ac:dyDescent="0.25">
      <c r="A1796" t="s">
        <v>1052</v>
      </c>
      <c r="B1796" t="s">
        <v>1051</v>
      </c>
      <c r="C1796">
        <v>0.5</v>
      </c>
      <c r="D1796" t="s">
        <v>403</v>
      </c>
      <c r="E1796" t="s">
        <v>519</v>
      </c>
      <c r="F1796" t="s">
        <v>519</v>
      </c>
      <c r="G1796" s="284">
        <v>0</v>
      </c>
      <c r="H1796"/>
      <c r="I1796"/>
      <c r="J1796"/>
      <c r="K1796" s="285">
        <v>43132</v>
      </c>
      <c r="L1796" s="286">
        <v>0</v>
      </c>
      <c r="M1796" s="286">
        <v>0</v>
      </c>
      <c r="N1796" s="286">
        <v>0</v>
      </c>
    </row>
    <row r="1797" spans="1:14" ht="15" x14ac:dyDescent="0.25">
      <c r="A1797" t="s">
        <v>1050</v>
      </c>
      <c r="B1797" t="s">
        <v>1049</v>
      </c>
      <c r="C1797">
        <v>0.5</v>
      </c>
      <c r="D1797" t="s">
        <v>403</v>
      </c>
      <c r="E1797" t="s">
        <v>519</v>
      </c>
      <c r="F1797" t="s">
        <v>519</v>
      </c>
      <c r="G1797" s="284">
        <v>0</v>
      </c>
      <c r="H1797"/>
      <c r="I1797"/>
      <c r="J1797"/>
      <c r="K1797" s="285">
        <v>43132</v>
      </c>
      <c r="L1797" s="286">
        <v>0</v>
      </c>
      <c r="M1797" s="286">
        <v>0</v>
      </c>
      <c r="N1797" s="286">
        <v>0</v>
      </c>
    </row>
    <row r="1798" spans="1:14" ht="15" x14ac:dyDescent="0.25">
      <c r="A1798" t="s">
        <v>1048</v>
      </c>
      <c r="B1798" t="s">
        <v>1046</v>
      </c>
      <c r="C1798">
        <v>0.5</v>
      </c>
      <c r="D1798" t="s">
        <v>403</v>
      </c>
      <c r="E1798" t="s">
        <v>519</v>
      </c>
      <c r="F1798" t="s">
        <v>519</v>
      </c>
      <c r="G1798" s="284">
        <v>0</v>
      </c>
      <c r="H1798"/>
      <c r="I1798"/>
      <c r="J1798"/>
      <c r="K1798" s="285">
        <v>43132</v>
      </c>
      <c r="L1798" s="286">
        <v>6.6666666666666666E-2</v>
      </c>
      <c r="M1798" s="286">
        <v>0</v>
      </c>
      <c r="N1798" s="286">
        <v>6.6666666666666666E-2</v>
      </c>
    </row>
    <row r="1799" spans="1:14" ht="15" x14ac:dyDescent="0.25">
      <c r="A1799" t="s">
        <v>1047</v>
      </c>
      <c r="B1799" t="s">
        <v>1046</v>
      </c>
      <c r="C1799">
        <v>0.5</v>
      </c>
      <c r="D1799" t="s">
        <v>403</v>
      </c>
      <c r="E1799" t="s">
        <v>519</v>
      </c>
      <c r="F1799" t="s">
        <v>519</v>
      </c>
      <c r="G1799" s="284">
        <v>0</v>
      </c>
      <c r="H1799"/>
      <c r="I1799"/>
      <c r="J1799"/>
      <c r="K1799" s="285">
        <v>43132</v>
      </c>
      <c r="L1799" s="286">
        <v>6.6666666666666666E-2</v>
      </c>
      <c r="M1799" s="286">
        <v>0</v>
      </c>
      <c r="N1799" s="286">
        <v>6.6666666666666666E-2</v>
      </c>
    </row>
    <row r="1800" spans="1:14" ht="15" x14ac:dyDescent="0.25">
      <c r="A1800" t="s">
        <v>1044</v>
      </c>
      <c r="B1800" t="s">
        <v>1044</v>
      </c>
      <c r="C1800">
        <v>0.5</v>
      </c>
      <c r="D1800" t="s">
        <v>1043</v>
      </c>
      <c r="E1800" t="s">
        <v>519</v>
      </c>
      <c r="F1800" t="s">
        <v>519</v>
      </c>
      <c r="G1800" s="284">
        <v>0</v>
      </c>
      <c r="H1800">
        <v>202212</v>
      </c>
      <c r="I1800"/>
      <c r="J1800"/>
      <c r="K1800" s="285">
        <v>43132</v>
      </c>
      <c r="L1800" s="286">
        <v>0</v>
      </c>
      <c r="M1800" s="286">
        <v>0</v>
      </c>
      <c r="N1800" s="286">
        <v>0</v>
      </c>
    </row>
    <row r="1801" spans="1:14" ht="15" x14ac:dyDescent="0.25">
      <c r="A1801" t="s">
        <v>1045</v>
      </c>
      <c r="B1801" t="s">
        <v>1044</v>
      </c>
      <c r="C1801">
        <v>0.5</v>
      </c>
      <c r="D1801" t="s">
        <v>1043</v>
      </c>
      <c r="E1801" t="s">
        <v>519</v>
      </c>
      <c r="F1801" t="s">
        <v>519</v>
      </c>
      <c r="G1801" s="284">
        <v>0</v>
      </c>
      <c r="H1801">
        <v>202212</v>
      </c>
      <c r="I1801"/>
      <c r="J1801"/>
      <c r="K1801" s="285">
        <v>43132</v>
      </c>
      <c r="L1801" s="286">
        <v>0</v>
      </c>
      <c r="M1801" s="286">
        <v>0</v>
      </c>
      <c r="N1801" s="286">
        <v>0</v>
      </c>
    </row>
    <row r="1802" spans="1:14" ht="15" x14ac:dyDescent="0.25">
      <c r="A1802" t="s">
        <v>1042</v>
      </c>
      <c r="B1802" t="s">
        <v>1041</v>
      </c>
      <c r="C1802">
        <v>0.5</v>
      </c>
      <c r="D1802" t="s">
        <v>403</v>
      </c>
      <c r="E1802" t="s">
        <v>519</v>
      </c>
      <c r="F1802" t="s">
        <v>519</v>
      </c>
      <c r="G1802" s="284">
        <v>0</v>
      </c>
      <c r="H1802"/>
      <c r="I1802"/>
      <c r="J1802"/>
      <c r="K1802" s="285">
        <v>40330</v>
      </c>
      <c r="L1802" s="286">
        <v>0</v>
      </c>
      <c r="M1802" s="286">
        <v>0</v>
      </c>
      <c r="N1802" s="286">
        <v>0</v>
      </c>
    </row>
    <row r="1803" spans="1:14" ht="15" x14ac:dyDescent="0.25">
      <c r="A1803" t="s">
        <v>1040</v>
      </c>
      <c r="B1803" t="s">
        <v>1038</v>
      </c>
      <c r="C1803">
        <v>0.5</v>
      </c>
      <c r="D1803" t="s">
        <v>403</v>
      </c>
      <c r="E1803" t="s">
        <v>519</v>
      </c>
      <c r="F1803" t="s">
        <v>519</v>
      </c>
      <c r="G1803" s="284">
        <v>0</v>
      </c>
      <c r="H1803"/>
      <c r="I1803"/>
      <c r="J1803"/>
      <c r="K1803" s="285">
        <v>43101</v>
      </c>
      <c r="L1803" s="286">
        <v>0</v>
      </c>
      <c r="M1803" s="286">
        <v>0</v>
      </c>
      <c r="N1803" s="286">
        <v>0</v>
      </c>
    </row>
    <row r="1804" spans="1:14" ht="15" x14ac:dyDescent="0.25">
      <c r="A1804" t="s">
        <v>1039</v>
      </c>
      <c r="B1804" t="s">
        <v>1038</v>
      </c>
      <c r="C1804">
        <v>0.5</v>
      </c>
      <c r="D1804" t="s">
        <v>403</v>
      </c>
      <c r="E1804" t="s">
        <v>519</v>
      </c>
      <c r="F1804" t="s">
        <v>519</v>
      </c>
      <c r="G1804" s="284">
        <v>0</v>
      </c>
      <c r="H1804"/>
      <c r="I1804"/>
      <c r="J1804"/>
      <c r="K1804" s="285">
        <v>43101</v>
      </c>
      <c r="L1804" s="286">
        <v>0</v>
      </c>
      <c r="M1804" s="286">
        <v>0</v>
      </c>
      <c r="N1804" s="286">
        <v>0</v>
      </c>
    </row>
    <row r="1805" spans="1:14" ht="15" x14ac:dyDescent="0.25">
      <c r="A1805" t="s">
        <v>1037</v>
      </c>
      <c r="B1805" t="s">
        <v>1036</v>
      </c>
      <c r="C1805">
        <v>0.5</v>
      </c>
      <c r="D1805" t="s">
        <v>403</v>
      </c>
      <c r="E1805" t="s">
        <v>519</v>
      </c>
      <c r="F1805" t="s">
        <v>519</v>
      </c>
      <c r="G1805" s="284">
        <v>-0.05</v>
      </c>
      <c r="H1805"/>
      <c r="I1805"/>
      <c r="J1805"/>
      <c r="K1805" s="285">
        <v>44927</v>
      </c>
      <c r="L1805" s="286">
        <v>2.3142857142857146E-2</v>
      </c>
      <c r="M1805" s="286">
        <v>1.1571428571428566E-3</v>
      </c>
      <c r="N1805" s="286">
        <v>2.4300000000000002E-2</v>
      </c>
    </row>
    <row r="1806" spans="1:14" ht="15" x14ac:dyDescent="0.25">
      <c r="A1806" t="s">
        <v>1035</v>
      </c>
      <c r="B1806" t="s">
        <v>1034</v>
      </c>
      <c r="C1806">
        <v>0.5</v>
      </c>
      <c r="D1806" t="s">
        <v>403</v>
      </c>
      <c r="E1806" t="s">
        <v>519</v>
      </c>
      <c r="F1806" t="s">
        <v>519</v>
      </c>
      <c r="G1806" s="284">
        <v>-0.05</v>
      </c>
      <c r="H1806"/>
      <c r="I1806"/>
      <c r="J1806"/>
      <c r="K1806" s="285">
        <v>44927</v>
      </c>
      <c r="L1806" s="286">
        <v>2.3142857142857146E-2</v>
      </c>
      <c r="M1806" s="286">
        <v>1.1571428571428566E-3</v>
      </c>
      <c r="N1806" s="286">
        <v>2.4300000000000002E-2</v>
      </c>
    </row>
    <row r="1807" spans="1:14" ht="15" x14ac:dyDescent="0.25">
      <c r="A1807" t="s">
        <v>1033</v>
      </c>
      <c r="B1807" t="s">
        <v>1033</v>
      </c>
      <c r="C1807">
        <v>0.5</v>
      </c>
      <c r="D1807" t="s">
        <v>403</v>
      </c>
      <c r="E1807" t="s">
        <v>519</v>
      </c>
      <c r="F1807" t="s">
        <v>519</v>
      </c>
      <c r="G1807" s="284">
        <v>-0.05</v>
      </c>
      <c r="H1807"/>
      <c r="I1807"/>
      <c r="J1807"/>
      <c r="K1807" s="285">
        <v>44927</v>
      </c>
      <c r="L1807" s="286">
        <v>2.6285714285714284E-2</v>
      </c>
      <c r="M1807" s="286">
        <v>1.3142857142857158E-3</v>
      </c>
      <c r="N1807" s="286">
        <v>2.76E-2</v>
      </c>
    </row>
    <row r="1808" spans="1:14" ht="15" x14ac:dyDescent="0.25">
      <c r="A1808" t="s">
        <v>1032</v>
      </c>
      <c r="B1808" t="s">
        <v>1032</v>
      </c>
      <c r="C1808">
        <v>0.5</v>
      </c>
      <c r="D1808" t="s">
        <v>403</v>
      </c>
      <c r="E1808" t="s">
        <v>519</v>
      </c>
      <c r="F1808" t="s">
        <v>519</v>
      </c>
      <c r="G1808" s="284">
        <v>-0.05</v>
      </c>
      <c r="H1808"/>
      <c r="I1808"/>
      <c r="J1808"/>
      <c r="K1808" s="285">
        <v>44927</v>
      </c>
      <c r="L1808" s="286">
        <v>2.9238095238095237E-2</v>
      </c>
      <c r="M1808" s="286">
        <v>1.4619047619047615E-3</v>
      </c>
      <c r="N1808" s="286">
        <v>3.0699999999999998E-2</v>
      </c>
    </row>
    <row r="1809" spans="1:14" ht="15" x14ac:dyDescent="0.25">
      <c r="A1809" t="s">
        <v>1031</v>
      </c>
      <c r="B1809" t="s">
        <v>1031</v>
      </c>
      <c r="C1809">
        <v>0.5</v>
      </c>
      <c r="D1809" t="s">
        <v>403</v>
      </c>
      <c r="E1809" t="s">
        <v>519</v>
      </c>
      <c r="F1809" t="s">
        <v>519</v>
      </c>
      <c r="G1809" s="284">
        <v>-0.05</v>
      </c>
      <c r="H1809"/>
      <c r="I1809"/>
      <c r="J1809"/>
      <c r="K1809" s="285">
        <v>44927</v>
      </c>
      <c r="L1809" s="286">
        <v>2.6285714285714284E-2</v>
      </c>
      <c r="M1809" s="286">
        <v>1.3142857142857158E-3</v>
      </c>
      <c r="N1809" s="286">
        <v>2.76E-2</v>
      </c>
    </row>
    <row r="1810" spans="1:14" ht="15" x14ac:dyDescent="0.25">
      <c r="A1810" t="s">
        <v>1030</v>
      </c>
      <c r="B1810" t="s">
        <v>1030</v>
      </c>
      <c r="C1810">
        <v>0.5</v>
      </c>
      <c r="D1810" t="s">
        <v>403</v>
      </c>
      <c r="E1810" t="s">
        <v>519</v>
      </c>
      <c r="F1810" t="s">
        <v>519</v>
      </c>
      <c r="G1810" s="284">
        <v>-0.05</v>
      </c>
      <c r="H1810"/>
      <c r="I1810"/>
      <c r="J1810"/>
      <c r="K1810" s="285">
        <v>44927</v>
      </c>
      <c r="L1810" s="286">
        <v>2.9619047619047618E-2</v>
      </c>
      <c r="M1810" s="286">
        <v>1.4809523809523814E-3</v>
      </c>
      <c r="N1810" s="286">
        <v>3.1099999999999999E-2</v>
      </c>
    </row>
    <row r="1811" spans="1:14" ht="15" x14ac:dyDescent="0.25">
      <c r="A1811" t="s">
        <v>1029</v>
      </c>
      <c r="B1811" t="s">
        <v>1029</v>
      </c>
      <c r="C1811">
        <v>0.5</v>
      </c>
      <c r="D1811" t="s">
        <v>403</v>
      </c>
      <c r="E1811" t="s">
        <v>519</v>
      </c>
      <c r="F1811" t="s">
        <v>519</v>
      </c>
      <c r="G1811" s="284">
        <v>-0.05</v>
      </c>
      <c r="H1811"/>
      <c r="I1811"/>
      <c r="J1811"/>
      <c r="K1811" s="285">
        <v>44927</v>
      </c>
      <c r="L1811" s="286">
        <v>2.6666666666666661E-2</v>
      </c>
      <c r="M1811" s="286">
        <v>1.3333333333333357E-3</v>
      </c>
      <c r="N1811" s="286">
        <v>2.7999999999999997E-2</v>
      </c>
    </row>
    <row r="1812" spans="1:14" ht="15" x14ac:dyDescent="0.25">
      <c r="A1812" t="s">
        <v>1028</v>
      </c>
      <c r="B1812" t="s">
        <v>1028</v>
      </c>
      <c r="C1812">
        <v>0.5</v>
      </c>
      <c r="D1812" t="s">
        <v>403</v>
      </c>
      <c r="E1812" t="s">
        <v>519</v>
      </c>
      <c r="F1812" t="s">
        <v>519</v>
      </c>
      <c r="G1812" s="284">
        <v>-0.05</v>
      </c>
      <c r="H1812"/>
      <c r="I1812"/>
      <c r="J1812"/>
      <c r="K1812" s="285">
        <v>44927</v>
      </c>
      <c r="L1812" s="286">
        <v>2.6666666666666661E-2</v>
      </c>
      <c r="M1812" s="286">
        <v>1.3333333333333357E-3</v>
      </c>
      <c r="N1812" s="286">
        <v>2.7999999999999997E-2</v>
      </c>
    </row>
    <row r="1813" spans="1:14" ht="15" x14ac:dyDescent="0.25">
      <c r="A1813" t="s">
        <v>1027</v>
      </c>
      <c r="B1813" t="s">
        <v>1027</v>
      </c>
      <c r="C1813">
        <v>0.5</v>
      </c>
      <c r="D1813" t="s">
        <v>403</v>
      </c>
      <c r="E1813" t="s">
        <v>519</v>
      </c>
      <c r="F1813" t="s">
        <v>519</v>
      </c>
      <c r="G1813" s="284">
        <v>-0.05</v>
      </c>
      <c r="H1813"/>
      <c r="I1813"/>
      <c r="J1813"/>
      <c r="K1813" s="285">
        <v>44927</v>
      </c>
      <c r="L1813" s="286">
        <v>2.6666666666666661E-2</v>
      </c>
      <c r="M1813" s="286">
        <v>1.3333333333333357E-3</v>
      </c>
      <c r="N1813" s="286">
        <v>2.7999999999999997E-2</v>
      </c>
    </row>
    <row r="1814" spans="1:14" ht="15" x14ac:dyDescent="0.25">
      <c r="A1814" t="s">
        <v>1026</v>
      </c>
      <c r="B1814" t="s">
        <v>1026</v>
      </c>
      <c r="C1814">
        <v>0.5</v>
      </c>
      <c r="D1814" t="s">
        <v>403</v>
      </c>
      <c r="E1814" t="s">
        <v>519</v>
      </c>
      <c r="F1814" t="s">
        <v>519</v>
      </c>
      <c r="G1814" s="284">
        <v>-0.05</v>
      </c>
      <c r="H1814"/>
      <c r="I1814"/>
      <c r="J1814"/>
      <c r="K1814" s="285">
        <v>44927</v>
      </c>
      <c r="L1814" s="286">
        <v>2.6285714285714284E-2</v>
      </c>
      <c r="M1814" s="286">
        <v>1.3142857142857158E-3</v>
      </c>
      <c r="N1814" s="286">
        <v>2.76E-2</v>
      </c>
    </row>
    <row r="1815" spans="1:14" ht="15" x14ac:dyDescent="0.25">
      <c r="A1815" s="287" t="s">
        <v>395</v>
      </c>
      <c r="B1815" t="s">
        <v>1025</v>
      </c>
      <c r="C1815">
        <v>0.5</v>
      </c>
      <c r="D1815" t="s">
        <v>403</v>
      </c>
      <c r="E1815" t="s">
        <v>519</v>
      </c>
      <c r="F1815" t="s">
        <v>519</v>
      </c>
      <c r="G1815" s="284">
        <v>-0.05</v>
      </c>
      <c r="H1815"/>
      <c r="I1815"/>
      <c r="J1815"/>
      <c r="K1815" s="285">
        <v>44927</v>
      </c>
      <c r="L1815" s="286">
        <v>3.3333333333333333E-2</v>
      </c>
      <c r="M1815" s="286">
        <v>1.6666666666666705E-3</v>
      </c>
      <c r="N1815" s="286">
        <v>3.5000000000000003E-2</v>
      </c>
    </row>
    <row r="1816" spans="1:14" ht="15" x14ac:dyDescent="0.25">
      <c r="A1816" t="s">
        <v>1024</v>
      </c>
      <c r="B1816" t="s">
        <v>526</v>
      </c>
      <c r="C1816">
        <v>1</v>
      </c>
      <c r="D1816" t="s">
        <v>783</v>
      </c>
      <c r="E1816" t="s">
        <v>519</v>
      </c>
      <c r="F1816" t="s">
        <v>519</v>
      </c>
      <c r="G1816" s="284">
        <v>0</v>
      </c>
      <c r="H1816"/>
      <c r="I1816"/>
      <c r="J1816"/>
      <c r="K1816" s="285">
        <v>40179.5</v>
      </c>
      <c r="L1816" s="286">
        <v>0</v>
      </c>
      <c r="M1816" s="286">
        <v>0</v>
      </c>
      <c r="N1816" s="286">
        <v>0</v>
      </c>
    </row>
    <row r="1817" spans="1:14" ht="15" x14ac:dyDescent="0.25">
      <c r="A1817" t="s">
        <v>1023</v>
      </c>
      <c r="B1817" t="s">
        <v>526</v>
      </c>
      <c r="C1817">
        <v>1</v>
      </c>
      <c r="D1817" t="s">
        <v>783</v>
      </c>
      <c r="E1817" t="s">
        <v>519</v>
      </c>
      <c r="F1817" t="s">
        <v>519</v>
      </c>
      <c r="G1817" s="284">
        <v>0</v>
      </c>
      <c r="H1817"/>
      <c r="I1817"/>
      <c r="J1817"/>
      <c r="K1817" s="285">
        <v>40179.5</v>
      </c>
      <c r="L1817" s="286">
        <v>0</v>
      </c>
      <c r="M1817" s="286">
        <v>0</v>
      </c>
      <c r="N1817" s="286">
        <v>0</v>
      </c>
    </row>
    <row r="1818" spans="1:14" ht="15" x14ac:dyDescent="0.25">
      <c r="A1818" t="s">
        <v>1022</v>
      </c>
      <c r="B1818" t="s">
        <v>526</v>
      </c>
      <c r="C1818">
        <v>1</v>
      </c>
      <c r="D1818" t="s">
        <v>783</v>
      </c>
      <c r="E1818" t="s">
        <v>519</v>
      </c>
      <c r="F1818" t="s">
        <v>519</v>
      </c>
      <c r="G1818" s="284">
        <v>0</v>
      </c>
      <c r="H1818"/>
      <c r="I1818"/>
      <c r="J1818"/>
      <c r="K1818" s="285">
        <v>40179.5</v>
      </c>
      <c r="L1818" s="286">
        <v>0</v>
      </c>
      <c r="M1818" s="286">
        <v>0</v>
      </c>
      <c r="N1818" s="286">
        <v>0</v>
      </c>
    </row>
    <row r="1819" spans="1:14" ht="15" x14ac:dyDescent="0.25">
      <c r="A1819" t="s">
        <v>1021</v>
      </c>
      <c r="B1819" t="s">
        <v>526</v>
      </c>
      <c r="C1819">
        <v>1</v>
      </c>
      <c r="D1819" t="s">
        <v>783</v>
      </c>
      <c r="E1819" t="s">
        <v>519</v>
      </c>
      <c r="F1819" t="s">
        <v>519</v>
      </c>
      <c r="G1819" s="284">
        <v>0</v>
      </c>
      <c r="H1819"/>
      <c r="I1819"/>
      <c r="J1819"/>
      <c r="K1819" s="285">
        <v>40179.5</v>
      </c>
      <c r="L1819" s="286">
        <v>0</v>
      </c>
      <c r="M1819" s="286">
        <v>0</v>
      </c>
      <c r="N1819" s="286">
        <v>0</v>
      </c>
    </row>
    <row r="1820" spans="1:14" ht="15" x14ac:dyDescent="0.25">
      <c r="A1820" t="s">
        <v>1020</v>
      </c>
      <c r="B1820" t="s">
        <v>526</v>
      </c>
      <c r="C1820">
        <v>1</v>
      </c>
      <c r="D1820" t="s">
        <v>783</v>
      </c>
      <c r="E1820" t="s">
        <v>519</v>
      </c>
      <c r="F1820" t="s">
        <v>519</v>
      </c>
      <c r="G1820" s="284">
        <v>0</v>
      </c>
      <c r="H1820"/>
      <c r="I1820"/>
      <c r="J1820"/>
      <c r="K1820" s="285">
        <v>40179.5</v>
      </c>
      <c r="L1820" s="286">
        <v>0</v>
      </c>
      <c r="M1820" s="286">
        <v>0</v>
      </c>
      <c r="N1820" s="286">
        <v>0</v>
      </c>
    </row>
    <row r="1821" spans="1:14" ht="15" x14ac:dyDescent="0.25">
      <c r="A1821" t="s">
        <v>1019</v>
      </c>
      <c r="B1821" t="s">
        <v>526</v>
      </c>
      <c r="C1821">
        <v>1</v>
      </c>
      <c r="D1821" t="s">
        <v>783</v>
      </c>
      <c r="E1821" t="s">
        <v>519</v>
      </c>
      <c r="F1821" t="s">
        <v>519</v>
      </c>
      <c r="G1821" s="284">
        <v>0</v>
      </c>
      <c r="H1821"/>
      <c r="I1821"/>
      <c r="J1821"/>
      <c r="K1821" s="285">
        <v>40179.5</v>
      </c>
      <c r="L1821" s="286">
        <v>0</v>
      </c>
      <c r="M1821" s="286">
        <v>0</v>
      </c>
      <c r="N1821" s="286">
        <v>0</v>
      </c>
    </row>
    <row r="1822" spans="1:14" ht="15" x14ac:dyDescent="0.25">
      <c r="A1822" t="s">
        <v>1018</v>
      </c>
      <c r="B1822" t="s">
        <v>526</v>
      </c>
      <c r="C1822">
        <v>1</v>
      </c>
      <c r="D1822" t="s">
        <v>783</v>
      </c>
      <c r="E1822" t="s">
        <v>519</v>
      </c>
      <c r="F1822" t="s">
        <v>519</v>
      </c>
      <c r="G1822" s="284">
        <v>0</v>
      </c>
      <c r="H1822"/>
      <c r="I1822"/>
      <c r="J1822"/>
      <c r="K1822" s="285">
        <v>40179.5</v>
      </c>
      <c r="L1822" s="286">
        <v>0</v>
      </c>
      <c r="M1822" s="286">
        <v>0</v>
      </c>
      <c r="N1822" s="286">
        <v>0</v>
      </c>
    </row>
    <row r="1823" spans="1:14" ht="15" x14ac:dyDescent="0.25">
      <c r="A1823" t="s">
        <v>1017</v>
      </c>
      <c r="B1823" t="s">
        <v>526</v>
      </c>
      <c r="C1823">
        <v>1</v>
      </c>
      <c r="D1823" t="s">
        <v>783</v>
      </c>
      <c r="E1823" t="s">
        <v>519</v>
      </c>
      <c r="F1823" t="s">
        <v>519</v>
      </c>
      <c r="G1823" s="284">
        <v>0</v>
      </c>
      <c r="H1823"/>
      <c r="I1823"/>
      <c r="J1823"/>
      <c r="K1823" s="285">
        <v>40179.5</v>
      </c>
      <c r="L1823" s="286">
        <v>0</v>
      </c>
      <c r="M1823" s="286">
        <v>0</v>
      </c>
      <c r="N1823" s="286">
        <v>0</v>
      </c>
    </row>
    <row r="1824" spans="1:14" ht="15" x14ac:dyDescent="0.25">
      <c r="A1824" t="s">
        <v>1016</v>
      </c>
      <c r="B1824" t="s">
        <v>526</v>
      </c>
      <c r="C1824">
        <v>1</v>
      </c>
      <c r="D1824" t="s">
        <v>783</v>
      </c>
      <c r="E1824" t="s">
        <v>519</v>
      </c>
      <c r="F1824" t="s">
        <v>519</v>
      </c>
      <c r="G1824" s="284">
        <v>0</v>
      </c>
      <c r="H1824"/>
      <c r="I1824"/>
      <c r="J1824"/>
      <c r="K1824" s="285">
        <v>40179.5</v>
      </c>
      <c r="L1824" s="286">
        <v>0</v>
      </c>
      <c r="M1824" s="286">
        <v>0</v>
      </c>
      <c r="N1824" s="286">
        <v>0</v>
      </c>
    </row>
    <row r="1825" spans="1:14" ht="15" x14ac:dyDescent="0.25">
      <c r="A1825" t="s">
        <v>1015</v>
      </c>
      <c r="B1825" t="s">
        <v>526</v>
      </c>
      <c r="C1825">
        <v>1</v>
      </c>
      <c r="D1825" t="s">
        <v>783</v>
      </c>
      <c r="E1825" t="s">
        <v>519</v>
      </c>
      <c r="F1825" t="s">
        <v>519</v>
      </c>
      <c r="G1825" s="284">
        <v>0</v>
      </c>
      <c r="H1825"/>
      <c r="I1825"/>
      <c r="J1825"/>
      <c r="K1825" s="285">
        <v>40179.5</v>
      </c>
      <c r="L1825" s="286">
        <v>0</v>
      </c>
      <c r="M1825" s="286">
        <v>0</v>
      </c>
      <c r="N1825" s="286">
        <v>0</v>
      </c>
    </row>
    <row r="1826" spans="1:14" ht="15" x14ac:dyDescent="0.25">
      <c r="A1826" t="s">
        <v>1014</v>
      </c>
      <c r="B1826" t="s">
        <v>526</v>
      </c>
      <c r="C1826">
        <v>1</v>
      </c>
      <c r="D1826" t="s">
        <v>783</v>
      </c>
      <c r="E1826" t="s">
        <v>519</v>
      </c>
      <c r="F1826" t="s">
        <v>519</v>
      </c>
      <c r="G1826" s="284">
        <v>0</v>
      </c>
      <c r="H1826"/>
      <c r="I1826"/>
      <c r="J1826"/>
      <c r="K1826" s="285">
        <v>40179.5</v>
      </c>
      <c r="L1826" s="286">
        <v>0</v>
      </c>
      <c r="M1826" s="286">
        <v>0</v>
      </c>
      <c r="N1826" s="286">
        <v>0</v>
      </c>
    </row>
    <row r="1827" spans="1:14" ht="15" x14ac:dyDescent="0.25">
      <c r="A1827" t="s">
        <v>1013</v>
      </c>
      <c r="B1827" t="s">
        <v>526</v>
      </c>
      <c r="C1827">
        <v>1</v>
      </c>
      <c r="D1827" t="s">
        <v>783</v>
      </c>
      <c r="E1827" t="s">
        <v>519</v>
      </c>
      <c r="F1827" t="s">
        <v>519</v>
      </c>
      <c r="G1827" s="284">
        <v>0</v>
      </c>
      <c r="H1827"/>
      <c r="I1827"/>
      <c r="J1827"/>
      <c r="K1827" s="285">
        <v>40179.5</v>
      </c>
      <c r="L1827" s="286">
        <v>0</v>
      </c>
      <c r="M1827" s="286">
        <v>0</v>
      </c>
      <c r="N1827" s="286">
        <v>0</v>
      </c>
    </row>
    <row r="1828" spans="1:14" ht="15" x14ac:dyDescent="0.25">
      <c r="A1828" t="s">
        <v>1012</v>
      </c>
      <c r="B1828" t="s">
        <v>526</v>
      </c>
      <c r="C1828">
        <v>1</v>
      </c>
      <c r="D1828" t="s">
        <v>783</v>
      </c>
      <c r="E1828" t="s">
        <v>519</v>
      </c>
      <c r="F1828" t="s">
        <v>519</v>
      </c>
      <c r="G1828" s="284">
        <v>0</v>
      </c>
      <c r="H1828"/>
      <c r="I1828"/>
      <c r="J1828"/>
      <c r="K1828" s="285">
        <v>40179.5</v>
      </c>
      <c r="L1828" s="286">
        <v>0</v>
      </c>
      <c r="M1828" s="286">
        <v>0</v>
      </c>
      <c r="N1828" s="286">
        <v>0</v>
      </c>
    </row>
    <row r="1829" spans="1:14" ht="15" x14ac:dyDescent="0.25">
      <c r="A1829" t="s">
        <v>1011</v>
      </c>
      <c r="B1829" t="s">
        <v>526</v>
      </c>
      <c r="C1829">
        <v>1</v>
      </c>
      <c r="D1829" t="s">
        <v>783</v>
      </c>
      <c r="E1829" t="s">
        <v>519</v>
      </c>
      <c r="F1829" t="s">
        <v>519</v>
      </c>
      <c r="G1829" s="284">
        <v>0</v>
      </c>
      <c r="H1829"/>
      <c r="I1829"/>
      <c r="J1829"/>
      <c r="K1829" s="285">
        <v>40179.5</v>
      </c>
      <c r="L1829" s="286">
        <v>0</v>
      </c>
      <c r="M1829" s="286">
        <v>0</v>
      </c>
      <c r="N1829" s="286">
        <v>0</v>
      </c>
    </row>
    <row r="1830" spans="1:14" ht="15" x14ac:dyDescent="0.25">
      <c r="A1830" t="s">
        <v>1010</v>
      </c>
      <c r="B1830" t="s">
        <v>526</v>
      </c>
      <c r="C1830">
        <v>1</v>
      </c>
      <c r="D1830" t="s">
        <v>783</v>
      </c>
      <c r="E1830" t="s">
        <v>519</v>
      </c>
      <c r="F1830" t="s">
        <v>519</v>
      </c>
      <c r="G1830" s="284">
        <v>0</v>
      </c>
      <c r="H1830"/>
      <c r="I1830"/>
      <c r="J1830"/>
      <c r="K1830" s="285">
        <v>40179.5</v>
      </c>
      <c r="L1830" s="286">
        <v>0</v>
      </c>
      <c r="M1830" s="286">
        <v>0</v>
      </c>
      <c r="N1830" s="286">
        <v>0</v>
      </c>
    </row>
    <row r="1831" spans="1:14" ht="15" x14ac:dyDescent="0.25">
      <c r="A1831" t="s">
        <v>1009</v>
      </c>
      <c r="B1831" t="s">
        <v>526</v>
      </c>
      <c r="C1831">
        <v>1</v>
      </c>
      <c r="D1831" t="s">
        <v>783</v>
      </c>
      <c r="E1831" t="s">
        <v>519</v>
      </c>
      <c r="F1831" t="s">
        <v>519</v>
      </c>
      <c r="G1831" s="284">
        <v>0</v>
      </c>
      <c r="H1831"/>
      <c r="I1831"/>
      <c r="J1831"/>
      <c r="K1831" s="285">
        <v>40179.5</v>
      </c>
      <c r="L1831" s="286">
        <v>0</v>
      </c>
      <c r="M1831" s="286">
        <v>0</v>
      </c>
      <c r="N1831" s="286">
        <v>0</v>
      </c>
    </row>
    <row r="1832" spans="1:14" ht="15" x14ac:dyDescent="0.25">
      <c r="A1832" t="s">
        <v>1008</v>
      </c>
      <c r="B1832" t="s">
        <v>526</v>
      </c>
      <c r="C1832">
        <v>1</v>
      </c>
      <c r="D1832" t="s">
        <v>783</v>
      </c>
      <c r="E1832" t="s">
        <v>519</v>
      </c>
      <c r="F1832" t="s">
        <v>519</v>
      </c>
      <c r="G1832" s="284">
        <v>0</v>
      </c>
      <c r="H1832"/>
      <c r="I1832"/>
      <c r="J1832"/>
      <c r="K1832" s="285">
        <v>40179.5</v>
      </c>
      <c r="L1832" s="286">
        <v>0</v>
      </c>
      <c r="M1832" s="286">
        <v>0</v>
      </c>
      <c r="N1832" s="286">
        <v>0</v>
      </c>
    </row>
    <row r="1833" spans="1:14" ht="15" x14ac:dyDescent="0.25">
      <c r="A1833" t="s">
        <v>1007</v>
      </c>
      <c r="B1833" t="s">
        <v>526</v>
      </c>
      <c r="C1833">
        <v>1</v>
      </c>
      <c r="D1833" t="s">
        <v>783</v>
      </c>
      <c r="E1833" t="s">
        <v>519</v>
      </c>
      <c r="F1833" t="s">
        <v>519</v>
      </c>
      <c r="G1833" s="284">
        <v>0</v>
      </c>
      <c r="H1833"/>
      <c r="I1833"/>
      <c r="J1833"/>
      <c r="K1833" s="285">
        <v>40179.5</v>
      </c>
      <c r="L1833" s="286">
        <v>0</v>
      </c>
      <c r="M1833" s="286">
        <v>0</v>
      </c>
      <c r="N1833" s="286">
        <v>0</v>
      </c>
    </row>
    <row r="1834" spans="1:14" ht="15" x14ac:dyDescent="0.25">
      <c r="A1834" t="s">
        <v>1006</v>
      </c>
      <c r="B1834" t="s">
        <v>526</v>
      </c>
      <c r="C1834">
        <v>1</v>
      </c>
      <c r="D1834" t="s">
        <v>783</v>
      </c>
      <c r="E1834" t="s">
        <v>519</v>
      </c>
      <c r="F1834" t="s">
        <v>519</v>
      </c>
      <c r="G1834" s="284">
        <v>0</v>
      </c>
      <c r="H1834"/>
      <c r="I1834"/>
      <c r="J1834"/>
      <c r="K1834" s="285">
        <v>40179.5</v>
      </c>
      <c r="L1834" s="286">
        <v>0</v>
      </c>
      <c r="M1834" s="286">
        <v>0</v>
      </c>
      <c r="N1834" s="286">
        <v>0</v>
      </c>
    </row>
    <row r="1835" spans="1:14" ht="15" x14ac:dyDescent="0.25">
      <c r="A1835" t="s">
        <v>1005</v>
      </c>
      <c r="B1835" t="s">
        <v>526</v>
      </c>
      <c r="C1835">
        <v>1</v>
      </c>
      <c r="D1835" t="s">
        <v>783</v>
      </c>
      <c r="E1835" t="s">
        <v>519</v>
      </c>
      <c r="F1835" t="s">
        <v>519</v>
      </c>
      <c r="G1835" s="284">
        <v>0</v>
      </c>
      <c r="H1835"/>
      <c r="I1835"/>
      <c r="J1835"/>
      <c r="K1835" s="285">
        <v>40179.5</v>
      </c>
      <c r="L1835" s="286">
        <v>0</v>
      </c>
      <c r="M1835" s="286">
        <v>0</v>
      </c>
      <c r="N1835" s="286">
        <v>0</v>
      </c>
    </row>
    <row r="1836" spans="1:14" ht="15" x14ac:dyDescent="0.25">
      <c r="A1836" t="s">
        <v>1004</v>
      </c>
      <c r="B1836" t="s">
        <v>526</v>
      </c>
      <c r="C1836">
        <v>1</v>
      </c>
      <c r="D1836" t="s">
        <v>783</v>
      </c>
      <c r="E1836" t="s">
        <v>519</v>
      </c>
      <c r="F1836" t="s">
        <v>519</v>
      </c>
      <c r="G1836" s="284">
        <v>0</v>
      </c>
      <c r="H1836"/>
      <c r="I1836"/>
      <c r="J1836"/>
      <c r="K1836" s="285">
        <v>40179.5</v>
      </c>
      <c r="L1836" s="286">
        <v>0</v>
      </c>
      <c r="M1836" s="286">
        <v>0</v>
      </c>
      <c r="N1836" s="286">
        <v>0</v>
      </c>
    </row>
    <row r="1837" spans="1:14" ht="15" x14ac:dyDescent="0.25">
      <c r="A1837" t="s">
        <v>1003</v>
      </c>
      <c r="B1837" t="s">
        <v>526</v>
      </c>
      <c r="C1837">
        <v>1</v>
      </c>
      <c r="D1837" t="s">
        <v>783</v>
      </c>
      <c r="E1837" t="s">
        <v>519</v>
      </c>
      <c r="F1837" t="s">
        <v>519</v>
      </c>
      <c r="G1837" s="284">
        <v>0</v>
      </c>
      <c r="H1837"/>
      <c r="I1837"/>
      <c r="J1837"/>
      <c r="K1837" s="285">
        <v>40179.5</v>
      </c>
      <c r="L1837" s="286">
        <v>0</v>
      </c>
      <c r="M1837" s="286">
        <v>0</v>
      </c>
      <c r="N1837" s="286">
        <v>0</v>
      </c>
    </row>
    <row r="1838" spans="1:14" ht="15" x14ac:dyDescent="0.25">
      <c r="A1838" t="s">
        <v>1002</v>
      </c>
      <c r="B1838" t="s">
        <v>526</v>
      </c>
      <c r="C1838">
        <v>1</v>
      </c>
      <c r="D1838" t="s">
        <v>783</v>
      </c>
      <c r="E1838" t="s">
        <v>519</v>
      </c>
      <c r="F1838" t="s">
        <v>519</v>
      </c>
      <c r="G1838" s="284">
        <v>0</v>
      </c>
      <c r="H1838"/>
      <c r="I1838"/>
      <c r="J1838"/>
      <c r="K1838" s="285">
        <v>40179.5</v>
      </c>
      <c r="L1838" s="286">
        <v>0</v>
      </c>
      <c r="M1838" s="286">
        <v>0</v>
      </c>
      <c r="N1838" s="286">
        <v>0</v>
      </c>
    </row>
    <row r="1839" spans="1:14" ht="15" x14ac:dyDescent="0.25">
      <c r="A1839" t="s">
        <v>1001</v>
      </c>
      <c r="B1839" t="s">
        <v>526</v>
      </c>
      <c r="C1839">
        <v>1</v>
      </c>
      <c r="D1839" t="s">
        <v>783</v>
      </c>
      <c r="E1839" t="s">
        <v>519</v>
      </c>
      <c r="F1839" t="s">
        <v>519</v>
      </c>
      <c r="G1839" s="284">
        <v>0</v>
      </c>
      <c r="H1839"/>
      <c r="I1839"/>
      <c r="J1839"/>
      <c r="K1839" s="285">
        <v>40179.5</v>
      </c>
      <c r="L1839" s="286">
        <v>0</v>
      </c>
      <c r="M1839" s="286">
        <v>0</v>
      </c>
      <c r="N1839" s="286">
        <v>0</v>
      </c>
    </row>
    <row r="1840" spans="1:14" ht="15" x14ac:dyDescent="0.25">
      <c r="A1840" t="s">
        <v>1000</v>
      </c>
      <c r="B1840" t="s">
        <v>526</v>
      </c>
      <c r="C1840">
        <v>1</v>
      </c>
      <c r="D1840" t="s">
        <v>783</v>
      </c>
      <c r="E1840" t="s">
        <v>519</v>
      </c>
      <c r="F1840" t="s">
        <v>519</v>
      </c>
      <c r="G1840" s="284">
        <v>0</v>
      </c>
      <c r="H1840"/>
      <c r="I1840"/>
      <c r="J1840"/>
      <c r="K1840" s="285">
        <v>40179.5</v>
      </c>
      <c r="L1840" s="286">
        <v>0</v>
      </c>
      <c r="M1840" s="286">
        <v>0</v>
      </c>
      <c r="N1840" s="286">
        <v>0</v>
      </c>
    </row>
    <row r="1841" spans="1:14" ht="15" x14ac:dyDescent="0.25">
      <c r="A1841" t="s">
        <v>999</v>
      </c>
      <c r="B1841" t="s">
        <v>526</v>
      </c>
      <c r="C1841">
        <v>1</v>
      </c>
      <c r="D1841" t="s">
        <v>783</v>
      </c>
      <c r="E1841" t="s">
        <v>519</v>
      </c>
      <c r="F1841" t="s">
        <v>519</v>
      </c>
      <c r="G1841" s="284">
        <v>0</v>
      </c>
      <c r="H1841"/>
      <c r="I1841"/>
      <c r="J1841"/>
      <c r="K1841" s="285">
        <v>40179.5</v>
      </c>
      <c r="L1841" s="286">
        <v>0</v>
      </c>
      <c r="M1841" s="286">
        <v>0</v>
      </c>
      <c r="N1841" s="286">
        <v>0</v>
      </c>
    </row>
    <row r="1842" spans="1:14" ht="15" x14ac:dyDescent="0.25">
      <c r="A1842" t="s">
        <v>998</v>
      </c>
      <c r="B1842" t="s">
        <v>526</v>
      </c>
      <c r="C1842">
        <v>1</v>
      </c>
      <c r="D1842" t="s">
        <v>783</v>
      </c>
      <c r="E1842" t="s">
        <v>519</v>
      </c>
      <c r="F1842" t="s">
        <v>519</v>
      </c>
      <c r="G1842" s="284">
        <v>0</v>
      </c>
      <c r="H1842"/>
      <c r="I1842"/>
      <c r="J1842"/>
      <c r="K1842" s="285">
        <v>40179.5</v>
      </c>
      <c r="L1842" s="286">
        <v>0</v>
      </c>
      <c r="M1842" s="286">
        <v>0</v>
      </c>
      <c r="N1842" s="286">
        <v>0</v>
      </c>
    </row>
    <row r="1843" spans="1:14" ht="15" x14ac:dyDescent="0.25">
      <c r="A1843" t="s">
        <v>997</v>
      </c>
      <c r="B1843" t="s">
        <v>526</v>
      </c>
      <c r="C1843">
        <v>1</v>
      </c>
      <c r="D1843" t="s">
        <v>783</v>
      </c>
      <c r="E1843" t="s">
        <v>519</v>
      </c>
      <c r="F1843" t="s">
        <v>519</v>
      </c>
      <c r="G1843" s="284">
        <v>0</v>
      </c>
      <c r="H1843"/>
      <c r="I1843"/>
      <c r="J1843"/>
      <c r="K1843" s="285">
        <v>40179.5</v>
      </c>
      <c r="L1843" s="286">
        <v>0</v>
      </c>
      <c r="M1843" s="286">
        <v>0</v>
      </c>
      <c r="N1843" s="286">
        <v>0</v>
      </c>
    </row>
    <row r="1844" spans="1:14" ht="15" x14ac:dyDescent="0.25">
      <c r="A1844" t="s">
        <v>996</v>
      </c>
      <c r="B1844" t="s">
        <v>526</v>
      </c>
      <c r="C1844">
        <v>1</v>
      </c>
      <c r="D1844" t="s">
        <v>783</v>
      </c>
      <c r="E1844" t="s">
        <v>519</v>
      </c>
      <c r="F1844" t="s">
        <v>519</v>
      </c>
      <c r="G1844" s="284">
        <v>0</v>
      </c>
      <c r="H1844"/>
      <c r="I1844"/>
      <c r="J1844"/>
      <c r="K1844" s="285">
        <v>40179.5</v>
      </c>
      <c r="L1844" s="286">
        <v>0</v>
      </c>
      <c r="M1844" s="286">
        <v>0</v>
      </c>
      <c r="N1844" s="286">
        <v>0</v>
      </c>
    </row>
    <row r="1845" spans="1:14" ht="15" x14ac:dyDescent="0.25">
      <c r="A1845" t="s">
        <v>995</v>
      </c>
      <c r="B1845" t="s">
        <v>526</v>
      </c>
      <c r="C1845">
        <v>1</v>
      </c>
      <c r="D1845" t="s">
        <v>783</v>
      </c>
      <c r="E1845" t="s">
        <v>519</v>
      </c>
      <c r="F1845" t="s">
        <v>519</v>
      </c>
      <c r="G1845" s="284">
        <v>0</v>
      </c>
      <c r="H1845"/>
      <c r="I1845"/>
      <c r="J1845"/>
      <c r="K1845" s="285">
        <v>40179.5</v>
      </c>
      <c r="L1845" s="286">
        <v>0</v>
      </c>
      <c r="M1845" s="286">
        <v>0</v>
      </c>
      <c r="N1845" s="286">
        <v>0</v>
      </c>
    </row>
    <row r="1846" spans="1:14" ht="15" x14ac:dyDescent="0.25">
      <c r="A1846" t="s">
        <v>994</v>
      </c>
      <c r="B1846" t="s">
        <v>526</v>
      </c>
      <c r="C1846">
        <v>1</v>
      </c>
      <c r="D1846" t="s">
        <v>783</v>
      </c>
      <c r="E1846" t="s">
        <v>519</v>
      </c>
      <c r="F1846" t="s">
        <v>519</v>
      </c>
      <c r="G1846" s="284">
        <v>0</v>
      </c>
      <c r="H1846"/>
      <c r="I1846"/>
      <c r="J1846"/>
      <c r="K1846" s="285">
        <v>40179.5</v>
      </c>
      <c r="L1846" s="286">
        <v>0</v>
      </c>
      <c r="M1846" s="286">
        <v>0</v>
      </c>
      <c r="N1846" s="286">
        <v>0</v>
      </c>
    </row>
    <row r="1847" spans="1:14" ht="15" x14ac:dyDescent="0.25">
      <c r="A1847" t="s">
        <v>993</v>
      </c>
      <c r="B1847" t="s">
        <v>526</v>
      </c>
      <c r="C1847">
        <v>1</v>
      </c>
      <c r="D1847" t="s">
        <v>783</v>
      </c>
      <c r="E1847" t="s">
        <v>519</v>
      </c>
      <c r="F1847" t="s">
        <v>519</v>
      </c>
      <c r="G1847" s="284">
        <v>0</v>
      </c>
      <c r="H1847"/>
      <c r="I1847"/>
      <c r="J1847"/>
      <c r="K1847" s="285">
        <v>40179.5</v>
      </c>
      <c r="L1847" s="286">
        <v>0</v>
      </c>
      <c r="M1847" s="286">
        <v>0</v>
      </c>
      <c r="N1847" s="286">
        <v>0</v>
      </c>
    </row>
    <row r="1848" spans="1:14" ht="15" x14ac:dyDescent="0.25">
      <c r="A1848" t="s">
        <v>992</v>
      </c>
      <c r="B1848" t="s">
        <v>526</v>
      </c>
      <c r="C1848">
        <v>1</v>
      </c>
      <c r="D1848" t="s">
        <v>783</v>
      </c>
      <c r="E1848" t="s">
        <v>519</v>
      </c>
      <c r="F1848" t="s">
        <v>519</v>
      </c>
      <c r="G1848" s="284">
        <v>0</v>
      </c>
      <c r="H1848"/>
      <c r="I1848"/>
      <c r="J1848"/>
      <c r="K1848" s="285">
        <v>40179.5</v>
      </c>
      <c r="L1848" s="286">
        <v>0</v>
      </c>
      <c r="M1848" s="286">
        <v>0</v>
      </c>
      <c r="N1848" s="286">
        <v>0</v>
      </c>
    </row>
    <row r="1849" spans="1:14" ht="15" x14ac:dyDescent="0.25">
      <c r="A1849" t="s">
        <v>991</v>
      </c>
      <c r="B1849" t="s">
        <v>526</v>
      </c>
      <c r="C1849">
        <v>1</v>
      </c>
      <c r="D1849" t="s">
        <v>783</v>
      </c>
      <c r="E1849" t="s">
        <v>519</v>
      </c>
      <c r="F1849" t="s">
        <v>519</v>
      </c>
      <c r="G1849" s="284">
        <v>0</v>
      </c>
      <c r="H1849"/>
      <c r="I1849"/>
      <c r="J1849"/>
      <c r="K1849" s="285">
        <v>40179.5</v>
      </c>
      <c r="L1849" s="286">
        <v>0</v>
      </c>
      <c r="M1849" s="286">
        <v>0</v>
      </c>
      <c r="N1849" s="286">
        <v>0</v>
      </c>
    </row>
    <row r="1850" spans="1:14" ht="15" x14ac:dyDescent="0.25">
      <c r="A1850" t="s">
        <v>990</v>
      </c>
      <c r="B1850" t="s">
        <v>526</v>
      </c>
      <c r="C1850">
        <v>1</v>
      </c>
      <c r="D1850" t="s">
        <v>783</v>
      </c>
      <c r="E1850" t="s">
        <v>519</v>
      </c>
      <c r="F1850" t="s">
        <v>519</v>
      </c>
      <c r="G1850" s="284">
        <v>0</v>
      </c>
      <c r="H1850"/>
      <c r="I1850"/>
      <c r="J1850"/>
      <c r="K1850" s="285">
        <v>40179.5</v>
      </c>
      <c r="L1850" s="286">
        <v>0</v>
      </c>
      <c r="M1850" s="286">
        <v>0</v>
      </c>
      <c r="N1850" s="286">
        <v>0</v>
      </c>
    </row>
    <row r="1851" spans="1:14" ht="15" x14ac:dyDescent="0.25">
      <c r="A1851" t="s">
        <v>989</v>
      </c>
      <c r="B1851" t="s">
        <v>526</v>
      </c>
      <c r="C1851">
        <v>1</v>
      </c>
      <c r="D1851" t="s">
        <v>783</v>
      </c>
      <c r="E1851" t="s">
        <v>519</v>
      </c>
      <c r="F1851" t="s">
        <v>519</v>
      </c>
      <c r="G1851" s="284">
        <v>0</v>
      </c>
      <c r="H1851"/>
      <c r="I1851"/>
      <c r="J1851"/>
      <c r="K1851" s="285">
        <v>40179.5</v>
      </c>
      <c r="L1851" s="286">
        <v>0</v>
      </c>
      <c r="M1851" s="286">
        <v>0</v>
      </c>
      <c r="N1851" s="286">
        <v>0</v>
      </c>
    </row>
    <row r="1852" spans="1:14" ht="15" x14ac:dyDescent="0.25">
      <c r="A1852" t="s">
        <v>988</v>
      </c>
      <c r="B1852" t="s">
        <v>526</v>
      </c>
      <c r="C1852">
        <v>1</v>
      </c>
      <c r="D1852" t="s">
        <v>783</v>
      </c>
      <c r="E1852" t="s">
        <v>519</v>
      </c>
      <c r="F1852" t="s">
        <v>519</v>
      </c>
      <c r="G1852" s="284">
        <v>0</v>
      </c>
      <c r="H1852"/>
      <c r="I1852"/>
      <c r="J1852"/>
      <c r="K1852" s="285">
        <v>40179.5</v>
      </c>
      <c r="L1852" s="286">
        <v>0</v>
      </c>
      <c r="M1852" s="286">
        <v>0</v>
      </c>
      <c r="N1852" s="286">
        <v>0</v>
      </c>
    </row>
    <row r="1853" spans="1:14" ht="15" x14ac:dyDescent="0.25">
      <c r="A1853" t="s">
        <v>987</v>
      </c>
      <c r="B1853" t="s">
        <v>526</v>
      </c>
      <c r="C1853">
        <v>1</v>
      </c>
      <c r="D1853" t="s">
        <v>783</v>
      </c>
      <c r="E1853" t="s">
        <v>519</v>
      </c>
      <c r="F1853" t="s">
        <v>519</v>
      </c>
      <c r="G1853" s="284">
        <v>0</v>
      </c>
      <c r="H1853"/>
      <c r="I1853"/>
      <c r="J1853"/>
      <c r="K1853" s="285">
        <v>40179.5</v>
      </c>
      <c r="L1853" s="286">
        <v>0</v>
      </c>
      <c r="M1853" s="286">
        <v>0</v>
      </c>
      <c r="N1853" s="286">
        <v>0</v>
      </c>
    </row>
    <row r="1854" spans="1:14" ht="15" x14ac:dyDescent="0.25">
      <c r="A1854" t="s">
        <v>986</v>
      </c>
      <c r="B1854" t="s">
        <v>526</v>
      </c>
      <c r="C1854">
        <v>1</v>
      </c>
      <c r="D1854" t="s">
        <v>783</v>
      </c>
      <c r="E1854" t="s">
        <v>519</v>
      </c>
      <c r="F1854" t="s">
        <v>519</v>
      </c>
      <c r="G1854" s="284">
        <v>0</v>
      </c>
      <c r="H1854"/>
      <c r="I1854"/>
      <c r="J1854"/>
      <c r="K1854" s="285">
        <v>40179.5</v>
      </c>
      <c r="L1854" s="286">
        <v>0</v>
      </c>
      <c r="M1854" s="286">
        <v>0</v>
      </c>
      <c r="N1854" s="286">
        <v>0</v>
      </c>
    </row>
    <row r="1855" spans="1:14" ht="15" x14ac:dyDescent="0.25">
      <c r="A1855" t="s">
        <v>985</v>
      </c>
      <c r="B1855" t="s">
        <v>526</v>
      </c>
      <c r="C1855">
        <v>1</v>
      </c>
      <c r="D1855" t="s">
        <v>783</v>
      </c>
      <c r="E1855" t="s">
        <v>519</v>
      </c>
      <c r="F1855" t="s">
        <v>519</v>
      </c>
      <c r="G1855" s="284">
        <v>0</v>
      </c>
      <c r="H1855"/>
      <c r="I1855"/>
      <c r="J1855"/>
      <c r="K1855" s="285">
        <v>40179.5</v>
      </c>
      <c r="L1855" s="286">
        <v>0</v>
      </c>
      <c r="M1855" s="286">
        <v>0</v>
      </c>
      <c r="N1855" s="286">
        <v>0</v>
      </c>
    </row>
    <row r="1856" spans="1:14" ht="15" x14ac:dyDescent="0.25">
      <c r="A1856" t="s">
        <v>984</v>
      </c>
      <c r="B1856" t="s">
        <v>526</v>
      </c>
      <c r="C1856">
        <v>1</v>
      </c>
      <c r="D1856" t="s">
        <v>783</v>
      </c>
      <c r="E1856" t="s">
        <v>519</v>
      </c>
      <c r="F1856" t="s">
        <v>519</v>
      </c>
      <c r="G1856" s="284">
        <v>0</v>
      </c>
      <c r="H1856"/>
      <c r="I1856"/>
      <c r="J1856"/>
      <c r="K1856" s="285">
        <v>40179.5</v>
      </c>
      <c r="L1856" s="286">
        <v>0</v>
      </c>
      <c r="M1856" s="286">
        <v>0</v>
      </c>
      <c r="N1856" s="286">
        <v>0</v>
      </c>
    </row>
    <row r="1857" spans="1:14" ht="15" x14ac:dyDescent="0.25">
      <c r="A1857" t="s">
        <v>983</v>
      </c>
      <c r="B1857" t="s">
        <v>526</v>
      </c>
      <c r="C1857">
        <v>1</v>
      </c>
      <c r="D1857" t="s">
        <v>783</v>
      </c>
      <c r="E1857" t="s">
        <v>519</v>
      </c>
      <c r="F1857" t="s">
        <v>519</v>
      </c>
      <c r="G1857" s="284">
        <v>0</v>
      </c>
      <c r="H1857"/>
      <c r="I1857"/>
      <c r="J1857"/>
      <c r="K1857" s="285">
        <v>40179.5</v>
      </c>
      <c r="L1857" s="286">
        <v>0</v>
      </c>
      <c r="M1857" s="286">
        <v>0</v>
      </c>
      <c r="N1857" s="286">
        <v>0</v>
      </c>
    </row>
    <row r="1858" spans="1:14" ht="15" x14ac:dyDescent="0.25">
      <c r="A1858" t="s">
        <v>982</v>
      </c>
      <c r="B1858" t="s">
        <v>526</v>
      </c>
      <c r="C1858">
        <v>1</v>
      </c>
      <c r="D1858" t="s">
        <v>783</v>
      </c>
      <c r="E1858" t="s">
        <v>519</v>
      </c>
      <c r="F1858" t="s">
        <v>519</v>
      </c>
      <c r="G1858" s="284">
        <v>0</v>
      </c>
      <c r="H1858"/>
      <c r="I1858"/>
      <c r="J1858"/>
      <c r="K1858" s="285">
        <v>40179.5</v>
      </c>
      <c r="L1858" s="286">
        <v>0</v>
      </c>
      <c r="M1858" s="286">
        <v>0</v>
      </c>
      <c r="N1858" s="286">
        <v>0</v>
      </c>
    </row>
    <row r="1859" spans="1:14" ht="15" x14ac:dyDescent="0.25">
      <c r="A1859" t="s">
        <v>981</v>
      </c>
      <c r="B1859" t="s">
        <v>526</v>
      </c>
      <c r="C1859">
        <v>1</v>
      </c>
      <c r="D1859" t="s">
        <v>783</v>
      </c>
      <c r="E1859" t="s">
        <v>519</v>
      </c>
      <c r="F1859" t="s">
        <v>519</v>
      </c>
      <c r="G1859" s="284">
        <v>0</v>
      </c>
      <c r="H1859"/>
      <c r="I1859"/>
      <c r="J1859"/>
      <c r="K1859" s="285">
        <v>40179.5</v>
      </c>
      <c r="L1859" s="286">
        <v>0</v>
      </c>
      <c r="M1859" s="286">
        <v>0</v>
      </c>
      <c r="N1859" s="286">
        <v>0</v>
      </c>
    </row>
    <row r="1860" spans="1:14" ht="15" x14ac:dyDescent="0.25">
      <c r="A1860" t="s">
        <v>980</v>
      </c>
      <c r="B1860" t="s">
        <v>526</v>
      </c>
      <c r="C1860">
        <v>1</v>
      </c>
      <c r="D1860" t="s">
        <v>783</v>
      </c>
      <c r="E1860" t="s">
        <v>519</v>
      </c>
      <c r="F1860" t="s">
        <v>519</v>
      </c>
      <c r="G1860" s="284">
        <v>0</v>
      </c>
      <c r="H1860"/>
      <c r="I1860"/>
      <c r="J1860"/>
      <c r="K1860" s="285">
        <v>40179.5</v>
      </c>
      <c r="L1860" s="286">
        <v>0</v>
      </c>
      <c r="M1860" s="286">
        <v>0</v>
      </c>
      <c r="N1860" s="286">
        <v>0</v>
      </c>
    </row>
    <row r="1861" spans="1:14" ht="15" x14ac:dyDescent="0.25">
      <c r="A1861" t="s">
        <v>979</v>
      </c>
      <c r="B1861" t="s">
        <v>526</v>
      </c>
      <c r="C1861">
        <v>1</v>
      </c>
      <c r="D1861" t="s">
        <v>783</v>
      </c>
      <c r="E1861" t="s">
        <v>519</v>
      </c>
      <c r="F1861" t="s">
        <v>519</v>
      </c>
      <c r="G1861" s="284">
        <v>0</v>
      </c>
      <c r="H1861"/>
      <c r="I1861"/>
      <c r="J1861"/>
      <c r="K1861" s="285">
        <v>40179.5</v>
      </c>
      <c r="L1861" s="286">
        <v>0</v>
      </c>
      <c r="M1861" s="286">
        <v>0</v>
      </c>
      <c r="N1861" s="286">
        <v>0</v>
      </c>
    </row>
    <row r="1862" spans="1:14" ht="15" x14ac:dyDescent="0.25">
      <c r="A1862" t="s">
        <v>978</v>
      </c>
      <c r="B1862" t="s">
        <v>526</v>
      </c>
      <c r="C1862">
        <v>1</v>
      </c>
      <c r="D1862" t="s">
        <v>783</v>
      </c>
      <c r="E1862" t="s">
        <v>519</v>
      </c>
      <c r="F1862" t="s">
        <v>519</v>
      </c>
      <c r="G1862" s="284">
        <v>0</v>
      </c>
      <c r="H1862"/>
      <c r="I1862"/>
      <c r="J1862"/>
      <c r="K1862" s="285">
        <v>40179.5</v>
      </c>
      <c r="L1862" s="286">
        <v>0</v>
      </c>
      <c r="M1862" s="286">
        <v>0</v>
      </c>
      <c r="N1862" s="286">
        <v>0</v>
      </c>
    </row>
    <row r="1863" spans="1:14" ht="15" x14ac:dyDescent="0.25">
      <c r="A1863" t="s">
        <v>977</v>
      </c>
      <c r="B1863" t="s">
        <v>526</v>
      </c>
      <c r="C1863">
        <v>1</v>
      </c>
      <c r="D1863" t="s">
        <v>783</v>
      </c>
      <c r="E1863" t="s">
        <v>519</v>
      </c>
      <c r="F1863" t="s">
        <v>519</v>
      </c>
      <c r="G1863" s="284">
        <v>0</v>
      </c>
      <c r="H1863"/>
      <c r="I1863"/>
      <c r="J1863"/>
      <c r="K1863" s="285">
        <v>40179.5</v>
      </c>
      <c r="L1863" s="286">
        <v>0</v>
      </c>
      <c r="M1863" s="286">
        <v>0</v>
      </c>
      <c r="N1863" s="286">
        <v>0</v>
      </c>
    </row>
    <row r="1864" spans="1:14" ht="15" x14ac:dyDescent="0.25">
      <c r="A1864" t="s">
        <v>976</v>
      </c>
      <c r="B1864" t="s">
        <v>526</v>
      </c>
      <c r="C1864">
        <v>1</v>
      </c>
      <c r="D1864" t="s">
        <v>783</v>
      </c>
      <c r="E1864" t="s">
        <v>519</v>
      </c>
      <c r="F1864" t="s">
        <v>519</v>
      </c>
      <c r="G1864" s="284">
        <v>0</v>
      </c>
      <c r="H1864"/>
      <c r="I1864"/>
      <c r="J1864"/>
      <c r="K1864" s="285">
        <v>40179.5</v>
      </c>
      <c r="L1864" s="286">
        <v>0</v>
      </c>
      <c r="M1864" s="286">
        <v>0</v>
      </c>
      <c r="N1864" s="286">
        <v>0</v>
      </c>
    </row>
    <row r="1865" spans="1:14" ht="15" x14ac:dyDescent="0.25">
      <c r="A1865" t="s">
        <v>975</v>
      </c>
      <c r="B1865" t="s">
        <v>526</v>
      </c>
      <c r="C1865">
        <v>1</v>
      </c>
      <c r="D1865" t="s">
        <v>783</v>
      </c>
      <c r="E1865" t="s">
        <v>519</v>
      </c>
      <c r="F1865" t="s">
        <v>519</v>
      </c>
      <c r="G1865" s="284">
        <v>0</v>
      </c>
      <c r="H1865"/>
      <c r="I1865"/>
      <c r="J1865"/>
      <c r="K1865" s="285">
        <v>40179.5</v>
      </c>
      <c r="L1865" s="286">
        <v>0</v>
      </c>
      <c r="M1865" s="286">
        <v>0</v>
      </c>
      <c r="N1865" s="286">
        <v>0</v>
      </c>
    </row>
    <row r="1866" spans="1:14" ht="15" x14ac:dyDescent="0.25">
      <c r="A1866" t="s">
        <v>974</v>
      </c>
      <c r="B1866" t="s">
        <v>526</v>
      </c>
      <c r="C1866">
        <v>1</v>
      </c>
      <c r="D1866" t="s">
        <v>783</v>
      </c>
      <c r="E1866" t="s">
        <v>519</v>
      </c>
      <c r="F1866" t="s">
        <v>519</v>
      </c>
      <c r="G1866" s="284">
        <v>0</v>
      </c>
      <c r="H1866"/>
      <c r="I1866"/>
      <c r="J1866"/>
      <c r="K1866" s="285">
        <v>40179.5</v>
      </c>
      <c r="L1866" s="286">
        <v>0</v>
      </c>
      <c r="M1866" s="286">
        <v>0</v>
      </c>
      <c r="N1866" s="286">
        <v>0</v>
      </c>
    </row>
    <row r="1867" spans="1:14" ht="15" x14ac:dyDescent="0.25">
      <c r="A1867" t="s">
        <v>973</v>
      </c>
      <c r="B1867" t="s">
        <v>526</v>
      </c>
      <c r="C1867">
        <v>1</v>
      </c>
      <c r="D1867" t="s">
        <v>783</v>
      </c>
      <c r="E1867" t="s">
        <v>519</v>
      </c>
      <c r="F1867" t="s">
        <v>519</v>
      </c>
      <c r="G1867" s="284">
        <v>0</v>
      </c>
      <c r="H1867"/>
      <c r="I1867"/>
      <c r="J1867"/>
      <c r="K1867" s="285">
        <v>40179.5</v>
      </c>
      <c r="L1867" s="286">
        <v>0</v>
      </c>
      <c r="M1867" s="286">
        <v>0</v>
      </c>
      <c r="N1867" s="286">
        <v>0</v>
      </c>
    </row>
    <row r="1868" spans="1:14" ht="15" x14ac:dyDescent="0.25">
      <c r="A1868" t="s">
        <v>972</v>
      </c>
      <c r="B1868" t="s">
        <v>526</v>
      </c>
      <c r="C1868">
        <v>1</v>
      </c>
      <c r="D1868" t="s">
        <v>783</v>
      </c>
      <c r="E1868" t="s">
        <v>519</v>
      </c>
      <c r="F1868" t="s">
        <v>519</v>
      </c>
      <c r="G1868" s="284">
        <v>0</v>
      </c>
      <c r="H1868"/>
      <c r="I1868"/>
      <c r="J1868"/>
      <c r="K1868" s="285">
        <v>40179.5</v>
      </c>
      <c r="L1868" s="286">
        <v>0</v>
      </c>
      <c r="M1868" s="286">
        <v>0</v>
      </c>
      <c r="N1868" s="286">
        <v>0</v>
      </c>
    </row>
    <row r="1869" spans="1:14" ht="15" x14ac:dyDescent="0.25">
      <c r="A1869" t="s">
        <v>971</v>
      </c>
      <c r="B1869" t="s">
        <v>526</v>
      </c>
      <c r="C1869">
        <v>1</v>
      </c>
      <c r="D1869" t="s">
        <v>783</v>
      </c>
      <c r="E1869" t="s">
        <v>519</v>
      </c>
      <c r="F1869" t="s">
        <v>519</v>
      </c>
      <c r="G1869" s="284">
        <v>0</v>
      </c>
      <c r="H1869"/>
      <c r="I1869"/>
      <c r="J1869"/>
      <c r="K1869" s="285">
        <v>40179.5</v>
      </c>
      <c r="L1869" s="286">
        <v>0</v>
      </c>
      <c r="M1869" s="286">
        <v>0</v>
      </c>
      <c r="N1869" s="286">
        <v>0</v>
      </c>
    </row>
    <row r="1870" spans="1:14" ht="15" x14ac:dyDescent="0.25">
      <c r="A1870" t="s">
        <v>970</v>
      </c>
      <c r="B1870" t="s">
        <v>526</v>
      </c>
      <c r="C1870">
        <v>1</v>
      </c>
      <c r="D1870" t="s">
        <v>783</v>
      </c>
      <c r="E1870" t="s">
        <v>519</v>
      </c>
      <c r="F1870" t="s">
        <v>519</v>
      </c>
      <c r="G1870" s="284">
        <v>0</v>
      </c>
      <c r="H1870"/>
      <c r="I1870"/>
      <c r="J1870"/>
      <c r="K1870" s="285">
        <v>40179.5</v>
      </c>
      <c r="L1870" s="286">
        <v>0</v>
      </c>
      <c r="M1870" s="286">
        <v>0</v>
      </c>
      <c r="N1870" s="286">
        <v>0</v>
      </c>
    </row>
    <row r="1871" spans="1:14" ht="15" x14ac:dyDescent="0.25">
      <c r="A1871" t="s">
        <v>969</v>
      </c>
      <c r="B1871" t="s">
        <v>526</v>
      </c>
      <c r="C1871">
        <v>1</v>
      </c>
      <c r="D1871" t="s">
        <v>783</v>
      </c>
      <c r="E1871" t="s">
        <v>519</v>
      </c>
      <c r="F1871" t="s">
        <v>519</v>
      </c>
      <c r="G1871" s="284">
        <v>0</v>
      </c>
      <c r="H1871"/>
      <c r="I1871"/>
      <c r="J1871"/>
      <c r="K1871" s="285">
        <v>40179.5</v>
      </c>
      <c r="L1871" s="286">
        <v>0</v>
      </c>
      <c r="M1871" s="286">
        <v>0</v>
      </c>
      <c r="N1871" s="286">
        <v>0</v>
      </c>
    </row>
    <row r="1872" spans="1:14" ht="15" x14ac:dyDescent="0.25">
      <c r="A1872" t="s">
        <v>968</v>
      </c>
      <c r="B1872" t="s">
        <v>526</v>
      </c>
      <c r="C1872">
        <v>1</v>
      </c>
      <c r="D1872" t="s">
        <v>783</v>
      </c>
      <c r="E1872" t="s">
        <v>519</v>
      </c>
      <c r="F1872" t="s">
        <v>519</v>
      </c>
      <c r="G1872" s="284">
        <v>0</v>
      </c>
      <c r="H1872"/>
      <c r="I1872"/>
      <c r="J1872"/>
      <c r="K1872" s="285">
        <v>40179.5</v>
      </c>
      <c r="L1872" s="286">
        <v>0</v>
      </c>
      <c r="M1872" s="286">
        <v>0</v>
      </c>
      <c r="N1872" s="286">
        <v>0</v>
      </c>
    </row>
    <row r="1873" spans="1:14" ht="15" x14ac:dyDescent="0.25">
      <c r="A1873" t="s">
        <v>967</v>
      </c>
      <c r="B1873" t="s">
        <v>526</v>
      </c>
      <c r="C1873">
        <v>1</v>
      </c>
      <c r="D1873" t="s">
        <v>783</v>
      </c>
      <c r="E1873" t="s">
        <v>519</v>
      </c>
      <c r="F1873" t="s">
        <v>519</v>
      </c>
      <c r="G1873" s="284">
        <v>0</v>
      </c>
      <c r="H1873"/>
      <c r="I1873"/>
      <c r="J1873"/>
      <c r="K1873" s="285">
        <v>40179.5</v>
      </c>
      <c r="L1873" s="286">
        <v>0</v>
      </c>
      <c r="M1873" s="286">
        <v>0</v>
      </c>
      <c r="N1873" s="286">
        <v>0</v>
      </c>
    </row>
    <row r="1874" spans="1:14" ht="15" x14ac:dyDescent="0.25">
      <c r="A1874" t="s">
        <v>966</v>
      </c>
      <c r="B1874" t="s">
        <v>526</v>
      </c>
      <c r="C1874">
        <v>1</v>
      </c>
      <c r="D1874" t="s">
        <v>783</v>
      </c>
      <c r="E1874" t="s">
        <v>519</v>
      </c>
      <c r="F1874" t="s">
        <v>519</v>
      </c>
      <c r="G1874" s="284">
        <v>0</v>
      </c>
      <c r="H1874"/>
      <c r="I1874"/>
      <c r="J1874"/>
      <c r="K1874" s="285">
        <v>40179.5</v>
      </c>
      <c r="L1874" s="286">
        <v>0</v>
      </c>
      <c r="M1874" s="286">
        <v>0</v>
      </c>
      <c r="N1874" s="286">
        <v>0</v>
      </c>
    </row>
    <row r="1875" spans="1:14" ht="15" x14ac:dyDescent="0.25">
      <c r="A1875" t="s">
        <v>965</v>
      </c>
      <c r="B1875" t="s">
        <v>526</v>
      </c>
      <c r="C1875">
        <v>1</v>
      </c>
      <c r="D1875" t="s">
        <v>783</v>
      </c>
      <c r="E1875" t="s">
        <v>519</v>
      </c>
      <c r="F1875" t="s">
        <v>519</v>
      </c>
      <c r="G1875" s="284">
        <v>0</v>
      </c>
      <c r="H1875"/>
      <c r="I1875"/>
      <c r="J1875"/>
      <c r="K1875" s="285">
        <v>40179.5</v>
      </c>
      <c r="L1875" s="286">
        <v>0</v>
      </c>
      <c r="M1875" s="286">
        <v>0</v>
      </c>
      <c r="N1875" s="286">
        <v>0</v>
      </c>
    </row>
    <row r="1876" spans="1:14" ht="15" x14ac:dyDescent="0.25">
      <c r="A1876" t="s">
        <v>964</v>
      </c>
      <c r="B1876" t="s">
        <v>526</v>
      </c>
      <c r="C1876">
        <v>1</v>
      </c>
      <c r="D1876" t="s">
        <v>783</v>
      </c>
      <c r="E1876" t="s">
        <v>519</v>
      </c>
      <c r="F1876" t="s">
        <v>519</v>
      </c>
      <c r="G1876" s="284">
        <v>0</v>
      </c>
      <c r="H1876"/>
      <c r="I1876"/>
      <c r="J1876"/>
      <c r="K1876" s="285">
        <v>40179.5</v>
      </c>
      <c r="L1876" s="286">
        <v>0</v>
      </c>
      <c r="M1876" s="286">
        <v>0</v>
      </c>
      <c r="N1876" s="286">
        <v>0</v>
      </c>
    </row>
    <row r="1877" spans="1:14" ht="15" x14ac:dyDescent="0.25">
      <c r="A1877" t="s">
        <v>963</v>
      </c>
      <c r="B1877" t="s">
        <v>526</v>
      </c>
      <c r="C1877">
        <v>1</v>
      </c>
      <c r="D1877" t="s">
        <v>783</v>
      </c>
      <c r="E1877" t="s">
        <v>519</v>
      </c>
      <c r="F1877" t="s">
        <v>519</v>
      </c>
      <c r="G1877" s="284">
        <v>0</v>
      </c>
      <c r="H1877"/>
      <c r="I1877"/>
      <c r="J1877"/>
      <c r="K1877" s="285">
        <v>40179.5</v>
      </c>
      <c r="L1877" s="286">
        <v>0</v>
      </c>
      <c r="M1877" s="286">
        <v>0</v>
      </c>
      <c r="N1877" s="286">
        <v>0</v>
      </c>
    </row>
    <row r="1878" spans="1:14" ht="15" x14ac:dyDescent="0.25">
      <c r="A1878" t="s">
        <v>962</v>
      </c>
      <c r="B1878" t="s">
        <v>526</v>
      </c>
      <c r="C1878">
        <v>1</v>
      </c>
      <c r="D1878" t="s">
        <v>783</v>
      </c>
      <c r="E1878" t="s">
        <v>519</v>
      </c>
      <c r="F1878" t="s">
        <v>519</v>
      </c>
      <c r="G1878" s="284">
        <v>0</v>
      </c>
      <c r="H1878"/>
      <c r="I1878"/>
      <c r="J1878"/>
      <c r="K1878" s="285">
        <v>40179.5</v>
      </c>
      <c r="L1878" s="286">
        <v>0</v>
      </c>
      <c r="M1878" s="286">
        <v>0</v>
      </c>
      <c r="N1878" s="286">
        <v>0</v>
      </c>
    </row>
    <row r="1879" spans="1:14" ht="15" x14ac:dyDescent="0.25">
      <c r="A1879" t="s">
        <v>961</v>
      </c>
      <c r="B1879" t="s">
        <v>526</v>
      </c>
      <c r="C1879">
        <v>1</v>
      </c>
      <c r="D1879" t="s">
        <v>783</v>
      </c>
      <c r="E1879" t="s">
        <v>519</v>
      </c>
      <c r="F1879" t="s">
        <v>519</v>
      </c>
      <c r="G1879" s="284">
        <v>0</v>
      </c>
      <c r="H1879"/>
      <c r="I1879"/>
      <c r="J1879"/>
      <c r="K1879" s="285">
        <v>40179.5</v>
      </c>
      <c r="L1879" s="286">
        <v>0</v>
      </c>
      <c r="M1879" s="286">
        <v>0</v>
      </c>
      <c r="N1879" s="286">
        <v>0</v>
      </c>
    </row>
    <row r="1880" spans="1:14" ht="15" x14ac:dyDescent="0.25">
      <c r="A1880" t="s">
        <v>960</v>
      </c>
      <c r="B1880" t="s">
        <v>526</v>
      </c>
      <c r="C1880">
        <v>1</v>
      </c>
      <c r="D1880" t="s">
        <v>783</v>
      </c>
      <c r="E1880" t="s">
        <v>519</v>
      </c>
      <c r="F1880" t="s">
        <v>519</v>
      </c>
      <c r="G1880" s="284">
        <v>0</v>
      </c>
      <c r="H1880"/>
      <c r="I1880"/>
      <c r="J1880"/>
      <c r="K1880" s="285">
        <v>40179.5</v>
      </c>
      <c r="L1880" s="286">
        <v>0</v>
      </c>
      <c r="M1880" s="286">
        <v>0</v>
      </c>
      <c r="N1880" s="286">
        <v>0</v>
      </c>
    </row>
    <row r="1881" spans="1:14" ht="15" x14ac:dyDescent="0.25">
      <c r="A1881" t="s">
        <v>959</v>
      </c>
      <c r="B1881" t="s">
        <v>526</v>
      </c>
      <c r="C1881">
        <v>1</v>
      </c>
      <c r="D1881" t="s">
        <v>783</v>
      </c>
      <c r="E1881" t="s">
        <v>519</v>
      </c>
      <c r="F1881" t="s">
        <v>519</v>
      </c>
      <c r="G1881" s="284">
        <v>0</v>
      </c>
      <c r="H1881"/>
      <c r="I1881"/>
      <c r="J1881"/>
      <c r="K1881" s="285">
        <v>40179.5</v>
      </c>
      <c r="L1881" s="286">
        <v>0</v>
      </c>
      <c r="M1881" s="286">
        <v>0</v>
      </c>
      <c r="N1881" s="286">
        <v>0</v>
      </c>
    </row>
    <row r="1882" spans="1:14" ht="15" x14ac:dyDescent="0.25">
      <c r="A1882" t="s">
        <v>958</v>
      </c>
      <c r="B1882" t="s">
        <v>526</v>
      </c>
      <c r="C1882">
        <v>1</v>
      </c>
      <c r="D1882" t="s">
        <v>783</v>
      </c>
      <c r="E1882" t="s">
        <v>519</v>
      </c>
      <c r="F1882" t="s">
        <v>519</v>
      </c>
      <c r="G1882" s="284">
        <v>0</v>
      </c>
      <c r="H1882"/>
      <c r="I1882"/>
      <c r="J1882"/>
      <c r="K1882" s="285">
        <v>40179.5</v>
      </c>
      <c r="L1882" s="286">
        <v>0</v>
      </c>
      <c r="M1882" s="286">
        <v>0</v>
      </c>
      <c r="N1882" s="286">
        <v>0</v>
      </c>
    </row>
    <row r="1883" spans="1:14" ht="15" x14ac:dyDescent="0.25">
      <c r="A1883" t="s">
        <v>957</v>
      </c>
      <c r="B1883" t="s">
        <v>526</v>
      </c>
      <c r="C1883">
        <v>1</v>
      </c>
      <c r="D1883" t="s">
        <v>783</v>
      </c>
      <c r="E1883" t="s">
        <v>519</v>
      </c>
      <c r="F1883" t="s">
        <v>519</v>
      </c>
      <c r="G1883" s="284">
        <v>0</v>
      </c>
      <c r="H1883"/>
      <c r="I1883"/>
      <c r="J1883"/>
      <c r="K1883" s="285">
        <v>40179.5</v>
      </c>
      <c r="L1883" s="286">
        <v>0</v>
      </c>
      <c r="M1883" s="286">
        <v>0</v>
      </c>
      <c r="N1883" s="286">
        <v>0</v>
      </c>
    </row>
    <row r="1884" spans="1:14" ht="15" x14ac:dyDescent="0.25">
      <c r="A1884" t="s">
        <v>956</v>
      </c>
      <c r="B1884" t="s">
        <v>526</v>
      </c>
      <c r="C1884">
        <v>1</v>
      </c>
      <c r="D1884" t="s">
        <v>783</v>
      </c>
      <c r="E1884" t="s">
        <v>519</v>
      </c>
      <c r="F1884" t="s">
        <v>519</v>
      </c>
      <c r="G1884" s="284">
        <v>0</v>
      </c>
      <c r="H1884"/>
      <c r="I1884"/>
      <c r="J1884"/>
      <c r="K1884" s="285">
        <v>40179.5</v>
      </c>
      <c r="L1884" s="286">
        <v>0</v>
      </c>
      <c r="M1884" s="286">
        <v>0</v>
      </c>
      <c r="N1884" s="286">
        <v>0</v>
      </c>
    </row>
    <row r="1885" spans="1:14" ht="15" x14ac:dyDescent="0.25">
      <c r="A1885" t="s">
        <v>955</v>
      </c>
      <c r="B1885" t="s">
        <v>526</v>
      </c>
      <c r="C1885">
        <v>1</v>
      </c>
      <c r="D1885" t="s">
        <v>783</v>
      </c>
      <c r="E1885" t="s">
        <v>519</v>
      </c>
      <c r="F1885" t="s">
        <v>519</v>
      </c>
      <c r="G1885" s="284">
        <v>0</v>
      </c>
      <c r="H1885"/>
      <c r="I1885"/>
      <c r="J1885"/>
      <c r="K1885" s="285">
        <v>40179.5</v>
      </c>
      <c r="L1885" s="286">
        <v>0</v>
      </c>
      <c r="M1885" s="286">
        <v>0</v>
      </c>
      <c r="N1885" s="286">
        <v>0</v>
      </c>
    </row>
    <row r="1886" spans="1:14" ht="15" x14ac:dyDescent="0.25">
      <c r="A1886" t="s">
        <v>954</v>
      </c>
      <c r="B1886" t="s">
        <v>526</v>
      </c>
      <c r="C1886">
        <v>1</v>
      </c>
      <c r="D1886" t="s">
        <v>783</v>
      </c>
      <c r="E1886" t="s">
        <v>519</v>
      </c>
      <c r="F1886" t="s">
        <v>519</v>
      </c>
      <c r="G1886" s="284">
        <v>0</v>
      </c>
      <c r="H1886"/>
      <c r="I1886"/>
      <c r="J1886"/>
      <c r="K1886" s="285">
        <v>40179.5</v>
      </c>
      <c r="L1886" s="286">
        <v>0</v>
      </c>
      <c r="M1886" s="286">
        <v>0</v>
      </c>
      <c r="N1886" s="286">
        <v>0</v>
      </c>
    </row>
    <row r="1887" spans="1:14" ht="15" x14ac:dyDescent="0.25">
      <c r="A1887" t="s">
        <v>953</v>
      </c>
      <c r="B1887" t="s">
        <v>526</v>
      </c>
      <c r="C1887">
        <v>1</v>
      </c>
      <c r="D1887" t="s">
        <v>783</v>
      </c>
      <c r="E1887" t="s">
        <v>519</v>
      </c>
      <c r="F1887" t="s">
        <v>519</v>
      </c>
      <c r="G1887" s="284">
        <v>0</v>
      </c>
      <c r="H1887"/>
      <c r="I1887"/>
      <c r="J1887"/>
      <c r="K1887" s="285">
        <v>40179.5</v>
      </c>
      <c r="L1887" s="286">
        <v>0</v>
      </c>
      <c r="M1887" s="286">
        <v>0</v>
      </c>
      <c r="N1887" s="286">
        <v>0</v>
      </c>
    </row>
    <row r="1888" spans="1:14" ht="15" x14ac:dyDescent="0.25">
      <c r="A1888" t="s">
        <v>952</v>
      </c>
      <c r="B1888" t="s">
        <v>526</v>
      </c>
      <c r="C1888">
        <v>1</v>
      </c>
      <c r="D1888" t="s">
        <v>783</v>
      </c>
      <c r="E1888" t="s">
        <v>519</v>
      </c>
      <c r="F1888" t="s">
        <v>519</v>
      </c>
      <c r="G1888" s="284">
        <v>0</v>
      </c>
      <c r="H1888"/>
      <c r="I1888"/>
      <c r="J1888"/>
      <c r="K1888" s="285">
        <v>40179.5</v>
      </c>
      <c r="L1888" s="286">
        <v>0</v>
      </c>
      <c r="M1888" s="286">
        <v>0</v>
      </c>
      <c r="N1888" s="286">
        <v>0</v>
      </c>
    </row>
    <row r="1889" spans="1:14" ht="15" x14ac:dyDescent="0.25">
      <c r="A1889" t="s">
        <v>951</v>
      </c>
      <c r="B1889" t="s">
        <v>526</v>
      </c>
      <c r="C1889">
        <v>1</v>
      </c>
      <c r="D1889" t="s">
        <v>783</v>
      </c>
      <c r="E1889" t="s">
        <v>519</v>
      </c>
      <c r="F1889" t="s">
        <v>519</v>
      </c>
      <c r="G1889" s="284">
        <v>0</v>
      </c>
      <c r="H1889"/>
      <c r="I1889"/>
      <c r="J1889"/>
      <c r="K1889" s="285">
        <v>40179.5</v>
      </c>
      <c r="L1889" s="286">
        <v>0</v>
      </c>
      <c r="M1889" s="286">
        <v>0</v>
      </c>
      <c r="N1889" s="286">
        <v>0</v>
      </c>
    </row>
    <row r="1890" spans="1:14" ht="15" x14ac:dyDescent="0.25">
      <c r="A1890" t="s">
        <v>950</v>
      </c>
      <c r="B1890" t="s">
        <v>526</v>
      </c>
      <c r="C1890">
        <v>1</v>
      </c>
      <c r="D1890" t="s">
        <v>783</v>
      </c>
      <c r="E1890" t="s">
        <v>519</v>
      </c>
      <c r="F1890" t="s">
        <v>519</v>
      </c>
      <c r="G1890" s="284">
        <v>0</v>
      </c>
      <c r="H1890"/>
      <c r="I1890"/>
      <c r="J1890"/>
      <c r="K1890" s="285">
        <v>40179.5</v>
      </c>
      <c r="L1890" s="286">
        <v>0</v>
      </c>
      <c r="M1890" s="286">
        <v>0</v>
      </c>
      <c r="N1890" s="286">
        <v>0</v>
      </c>
    </row>
    <row r="1891" spans="1:14" ht="15" x14ac:dyDescent="0.25">
      <c r="A1891" t="s">
        <v>949</v>
      </c>
      <c r="B1891" t="s">
        <v>526</v>
      </c>
      <c r="C1891">
        <v>1</v>
      </c>
      <c r="D1891" t="s">
        <v>783</v>
      </c>
      <c r="E1891" t="s">
        <v>519</v>
      </c>
      <c r="F1891" t="s">
        <v>519</v>
      </c>
      <c r="G1891" s="284">
        <v>0</v>
      </c>
      <c r="H1891"/>
      <c r="I1891"/>
      <c r="J1891"/>
      <c r="K1891" s="285">
        <v>40179.5</v>
      </c>
      <c r="L1891" s="286">
        <v>0</v>
      </c>
      <c r="M1891" s="286">
        <v>0</v>
      </c>
      <c r="N1891" s="286">
        <v>0</v>
      </c>
    </row>
    <row r="1892" spans="1:14" ht="15" x14ac:dyDescent="0.25">
      <c r="A1892" t="s">
        <v>948</v>
      </c>
      <c r="B1892" t="s">
        <v>526</v>
      </c>
      <c r="C1892">
        <v>1</v>
      </c>
      <c r="D1892" t="s">
        <v>783</v>
      </c>
      <c r="E1892" t="s">
        <v>519</v>
      </c>
      <c r="F1892" t="s">
        <v>519</v>
      </c>
      <c r="G1892" s="284">
        <v>0</v>
      </c>
      <c r="H1892"/>
      <c r="I1892"/>
      <c r="J1892"/>
      <c r="K1892" s="285">
        <v>40179.5</v>
      </c>
      <c r="L1892" s="286">
        <v>0</v>
      </c>
      <c r="M1892" s="286">
        <v>0</v>
      </c>
      <c r="N1892" s="286">
        <v>0</v>
      </c>
    </row>
    <row r="1893" spans="1:14" ht="15" x14ac:dyDescent="0.25">
      <c r="A1893" t="s">
        <v>947</v>
      </c>
      <c r="B1893" t="s">
        <v>526</v>
      </c>
      <c r="C1893">
        <v>1</v>
      </c>
      <c r="D1893" t="s">
        <v>783</v>
      </c>
      <c r="E1893" t="s">
        <v>519</v>
      </c>
      <c r="F1893" t="s">
        <v>519</v>
      </c>
      <c r="G1893" s="284">
        <v>0</v>
      </c>
      <c r="H1893"/>
      <c r="I1893"/>
      <c r="J1893"/>
      <c r="K1893" s="285">
        <v>40179.5</v>
      </c>
      <c r="L1893" s="286">
        <v>0</v>
      </c>
      <c r="M1893" s="286">
        <v>0</v>
      </c>
      <c r="N1893" s="286">
        <v>0</v>
      </c>
    </row>
    <row r="1894" spans="1:14" ht="15" x14ac:dyDescent="0.25">
      <c r="A1894" t="s">
        <v>946</v>
      </c>
      <c r="B1894" t="s">
        <v>526</v>
      </c>
      <c r="C1894">
        <v>1</v>
      </c>
      <c r="D1894" t="s">
        <v>783</v>
      </c>
      <c r="E1894" t="s">
        <v>519</v>
      </c>
      <c r="F1894" t="s">
        <v>519</v>
      </c>
      <c r="G1894" s="284">
        <v>0</v>
      </c>
      <c r="H1894"/>
      <c r="I1894"/>
      <c r="J1894"/>
      <c r="K1894" s="285">
        <v>40179.5</v>
      </c>
      <c r="L1894" s="286">
        <v>0</v>
      </c>
      <c r="M1894" s="286">
        <v>0</v>
      </c>
      <c r="N1894" s="286">
        <v>0</v>
      </c>
    </row>
    <row r="1895" spans="1:14" ht="15" x14ac:dyDescent="0.25">
      <c r="A1895" t="s">
        <v>945</v>
      </c>
      <c r="B1895" t="s">
        <v>526</v>
      </c>
      <c r="C1895">
        <v>1</v>
      </c>
      <c r="D1895" t="s">
        <v>783</v>
      </c>
      <c r="E1895" t="s">
        <v>519</v>
      </c>
      <c r="F1895" t="s">
        <v>519</v>
      </c>
      <c r="G1895" s="284">
        <v>0</v>
      </c>
      <c r="H1895"/>
      <c r="I1895"/>
      <c r="J1895"/>
      <c r="K1895" s="285">
        <v>40179.5</v>
      </c>
      <c r="L1895" s="286">
        <v>0</v>
      </c>
      <c r="M1895" s="286">
        <v>0</v>
      </c>
      <c r="N1895" s="286">
        <v>0</v>
      </c>
    </row>
    <row r="1896" spans="1:14" ht="15" x14ac:dyDescent="0.25">
      <c r="A1896" t="s">
        <v>944</v>
      </c>
      <c r="B1896" t="s">
        <v>526</v>
      </c>
      <c r="C1896">
        <v>1</v>
      </c>
      <c r="D1896" t="s">
        <v>783</v>
      </c>
      <c r="E1896" t="s">
        <v>519</v>
      </c>
      <c r="F1896" t="s">
        <v>519</v>
      </c>
      <c r="G1896" s="284">
        <v>0</v>
      </c>
      <c r="H1896"/>
      <c r="I1896"/>
      <c r="J1896"/>
      <c r="K1896" s="285">
        <v>40179.5</v>
      </c>
      <c r="L1896" s="286">
        <v>0</v>
      </c>
      <c r="M1896" s="286">
        <v>0</v>
      </c>
      <c r="N1896" s="286">
        <v>0</v>
      </c>
    </row>
    <row r="1897" spans="1:14" ht="15" x14ac:dyDescent="0.25">
      <c r="A1897" t="s">
        <v>943</v>
      </c>
      <c r="B1897" t="s">
        <v>526</v>
      </c>
      <c r="C1897">
        <v>1</v>
      </c>
      <c r="D1897" t="s">
        <v>783</v>
      </c>
      <c r="E1897" t="s">
        <v>519</v>
      </c>
      <c r="F1897" t="s">
        <v>519</v>
      </c>
      <c r="G1897" s="284">
        <v>0</v>
      </c>
      <c r="H1897"/>
      <c r="I1897"/>
      <c r="J1897"/>
      <c r="K1897" s="285">
        <v>40179.5</v>
      </c>
      <c r="L1897" s="286">
        <v>0</v>
      </c>
      <c r="M1897" s="286">
        <v>0</v>
      </c>
      <c r="N1897" s="286">
        <v>0</v>
      </c>
    </row>
    <row r="1898" spans="1:14" ht="15" x14ac:dyDescent="0.25">
      <c r="A1898" t="s">
        <v>942</v>
      </c>
      <c r="B1898" t="s">
        <v>526</v>
      </c>
      <c r="C1898">
        <v>1</v>
      </c>
      <c r="D1898" t="s">
        <v>783</v>
      </c>
      <c r="E1898" t="s">
        <v>519</v>
      </c>
      <c r="F1898" t="s">
        <v>519</v>
      </c>
      <c r="G1898" s="284">
        <v>0</v>
      </c>
      <c r="H1898"/>
      <c r="I1898"/>
      <c r="J1898"/>
      <c r="K1898" s="285">
        <v>40179.5</v>
      </c>
      <c r="L1898" s="286">
        <v>0</v>
      </c>
      <c r="M1898" s="286">
        <v>0</v>
      </c>
      <c r="N1898" s="286">
        <v>0</v>
      </c>
    </row>
    <row r="1899" spans="1:14" ht="15" x14ac:dyDescent="0.25">
      <c r="A1899" t="s">
        <v>941</v>
      </c>
      <c r="B1899" t="s">
        <v>526</v>
      </c>
      <c r="C1899">
        <v>1</v>
      </c>
      <c r="D1899" t="s">
        <v>783</v>
      </c>
      <c r="E1899" t="s">
        <v>519</v>
      </c>
      <c r="F1899" t="s">
        <v>519</v>
      </c>
      <c r="G1899" s="284">
        <v>0</v>
      </c>
      <c r="H1899"/>
      <c r="I1899"/>
      <c r="J1899"/>
      <c r="K1899" s="285">
        <v>40179.5</v>
      </c>
      <c r="L1899" s="286">
        <v>0</v>
      </c>
      <c r="M1899" s="286">
        <v>0</v>
      </c>
      <c r="N1899" s="286">
        <v>0</v>
      </c>
    </row>
    <row r="1900" spans="1:14" ht="15" x14ac:dyDescent="0.25">
      <c r="A1900" t="s">
        <v>940</v>
      </c>
      <c r="B1900" t="s">
        <v>526</v>
      </c>
      <c r="C1900">
        <v>1</v>
      </c>
      <c r="D1900" t="s">
        <v>783</v>
      </c>
      <c r="E1900" t="s">
        <v>519</v>
      </c>
      <c r="F1900" t="s">
        <v>519</v>
      </c>
      <c r="G1900" s="284">
        <v>0</v>
      </c>
      <c r="H1900"/>
      <c r="I1900"/>
      <c r="J1900"/>
      <c r="K1900" s="285">
        <v>40179.5</v>
      </c>
      <c r="L1900" s="286">
        <v>0</v>
      </c>
      <c r="M1900" s="286">
        <v>0</v>
      </c>
      <c r="N1900" s="286">
        <v>0</v>
      </c>
    </row>
    <row r="1901" spans="1:14" ht="15" x14ac:dyDescent="0.25">
      <c r="A1901" t="s">
        <v>939</v>
      </c>
      <c r="B1901" t="s">
        <v>526</v>
      </c>
      <c r="C1901">
        <v>1</v>
      </c>
      <c r="D1901" t="s">
        <v>783</v>
      </c>
      <c r="E1901" t="s">
        <v>519</v>
      </c>
      <c r="F1901" t="s">
        <v>519</v>
      </c>
      <c r="G1901" s="284">
        <v>0</v>
      </c>
      <c r="H1901"/>
      <c r="I1901"/>
      <c r="J1901"/>
      <c r="K1901" s="285">
        <v>40179.5</v>
      </c>
      <c r="L1901" s="286">
        <v>0</v>
      </c>
      <c r="M1901" s="286">
        <v>0</v>
      </c>
      <c r="N1901" s="286">
        <v>0</v>
      </c>
    </row>
    <row r="1902" spans="1:14" ht="15" x14ac:dyDescent="0.25">
      <c r="A1902" t="s">
        <v>938</v>
      </c>
      <c r="B1902" t="s">
        <v>526</v>
      </c>
      <c r="C1902">
        <v>1</v>
      </c>
      <c r="D1902" t="s">
        <v>783</v>
      </c>
      <c r="E1902" t="s">
        <v>519</v>
      </c>
      <c r="F1902" t="s">
        <v>519</v>
      </c>
      <c r="G1902" s="284">
        <v>0</v>
      </c>
      <c r="H1902"/>
      <c r="I1902"/>
      <c r="J1902"/>
      <c r="K1902" s="285">
        <v>40179.5</v>
      </c>
      <c r="L1902" s="286">
        <v>0</v>
      </c>
      <c r="M1902" s="286">
        <v>0</v>
      </c>
      <c r="N1902" s="286">
        <v>0</v>
      </c>
    </row>
    <row r="1903" spans="1:14" ht="15" x14ac:dyDescent="0.25">
      <c r="A1903" t="s">
        <v>937</v>
      </c>
      <c r="B1903" t="s">
        <v>526</v>
      </c>
      <c r="C1903">
        <v>1</v>
      </c>
      <c r="D1903" t="s">
        <v>783</v>
      </c>
      <c r="E1903" t="s">
        <v>519</v>
      </c>
      <c r="F1903" t="s">
        <v>519</v>
      </c>
      <c r="G1903" s="284">
        <v>0</v>
      </c>
      <c r="H1903"/>
      <c r="I1903"/>
      <c r="J1903"/>
      <c r="K1903" s="285">
        <v>40179.5</v>
      </c>
      <c r="L1903" s="286">
        <v>0</v>
      </c>
      <c r="M1903" s="286">
        <v>0</v>
      </c>
      <c r="N1903" s="286">
        <v>0</v>
      </c>
    </row>
    <row r="1904" spans="1:14" ht="15" x14ac:dyDescent="0.25">
      <c r="A1904" t="s">
        <v>936</v>
      </c>
      <c r="B1904" t="s">
        <v>526</v>
      </c>
      <c r="C1904">
        <v>1</v>
      </c>
      <c r="D1904" t="s">
        <v>783</v>
      </c>
      <c r="E1904" t="s">
        <v>519</v>
      </c>
      <c r="F1904" t="s">
        <v>519</v>
      </c>
      <c r="G1904" s="284">
        <v>0</v>
      </c>
      <c r="H1904"/>
      <c r="I1904"/>
      <c r="J1904"/>
      <c r="K1904" s="285">
        <v>40179.5</v>
      </c>
      <c r="L1904" s="286">
        <v>0</v>
      </c>
      <c r="M1904" s="286">
        <v>0</v>
      </c>
      <c r="N1904" s="286">
        <v>0</v>
      </c>
    </row>
    <row r="1905" spans="1:14" ht="15" x14ac:dyDescent="0.25">
      <c r="A1905" t="s">
        <v>935</v>
      </c>
      <c r="B1905" t="s">
        <v>526</v>
      </c>
      <c r="C1905">
        <v>1</v>
      </c>
      <c r="D1905" t="s">
        <v>783</v>
      </c>
      <c r="E1905" t="s">
        <v>519</v>
      </c>
      <c r="F1905" t="s">
        <v>519</v>
      </c>
      <c r="G1905" s="284">
        <v>0</v>
      </c>
      <c r="H1905"/>
      <c r="I1905"/>
      <c r="J1905"/>
      <c r="K1905" s="285">
        <v>40179.5</v>
      </c>
      <c r="L1905" s="286">
        <v>0</v>
      </c>
      <c r="M1905" s="286">
        <v>0</v>
      </c>
      <c r="N1905" s="286">
        <v>0</v>
      </c>
    </row>
    <row r="1906" spans="1:14" ht="15" x14ac:dyDescent="0.25">
      <c r="A1906" t="s">
        <v>934</v>
      </c>
      <c r="B1906" t="s">
        <v>526</v>
      </c>
      <c r="C1906">
        <v>1</v>
      </c>
      <c r="D1906" t="s">
        <v>783</v>
      </c>
      <c r="E1906" t="s">
        <v>519</v>
      </c>
      <c r="F1906" t="s">
        <v>519</v>
      </c>
      <c r="G1906" s="284">
        <v>0</v>
      </c>
      <c r="H1906"/>
      <c r="I1906"/>
      <c r="J1906"/>
      <c r="K1906" s="285">
        <v>40179.5</v>
      </c>
      <c r="L1906" s="286">
        <v>0</v>
      </c>
      <c r="M1906" s="286">
        <v>0</v>
      </c>
      <c r="N1906" s="286">
        <v>0</v>
      </c>
    </row>
    <row r="1907" spans="1:14" ht="15" x14ac:dyDescent="0.25">
      <c r="A1907" t="s">
        <v>933</v>
      </c>
      <c r="B1907" t="s">
        <v>526</v>
      </c>
      <c r="C1907">
        <v>1</v>
      </c>
      <c r="D1907" t="s">
        <v>783</v>
      </c>
      <c r="E1907" t="s">
        <v>519</v>
      </c>
      <c r="F1907" t="s">
        <v>519</v>
      </c>
      <c r="G1907" s="284">
        <v>0</v>
      </c>
      <c r="H1907"/>
      <c r="I1907"/>
      <c r="J1907"/>
      <c r="K1907" s="285">
        <v>40179.5</v>
      </c>
      <c r="L1907" s="286">
        <v>0</v>
      </c>
      <c r="M1907" s="286">
        <v>0</v>
      </c>
      <c r="N1907" s="286">
        <v>0</v>
      </c>
    </row>
    <row r="1908" spans="1:14" ht="15" x14ac:dyDescent="0.25">
      <c r="A1908" t="s">
        <v>932</v>
      </c>
      <c r="B1908" t="s">
        <v>526</v>
      </c>
      <c r="C1908">
        <v>1</v>
      </c>
      <c r="D1908" t="s">
        <v>783</v>
      </c>
      <c r="E1908" t="s">
        <v>519</v>
      </c>
      <c r="F1908" t="s">
        <v>519</v>
      </c>
      <c r="G1908" s="284">
        <v>0</v>
      </c>
      <c r="H1908"/>
      <c r="I1908"/>
      <c r="J1908"/>
      <c r="K1908" s="285">
        <v>40179.5</v>
      </c>
      <c r="L1908" s="286">
        <v>0</v>
      </c>
      <c r="M1908" s="286">
        <v>0</v>
      </c>
      <c r="N1908" s="286">
        <v>0</v>
      </c>
    </row>
    <row r="1909" spans="1:14" ht="15" x14ac:dyDescent="0.25">
      <c r="A1909" t="s">
        <v>931</v>
      </c>
      <c r="B1909" t="s">
        <v>526</v>
      </c>
      <c r="C1909">
        <v>1</v>
      </c>
      <c r="D1909" t="s">
        <v>783</v>
      </c>
      <c r="E1909" t="s">
        <v>519</v>
      </c>
      <c r="F1909" t="s">
        <v>519</v>
      </c>
      <c r="G1909" s="284">
        <v>0</v>
      </c>
      <c r="H1909"/>
      <c r="I1909"/>
      <c r="J1909"/>
      <c r="K1909" s="285">
        <v>40179.5</v>
      </c>
      <c r="L1909" s="286">
        <v>0</v>
      </c>
      <c r="M1909" s="286">
        <v>0</v>
      </c>
      <c r="N1909" s="286">
        <v>0</v>
      </c>
    </row>
    <row r="1910" spans="1:14" ht="15" x14ac:dyDescent="0.25">
      <c r="A1910" t="s">
        <v>930</v>
      </c>
      <c r="B1910" t="s">
        <v>526</v>
      </c>
      <c r="C1910">
        <v>1</v>
      </c>
      <c r="D1910" t="s">
        <v>783</v>
      </c>
      <c r="E1910" t="s">
        <v>519</v>
      </c>
      <c r="F1910" t="s">
        <v>519</v>
      </c>
      <c r="G1910" s="284">
        <v>0</v>
      </c>
      <c r="H1910"/>
      <c r="I1910"/>
      <c r="J1910"/>
      <c r="K1910" s="285">
        <v>40179.5</v>
      </c>
      <c r="L1910" s="286">
        <v>0</v>
      </c>
      <c r="M1910" s="286">
        <v>0</v>
      </c>
      <c r="N1910" s="286">
        <v>0</v>
      </c>
    </row>
    <row r="1911" spans="1:14" ht="15" x14ac:dyDescent="0.25">
      <c r="A1911" t="s">
        <v>929</v>
      </c>
      <c r="B1911" t="s">
        <v>526</v>
      </c>
      <c r="C1911">
        <v>1</v>
      </c>
      <c r="D1911" t="s">
        <v>783</v>
      </c>
      <c r="E1911" t="s">
        <v>519</v>
      </c>
      <c r="F1911" t="s">
        <v>519</v>
      </c>
      <c r="G1911" s="284">
        <v>0</v>
      </c>
      <c r="H1911"/>
      <c r="I1911"/>
      <c r="J1911"/>
      <c r="K1911" s="285">
        <v>40179.5</v>
      </c>
      <c r="L1911" s="286">
        <v>0</v>
      </c>
      <c r="M1911" s="286">
        <v>0</v>
      </c>
      <c r="N1911" s="286">
        <v>0</v>
      </c>
    </row>
    <row r="1912" spans="1:14" ht="15" x14ac:dyDescent="0.25">
      <c r="A1912" t="s">
        <v>928</v>
      </c>
      <c r="B1912" t="s">
        <v>526</v>
      </c>
      <c r="C1912">
        <v>1</v>
      </c>
      <c r="D1912" t="s">
        <v>783</v>
      </c>
      <c r="E1912" t="s">
        <v>519</v>
      </c>
      <c r="F1912" t="s">
        <v>519</v>
      </c>
      <c r="G1912" s="284">
        <v>0</v>
      </c>
      <c r="H1912"/>
      <c r="I1912"/>
      <c r="J1912"/>
      <c r="K1912" s="285">
        <v>40179.5</v>
      </c>
      <c r="L1912" s="286">
        <v>0</v>
      </c>
      <c r="M1912" s="286">
        <v>0</v>
      </c>
      <c r="N1912" s="286">
        <v>0</v>
      </c>
    </row>
    <row r="1913" spans="1:14" ht="15" x14ac:dyDescent="0.25">
      <c r="A1913" t="s">
        <v>927</v>
      </c>
      <c r="B1913" t="s">
        <v>526</v>
      </c>
      <c r="C1913">
        <v>1</v>
      </c>
      <c r="D1913" t="s">
        <v>783</v>
      </c>
      <c r="E1913" t="s">
        <v>519</v>
      </c>
      <c r="F1913" t="s">
        <v>519</v>
      </c>
      <c r="G1913" s="284">
        <v>0</v>
      </c>
      <c r="H1913"/>
      <c r="I1913"/>
      <c r="J1913"/>
      <c r="K1913" s="285">
        <v>40179.5</v>
      </c>
      <c r="L1913" s="286">
        <v>0</v>
      </c>
      <c r="M1913" s="286">
        <v>0</v>
      </c>
      <c r="N1913" s="286">
        <v>0</v>
      </c>
    </row>
    <row r="1914" spans="1:14" ht="15" x14ac:dyDescent="0.25">
      <c r="A1914" t="s">
        <v>926</v>
      </c>
      <c r="B1914" t="s">
        <v>526</v>
      </c>
      <c r="C1914">
        <v>1</v>
      </c>
      <c r="D1914" t="s">
        <v>783</v>
      </c>
      <c r="E1914" t="s">
        <v>519</v>
      </c>
      <c r="F1914" t="s">
        <v>519</v>
      </c>
      <c r="G1914" s="284">
        <v>0</v>
      </c>
      <c r="H1914"/>
      <c r="I1914"/>
      <c r="J1914"/>
      <c r="K1914" s="285">
        <v>40179.5</v>
      </c>
      <c r="L1914" s="286">
        <v>0</v>
      </c>
      <c r="M1914" s="286">
        <v>0</v>
      </c>
      <c r="N1914" s="286">
        <v>0</v>
      </c>
    </row>
    <row r="1915" spans="1:14" ht="15" x14ac:dyDescent="0.25">
      <c r="A1915" t="s">
        <v>925</v>
      </c>
      <c r="B1915" t="s">
        <v>526</v>
      </c>
      <c r="C1915">
        <v>1</v>
      </c>
      <c r="D1915" t="s">
        <v>783</v>
      </c>
      <c r="E1915" t="s">
        <v>519</v>
      </c>
      <c r="F1915" t="s">
        <v>519</v>
      </c>
      <c r="G1915" s="284">
        <v>0</v>
      </c>
      <c r="H1915"/>
      <c r="I1915"/>
      <c r="J1915"/>
      <c r="K1915" s="285">
        <v>40179.5</v>
      </c>
      <c r="L1915" s="286">
        <v>0</v>
      </c>
      <c r="M1915" s="286">
        <v>0</v>
      </c>
      <c r="N1915" s="286">
        <v>0</v>
      </c>
    </row>
    <row r="1916" spans="1:14" ht="15" x14ac:dyDescent="0.25">
      <c r="A1916" t="s">
        <v>924</v>
      </c>
      <c r="B1916" t="s">
        <v>526</v>
      </c>
      <c r="C1916">
        <v>1</v>
      </c>
      <c r="D1916" t="s">
        <v>783</v>
      </c>
      <c r="E1916" t="s">
        <v>519</v>
      </c>
      <c r="F1916" t="s">
        <v>519</v>
      </c>
      <c r="G1916" s="284">
        <v>0</v>
      </c>
      <c r="H1916"/>
      <c r="I1916"/>
      <c r="J1916"/>
      <c r="K1916" s="285">
        <v>40179.5</v>
      </c>
      <c r="L1916" s="286">
        <v>0</v>
      </c>
      <c r="M1916" s="286">
        <v>0</v>
      </c>
      <c r="N1916" s="286">
        <v>0</v>
      </c>
    </row>
    <row r="1917" spans="1:14" ht="15" x14ac:dyDescent="0.25">
      <c r="A1917" t="s">
        <v>923</v>
      </c>
      <c r="B1917" t="s">
        <v>526</v>
      </c>
      <c r="C1917">
        <v>1</v>
      </c>
      <c r="D1917" t="s">
        <v>783</v>
      </c>
      <c r="E1917" t="s">
        <v>519</v>
      </c>
      <c r="F1917" t="s">
        <v>519</v>
      </c>
      <c r="G1917" s="284">
        <v>0</v>
      </c>
      <c r="H1917"/>
      <c r="I1917"/>
      <c r="J1917"/>
      <c r="K1917" s="285">
        <v>40179.5</v>
      </c>
      <c r="L1917" s="286">
        <v>0</v>
      </c>
      <c r="M1917" s="286">
        <v>0</v>
      </c>
      <c r="N1917" s="286">
        <v>0</v>
      </c>
    </row>
    <row r="1918" spans="1:14" ht="15" x14ac:dyDescent="0.25">
      <c r="A1918" t="s">
        <v>922</v>
      </c>
      <c r="B1918" t="s">
        <v>526</v>
      </c>
      <c r="C1918">
        <v>1</v>
      </c>
      <c r="D1918" t="s">
        <v>783</v>
      </c>
      <c r="E1918" t="s">
        <v>519</v>
      </c>
      <c r="F1918" t="s">
        <v>519</v>
      </c>
      <c r="G1918" s="284">
        <v>0</v>
      </c>
      <c r="H1918"/>
      <c r="I1918"/>
      <c r="J1918"/>
      <c r="K1918" s="285">
        <v>40179.5</v>
      </c>
      <c r="L1918" s="286">
        <v>0</v>
      </c>
      <c r="M1918" s="286">
        <v>0</v>
      </c>
      <c r="N1918" s="286">
        <v>0</v>
      </c>
    </row>
    <row r="1919" spans="1:14" ht="15" x14ac:dyDescent="0.25">
      <c r="A1919" t="s">
        <v>921</v>
      </c>
      <c r="B1919" t="s">
        <v>526</v>
      </c>
      <c r="C1919">
        <v>1</v>
      </c>
      <c r="D1919" t="s">
        <v>783</v>
      </c>
      <c r="E1919" t="s">
        <v>519</v>
      </c>
      <c r="F1919" t="s">
        <v>519</v>
      </c>
      <c r="G1919" s="284">
        <v>0</v>
      </c>
      <c r="H1919"/>
      <c r="I1919"/>
      <c r="J1919"/>
      <c r="K1919" s="285">
        <v>40179.5</v>
      </c>
      <c r="L1919" s="286">
        <v>0</v>
      </c>
      <c r="M1919" s="286">
        <v>0</v>
      </c>
      <c r="N1919" s="286">
        <v>0</v>
      </c>
    </row>
    <row r="1920" spans="1:14" ht="15" x14ac:dyDescent="0.25">
      <c r="A1920" t="s">
        <v>920</v>
      </c>
      <c r="B1920" t="s">
        <v>526</v>
      </c>
      <c r="C1920">
        <v>1</v>
      </c>
      <c r="D1920" t="s">
        <v>783</v>
      </c>
      <c r="E1920" t="s">
        <v>519</v>
      </c>
      <c r="F1920" t="s">
        <v>519</v>
      </c>
      <c r="G1920" s="284">
        <v>0</v>
      </c>
      <c r="H1920"/>
      <c r="I1920"/>
      <c r="J1920"/>
      <c r="K1920" s="285">
        <v>40179.5</v>
      </c>
      <c r="L1920" s="286">
        <v>0</v>
      </c>
      <c r="M1920" s="286">
        <v>0</v>
      </c>
      <c r="N1920" s="286">
        <v>0</v>
      </c>
    </row>
    <row r="1921" spans="1:14" ht="15" x14ac:dyDescent="0.25">
      <c r="A1921" t="s">
        <v>919</v>
      </c>
      <c r="B1921" t="s">
        <v>526</v>
      </c>
      <c r="C1921">
        <v>1</v>
      </c>
      <c r="D1921" t="s">
        <v>783</v>
      </c>
      <c r="E1921" t="s">
        <v>519</v>
      </c>
      <c r="F1921" t="s">
        <v>519</v>
      </c>
      <c r="G1921" s="284">
        <v>0</v>
      </c>
      <c r="H1921"/>
      <c r="I1921"/>
      <c r="J1921"/>
      <c r="K1921" s="285">
        <v>40179.5</v>
      </c>
      <c r="L1921" s="286">
        <v>0</v>
      </c>
      <c r="M1921" s="286">
        <v>0</v>
      </c>
      <c r="N1921" s="286">
        <v>0</v>
      </c>
    </row>
    <row r="1922" spans="1:14" ht="15" x14ac:dyDescent="0.25">
      <c r="A1922" t="s">
        <v>918</v>
      </c>
      <c r="B1922" t="s">
        <v>526</v>
      </c>
      <c r="C1922">
        <v>1</v>
      </c>
      <c r="D1922" t="s">
        <v>783</v>
      </c>
      <c r="E1922" t="s">
        <v>519</v>
      </c>
      <c r="F1922" t="s">
        <v>519</v>
      </c>
      <c r="G1922" s="284">
        <v>0</v>
      </c>
      <c r="H1922"/>
      <c r="I1922"/>
      <c r="J1922"/>
      <c r="K1922" s="285">
        <v>40179.5</v>
      </c>
      <c r="L1922" s="286">
        <v>0</v>
      </c>
      <c r="M1922" s="286">
        <v>0</v>
      </c>
      <c r="N1922" s="286">
        <v>0</v>
      </c>
    </row>
    <row r="1923" spans="1:14" ht="15" x14ac:dyDescent="0.25">
      <c r="A1923" t="s">
        <v>917</v>
      </c>
      <c r="B1923" t="s">
        <v>526</v>
      </c>
      <c r="C1923">
        <v>1</v>
      </c>
      <c r="D1923" t="s">
        <v>783</v>
      </c>
      <c r="E1923" t="s">
        <v>519</v>
      </c>
      <c r="F1923" t="s">
        <v>519</v>
      </c>
      <c r="G1923" s="284">
        <v>0</v>
      </c>
      <c r="H1923"/>
      <c r="I1923"/>
      <c r="J1923"/>
      <c r="K1923" s="285">
        <v>40179.5</v>
      </c>
      <c r="L1923" s="286">
        <v>0</v>
      </c>
      <c r="M1923" s="286">
        <v>0</v>
      </c>
      <c r="N1923" s="286">
        <v>0</v>
      </c>
    </row>
    <row r="1924" spans="1:14" ht="15" x14ac:dyDescent="0.25">
      <c r="A1924" t="s">
        <v>916</v>
      </c>
      <c r="B1924" t="s">
        <v>526</v>
      </c>
      <c r="C1924">
        <v>1</v>
      </c>
      <c r="D1924" t="s">
        <v>783</v>
      </c>
      <c r="E1924" t="s">
        <v>519</v>
      </c>
      <c r="F1924" t="s">
        <v>519</v>
      </c>
      <c r="G1924" s="284">
        <v>0</v>
      </c>
      <c r="H1924"/>
      <c r="I1924"/>
      <c r="J1924"/>
      <c r="K1924" s="285">
        <v>40179.5</v>
      </c>
      <c r="L1924" s="286">
        <v>0</v>
      </c>
      <c r="M1924" s="286">
        <v>0</v>
      </c>
      <c r="N1924" s="286">
        <v>0</v>
      </c>
    </row>
    <row r="1925" spans="1:14" ht="15" x14ac:dyDescent="0.25">
      <c r="A1925" t="s">
        <v>915</v>
      </c>
      <c r="B1925" t="s">
        <v>526</v>
      </c>
      <c r="C1925">
        <v>1</v>
      </c>
      <c r="D1925" t="s">
        <v>783</v>
      </c>
      <c r="E1925" t="s">
        <v>519</v>
      </c>
      <c r="F1925" t="s">
        <v>519</v>
      </c>
      <c r="G1925" s="284">
        <v>0</v>
      </c>
      <c r="H1925"/>
      <c r="I1925"/>
      <c r="J1925"/>
      <c r="K1925" s="285">
        <v>40179.5</v>
      </c>
      <c r="L1925" s="286">
        <v>0</v>
      </c>
      <c r="M1925" s="286">
        <v>0</v>
      </c>
      <c r="N1925" s="286">
        <v>0</v>
      </c>
    </row>
    <row r="1926" spans="1:14" ht="15" x14ac:dyDescent="0.25">
      <c r="A1926" t="s">
        <v>914</v>
      </c>
      <c r="B1926" t="s">
        <v>526</v>
      </c>
      <c r="C1926">
        <v>1</v>
      </c>
      <c r="D1926" t="s">
        <v>783</v>
      </c>
      <c r="E1926" t="s">
        <v>519</v>
      </c>
      <c r="F1926" t="s">
        <v>519</v>
      </c>
      <c r="G1926" s="284">
        <v>0</v>
      </c>
      <c r="H1926"/>
      <c r="I1926"/>
      <c r="J1926"/>
      <c r="K1926" s="285">
        <v>40179.5</v>
      </c>
      <c r="L1926" s="286">
        <v>0</v>
      </c>
      <c r="M1926" s="286">
        <v>0</v>
      </c>
      <c r="N1926" s="286">
        <v>0</v>
      </c>
    </row>
    <row r="1927" spans="1:14" ht="15" x14ac:dyDescent="0.25">
      <c r="A1927" t="s">
        <v>913</v>
      </c>
      <c r="B1927" t="s">
        <v>526</v>
      </c>
      <c r="C1927">
        <v>1</v>
      </c>
      <c r="D1927" t="s">
        <v>783</v>
      </c>
      <c r="E1927" t="s">
        <v>519</v>
      </c>
      <c r="F1927" t="s">
        <v>519</v>
      </c>
      <c r="G1927" s="284">
        <v>0</v>
      </c>
      <c r="H1927"/>
      <c r="I1927"/>
      <c r="J1927"/>
      <c r="K1927" s="285">
        <v>40179.5</v>
      </c>
      <c r="L1927" s="286">
        <v>0</v>
      </c>
      <c r="M1927" s="286">
        <v>0</v>
      </c>
      <c r="N1927" s="286">
        <v>0</v>
      </c>
    </row>
    <row r="1928" spans="1:14" ht="15" x14ac:dyDescent="0.25">
      <c r="A1928" t="s">
        <v>912</v>
      </c>
      <c r="B1928" t="s">
        <v>526</v>
      </c>
      <c r="C1928">
        <v>1</v>
      </c>
      <c r="D1928" t="s">
        <v>783</v>
      </c>
      <c r="E1928" t="s">
        <v>519</v>
      </c>
      <c r="F1928" t="s">
        <v>519</v>
      </c>
      <c r="G1928" s="284">
        <v>0</v>
      </c>
      <c r="H1928"/>
      <c r="I1928"/>
      <c r="J1928"/>
      <c r="K1928" s="285">
        <v>40179.5</v>
      </c>
      <c r="L1928" s="286">
        <v>0</v>
      </c>
      <c r="M1928" s="286">
        <v>0</v>
      </c>
      <c r="N1928" s="286">
        <v>0</v>
      </c>
    </row>
    <row r="1929" spans="1:14" ht="15" x14ac:dyDescent="0.25">
      <c r="A1929" t="s">
        <v>911</v>
      </c>
      <c r="B1929" t="s">
        <v>526</v>
      </c>
      <c r="C1929">
        <v>1</v>
      </c>
      <c r="D1929" t="s">
        <v>783</v>
      </c>
      <c r="E1929" t="s">
        <v>519</v>
      </c>
      <c r="F1929" t="s">
        <v>519</v>
      </c>
      <c r="G1929" s="284">
        <v>0</v>
      </c>
      <c r="H1929"/>
      <c r="I1929"/>
      <c r="J1929"/>
      <c r="K1929" s="285">
        <v>40179.5</v>
      </c>
      <c r="L1929" s="286">
        <v>0</v>
      </c>
      <c r="M1929" s="286">
        <v>0</v>
      </c>
      <c r="N1929" s="286">
        <v>0</v>
      </c>
    </row>
    <row r="1930" spans="1:14" ht="15" x14ac:dyDescent="0.25">
      <c r="A1930" t="s">
        <v>910</v>
      </c>
      <c r="B1930" t="s">
        <v>526</v>
      </c>
      <c r="C1930">
        <v>1</v>
      </c>
      <c r="D1930" t="s">
        <v>783</v>
      </c>
      <c r="E1930" t="s">
        <v>519</v>
      </c>
      <c r="F1930" t="s">
        <v>519</v>
      </c>
      <c r="G1930" s="284">
        <v>0</v>
      </c>
      <c r="H1930"/>
      <c r="I1930"/>
      <c r="J1930"/>
      <c r="K1930" s="285">
        <v>40179.5</v>
      </c>
      <c r="L1930" s="286">
        <v>0</v>
      </c>
      <c r="M1930" s="286">
        <v>0</v>
      </c>
      <c r="N1930" s="286">
        <v>0</v>
      </c>
    </row>
    <row r="1931" spans="1:14" ht="15" x14ac:dyDescent="0.25">
      <c r="A1931" t="s">
        <v>909</v>
      </c>
      <c r="B1931" t="s">
        <v>526</v>
      </c>
      <c r="C1931">
        <v>1</v>
      </c>
      <c r="D1931" t="s">
        <v>783</v>
      </c>
      <c r="E1931" t="s">
        <v>519</v>
      </c>
      <c r="F1931" t="s">
        <v>519</v>
      </c>
      <c r="G1931" s="284">
        <v>0</v>
      </c>
      <c r="H1931"/>
      <c r="I1931"/>
      <c r="J1931"/>
      <c r="K1931" s="285">
        <v>40179.5</v>
      </c>
      <c r="L1931" s="286">
        <v>0</v>
      </c>
      <c r="M1931" s="286">
        <v>0</v>
      </c>
      <c r="N1931" s="286">
        <v>0</v>
      </c>
    </row>
    <row r="1932" spans="1:14" ht="15" x14ac:dyDescent="0.25">
      <c r="A1932" t="s">
        <v>908</v>
      </c>
      <c r="B1932" t="s">
        <v>526</v>
      </c>
      <c r="C1932">
        <v>1</v>
      </c>
      <c r="D1932" t="s">
        <v>783</v>
      </c>
      <c r="E1932" t="s">
        <v>519</v>
      </c>
      <c r="F1932" t="s">
        <v>519</v>
      </c>
      <c r="G1932" s="284">
        <v>0</v>
      </c>
      <c r="H1932"/>
      <c r="I1932"/>
      <c r="J1932"/>
      <c r="K1932" s="285">
        <v>40179.5</v>
      </c>
      <c r="L1932" s="286">
        <v>0</v>
      </c>
      <c r="M1932" s="286">
        <v>0</v>
      </c>
      <c r="N1932" s="286">
        <v>0</v>
      </c>
    </row>
    <row r="1933" spans="1:14" ht="15" x14ac:dyDescent="0.25">
      <c r="A1933" t="s">
        <v>907</v>
      </c>
      <c r="B1933" t="s">
        <v>526</v>
      </c>
      <c r="C1933">
        <v>1</v>
      </c>
      <c r="D1933" t="s">
        <v>783</v>
      </c>
      <c r="E1933" t="s">
        <v>519</v>
      </c>
      <c r="F1933" t="s">
        <v>519</v>
      </c>
      <c r="G1933" s="284">
        <v>0</v>
      </c>
      <c r="H1933"/>
      <c r="I1933"/>
      <c r="J1933"/>
      <c r="K1933" s="285">
        <v>40179.5</v>
      </c>
      <c r="L1933" s="286">
        <v>0</v>
      </c>
      <c r="M1933" s="286">
        <v>0</v>
      </c>
      <c r="N1933" s="286">
        <v>0</v>
      </c>
    </row>
    <row r="1934" spans="1:14" ht="15" x14ac:dyDescent="0.25">
      <c r="A1934" t="s">
        <v>906</v>
      </c>
      <c r="B1934" t="s">
        <v>526</v>
      </c>
      <c r="C1934">
        <v>1</v>
      </c>
      <c r="D1934" t="s">
        <v>783</v>
      </c>
      <c r="E1934" t="s">
        <v>519</v>
      </c>
      <c r="F1934" t="s">
        <v>519</v>
      </c>
      <c r="G1934" s="284">
        <v>0</v>
      </c>
      <c r="H1934"/>
      <c r="I1934"/>
      <c r="J1934"/>
      <c r="K1934" s="285">
        <v>40179.5</v>
      </c>
      <c r="L1934" s="286">
        <v>0</v>
      </c>
      <c r="M1934" s="286">
        <v>0</v>
      </c>
      <c r="N1934" s="286">
        <v>0</v>
      </c>
    </row>
    <row r="1935" spans="1:14" ht="15" x14ac:dyDescent="0.25">
      <c r="A1935" t="s">
        <v>905</v>
      </c>
      <c r="B1935" t="s">
        <v>526</v>
      </c>
      <c r="C1935">
        <v>1</v>
      </c>
      <c r="D1935" t="s">
        <v>783</v>
      </c>
      <c r="E1935" t="s">
        <v>519</v>
      </c>
      <c r="F1935" t="s">
        <v>519</v>
      </c>
      <c r="G1935" s="284">
        <v>0</v>
      </c>
      <c r="H1935"/>
      <c r="I1935"/>
      <c r="J1935"/>
      <c r="K1935" s="285">
        <v>40179.5</v>
      </c>
      <c r="L1935" s="286">
        <v>0</v>
      </c>
      <c r="M1935" s="286">
        <v>0</v>
      </c>
      <c r="N1935" s="286">
        <v>0</v>
      </c>
    </row>
    <row r="1936" spans="1:14" ht="15" x14ac:dyDescent="0.25">
      <c r="A1936" t="s">
        <v>904</v>
      </c>
      <c r="B1936" t="s">
        <v>526</v>
      </c>
      <c r="C1936">
        <v>1</v>
      </c>
      <c r="D1936" t="s">
        <v>783</v>
      </c>
      <c r="E1936" t="s">
        <v>519</v>
      </c>
      <c r="F1936" t="s">
        <v>519</v>
      </c>
      <c r="G1936" s="284">
        <v>0</v>
      </c>
      <c r="H1936"/>
      <c r="I1936"/>
      <c r="J1936"/>
      <c r="K1936" s="285">
        <v>40179.5</v>
      </c>
      <c r="L1936" s="286">
        <v>0</v>
      </c>
      <c r="M1936" s="286">
        <v>0</v>
      </c>
      <c r="N1936" s="286">
        <v>0</v>
      </c>
    </row>
    <row r="1937" spans="1:14" ht="15" x14ac:dyDescent="0.25">
      <c r="A1937" t="s">
        <v>903</v>
      </c>
      <c r="B1937" t="s">
        <v>526</v>
      </c>
      <c r="C1937">
        <v>1</v>
      </c>
      <c r="D1937" t="s">
        <v>783</v>
      </c>
      <c r="E1937" t="s">
        <v>519</v>
      </c>
      <c r="F1937" t="s">
        <v>519</v>
      </c>
      <c r="G1937" s="284">
        <v>0</v>
      </c>
      <c r="H1937"/>
      <c r="I1937"/>
      <c r="J1937"/>
      <c r="K1937" s="285">
        <v>40179.5</v>
      </c>
      <c r="L1937" s="286">
        <v>0</v>
      </c>
      <c r="M1937" s="286">
        <v>0</v>
      </c>
      <c r="N1937" s="286">
        <v>0</v>
      </c>
    </row>
    <row r="1938" spans="1:14" ht="15" x14ac:dyDescent="0.25">
      <c r="A1938" t="s">
        <v>902</v>
      </c>
      <c r="B1938" t="s">
        <v>526</v>
      </c>
      <c r="C1938">
        <v>1</v>
      </c>
      <c r="D1938" t="s">
        <v>783</v>
      </c>
      <c r="E1938" t="s">
        <v>519</v>
      </c>
      <c r="F1938" t="s">
        <v>519</v>
      </c>
      <c r="G1938" s="284">
        <v>0</v>
      </c>
      <c r="H1938"/>
      <c r="I1938"/>
      <c r="J1938"/>
      <c r="K1938" s="285">
        <v>40179.5</v>
      </c>
      <c r="L1938" s="286">
        <v>0</v>
      </c>
      <c r="M1938" s="286">
        <v>0</v>
      </c>
      <c r="N1938" s="286">
        <v>0</v>
      </c>
    </row>
    <row r="1939" spans="1:14" ht="15" x14ac:dyDescent="0.25">
      <c r="A1939" t="s">
        <v>901</v>
      </c>
      <c r="B1939" t="s">
        <v>526</v>
      </c>
      <c r="C1939">
        <v>1</v>
      </c>
      <c r="D1939" t="s">
        <v>783</v>
      </c>
      <c r="E1939" t="s">
        <v>519</v>
      </c>
      <c r="F1939" t="s">
        <v>519</v>
      </c>
      <c r="G1939" s="284">
        <v>0</v>
      </c>
      <c r="H1939"/>
      <c r="I1939"/>
      <c r="J1939"/>
      <c r="K1939" s="285">
        <v>40179.5</v>
      </c>
      <c r="L1939" s="286">
        <v>0</v>
      </c>
      <c r="M1939" s="286">
        <v>0</v>
      </c>
      <c r="N1939" s="286">
        <v>0</v>
      </c>
    </row>
    <row r="1940" spans="1:14" ht="15" x14ac:dyDescent="0.25">
      <c r="A1940" t="s">
        <v>900</v>
      </c>
      <c r="B1940" t="s">
        <v>526</v>
      </c>
      <c r="C1940">
        <v>1</v>
      </c>
      <c r="D1940" t="s">
        <v>783</v>
      </c>
      <c r="E1940" t="s">
        <v>519</v>
      </c>
      <c r="F1940" t="s">
        <v>519</v>
      </c>
      <c r="G1940" s="284">
        <v>0</v>
      </c>
      <c r="H1940"/>
      <c r="I1940"/>
      <c r="J1940"/>
      <c r="K1940" s="285">
        <v>40179.5</v>
      </c>
      <c r="L1940" s="286">
        <v>0</v>
      </c>
      <c r="M1940" s="286">
        <v>0</v>
      </c>
      <c r="N1940" s="286">
        <v>0</v>
      </c>
    </row>
    <row r="1941" spans="1:14" ht="15" x14ac:dyDescent="0.25">
      <c r="A1941" t="s">
        <v>899</v>
      </c>
      <c r="B1941" t="s">
        <v>526</v>
      </c>
      <c r="C1941">
        <v>1</v>
      </c>
      <c r="D1941" t="s">
        <v>783</v>
      </c>
      <c r="E1941" t="s">
        <v>519</v>
      </c>
      <c r="F1941" t="s">
        <v>519</v>
      </c>
      <c r="G1941" s="284">
        <v>0</v>
      </c>
      <c r="H1941"/>
      <c r="I1941"/>
      <c r="J1941"/>
      <c r="K1941" s="285">
        <v>40179.5</v>
      </c>
      <c r="L1941" s="286">
        <v>0</v>
      </c>
      <c r="M1941" s="286">
        <v>0</v>
      </c>
      <c r="N1941" s="286">
        <v>0</v>
      </c>
    </row>
    <row r="1942" spans="1:14" ht="15" x14ac:dyDescent="0.25">
      <c r="A1942" t="s">
        <v>898</v>
      </c>
      <c r="B1942" t="s">
        <v>526</v>
      </c>
      <c r="C1942">
        <v>1</v>
      </c>
      <c r="D1942" t="s">
        <v>783</v>
      </c>
      <c r="E1942" t="s">
        <v>519</v>
      </c>
      <c r="F1942" t="s">
        <v>519</v>
      </c>
      <c r="G1942" s="284">
        <v>0</v>
      </c>
      <c r="H1942"/>
      <c r="I1942"/>
      <c r="J1942"/>
      <c r="K1942" s="285">
        <v>40179.5</v>
      </c>
      <c r="L1942" s="286">
        <v>0</v>
      </c>
      <c r="M1942" s="286">
        <v>0</v>
      </c>
      <c r="N1942" s="286">
        <v>0</v>
      </c>
    </row>
    <row r="1943" spans="1:14" ht="15" x14ac:dyDescent="0.25">
      <c r="A1943" t="s">
        <v>897</v>
      </c>
      <c r="B1943" t="s">
        <v>526</v>
      </c>
      <c r="C1943">
        <v>1</v>
      </c>
      <c r="D1943" t="s">
        <v>783</v>
      </c>
      <c r="E1943" t="s">
        <v>519</v>
      </c>
      <c r="F1943" t="s">
        <v>519</v>
      </c>
      <c r="G1943" s="284">
        <v>0</v>
      </c>
      <c r="H1943"/>
      <c r="I1943"/>
      <c r="J1943"/>
      <c r="K1943" s="285">
        <v>40179.5</v>
      </c>
      <c r="L1943" s="286">
        <v>0</v>
      </c>
      <c r="M1943" s="286">
        <v>0</v>
      </c>
      <c r="N1943" s="286">
        <v>0</v>
      </c>
    </row>
    <row r="1944" spans="1:14" ht="15" x14ac:dyDescent="0.25">
      <c r="A1944" t="s">
        <v>896</v>
      </c>
      <c r="B1944" t="s">
        <v>526</v>
      </c>
      <c r="C1944">
        <v>1</v>
      </c>
      <c r="D1944" t="s">
        <v>783</v>
      </c>
      <c r="E1944" t="s">
        <v>519</v>
      </c>
      <c r="F1944" t="s">
        <v>519</v>
      </c>
      <c r="G1944" s="284">
        <v>0</v>
      </c>
      <c r="H1944"/>
      <c r="I1944"/>
      <c r="J1944"/>
      <c r="K1944" s="285">
        <v>40179.5</v>
      </c>
      <c r="L1944" s="286">
        <v>0</v>
      </c>
      <c r="M1944" s="286">
        <v>0</v>
      </c>
      <c r="N1944" s="286">
        <v>0</v>
      </c>
    </row>
    <row r="1945" spans="1:14" ht="15" x14ac:dyDescent="0.25">
      <c r="A1945" t="s">
        <v>895</v>
      </c>
      <c r="B1945" t="s">
        <v>526</v>
      </c>
      <c r="C1945">
        <v>1</v>
      </c>
      <c r="D1945" t="s">
        <v>783</v>
      </c>
      <c r="E1945" t="s">
        <v>519</v>
      </c>
      <c r="F1945" t="s">
        <v>519</v>
      </c>
      <c r="G1945" s="284">
        <v>0</v>
      </c>
      <c r="H1945"/>
      <c r="I1945"/>
      <c r="J1945"/>
      <c r="K1945" s="285">
        <v>40179.5</v>
      </c>
      <c r="L1945" s="286">
        <v>0</v>
      </c>
      <c r="M1945" s="286">
        <v>0</v>
      </c>
      <c r="N1945" s="286">
        <v>0</v>
      </c>
    </row>
    <row r="1946" spans="1:14" ht="15" x14ac:dyDescent="0.25">
      <c r="A1946" t="s">
        <v>894</v>
      </c>
      <c r="B1946" t="s">
        <v>526</v>
      </c>
      <c r="C1946">
        <v>1</v>
      </c>
      <c r="D1946" t="s">
        <v>783</v>
      </c>
      <c r="E1946" t="s">
        <v>519</v>
      </c>
      <c r="F1946" t="s">
        <v>519</v>
      </c>
      <c r="G1946" s="284">
        <v>0</v>
      </c>
      <c r="H1946"/>
      <c r="I1946"/>
      <c r="J1946"/>
      <c r="K1946" s="285">
        <v>40179.5</v>
      </c>
      <c r="L1946" s="286">
        <v>0</v>
      </c>
      <c r="M1946" s="286">
        <v>0</v>
      </c>
      <c r="N1946" s="286">
        <v>0</v>
      </c>
    </row>
    <row r="1947" spans="1:14" ht="15" x14ac:dyDescent="0.25">
      <c r="A1947" t="s">
        <v>893</v>
      </c>
      <c r="B1947" t="s">
        <v>526</v>
      </c>
      <c r="C1947">
        <v>1</v>
      </c>
      <c r="D1947" t="s">
        <v>783</v>
      </c>
      <c r="E1947" t="s">
        <v>519</v>
      </c>
      <c r="F1947" t="s">
        <v>519</v>
      </c>
      <c r="G1947" s="284">
        <v>0</v>
      </c>
      <c r="H1947"/>
      <c r="I1947"/>
      <c r="J1947"/>
      <c r="K1947" s="285">
        <v>40179.5</v>
      </c>
      <c r="L1947" s="286">
        <v>0</v>
      </c>
      <c r="M1947" s="286">
        <v>0</v>
      </c>
      <c r="N1947" s="286">
        <v>0</v>
      </c>
    </row>
    <row r="1948" spans="1:14" ht="15" x14ac:dyDescent="0.25">
      <c r="A1948" t="s">
        <v>892</v>
      </c>
      <c r="B1948" t="s">
        <v>526</v>
      </c>
      <c r="C1948">
        <v>1</v>
      </c>
      <c r="D1948" t="s">
        <v>783</v>
      </c>
      <c r="E1948" t="s">
        <v>519</v>
      </c>
      <c r="F1948" t="s">
        <v>519</v>
      </c>
      <c r="G1948" s="284">
        <v>0</v>
      </c>
      <c r="H1948"/>
      <c r="I1948"/>
      <c r="J1948"/>
      <c r="K1948" s="285">
        <v>40179.5</v>
      </c>
      <c r="L1948" s="286">
        <v>0</v>
      </c>
      <c r="M1948" s="286">
        <v>0</v>
      </c>
      <c r="N1948" s="286">
        <v>0</v>
      </c>
    </row>
    <row r="1949" spans="1:14" ht="15" x14ac:dyDescent="0.25">
      <c r="A1949" t="s">
        <v>891</v>
      </c>
      <c r="B1949" t="s">
        <v>526</v>
      </c>
      <c r="C1949">
        <v>1</v>
      </c>
      <c r="D1949" t="s">
        <v>783</v>
      </c>
      <c r="E1949" t="s">
        <v>519</v>
      </c>
      <c r="F1949" t="s">
        <v>519</v>
      </c>
      <c r="G1949" s="284">
        <v>0</v>
      </c>
      <c r="H1949"/>
      <c r="I1949"/>
      <c r="J1949"/>
      <c r="K1949" s="285">
        <v>40179.5</v>
      </c>
      <c r="L1949" s="286">
        <v>0</v>
      </c>
      <c r="M1949" s="286">
        <v>0</v>
      </c>
      <c r="N1949" s="286">
        <v>0</v>
      </c>
    </row>
    <row r="1950" spans="1:14" ht="15" x14ac:dyDescent="0.25">
      <c r="A1950" t="s">
        <v>890</v>
      </c>
      <c r="B1950" t="s">
        <v>526</v>
      </c>
      <c r="C1950">
        <v>1</v>
      </c>
      <c r="D1950" t="s">
        <v>783</v>
      </c>
      <c r="E1950" t="s">
        <v>519</v>
      </c>
      <c r="F1950" t="s">
        <v>519</v>
      </c>
      <c r="G1950" s="284">
        <v>0</v>
      </c>
      <c r="H1950"/>
      <c r="I1950"/>
      <c r="J1950"/>
      <c r="K1950" s="285">
        <v>40179.5</v>
      </c>
      <c r="L1950" s="286">
        <v>0</v>
      </c>
      <c r="M1950" s="286">
        <v>0</v>
      </c>
      <c r="N1950" s="286">
        <v>0</v>
      </c>
    </row>
    <row r="1951" spans="1:14" ht="15" x14ac:dyDescent="0.25">
      <c r="A1951" t="s">
        <v>889</v>
      </c>
      <c r="B1951" t="s">
        <v>526</v>
      </c>
      <c r="C1951">
        <v>1</v>
      </c>
      <c r="D1951" t="s">
        <v>783</v>
      </c>
      <c r="E1951" t="s">
        <v>519</v>
      </c>
      <c r="F1951" t="s">
        <v>519</v>
      </c>
      <c r="G1951" s="284">
        <v>0</v>
      </c>
      <c r="H1951"/>
      <c r="I1951"/>
      <c r="J1951"/>
      <c r="K1951" s="285">
        <v>40179.5</v>
      </c>
      <c r="L1951" s="286">
        <v>0</v>
      </c>
      <c r="M1951" s="286">
        <v>0</v>
      </c>
      <c r="N1951" s="286">
        <v>0</v>
      </c>
    </row>
    <row r="1952" spans="1:14" ht="15" x14ac:dyDescent="0.25">
      <c r="A1952" t="s">
        <v>888</v>
      </c>
      <c r="B1952" t="s">
        <v>526</v>
      </c>
      <c r="C1952">
        <v>1</v>
      </c>
      <c r="D1952" t="s">
        <v>783</v>
      </c>
      <c r="E1952" t="s">
        <v>519</v>
      </c>
      <c r="F1952" t="s">
        <v>519</v>
      </c>
      <c r="G1952" s="284">
        <v>0</v>
      </c>
      <c r="H1952"/>
      <c r="I1952"/>
      <c r="J1952"/>
      <c r="K1952" s="285">
        <v>40179.5</v>
      </c>
      <c r="L1952" s="286">
        <v>0</v>
      </c>
      <c r="M1952" s="286">
        <v>0</v>
      </c>
      <c r="N1952" s="286">
        <v>0</v>
      </c>
    </row>
    <row r="1953" spans="1:14" ht="15" x14ac:dyDescent="0.25">
      <c r="A1953" t="s">
        <v>887</v>
      </c>
      <c r="B1953" t="s">
        <v>526</v>
      </c>
      <c r="C1953">
        <v>1</v>
      </c>
      <c r="D1953" t="s">
        <v>783</v>
      </c>
      <c r="E1953" t="s">
        <v>519</v>
      </c>
      <c r="F1953" t="s">
        <v>519</v>
      </c>
      <c r="G1953" s="284">
        <v>0</v>
      </c>
      <c r="H1953"/>
      <c r="I1953"/>
      <c r="J1953"/>
      <c r="K1953" s="285">
        <v>40179.5</v>
      </c>
      <c r="L1953" s="286">
        <v>0</v>
      </c>
      <c r="M1953" s="286">
        <v>0</v>
      </c>
      <c r="N1953" s="286">
        <v>0</v>
      </c>
    </row>
    <row r="1954" spans="1:14" ht="15" x14ac:dyDescent="0.25">
      <c r="A1954" t="s">
        <v>886</v>
      </c>
      <c r="B1954" t="s">
        <v>526</v>
      </c>
      <c r="C1954">
        <v>1</v>
      </c>
      <c r="D1954" t="s">
        <v>783</v>
      </c>
      <c r="E1954" t="s">
        <v>519</v>
      </c>
      <c r="F1954" t="s">
        <v>519</v>
      </c>
      <c r="G1954" s="284">
        <v>0</v>
      </c>
      <c r="H1954"/>
      <c r="I1954"/>
      <c r="J1954"/>
      <c r="K1954" s="285">
        <v>40179.5</v>
      </c>
      <c r="L1954" s="286">
        <v>0</v>
      </c>
      <c r="M1954" s="286">
        <v>0</v>
      </c>
      <c r="N1954" s="286">
        <v>0</v>
      </c>
    </row>
    <row r="1955" spans="1:14" ht="15" x14ac:dyDescent="0.25">
      <c r="A1955" t="s">
        <v>885</v>
      </c>
      <c r="B1955" t="s">
        <v>526</v>
      </c>
      <c r="C1955">
        <v>1</v>
      </c>
      <c r="D1955" t="s">
        <v>783</v>
      </c>
      <c r="E1955" t="s">
        <v>519</v>
      </c>
      <c r="F1955" t="s">
        <v>519</v>
      </c>
      <c r="G1955" s="284">
        <v>0</v>
      </c>
      <c r="H1955"/>
      <c r="I1955"/>
      <c r="J1955"/>
      <c r="K1955" s="285">
        <v>40179.5</v>
      </c>
      <c r="L1955" s="286">
        <v>0</v>
      </c>
      <c r="M1955" s="286">
        <v>0</v>
      </c>
      <c r="N1955" s="286">
        <v>0</v>
      </c>
    </row>
    <row r="1956" spans="1:14" ht="15" x14ac:dyDescent="0.25">
      <c r="A1956" t="s">
        <v>884</v>
      </c>
      <c r="B1956" t="s">
        <v>526</v>
      </c>
      <c r="C1956">
        <v>1</v>
      </c>
      <c r="D1956" t="s">
        <v>783</v>
      </c>
      <c r="E1956" t="s">
        <v>519</v>
      </c>
      <c r="F1956" t="s">
        <v>519</v>
      </c>
      <c r="G1956" s="284">
        <v>0</v>
      </c>
      <c r="H1956"/>
      <c r="I1956"/>
      <c r="J1956"/>
      <c r="K1956" s="285">
        <v>40179.5</v>
      </c>
      <c r="L1956" s="286">
        <v>0</v>
      </c>
      <c r="M1956" s="286">
        <v>0</v>
      </c>
      <c r="N1956" s="286">
        <v>0</v>
      </c>
    </row>
    <row r="1957" spans="1:14" ht="15" x14ac:dyDescent="0.25">
      <c r="A1957" t="s">
        <v>883</v>
      </c>
      <c r="B1957" t="s">
        <v>526</v>
      </c>
      <c r="C1957">
        <v>1</v>
      </c>
      <c r="D1957" t="s">
        <v>783</v>
      </c>
      <c r="E1957" t="s">
        <v>519</v>
      </c>
      <c r="F1957" t="s">
        <v>519</v>
      </c>
      <c r="G1957" s="284">
        <v>0</v>
      </c>
      <c r="H1957"/>
      <c r="I1957"/>
      <c r="J1957"/>
      <c r="K1957" s="285">
        <v>40179.5</v>
      </c>
      <c r="L1957" s="286">
        <v>0</v>
      </c>
      <c r="M1957" s="286">
        <v>0</v>
      </c>
      <c r="N1957" s="286">
        <v>0</v>
      </c>
    </row>
    <row r="1958" spans="1:14" ht="15" x14ac:dyDescent="0.25">
      <c r="A1958" t="s">
        <v>882</v>
      </c>
      <c r="B1958" t="s">
        <v>526</v>
      </c>
      <c r="C1958">
        <v>1</v>
      </c>
      <c r="D1958" t="s">
        <v>783</v>
      </c>
      <c r="E1958" t="s">
        <v>519</v>
      </c>
      <c r="F1958" t="s">
        <v>519</v>
      </c>
      <c r="G1958" s="284">
        <v>0</v>
      </c>
      <c r="H1958"/>
      <c r="I1958"/>
      <c r="J1958"/>
      <c r="K1958" s="285">
        <v>40179.5</v>
      </c>
      <c r="L1958" s="286">
        <v>0</v>
      </c>
      <c r="M1958" s="286">
        <v>0</v>
      </c>
      <c r="N1958" s="286">
        <v>0</v>
      </c>
    </row>
    <row r="1959" spans="1:14" ht="15" x14ac:dyDescent="0.25">
      <c r="A1959" t="s">
        <v>881</v>
      </c>
      <c r="B1959" t="s">
        <v>526</v>
      </c>
      <c r="C1959">
        <v>1</v>
      </c>
      <c r="D1959" t="s">
        <v>783</v>
      </c>
      <c r="E1959" t="s">
        <v>519</v>
      </c>
      <c r="F1959" t="s">
        <v>519</v>
      </c>
      <c r="G1959" s="284">
        <v>0</v>
      </c>
      <c r="H1959"/>
      <c r="I1959"/>
      <c r="J1959"/>
      <c r="K1959" s="285">
        <v>40179.5</v>
      </c>
      <c r="L1959" s="286">
        <v>0</v>
      </c>
      <c r="M1959" s="286">
        <v>0</v>
      </c>
      <c r="N1959" s="286">
        <v>0</v>
      </c>
    </row>
    <row r="1960" spans="1:14" ht="15" x14ac:dyDescent="0.25">
      <c r="A1960" t="s">
        <v>880</v>
      </c>
      <c r="B1960" t="s">
        <v>526</v>
      </c>
      <c r="C1960">
        <v>1</v>
      </c>
      <c r="D1960" t="s">
        <v>783</v>
      </c>
      <c r="E1960" t="s">
        <v>519</v>
      </c>
      <c r="F1960" t="s">
        <v>519</v>
      </c>
      <c r="G1960" s="284">
        <v>0</v>
      </c>
      <c r="H1960"/>
      <c r="I1960"/>
      <c r="J1960"/>
      <c r="K1960" s="285">
        <v>40179.5</v>
      </c>
      <c r="L1960" s="286">
        <v>0</v>
      </c>
      <c r="M1960" s="286">
        <v>0</v>
      </c>
      <c r="N1960" s="286">
        <v>0</v>
      </c>
    </row>
    <row r="1961" spans="1:14" ht="15" x14ac:dyDescent="0.25">
      <c r="A1961" t="s">
        <v>879</v>
      </c>
      <c r="B1961" t="s">
        <v>526</v>
      </c>
      <c r="C1961">
        <v>1</v>
      </c>
      <c r="D1961" t="s">
        <v>783</v>
      </c>
      <c r="E1961" t="s">
        <v>519</v>
      </c>
      <c r="F1961" t="s">
        <v>519</v>
      </c>
      <c r="G1961" s="284">
        <v>0</v>
      </c>
      <c r="H1961"/>
      <c r="I1961"/>
      <c r="J1961"/>
      <c r="K1961" s="285">
        <v>40179.5</v>
      </c>
      <c r="L1961" s="286">
        <v>0</v>
      </c>
      <c r="M1961" s="286">
        <v>0</v>
      </c>
      <c r="N1961" s="286">
        <v>0</v>
      </c>
    </row>
    <row r="1962" spans="1:14" ht="15" x14ac:dyDescent="0.25">
      <c r="A1962" t="s">
        <v>878</v>
      </c>
      <c r="B1962" t="s">
        <v>526</v>
      </c>
      <c r="C1962">
        <v>1</v>
      </c>
      <c r="D1962" t="s">
        <v>783</v>
      </c>
      <c r="E1962" t="s">
        <v>519</v>
      </c>
      <c r="F1962" t="s">
        <v>519</v>
      </c>
      <c r="G1962" s="284">
        <v>0</v>
      </c>
      <c r="H1962"/>
      <c r="I1962"/>
      <c r="J1962"/>
      <c r="K1962" s="285">
        <v>40179.5</v>
      </c>
      <c r="L1962" s="286">
        <v>0</v>
      </c>
      <c r="M1962" s="286">
        <v>0</v>
      </c>
      <c r="N1962" s="286">
        <v>0</v>
      </c>
    </row>
    <row r="1963" spans="1:14" ht="15" x14ac:dyDescent="0.25">
      <c r="A1963" t="s">
        <v>877</v>
      </c>
      <c r="B1963" t="s">
        <v>526</v>
      </c>
      <c r="C1963">
        <v>1</v>
      </c>
      <c r="D1963" t="s">
        <v>783</v>
      </c>
      <c r="E1963" t="s">
        <v>519</v>
      </c>
      <c r="F1963" t="s">
        <v>519</v>
      </c>
      <c r="G1963" s="284">
        <v>0</v>
      </c>
      <c r="H1963"/>
      <c r="I1963"/>
      <c r="J1963"/>
      <c r="K1963" s="285">
        <v>40179.5</v>
      </c>
      <c r="L1963" s="286">
        <v>0</v>
      </c>
      <c r="M1963" s="286">
        <v>0</v>
      </c>
      <c r="N1963" s="286">
        <v>0</v>
      </c>
    </row>
    <row r="1964" spans="1:14" ht="15" x14ac:dyDescent="0.25">
      <c r="A1964" t="s">
        <v>876</v>
      </c>
      <c r="B1964" t="s">
        <v>526</v>
      </c>
      <c r="C1964">
        <v>1</v>
      </c>
      <c r="D1964" t="s">
        <v>783</v>
      </c>
      <c r="E1964" t="s">
        <v>519</v>
      </c>
      <c r="F1964" t="s">
        <v>519</v>
      </c>
      <c r="G1964" s="284">
        <v>0</v>
      </c>
      <c r="H1964"/>
      <c r="I1964"/>
      <c r="J1964"/>
      <c r="K1964" s="285">
        <v>40179.5</v>
      </c>
      <c r="L1964" s="286">
        <v>0</v>
      </c>
      <c r="M1964" s="286">
        <v>0</v>
      </c>
      <c r="N1964" s="286">
        <v>0</v>
      </c>
    </row>
    <row r="1965" spans="1:14" ht="15" x14ac:dyDescent="0.25">
      <c r="A1965" t="s">
        <v>875</v>
      </c>
      <c r="B1965" t="s">
        <v>526</v>
      </c>
      <c r="C1965">
        <v>1</v>
      </c>
      <c r="D1965" t="s">
        <v>783</v>
      </c>
      <c r="E1965" t="s">
        <v>519</v>
      </c>
      <c r="F1965" t="s">
        <v>519</v>
      </c>
      <c r="G1965" s="284">
        <v>0</v>
      </c>
      <c r="H1965"/>
      <c r="I1965"/>
      <c r="J1965"/>
      <c r="K1965" s="285">
        <v>40179.5</v>
      </c>
      <c r="L1965" s="286">
        <v>0</v>
      </c>
      <c r="M1965" s="286">
        <v>0</v>
      </c>
      <c r="N1965" s="286">
        <v>0</v>
      </c>
    </row>
    <row r="1966" spans="1:14" ht="15" x14ac:dyDescent="0.25">
      <c r="A1966" t="s">
        <v>874</v>
      </c>
      <c r="B1966" t="s">
        <v>526</v>
      </c>
      <c r="C1966">
        <v>1</v>
      </c>
      <c r="D1966" t="s">
        <v>783</v>
      </c>
      <c r="E1966" t="s">
        <v>519</v>
      </c>
      <c r="F1966" t="s">
        <v>519</v>
      </c>
      <c r="G1966" s="284">
        <v>0</v>
      </c>
      <c r="H1966"/>
      <c r="I1966"/>
      <c r="J1966"/>
      <c r="K1966" s="285">
        <v>40179.5</v>
      </c>
      <c r="L1966" s="286">
        <v>0</v>
      </c>
      <c r="M1966" s="286">
        <v>0</v>
      </c>
      <c r="N1966" s="286">
        <v>0</v>
      </c>
    </row>
    <row r="1967" spans="1:14" ht="15" x14ac:dyDescent="0.25">
      <c r="A1967" t="s">
        <v>873</v>
      </c>
      <c r="B1967" t="s">
        <v>526</v>
      </c>
      <c r="C1967">
        <v>1</v>
      </c>
      <c r="D1967" t="s">
        <v>783</v>
      </c>
      <c r="E1967" t="s">
        <v>519</v>
      </c>
      <c r="F1967" t="s">
        <v>519</v>
      </c>
      <c r="G1967" s="284">
        <v>0</v>
      </c>
      <c r="H1967"/>
      <c r="I1967"/>
      <c r="J1967"/>
      <c r="K1967" s="285">
        <v>40179.5</v>
      </c>
      <c r="L1967" s="286">
        <v>0</v>
      </c>
      <c r="M1967" s="286">
        <v>0</v>
      </c>
      <c r="N1967" s="286">
        <v>0</v>
      </c>
    </row>
    <row r="1968" spans="1:14" ht="15" x14ac:dyDescent="0.25">
      <c r="A1968" t="s">
        <v>872</v>
      </c>
      <c r="B1968" t="s">
        <v>526</v>
      </c>
      <c r="C1968">
        <v>1</v>
      </c>
      <c r="D1968" t="s">
        <v>783</v>
      </c>
      <c r="E1968" t="s">
        <v>519</v>
      </c>
      <c r="F1968" t="s">
        <v>519</v>
      </c>
      <c r="G1968" s="284">
        <v>0</v>
      </c>
      <c r="H1968"/>
      <c r="I1968"/>
      <c r="J1968"/>
      <c r="K1968" s="285">
        <v>40179.5</v>
      </c>
      <c r="L1968" s="286">
        <v>0</v>
      </c>
      <c r="M1968" s="286">
        <v>0</v>
      </c>
      <c r="N1968" s="286">
        <v>0</v>
      </c>
    </row>
    <row r="1969" spans="1:14" ht="15" x14ac:dyDescent="0.25">
      <c r="A1969" t="s">
        <v>871</v>
      </c>
      <c r="B1969" t="s">
        <v>526</v>
      </c>
      <c r="C1969">
        <v>1</v>
      </c>
      <c r="D1969" t="s">
        <v>783</v>
      </c>
      <c r="E1969" t="s">
        <v>519</v>
      </c>
      <c r="F1969" t="s">
        <v>519</v>
      </c>
      <c r="G1969" s="284">
        <v>0</v>
      </c>
      <c r="H1969"/>
      <c r="I1969"/>
      <c r="J1969"/>
      <c r="K1969" s="285">
        <v>40179.5</v>
      </c>
      <c r="L1969" s="286">
        <v>0</v>
      </c>
      <c r="M1969" s="286">
        <v>0</v>
      </c>
      <c r="N1969" s="286">
        <v>0</v>
      </c>
    </row>
    <row r="1970" spans="1:14" ht="15" x14ac:dyDescent="0.25">
      <c r="A1970" t="s">
        <v>870</v>
      </c>
      <c r="B1970" t="s">
        <v>526</v>
      </c>
      <c r="C1970">
        <v>1</v>
      </c>
      <c r="D1970" t="s">
        <v>783</v>
      </c>
      <c r="E1970" t="s">
        <v>519</v>
      </c>
      <c r="F1970" t="s">
        <v>519</v>
      </c>
      <c r="G1970" s="284">
        <v>0</v>
      </c>
      <c r="H1970"/>
      <c r="I1970"/>
      <c r="J1970"/>
      <c r="K1970" s="285">
        <v>40179.5</v>
      </c>
      <c r="L1970" s="286">
        <v>0</v>
      </c>
      <c r="M1970" s="286">
        <v>0</v>
      </c>
      <c r="N1970" s="286">
        <v>0</v>
      </c>
    </row>
    <row r="1971" spans="1:14" ht="15" x14ac:dyDescent="0.25">
      <c r="A1971" t="s">
        <v>869</v>
      </c>
      <c r="B1971" t="s">
        <v>526</v>
      </c>
      <c r="C1971">
        <v>1</v>
      </c>
      <c r="D1971" t="s">
        <v>783</v>
      </c>
      <c r="E1971" t="s">
        <v>519</v>
      </c>
      <c r="F1971" t="s">
        <v>519</v>
      </c>
      <c r="G1971" s="284">
        <v>0</v>
      </c>
      <c r="H1971"/>
      <c r="I1971"/>
      <c r="J1971"/>
      <c r="K1971" s="285">
        <v>40179.5</v>
      </c>
      <c r="L1971" s="286">
        <v>0</v>
      </c>
      <c r="M1971" s="286">
        <v>0</v>
      </c>
      <c r="N1971" s="286">
        <v>0</v>
      </c>
    </row>
    <row r="1972" spans="1:14" ht="15" x14ac:dyDescent="0.25">
      <c r="A1972" t="s">
        <v>868</v>
      </c>
      <c r="B1972" t="s">
        <v>526</v>
      </c>
      <c r="C1972">
        <v>1</v>
      </c>
      <c r="D1972" t="s">
        <v>783</v>
      </c>
      <c r="E1972" t="s">
        <v>519</v>
      </c>
      <c r="F1972" t="s">
        <v>519</v>
      </c>
      <c r="G1972" s="284">
        <v>0</v>
      </c>
      <c r="H1972"/>
      <c r="I1972"/>
      <c r="J1972"/>
      <c r="K1972" s="285">
        <v>40179.5</v>
      </c>
      <c r="L1972" s="286">
        <v>0</v>
      </c>
      <c r="M1972" s="286">
        <v>0</v>
      </c>
      <c r="N1972" s="286">
        <v>0</v>
      </c>
    </row>
    <row r="1973" spans="1:14" ht="15" x14ac:dyDescent="0.25">
      <c r="A1973" t="s">
        <v>867</v>
      </c>
      <c r="B1973" t="s">
        <v>526</v>
      </c>
      <c r="C1973">
        <v>1</v>
      </c>
      <c r="D1973" t="s">
        <v>783</v>
      </c>
      <c r="E1973" t="s">
        <v>519</v>
      </c>
      <c r="F1973" t="s">
        <v>519</v>
      </c>
      <c r="G1973" s="284">
        <v>0</v>
      </c>
      <c r="H1973"/>
      <c r="I1973"/>
      <c r="J1973"/>
      <c r="K1973" s="285">
        <v>40179.5</v>
      </c>
      <c r="L1973" s="286">
        <v>0</v>
      </c>
      <c r="M1973" s="286">
        <v>0</v>
      </c>
      <c r="N1973" s="286">
        <v>0</v>
      </c>
    </row>
    <row r="1974" spans="1:14" ht="15" x14ac:dyDescent="0.25">
      <c r="A1974" t="s">
        <v>866</v>
      </c>
      <c r="B1974" t="s">
        <v>526</v>
      </c>
      <c r="C1974">
        <v>1</v>
      </c>
      <c r="D1974" t="s">
        <v>783</v>
      </c>
      <c r="E1974" t="s">
        <v>519</v>
      </c>
      <c r="F1974" t="s">
        <v>519</v>
      </c>
      <c r="G1974" s="284">
        <v>0</v>
      </c>
      <c r="H1974"/>
      <c r="I1974"/>
      <c r="J1974"/>
      <c r="K1974" s="285">
        <v>40179.5</v>
      </c>
      <c r="L1974" s="286">
        <v>0</v>
      </c>
      <c r="M1974" s="286">
        <v>0</v>
      </c>
      <c r="N1974" s="286">
        <v>0</v>
      </c>
    </row>
    <row r="1975" spans="1:14" ht="15" x14ac:dyDescent="0.25">
      <c r="A1975" t="s">
        <v>865</v>
      </c>
      <c r="B1975" t="s">
        <v>526</v>
      </c>
      <c r="C1975">
        <v>1</v>
      </c>
      <c r="D1975" t="s">
        <v>783</v>
      </c>
      <c r="E1975" t="s">
        <v>519</v>
      </c>
      <c r="F1975" t="s">
        <v>519</v>
      </c>
      <c r="G1975" s="284">
        <v>0</v>
      </c>
      <c r="H1975"/>
      <c r="I1975"/>
      <c r="J1975"/>
      <c r="K1975" s="285">
        <v>40179.5</v>
      </c>
      <c r="L1975" s="286">
        <v>0</v>
      </c>
      <c r="M1975" s="286">
        <v>0</v>
      </c>
      <c r="N1975" s="286">
        <v>0</v>
      </c>
    </row>
    <row r="1976" spans="1:14" ht="15" x14ac:dyDescent="0.25">
      <c r="A1976" t="s">
        <v>864</v>
      </c>
      <c r="B1976" t="s">
        <v>526</v>
      </c>
      <c r="C1976">
        <v>1</v>
      </c>
      <c r="D1976" t="s">
        <v>783</v>
      </c>
      <c r="E1976" t="s">
        <v>519</v>
      </c>
      <c r="F1976" t="s">
        <v>519</v>
      </c>
      <c r="G1976" s="284">
        <v>0</v>
      </c>
      <c r="H1976"/>
      <c r="I1976"/>
      <c r="J1976"/>
      <c r="K1976" s="285">
        <v>40179.5</v>
      </c>
      <c r="L1976" s="286">
        <v>0</v>
      </c>
      <c r="M1976" s="286">
        <v>0</v>
      </c>
      <c r="N1976" s="286">
        <v>0</v>
      </c>
    </row>
    <row r="1977" spans="1:14" ht="15" x14ac:dyDescent="0.25">
      <c r="A1977" t="s">
        <v>863</v>
      </c>
      <c r="B1977" t="s">
        <v>526</v>
      </c>
      <c r="C1977">
        <v>1</v>
      </c>
      <c r="D1977" t="s">
        <v>783</v>
      </c>
      <c r="E1977" t="s">
        <v>519</v>
      </c>
      <c r="F1977" t="s">
        <v>519</v>
      </c>
      <c r="G1977" s="284">
        <v>0</v>
      </c>
      <c r="H1977"/>
      <c r="I1977"/>
      <c r="J1977"/>
      <c r="K1977" s="285">
        <v>40179.5</v>
      </c>
      <c r="L1977" s="286">
        <v>0</v>
      </c>
      <c r="M1977" s="286">
        <v>0</v>
      </c>
      <c r="N1977" s="286">
        <v>0</v>
      </c>
    </row>
    <row r="1978" spans="1:14" ht="15" x14ac:dyDescent="0.25">
      <c r="A1978" t="s">
        <v>862</v>
      </c>
      <c r="B1978" t="s">
        <v>526</v>
      </c>
      <c r="C1978">
        <v>1</v>
      </c>
      <c r="D1978" t="s">
        <v>783</v>
      </c>
      <c r="E1978" t="s">
        <v>519</v>
      </c>
      <c r="F1978" t="s">
        <v>519</v>
      </c>
      <c r="G1978" s="284">
        <v>0</v>
      </c>
      <c r="H1978"/>
      <c r="I1978"/>
      <c r="J1978"/>
      <c r="K1978" s="285">
        <v>40179.5</v>
      </c>
      <c r="L1978" s="286">
        <v>0</v>
      </c>
      <c r="M1978" s="286">
        <v>0</v>
      </c>
      <c r="N1978" s="286">
        <v>0</v>
      </c>
    </row>
    <row r="1979" spans="1:14" ht="15" x14ac:dyDescent="0.25">
      <c r="A1979" t="s">
        <v>861</v>
      </c>
      <c r="B1979" t="s">
        <v>526</v>
      </c>
      <c r="C1979">
        <v>1</v>
      </c>
      <c r="D1979" t="s">
        <v>783</v>
      </c>
      <c r="E1979" t="s">
        <v>519</v>
      </c>
      <c r="F1979" t="s">
        <v>519</v>
      </c>
      <c r="G1979" s="284">
        <v>0</v>
      </c>
      <c r="H1979"/>
      <c r="I1979"/>
      <c r="J1979"/>
      <c r="K1979" s="285">
        <v>40179.5</v>
      </c>
      <c r="L1979" s="286">
        <v>0</v>
      </c>
      <c r="M1979" s="286">
        <v>0</v>
      </c>
      <c r="N1979" s="286">
        <v>0</v>
      </c>
    </row>
    <row r="1980" spans="1:14" ht="15" x14ac:dyDescent="0.25">
      <c r="A1980" t="s">
        <v>860</v>
      </c>
      <c r="B1980" t="s">
        <v>526</v>
      </c>
      <c r="C1980">
        <v>1</v>
      </c>
      <c r="D1980" t="s">
        <v>783</v>
      </c>
      <c r="E1980" t="s">
        <v>519</v>
      </c>
      <c r="F1980" t="s">
        <v>519</v>
      </c>
      <c r="G1980" s="284">
        <v>0</v>
      </c>
      <c r="H1980"/>
      <c r="I1980"/>
      <c r="J1980"/>
      <c r="K1980" s="285">
        <v>40179.5</v>
      </c>
      <c r="L1980" s="286">
        <v>0</v>
      </c>
      <c r="M1980" s="286">
        <v>0</v>
      </c>
      <c r="N1980" s="286">
        <v>0</v>
      </c>
    </row>
    <row r="1981" spans="1:14" ht="15" x14ac:dyDescent="0.25">
      <c r="A1981" t="s">
        <v>859</v>
      </c>
      <c r="B1981" t="s">
        <v>526</v>
      </c>
      <c r="C1981">
        <v>1</v>
      </c>
      <c r="D1981" t="s">
        <v>783</v>
      </c>
      <c r="E1981" t="s">
        <v>519</v>
      </c>
      <c r="F1981" t="s">
        <v>519</v>
      </c>
      <c r="G1981" s="284">
        <v>0</v>
      </c>
      <c r="H1981"/>
      <c r="I1981"/>
      <c r="J1981"/>
      <c r="K1981" s="285">
        <v>40179.5</v>
      </c>
      <c r="L1981" s="286">
        <v>0</v>
      </c>
      <c r="M1981" s="286">
        <v>0</v>
      </c>
      <c r="N1981" s="286">
        <v>0</v>
      </c>
    </row>
    <row r="1982" spans="1:14" ht="15" x14ac:dyDescent="0.25">
      <c r="A1982" t="s">
        <v>858</v>
      </c>
      <c r="B1982" t="s">
        <v>526</v>
      </c>
      <c r="C1982">
        <v>1</v>
      </c>
      <c r="D1982" t="s">
        <v>783</v>
      </c>
      <c r="E1982" t="s">
        <v>519</v>
      </c>
      <c r="F1982" t="s">
        <v>519</v>
      </c>
      <c r="G1982" s="284">
        <v>0</v>
      </c>
      <c r="H1982"/>
      <c r="I1982"/>
      <c r="J1982"/>
      <c r="K1982" s="285">
        <v>40179.5</v>
      </c>
      <c r="L1982" s="286">
        <v>0</v>
      </c>
      <c r="M1982" s="286">
        <v>0</v>
      </c>
      <c r="N1982" s="286">
        <v>0</v>
      </c>
    </row>
    <row r="1983" spans="1:14" ht="15" x14ac:dyDescent="0.25">
      <c r="A1983" t="s">
        <v>857</v>
      </c>
      <c r="B1983" t="s">
        <v>526</v>
      </c>
      <c r="C1983">
        <v>1</v>
      </c>
      <c r="D1983" t="s">
        <v>783</v>
      </c>
      <c r="E1983" t="s">
        <v>519</v>
      </c>
      <c r="F1983" t="s">
        <v>519</v>
      </c>
      <c r="G1983" s="284">
        <v>0</v>
      </c>
      <c r="H1983"/>
      <c r="I1983"/>
      <c r="J1983"/>
      <c r="K1983" s="285">
        <v>40179.5</v>
      </c>
      <c r="L1983" s="286">
        <v>0</v>
      </c>
      <c r="M1983" s="286">
        <v>0</v>
      </c>
      <c r="N1983" s="286">
        <v>0</v>
      </c>
    </row>
    <row r="1984" spans="1:14" ht="15" x14ac:dyDescent="0.25">
      <c r="A1984" t="s">
        <v>856</v>
      </c>
      <c r="B1984" t="s">
        <v>526</v>
      </c>
      <c r="C1984">
        <v>1</v>
      </c>
      <c r="D1984" t="s">
        <v>783</v>
      </c>
      <c r="E1984" t="s">
        <v>519</v>
      </c>
      <c r="F1984" t="s">
        <v>519</v>
      </c>
      <c r="G1984" s="284">
        <v>0</v>
      </c>
      <c r="H1984"/>
      <c r="I1984"/>
      <c r="J1984"/>
      <c r="K1984" s="285">
        <v>40179.5</v>
      </c>
      <c r="L1984" s="286">
        <v>0</v>
      </c>
      <c r="M1984" s="286">
        <v>0</v>
      </c>
      <c r="N1984" s="286">
        <v>0</v>
      </c>
    </row>
    <row r="1985" spans="1:14" ht="15" x14ac:dyDescent="0.25">
      <c r="A1985" t="s">
        <v>855</v>
      </c>
      <c r="B1985" t="s">
        <v>526</v>
      </c>
      <c r="C1985">
        <v>1</v>
      </c>
      <c r="D1985" t="s">
        <v>783</v>
      </c>
      <c r="E1985" t="s">
        <v>519</v>
      </c>
      <c r="F1985" t="s">
        <v>519</v>
      </c>
      <c r="G1985" s="284">
        <v>0</v>
      </c>
      <c r="H1985"/>
      <c r="I1985"/>
      <c r="J1985"/>
      <c r="K1985" s="285">
        <v>40179.5</v>
      </c>
      <c r="L1985" s="286">
        <v>0</v>
      </c>
      <c r="M1985" s="286">
        <v>0</v>
      </c>
      <c r="N1985" s="286">
        <v>0</v>
      </c>
    </row>
    <row r="1986" spans="1:14" ht="15" x14ac:dyDescent="0.25">
      <c r="A1986" t="s">
        <v>854</v>
      </c>
      <c r="B1986" t="s">
        <v>526</v>
      </c>
      <c r="C1986">
        <v>1</v>
      </c>
      <c r="D1986" t="s">
        <v>783</v>
      </c>
      <c r="E1986" t="s">
        <v>519</v>
      </c>
      <c r="F1986" t="s">
        <v>519</v>
      </c>
      <c r="G1986" s="284">
        <v>0</v>
      </c>
      <c r="H1986"/>
      <c r="I1986"/>
      <c r="J1986"/>
      <c r="K1986" s="285">
        <v>40179.5</v>
      </c>
      <c r="L1986" s="286">
        <v>0</v>
      </c>
      <c r="M1986" s="286">
        <v>0</v>
      </c>
      <c r="N1986" s="286">
        <v>0</v>
      </c>
    </row>
    <row r="1987" spans="1:14" ht="15" x14ac:dyDescent="0.25">
      <c r="A1987" t="s">
        <v>853</v>
      </c>
      <c r="B1987" t="s">
        <v>526</v>
      </c>
      <c r="C1987">
        <v>1</v>
      </c>
      <c r="D1987" t="s">
        <v>783</v>
      </c>
      <c r="E1987" t="s">
        <v>519</v>
      </c>
      <c r="F1987" t="s">
        <v>519</v>
      </c>
      <c r="G1987" s="284">
        <v>0</v>
      </c>
      <c r="H1987"/>
      <c r="I1987"/>
      <c r="J1987"/>
      <c r="K1987" s="285">
        <v>40179.5</v>
      </c>
      <c r="L1987" s="286">
        <v>0</v>
      </c>
      <c r="M1987" s="286">
        <v>0</v>
      </c>
      <c r="N1987" s="286">
        <v>0</v>
      </c>
    </row>
    <row r="1988" spans="1:14" ht="15" x14ac:dyDescent="0.25">
      <c r="A1988" t="s">
        <v>852</v>
      </c>
      <c r="B1988" t="s">
        <v>526</v>
      </c>
      <c r="C1988">
        <v>1</v>
      </c>
      <c r="D1988" t="s">
        <v>783</v>
      </c>
      <c r="E1988" t="s">
        <v>519</v>
      </c>
      <c r="F1988" t="s">
        <v>519</v>
      </c>
      <c r="G1988" s="284">
        <v>0</v>
      </c>
      <c r="H1988"/>
      <c r="I1988"/>
      <c r="J1988"/>
      <c r="K1988" s="285">
        <v>40179.5</v>
      </c>
      <c r="L1988" s="286">
        <v>0</v>
      </c>
      <c r="M1988" s="286">
        <v>0</v>
      </c>
      <c r="N1988" s="286">
        <v>0</v>
      </c>
    </row>
    <row r="1989" spans="1:14" ht="15" x14ac:dyDescent="0.25">
      <c r="A1989" t="s">
        <v>851</v>
      </c>
      <c r="B1989" t="s">
        <v>526</v>
      </c>
      <c r="C1989">
        <v>1</v>
      </c>
      <c r="D1989" t="s">
        <v>783</v>
      </c>
      <c r="E1989" t="s">
        <v>519</v>
      </c>
      <c r="F1989" t="s">
        <v>519</v>
      </c>
      <c r="G1989" s="284">
        <v>0</v>
      </c>
      <c r="H1989"/>
      <c r="I1989"/>
      <c r="J1989"/>
      <c r="K1989" s="285">
        <v>40179.5</v>
      </c>
      <c r="L1989" s="286">
        <v>0</v>
      </c>
      <c r="M1989" s="286">
        <v>0</v>
      </c>
      <c r="N1989" s="286">
        <v>0</v>
      </c>
    </row>
    <row r="1990" spans="1:14" ht="15" x14ac:dyDescent="0.25">
      <c r="A1990" t="s">
        <v>850</v>
      </c>
      <c r="B1990" t="s">
        <v>526</v>
      </c>
      <c r="C1990">
        <v>1</v>
      </c>
      <c r="D1990" t="s">
        <v>783</v>
      </c>
      <c r="E1990" t="s">
        <v>519</v>
      </c>
      <c r="F1990" t="s">
        <v>519</v>
      </c>
      <c r="G1990" s="284">
        <v>0</v>
      </c>
      <c r="H1990"/>
      <c r="I1990"/>
      <c r="J1990"/>
      <c r="K1990" s="285">
        <v>40179.5</v>
      </c>
      <c r="L1990" s="286">
        <v>0</v>
      </c>
      <c r="M1990" s="286">
        <v>0</v>
      </c>
      <c r="N1990" s="286">
        <v>0</v>
      </c>
    </row>
    <row r="1991" spans="1:14" ht="15" x14ac:dyDescent="0.25">
      <c r="A1991" t="s">
        <v>849</v>
      </c>
      <c r="B1991" t="s">
        <v>526</v>
      </c>
      <c r="C1991">
        <v>1</v>
      </c>
      <c r="D1991" t="s">
        <v>783</v>
      </c>
      <c r="E1991" t="s">
        <v>519</v>
      </c>
      <c r="F1991" t="s">
        <v>519</v>
      </c>
      <c r="G1991" s="284">
        <v>0</v>
      </c>
      <c r="H1991"/>
      <c r="I1991"/>
      <c r="J1991"/>
      <c r="K1991" s="285">
        <v>40179.5</v>
      </c>
      <c r="L1991" s="286">
        <v>0</v>
      </c>
      <c r="M1991" s="286">
        <v>0</v>
      </c>
      <c r="N1991" s="286">
        <v>0</v>
      </c>
    </row>
    <row r="1992" spans="1:14" ht="15" x14ac:dyDescent="0.25">
      <c r="A1992" t="s">
        <v>848</v>
      </c>
      <c r="B1992" t="s">
        <v>526</v>
      </c>
      <c r="C1992">
        <v>1</v>
      </c>
      <c r="D1992" t="s">
        <v>783</v>
      </c>
      <c r="E1992" t="s">
        <v>519</v>
      </c>
      <c r="F1992" t="s">
        <v>519</v>
      </c>
      <c r="G1992" s="284">
        <v>0</v>
      </c>
      <c r="H1992"/>
      <c r="I1992"/>
      <c r="J1992"/>
      <c r="K1992" s="285">
        <v>40179.5</v>
      </c>
      <c r="L1992" s="286">
        <v>0</v>
      </c>
      <c r="M1992" s="286">
        <v>0</v>
      </c>
      <c r="N1992" s="286">
        <v>0</v>
      </c>
    </row>
    <row r="1993" spans="1:14" ht="15" x14ac:dyDescent="0.25">
      <c r="A1993" t="s">
        <v>847</v>
      </c>
      <c r="B1993" t="s">
        <v>526</v>
      </c>
      <c r="C1993">
        <v>1</v>
      </c>
      <c r="D1993" t="s">
        <v>783</v>
      </c>
      <c r="E1993" t="s">
        <v>519</v>
      </c>
      <c r="F1993" t="s">
        <v>519</v>
      </c>
      <c r="G1993" s="284">
        <v>0</v>
      </c>
      <c r="H1993"/>
      <c r="I1993"/>
      <c r="J1993"/>
      <c r="K1993" s="285">
        <v>40179.5</v>
      </c>
      <c r="L1993" s="286">
        <v>0</v>
      </c>
      <c r="M1993" s="286">
        <v>0</v>
      </c>
      <c r="N1993" s="286">
        <v>0</v>
      </c>
    </row>
    <row r="1994" spans="1:14" ht="15" x14ac:dyDescent="0.25">
      <c r="A1994" t="s">
        <v>846</v>
      </c>
      <c r="B1994" t="s">
        <v>526</v>
      </c>
      <c r="C1994">
        <v>1</v>
      </c>
      <c r="D1994" t="s">
        <v>783</v>
      </c>
      <c r="E1994" t="s">
        <v>519</v>
      </c>
      <c r="F1994" t="s">
        <v>519</v>
      </c>
      <c r="G1994" s="284">
        <v>0</v>
      </c>
      <c r="H1994"/>
      <c r="I1994"/>
      <c r="J1994"/>
      <c r="K1994" s="285">
        <v>40179.5</v>
      </c>
      <c r="L1994" s="286">
        <v>0</v>
      </c>
      <c r="M1994" s="286">
        <v>0</v>
      </c>
      <c r="N1994" s="286">
        <v>0</v>
      </c>
    </row>
    <row r="1995" spans="1:14" ht="15" x14ac:dyDescent="0.25">
      <c r="A1995" t="s">
        <v>845</v>
      </c>
      <c r="B1995" t="s">
        <v>526</v>
      </c>
      <c r="C1995">
        <v>1</v>
      </c>
      <c r="D1995" t="s">
        <v>783</v>
      </c>
      <c r="E1995" t="s">
        <v>519</v>
      </c>
      <c r="F1995" t="s">
        <v>519</v>
      </c>
      <c r="G1995" s="284">
        <v>0</v>
      </c>
      <c r="H1995"/>
      <c r="I1995"/>
      <c r="J1995"/>
      <c r="K1995" s="285">
        <v>40179.5</v>
      </c>
      <c r="L1995" s="286">
        <v>0</v>
      </c>
      <c r="M1995" s="286">
        <v>0</v>
      </c>
      <c r="N1995" s="286">
        <v>0</v>
      </c>
    </row>
    <row r="1996" spans="1:14" ht="15" x14ac:dyDescent="0.25">
      <c r="A1996" t="s">
        <v>844</v>
      </c>
      <c r="B1996" t="s">
        <v>526</v>
      </c>
      <c r="C1996">
        <v>1</v>
      </c>
      <c r="D1996" t="s">
        <v>783</v>
      </c>
      <c r="E1996" t="s">
        <v>519</v>
      </c>
      <c r="F1996" t="s">
        <v>519</v>
      </c>
      <c r="G1996" s="284">
        <v>0</v>
      </c>
      <c r="H1996"/>
      <c r="I1996"/>
      <c r="J1996"/>
      <c r="K1996" s="285">
        <v>40179.5</v>
      </c>
      <c r="L1996" s="286">
        <v>0</v>
      </c>
      <c r="M1996" s="286">
        <v>0</v>
      </c>
      <c r="N1996" s="286">
        <v>0</v>
      </c>
    </row>
    <row r="1997" spans="1:14" ht="15" x14ac:dyDescent="0.25">
      <c r="A1997" t="s">
        <v>843</v>
      </c>
      <c r="B1997" t="s">
        <v>526</v>
      </c>
      <c r="C1997">
        <v>1</v>
      </c>
      <c r="D1997" t="s">
        <v>783</v>
      </c>
      <c r="E1997" t="s">
        <v>519</v>
      </c>
      <c r="F1997" t="s">
        <v>519</v>
      </c>
      <c r="G1997" s="284">
        <v>0</v>
      </c>
      <c r="H1997"/>
      <c r="I1997"/>
      <c r="J1997"/>
      <c r="K1997" s="285">
        <v>40179.5</v>
      </c>
      <c r="L1997" s="286">
        <v>0</v>
      </c>
      <c r="M1997" s="286">
        <v>0</v>
      </c>
      <c r="N1997" s="286">
        <v>0</v>
      </c>
    </row>
    <row r="1998" spans="1:14" ht="15" x14ac:dyDescent="0.25">
      <c r="A1998" t="s">
        <v>842</v>
      </c>
      <c r="B1998" t="s">
        <v>526</v>
      </c>
      <c r="C1998">
        <v>1</v>
      </c>
      <c r="D1998" t="s">
        <v>783</v>
      </c>
      <c r="E1998" t="s">
        <v>519</v>
      </c>
      <c r="F1998" t="s">
        <v>519</v>
      </c>
      <c r="G1998" s="284">
        <v>0</v>
      </c>
      <c r="H1998"/>
      <c r="I1998"/>
      <c r="J1998"/>
      <c r="K1998" s="285">
        <v>40179.5</v>
      </c>
      <c r="L1998" s="286">
        <v>0</v>
      </c>
      <c r="M1998" s="286">
        <v>0</v>
      </c>
      <c r="N1998" s="286">
        <v>0</v>
      </c>
    </row>
    <row r="1999" spans="1:14" ht="15" x14ac:dyDescent="0.25">
      <c r="A1999" t="s">
        <v>841</v>
      </c>
      <c r="B1999" t="s">
        <v>526</v>
      </c>
      <c r="C1999">
        <v>1</v>
      </c>
      <c r="D1999" t="s">
        <v>783</v>
      </c>
      <c r="E1999" t="s">
        <v>519</v>
      </c>
      <c r="F1999" t="s">
        <v>519</v>
      </c>
      <c r="G1999" s="284">
        <v>0</v>
      </c>
      <c r="H1999"/>
      <c r="I1999"/>
      <c r="J1999"/>
      <c r="K1999" s="285">
        <v>40179.5</v>
      </c>
      <c r="L1999" s="286">
        <v>0</v>
      </c>
      <c r="M1999" s="286">
        <v>0</v>
      </c>
      <c r="N1999" s="286">
        <v>0</v>
      </c>
    </row>
    <row r="2000" spans="1:14" ht="15" x14ac:dyDescent="0.25">
      <c r="A2000" t="s">
        <v>840</v>
      </c>
      <c r="B2000" t="s">
        <v>526</v>
      </c>
      <c r="C2000">
        <v>1</v>
      </c>
      <c r="D2000" t="s">
        <v>783</v>
      </c>
      <c r="E2000" t="s">
        <v>519</v>
      </c>
      <c r="F2000" t="s">
        <v>519</v>
      </c>
      <c r="G2000" s="284">
        <v>0</v>
      </c>
      <c r="H2000"/>
      <c r="I2000"/>
      <c r="J2000"/>
      <c r="K2000" s="285">
        <v>40179.5</v>
      </c>
      <c r="L2000" s="286">
        <v>0</v>
      </c>
      <c r="M2000" s="286">
        <v>0</v>
      </c>
      <c r="N2000" s="286">
        <v>0</v>
      </c>
    </row>
    <row r="2001" spans="1:14" ht="15" x14ac:dyDescent="0.25">
      <c r="A2001" t="s">
        <v>839</v>
      </c>
      <c r="B2001" t="s">
        <v>526</v>
      </c>
      <c r="C2001">
        <v>1</v>
      </c>
      <c r="D2001" t="s">
        <v>783</v>
      </c>
      <c r="E2001" t="s">
        <v>519</v>
      </c>
      <c r="F2001" t="s">
        <v>519</v>
      </c>
      <c r="G2001" s="284">
        <v>0</v>
      </c>
      <c r="H2001"/>
      <c r="I2001"/>
      <c r="J2001"/>
      <c r="K2001" s="285">
        <v>40179.5</v>
      </c>
      <c r="L2001" s="286">
        <v>0</v>
      </c>
      <c r="M2001" s="286">
        <v>0</v>
      </c>
      <c r="N2001" s="286">
        <v>0</v>
      </c>
    </row>
    <row r="2002" spans="1:14" ht="15" x14ac:dyDescent="0.25">
      <c r="A2002" t="s">
        <v>838</v>
      </c>
      <c r="B2002" t="s">
        <v>526</v>
      </c>
      <c r="C2002">
        <v>1</v>
      </c>
      <c r="D2002" t="s">
        <v>783</v>
      </c>
      <c r="E2002" t="s">
        <v>519</v>
      </c>
      <c r="F2002" t="s">
        <v>519</v>
      </c>
      <c r="G2002" s="284">
        <v>0</v>
      </c>
      <c r="H2002"/>
      <c r="I2002"/>
      <c r="J2002"/>
      <c r="K2002" s="285">
        <v>40179.5</v>
      </c>
      <c r="L2002" s="286">
        <v>0</v>
      </c>
      <c r="M2002" s="286">
        <v>0</v>
      </c>
      <c r="N2002" s="286">
        <v>0</v>
      </c>
    </row>
    <row r="2003" spans="1:14" ht="15" x14ac:dyDescent="0.25">
      <c r="A2003" t="s">
        <v>837</v>
      </c>
      <c r="B2003" t="s">
        <v>526</v>
      </c>
      <c r="C2003">
        <v>1</v>
      </c>
      <c r="D2003" t="s">
        <v>783</v>
      </c>
      <c r="E2003" t="s">
        <v>519</v>
      </c>
      <c r="F2003" t="s">
        <v>519</v>
      </c>
      <c r="G2003" s="284">
        <v>0</v>
      </c>
      <c r="H2003"/>
      <c r="I2003"/>
      <c r="J2003"/>
      <c r="K2003" s="285">
        <v>40179.5</v>
      </c>
      <c r="L2003" s="286">
        <v>0</v>
      </c>
      <c r="M2003" s="286">
        <v>0</v>
      </c>
      <c r="N2003" s="286">
        <v>0</v>
      </c>
    </row>
    <row r="2004" spans="1:14" ht="15" x14ac:dyDescent="0.25">
      <c r="A2004" t="s">
        <v>836</v>
      </c>
      <c r="B2004" t="s">
        <v>526</v>
      </c>
      <c r="C2004">
        <v>1</v>
      </c>
      <c r="D2004" t="s">
        <v>783</v>
      </c>
      <c r="E2004" t="s">
        <v>519</v>
      </c>
      <c r="F2004" t="s">
        <v>519</v>
      </c>
      <c r="G2004" s="284">
        <v>0</v>
      </c>
      <c r="H2004"/>
      <c r="I2004"/>
      <c r="J2004"/>
      <c r="K2004" s="285">
        <v>40179.5</v>
      </c>
      <c r="L2004" s="286">
        <v>0</v>
      </c>
      <c r="M2004" s="286">
        <v>0</v>
      </c>
      <c r="N2004" s="286">
        <v>0</v>
      </c>
    </row>
    <row r="2005" spans="1:14" ht="15" x14ac:dyDescent="0.25">
      <c r="A2005" t="s">
        <v>835</v>
      </c>
      <c r="B2005" t="s">
        <v>526</v>
      </c>
      <c r="C2005">
        <v>1</v>
      </c>
      <c r="D2005" t="s">
        <v>783</v>
      </c>
      <c r="E2005" t="s">
        <v>519</v>
      </c>
      <c r="F2005" t="s">
        <v>519</v>
      </c>
      <c r="G2005" s="284">
        <v>0</v>
      </c>
      <c r="H2005"/>
      <c r="I2005"/>
      <c r="J2005"/>
      <c r="K2005" s="285">
        <v>40179.5</v>
      </c>
      <c r="L2005" s="286">
        <v>0</v>
      </c>
      <c r="M2005" s="286">
        <v>0</v>
      </c>
      <c r="N2005" s="286">
        <v>0</v>
      </c>
    </row>
    <row r="2006" spans="1:14" ht="15" x14ac:dyDescent="0.25">
      <c r="A2006" t="s">
        <v>834</v>
      </c>
      <c r="B2006" t="s">
        <v>526</v>
      </c>
      <c r="C2006">
        <v>1</v>
      </c>
      <c r="D2006" t="s">
        <v>783</v>
      </c>
      <c r="E2006" t="s">
        <v>519</v>
      </c>
      <c r="F2006" t="s">
        <v>519</v>
      </c>
      <c r="G2006" s="284">
        <v>0</v>
      </c>
      <c r="H2006"/>
      <c r="I2006"/>
      <c r="J2006"/>
      <c r="K2006" s="285">
        <v>40179.5</v>
      </c>
      <c r="L2006" s="286">
        <v>0</v>
      </c>
      <c r="M2006" s="286">
        <v>0</v>
      </c>
      <c r="N2006" s="286">
        <v>0</v>
      </c>
    </row>
    <row r="2007" spans="1:14" ht="15" x14ac:dyDescent="0.25">
      <c r="A2007" t="s">
        <v>833</v>
      </c>
      <c r="B2007" t="s">
        <v>526</v>
      </c>
      <c r="C2007">
        <v>1</v>
      </c>
      <c r="D2007" t="s">
        <v>783</v>
      </c>
      <c r="E2007" t="s">
        <v>519</v>
      </c>
      <c r="F2007" t="s">
        <v>519</v>
      </c>
      <c r="G2007" s="284">
        <v>0</v>
      </c>
      <c r="H2007"/>
      <c r="I2007"/>
      <c r="J2007"/>
      <c r="K2007" s="285">
        <v>40179.5</v>
      </c>
      <c r="L2007" s="286">
        <v>0</v>
      </c>
      <c r="M2007" s="286">
        <v>0</v>
      </c>
      <c r="N2007" s="286">
        <v>0</v>
      </c>
    </row>
    <row r="2008" spans="1:14" ht="15" x14ac:dyDescent="0.25">
      <c r="A2008" t="s">
        <v>832</v>
      </c>
      <c r="B2008" t="s">
        <v>526</v>
      </c>
      <c r="C2008">
        <v>1</v>
      </c>
      <c r="D2008" t="s">
        <v>783</v>
      </c>
      <c r="E2008" t="s">
        <v>519</v>
      </c>
      <c r="F2008" t="s">
        <v>519</v>
      </c>
      <c r="G2008" s="284">
        <v>0</v>
      </c>
      <c r="H2008"/>
      <c r="I2008"/>
      <c r="J2008"/>
      <c r="K2008" s="285">
        <v>40179.5</v>
      </c>
      <c r="L2008" s="286">
        <v>0</v>
      </c>
      <c r="M2008" s="286">
        <v>0</v>
      </c>
      <c r="N2008" s="286">
        <v>0</v>
      </c>
    </row>
    <row r="2009" spans="1:14" ht="15" x14ac:dyDescent="0.25">
      <c r="A2009" t="s">
        <v>831</v>
      </c>
      <c r="B2009" t="s">
        <v>526</v>
      </c>
      <c r="C2009">
        <v>1</v>
      </c>
      <c r="D2009" t="s">
        <v>783</v>
      </c>
      <c r="E2009" t="s">
        <v>519</v>
      </c>
      <c r="F2009" t="s">
        <v>519</v>
      </c>
      <c r="G2009" s="284">
        <v>0</v>
      </c>
      <c r="H2009"/>
      <c r="I2009"/>
      <c r="J2009"/>
      <c r="K2009" s="285">
        <v>40179.5</v>
      </c>
      <c r="L2009" s="286">
        <v>0</v>
      </c>
      <c r="M2009" s="286">
        <v>0</v>
      </c>
      <c r="N2009" s="286">
        <v>0</v>
      </c>
    </row>
    <row r="2010" spans="1:14" ht="15" x14ac:dyDescent="0.25">
      <c r="A2010" t="s">
        <v>830</v>
      </c>
      <c r="B2010" t="s">
        <v>526</v>
      </c>
      <c r="C2010">
        <v>1</v>
      </c>
      <c r="D2010" t="s">
        <v>783</v>
      </c>
      <c r="E2010" t="s">
        <v>519</v>
      </c>
      <c r="F2010" t="s">
        <v>519</v>
      </c>
      <c r="G2010" s="284">
        <v>0</v>
      </c>
      <c r="H2010"/>
      <c r="I2010"/>
      <c r="J2010"/>
      <c r="K2010" s="285">
        <v>40179.5</v>
      </c>
      <c r="L2010" s="286">
        <v>0</v>
      </c>
      <c r="M2010" s="286">
        <v>0</v>
      </c>
      <c r="N2010" s="286">
        <v>0</v>
      </c>
    </row>
    <row r="2011" spans="1:14" ht="15" x14ac:dyDescent="0.25">
      <c r="A2011" t="s">
        <v>829</v>
      </c>
      <c r="B2011" t="s">
        <v>526</v>
      </c>
      <c r="C2011">
        <v>1</v>
      </c>
      <c r="D2011" t="s">
        <v>783</v>
      </c>
      <c r="E2011" t="s">
        <v>519</v>
      </c>
      <c r="F2011" t="s">
        <v>519</v>
      </c>
      <c r="G2011" s="284">
        <v>0</v>
      </c>
      <c r="H2011"/>
      <c r="I2011"/>
      <c r="J2011"/>
      <c r="K2011" s="285">
        <v>40179.5</v>
      </c>
      <c r="L2011" s="286">
        <v>0</v>
      </c>
      <c r="M2011" s="286">
        <v>0</v>
      </c>
      <c r="N2011" s="286">
        <v>0</v>
      </c>
    </row>
    <row r="2012" spans="1:14" ht="15" x14ac:dyDescent="0.25">
      <c r="A2012" t="s">
        <v>828</v>
      </c>
      <c r="B2012" t="s">
        <v>526</v>
      </c>
      <c r="C2012">
        <v>1</v>
      </c>
      <c r="D2012" t="s">
        <v>783</v>
      </c>
      <c r="E2012" t="s">
        <v>519</v>
      </c>
      <c r="F2012" t="s">
        <v>519</v>
      </c>
      <c r="G2012" s="284">
        <v>0</v>
      </c>
      <c r="H2012"/>
      <c r="I2012"/>
      <c r="J2012"/>
      <c r="K2012" s="285">
        <v>40179.5</v>
      </c>
      <c r="L2012" s="286">
        <v>0</v>
      </c>
      <c r="M2012" s="286">
        <v>0</v>
      </c>
      <c r="N2012" s="286">
        <v>0</v>
      </c>
    </row>
    <row r="2013" spans="1:14" ht="15" x14ac:dyDescent="0.25">
      <c r="A2013" t="s">
        <v>827</v>
      </c>
      <c r="B2013" t="s">
        <v>526</v>
      </c>
      <c r="C2013">
        <v>1</v>
      </c>
      <c r="D2013" t="s">
        <v>783</v>
      </c>
      <c r="E2013" t="s">
        <v>519</v>
      </c>
      <c r="F2013" t="s">
        <v>519</v>
      </c>
      <c r="G2013" s="284">
        <v>0</v>
      </c>
      <c r="H2013"/>
      <c r="I2013"/>
      <c r="J2013"/>
      <c r="K2013" s="285">
        <v>40179.5</v>
      </c>
      <c r="L2013" s="286">
        <v>0</v>
      </c>
      <c r="M2013" s="286">
        <v>0</v>
      </c>
      <c r="N2013" s="286">
        <v>0</v>
      </c>
    </row>
    <row r="2014" spans="1:14" ht="15" x14ac:dyDescent="0.25">
      <c r="A2014" t="s">
        <v>826</v>
      </c>
      <c r="B2014" t="s">
        <v>526</v>
      </c>
      <c r="C2014">
        <v>1</v>
      </c>
      <c r="D2014" t="s">
        <v>783</v>
      </c>
      <c r="E2014" t="s">
        <v>519</v>
      </c>
      <c r="F2014" t="s">
        <v>519</v>
      </c>
      <c r="G2014" s="284">
        <v>0</v>
      </c>
      <c r="H2014"/>
      <c r="I2014"/>
      <c r="J2014"/>
      <c r="K2014" s="285">
        <v>40179.5</v>
      </c>
      <c r="L2014" s="286">
        <v>0</v>
      </c>
      <c r="M2014" s="286">
        <v>0</v>
      </c>
      <c r="N2014" s="286">
        <v>0</v>
      </c>
    </row>
    <row r="2015" spans="1:14" ht="15" x14ac:dyDescent="0.25">
      <c r="A2015" t="s">
        <v>825</v>
      </c>
      <c r="B2015" t="s">
        <v>526</v>
      </c>
      <c r="C2015">
        <v>1</v>
      </c>
      <c r="D2015" t="s">
        <v>783</v>
      </c>
      <c r="E2015" t="s">
        <v>519</v>
      </c>
      <c r="F2015" t="s">
        <v>519</v>
      </c>
      <c r="G2015" s="284">
        <v>0</v>
      </c>
      <c r="H2015"/>
      <c r="I2015"/>
      <c r="J2015"/>
      <c r="K2015" s="285">
        <v>40179.5</v>
      </c>
      <c r="L2015" s="286">
        <v>0</v>
      </c>
      <c r="M2015" s="286">
        <v>0</v>
      </c>
      <c r="N2015" s="286">
        <v>0</v>
      </c>
    </row>
    <row r="2016" spans="1:14" ht="15" x14ac:dyDescent="0.25">
      <c r="A2016" t="s">
        <v>824</v>
      </c>
      <c r="B2016" t="s">
        <v>526</v>
      </c>
      <c r="C2016">
        <v>1</v>
      </c>
      <c r="D2016" t="s">
        <v>783</v>
      </c>
      <c r="E2016" t="s">
        <v>519</v>
      </c>
      <c r="F2016" t="s">
        <v>519</v>
      </c>
      <c r="G2016" s="284">
        <v>0</v>
      </c>
      <c r="H2016"/>
      <c r="I2016"/>
      <c r="J2016"/>
      <c r="K2016" s="285">
        <v>40179.5</v>
      </c>
      <c r="L2016" s="286">
        <v>0</v>
      </c>
      <c r="M2016" s="286">
        <v>0</v>
      </c>
      <c r="N2016" s="286">
        <v>0</v>
      </c>
    </row>
    <row r="2017" spans="1:14" ht="15" x14ac:dyDescent="0.25">
      <c r="A2017" t="s">
        <v>823</v>
      </c>
      <c r="B2017" t="s">
        <v>526</v>
      </c>
      <c r="C2017">
        <v>1</v>
      </c>
      <c r="D2017" t="s">
        <v>783</v>
      </c>
      <c r="E2017" t="s">
        <v>519</v>
      </c>
      <c r="F2017" t="s">
        <v>519</v>
      </c>
      <c r="G2017" s="284">
        <v>0</v>
      </c>
      <c r="H2017"/>
      <c r="I2017"/>
      <c r="J2017"/>
      <c r="K2017" s="285">
        <v>40179.5</v>
      </c>
      <c r="L2017" s="286">
        <v>0</v>
      </c>
      <c r="M2017" s="286">
        <v>0</v>
      </c>
      <c r="N2017" s="286">
        <v>0</v>
      </c>
    </row>
    <row r="2018" spans="1:14" ht="15" x14ac:dyDescent="0.25">
      <c r="A2018" t="s">
        <v>822</v>
      </c>
      <c r="B2018" t="s">
        <v>526</v>
      </c>
      <c r="C2018">
        <v>1</v>
      </c>
      <c r="D2018" t="s">
        <v>783</v>
      </c>
      <c r="E2018" t="s">
        <v>519</v>
      </c>
      <c r="F2018" t="s">
        <v>519</v>
      </c>
      <c r="G2018" s="284">
        <v>0</v>
      </c>
      <c r="H2018"/>
      <c r="I2018"/>
      <c r="J2018"/>
      <c r="K2018" s="285">
        <v>40179.5</v>
      </c>
      <c r="L2018" s="286">
        <v>0</v>
      </c>
      <c r="M2018" s="286">
        <v>0</v>
      </c>
      <c r="N2018" s="286">
        <v>0</v>
      </c>
    </row>
    <row r="2019" spans="1:14" ht="15" x14ac:dyDescent="0.25">
      <c r="A2019" t="s">
        <v>821</v>
      </c>
      <c r="B2019" t="s">
        <v>526</v>
      </c>
      <c r="C2019">
        <v>1</v>
      </c>
      <c r="D2019" t="s">
        <v>783</v>
      </c>
      <c r="E2019" t="s">
        <v>519</v>
      </c>
      <c r="F2019" t="s">
        <v>519</v>
      </c>
      <c r="G2019" s="284">
        <v>0</v>
      </c>
      <c r="H2019"/>
      <c r="I2019"/>
      <c r="J2019"/>
      <c r="K2019" s="285">
        <v>40179.5</v>
      </c>
      <c r="L2019" s="286">
        <v>0</v>
      </c>
      <c r="M2019" s="286">
        <v>0</v>
      </c>
      <c r="N2019" s="286">
        <v>0</v>
      </c>
    </row>
    <row r="2020" spans="1:14" ht="15" x14ac:dyDescent="0.25">
      <c r="A2020" t="s">
        <v>820</v>
      </c>
      <c r="B2020" t="s">
        <v>526</v>
      </c>
      <c r="C2020">
        <v>1</v>
      </c>
      <c r="D2020" t="s">
        <v>783</v>
      </c>
      <c r="E2020" t="s">
        <v>519</v>
      </c>
      <c r="F2020" t="s">
        <v>519</v>
      </c>
      <c r="G2020" s="284">
        <v>0</v>
      </c>
      <c r="H2020"/>
      <c r="I2020"/>
      <c r="J2020"/>
      <c r="K2020" s="285">
        <v>40179.5</v>
      </c>
      <c r="L2020" s="286">
        <v>0</v>
      </c>
      <c r="M2020" s="286">
        <v>0</v>
      </c>
      <c r="N2020" s="286">
        <v>0</v>
      </c>
    </row>
    <row r="2021" spans="1:14" ht="15" x14ac:dyDescent="0.25">
      <c r="A2021" t="s">
        <v>819</v>
      </c>
      <c r="B2021" t="s">
        <v>526</v>
      </c>
      <c r="C2021">
        <v>1</v>
      </c>
      <c r="D2021" t="s">
        <v>783</v>
      </c>
      <c r="E2021" t="s">
        <v>519</v>
      </c>
      <c r="F2021" t="s">
        <v>519</v>
      </c>
      <c r="G2021" s="284">
        <v>0</v>
      </c>
      <c r="H2021"/>
      <c r="I2021"/>
      <c r="J2021"/>
      <c r="K2021" s="285">
        <v>40179.5</v>
      </c>
      <c r="L2021" s="286">
        <v>0</v>
      </c>
      <c r="M2021" s="286">
        <v>0</v>
      </c>
      <c r="N2021" s="286">
        <v>0</v>
      </c>
    </row>
    <row r="2022" spans="1:14" ht="15" x14ac:dyDescent="0.25">
      <c r="A2022" t="s">
        <v>818</v>
      </c>
      <c r="B2022" t="s">
        <v>526</v>
      </c>
      <c r="C2022">
        <v>1</v>
      </c>
      <c r="D2022" t="s">
        <v>783</v>
      </c>
      <c r="E2022" t="s">
        <v>519</v>
      </c>
      <c r="F2022" t="s">
        <v>519</v>
      </c>
      <c r="G2022" s="284">
        <v>0</v>
      </c>
      <c r="H2022"/>
      <c r="I2022"/>
      <c r="J2022"/>
      <c r="K2022" s="285">
        <v>40179.5</v>
      </c>
      <c r="L2022" s="286">
        <v>0</v>
      </c>
      <c r="M2022" s="286">
        <v>0</v>
      </c>
      <c r="N2022" s="286">
        <v>0</v>
      </c>
    </row>
    <row r="2023" spans="1:14" ht="15" x14ac:dyDescent="0.25">
      <c r="A2023" t="s">
        <v>817</v>
      </c>
      <c r="B2023" t="s">
        <v>526</v>
      </c>
      <c r="C2023">
        <v>1</v>
      </c>
      <c r="D2023" t="s">
        <v>783</v>
      </c>
      <c r="E2023" t="s">
        <v>519</v>
      </c>
      <c r="F2023" t="s">
        <v>519</v>
      </c>
      <c r="G2023" s="284">
        <v>0</v>
      </c>
      <c r="H2023"/>
      <c r="I2023"/>
      <c r="J2023"/>
      <c r="K2023" s="285">
        <v>40179.5</v>
      </c>
      <c r="L2023" s="286">
        <v>0</v>
      </c>
      <c r="M2023" s="286">
        <v>0</v>
      </c>
      <c r="N2023" s="286">
        <v>0</v>
      </c>
    </row>
    <row r="2024" spans="1:14" ht="15" x14ac:dyDescent="0.25">
      <c r="A2024" t="s">
        <v>816</v>
      </c>
      <c r="B2024" t="s">
        <v>526</v>
      </c>
      <c r="C2024">
        <v>1</v>
      </c>
      <c r="D2024" t="s">
        <v>783</v>
      </c>
      <c r="E2024" t="s">
        <v>519</v>
      </c>
      <c r="F2024" t="s">
        <v>519</v>
      </c>
      <c r="G2024" s="284">
        <v>0</v>
      </c>
      <c r="H2024"/>
      <c r="I2024"/>
      <c r="J2024"/>
      <c r="K2024" s="285">
        <v>40179.5</v>
      </c>
      <c r="L2024" s="286">
        <v>0</v>
      </c>
      <c r="M2024" s="286">
        <v>0</v>
      </c>
      <c r="N2024" s="286">
        <v>0</v>
      </c>
    </row>
    <row r="2025" spans="1:14" ht="15" x14ac:dyDescent="0.25">
      <c r="A2025" t="s">
        <v>815</v>
      </c>
      <c r="B2025" t="s">
        <v>526</v>
      </c>
      <c r="C2025">
        <v>1</v>
      </c>
      <c r="D2025" t="s">
        <v>783</v>
      </c>
      <c r="E2025" t="s">
        <v>519</v>
      </c>
      <c r="F2025" t="s">
        <v>519</v>
      </c>
      <c r="G2025" s="284">
        <v>0</v>
      </c>
      <c r="H2025"/>
      <c r="I2025"/>
      <c r="J2025"/>
      <c r="K2025" s="285">
        <v>40179.5</v>
      </c>
      <c r="L2025" s="286">
        <v>0</v>
      </c>
      <c r="M2025" s="286">
        <v>0</v>
      </c>
      <c r="N2025" s="286">
        <v>0</v>
      </c>
    </row>
    <row r="2026" spans="1:14" ht="15" x14ac:dyDescent="0.25">
      <c r="A2026" t="s">
        <v>814</v>
      </c>
      <c r="B2026" t="s">
        <v>526</v>
      </c>
      <c r="C2026">
        <v>1</v>
      </c>
      <c r="D2026" t="s">
        <v>783</v>
      </c>
      <c r="E2026" t="s">
        <v>519</v>
      </c>
      <c r="F2026" t="s">
        <v>519</v>
      </c>
      <c r="G2026" s="284">
        <v>0</v>
      </c>
      <c r="H2026"/>
      <c r="I2026"/>
      <c r="J2026"/>
      <c r="K2026" s="285">
        <v>40179.5</v>
      </c>
      <c r="L2026" s="286">
        <v>0</v>
      </c>
      <c r="M2026" s="286">
        <v>0</v>
      </c>
      <c r="N2026" s="286">
        <v>0</v>
      </c>
    </row>
    <row r="2027" spans="1:14" ht="15" x14ac:dyDescent="0.25">
      <c r="A2027" t="s">
        <v>813</v>
      </c>
      <c r="B2027" t="s">
        <v>526</v>
      </c>
      <c r="C2027">
        <v>1</v>
      </c>
      <c r="D2027" t="s">
        <v>783</v>
      </c>
      <c r="E2027" t="s">
        <v>519</v>
      </c>
      <c r="F2027" t="s">
        <v>519</v>
      </c>
      <c r="G2027" s="284">
        <v>0</v>
      </c>
      <c r="H2027"/>
      <c r="I2027"/>
      <c r="J2027"/>
      <c r="K2027" s="285">
        <v>40179.5</v>
      </c>
      <c r="L2027" s="286">
        <v>0</v>
      </c>
      <c r="M2027" s="286">
        <v>0</v>
      </c>
      <c r="N2027" s="286">
        <v>0</v>
      </c>
    </row>
    <row r="2028" spans="1:14" ht="15" x14ac:dyDescent="0.25">
      <c r="A2028" t="s">
        <v>812</v>
      </c>
      <c r="B2028" t="s">
        <v>526</v>
      </c>
      <c r="C2028">
        <v>1</v>
      </c>
      <c r="D2028" t="s">
        <v>783</v>
      </c>
      <c r="E2028" t="s">
        <v>519</v>
      </c>
      <c r="F2028" t="s">
        <v>519</v>
      </c>
      <c r="G2028" s="284">
        <v>0</v>
      </c>
      <c r="H2028"/>
      <c r="I2028"/>
      <c r="J2028"/>
      <c r="K2028" s="285">
        <v>40179.5</v>
      </c>
      <c r="L2028" s="286">
        <v>0</v>
      </c>
      <c r="M2028" s="286">
        <v>0</v>
      </c>
      <c r="N2028" s="286">
        <v>0</v>
      </c>
    </row>
    <row r="2029" spans="1:14" ht="15" x14ac:dyDescent="0.25">
      <c r="A2029" t="s">
        <v>811</v>
      </c>
      <c r="B2029" t="s">
        <v>526</v>
      </c>
      <c r="C2029">
        <v>1</v>
      </c>
      <c r="D2029" t="s">
        <v>783</v>
      </c>
      <c r="E2029" t="s">
        <v>519</v>
      </c>
      <c r="F2029" t="s">
        <v>519</v>
      </c>
      <c r="G2029" s="284">
        <v>0</v>
      </c>
      <c r="H2029"/>
      <c r="I2029"/>
      <c r="J2029"/>
      <c r="K2029" s="285">
        <v>40179.5</v>
      </c>
      <c r="L2029" s="286">
        <v>0</v>
      </c>
      <c r="M2029" s="286">
        <v>0</v>
      </c>
      <c r="N2029" s="286">
        <v>0</v>
      </c>
    </row>
    <row r="2030" spans="1:14" ht="15" x14ac:dyDescent="0.25">
      <c r="A2030" t="s">
        <v>810</v>
      </c>
      <c r="B2030" t="s">
        <v>526</v>
      </c>
      <c r="C2030">
        <v>1</v>
      </c>
      <c r="D2030" t="s">
        <v>783</v>
      </c>
      <c r="E2030" t="s">
        <v>519</v>
      </c>
      <c r="F2030" t="s">
        <v>519</v>
      </c>
      <c r="G2030" s="284">
        <v>0</v>
      </c>
      <c r="H2030"/>
      <c r="I2030"/>
      <c r="J2030"/>
      <c r="K2030" s="285">
        <v>40179.5</v>
      </c>
      <c r="L2030" s="286">
        <v>0</v>
      </c>
      <c r="M2030" s="286">
        <v>0</v>
      </c>
      <c r="N2030" s="286">
        <v>0</v>
      </c>
    </row>
    <row r="2031" spans="1:14" ht="15" x14ac:dyDescent="0.25">
      <c r="A2031" t="s">
        <v>809</v>
      </c>
      <c r="B2031" t="s">
        <v>526</v>
      </c>
      <c r="C2031">
        <v>1</v>
      </c>
      <c r="D2031" t="s">
        <v>783</v>
      </c>
      <c r="E2031" t="s">
        <v>519</v>
      </c>
      <c r="F2031" t="s">
        <v>519</v>
      </c>
      <c r="G2031" s="284">
        <v>0</v>
      </c>
      <c r="H2031"/>
      <c r="I2031"/>
      <c r="J2031"/>
      <c r="K2031" s="285">
        <v>40179.5</v>
      </c>
      <c r="L2031" s="286">
        <v>0</v>
      </c>
      <c r="M2031" s="286">
        <v>0</v>
      </c>
      <c r="N2031" s="286">
        <v>0</v>
      </c>
    </row>
    <row r="2032" spans="1:14" ht="15" x14ac:dyDescent="0.25">
      <c r="A2032" t="s">
        <v>808</v>
      </c>
      <c r="B2032" t="s">
        <v>526</v>
      </c>
      <c r="C2032">
        <v>1</v>
      </c>
      <c r="D2032" t="s">
        <v>783</v>
      </c>
      <c r="E2032" t="s">
        <v>519</v>
      </c>
      <c r="F2032" t="s">
        <v>519</v>
      </c>
      <c r="G2032" s="284">
        <v>0</v>
      </c>
      <c r="H2032"/>
      <c r="I2032"/>
      <c r="J2032"/>
      <c r="K2032" s="285">
        <v>40179.5</v>
      </c>
      <c r="L2032" s="286">
        <v>0</v>
      </c>
      <c r="M2032" s="286">
        <v>0</v>
      </c>
      <c r="N2032" s="286">
        <v>0</v>
      </c>
    </row>
    <row r="2033" spans="1:14" ht="15" x14ac:dyDescent="0.25">
      <c r="A2033" t="s">
        <v>807</v>
      </c>
      <c r="B2033" t="s">
        <v>526</v>
      </c>
      <c r="C2033">
        <v>1</v>
      </c>
      <c r="D2033" t="s">
        <v>783</v>
      </c>
      <c r="E2033" t="s">
        <v>519</v>
      </c>
      <c r="F2033" t="s">
        <v>519</v>
      </c>
      <c r="G2033" s="284">
        <v>0</v>
      </c>
      <c r="H2033"/>
      <c r="I2033"/>
      <c r="J2033"/>
      <c r="K2033" s="285">
        <v>40179.5</v>
      </c>
      <c r="L2033" s="286">
        <v>0</v>
      </c>
      <c r="M2033" s="286">
        <v>0</v>
      </c>
      <c r="N2033" s="286">
        <v>0</v>
      </c>
    </row>
    <row r="2034" spans="1:14" ht="15" x14ac:dyDescent="0.25">
      <c r="A2034" t="s">
        <v>806</v>
      </c>
      <c r="B2034" t="s">
        <v>526</v>
      </c>
      <c r="C2034">
        <v>1</v>
      </c>
      <c r="D2034" t="s">
        <v>783</v>
      </c>
      <c r="E2034" t="s">
        <v>519</v>
      </c>
      <c r="F2034" t="s">
        <v>519</v>
      </c>
      <c r="G2034" s="284">
        <v>0</v>
      </c>
      <c r="H2034"/>
      <c r="I2034"/>
      <c r="J2034"/>
      <c r="K2034" s="285">
        <v>40179.5</v>
      </c>
      <c r="L2034" s="286">
        <v>0</v>
      </c>
      <c r="M2034" s="286">
        <v>0</v>
      </c>
      <c r="N2034" s="286">
        <v>0</v>
      </c>
    </row>
    <row r="2035" spans="1:14" ht="15" x14ac:dyDescent="0.25">
      <c r="A2035" t="s">
        <v>805</v>
      </c>
      <c r="B2035" t="s">
        <v>526</v>
      </c>
      <c r="C2035">
        <v>1</v>
      </c>
      <c r="D2035" t="s">
        <v>783</v>
      </c>
      <c r="E2035" t="s">
        <v>519</v>
      </c>
      <c r="F2035" t="s">
        <v>519</v>
      </c>
      <c r="G2035" s="284">
        <v>0</v>
      </c>
      <c r="H2035"/>
      <c r="I2035"/>
      <c r="J2035"/>
      <c r="K2035" s="285">
        <v>40179.5</v>
      </c>
      <c r="L2035" s="286">
        <v>0</v>
      </c>
      <c r="M2035" s="286">
        <v>0</v>
      </c>
      <c r="N2035" s="286">
        <v>0</v>
      </c>
    </row>
    <row r="2036" spans="1:14" ht="15" x14ac:dyDescent="0.25">
      <c r="A2036" t="s">
        <v>804</v>
      </c>
      <c r="B2036" t="s">
        <v>526</v>
      </c>
      <c r="C2036">
        <v>1</v>
      </c>
      <c r="D2036" t="s">
        <v>783</v>
      </c>
      <c r="E2036" t="s">
        <v>519</v>
      </c>
      <c r="F2036" t="s">
        <v>519</v>
      </c>
      <c r="G2036" s="284">
        <v>0</v>
      </c>
      <c r="H2036"/>
      <c r="I2036"/>
      <c r="J2036"/>
      <c r="K2036" s="285">
        <v>40179.5</v>
      </c>
      <c r="L2036" s="286">
        <v>0</v>
      </c>
      <c r="M2036" s="286">
        <v>0</v>
      </c>
      <c r="N2036" s="286">
        <v>0</v>
      </c>
    </row>
    <row r="2037" spans="1:14" ht="15" x14ac:dyDescent="0.25">
      <c r="A2037" t="s">
        <v>803</v>
      </c>
      <c r="B2037" t="s">
        <v>526</v>
      </c>
      <c r="C2037">
        <v>1</v>
      </c>
      <c r="D2037" t="s">
        <v>783</v>
      </c>
      <c r="E2037" t="s">
        <v>519</v>
      </c>
      <c r="F2037" t="s">
        <v>519</v>
      </c>
      <c r="G2037" s="284">
        <v>0</v>
      </c>
      <c r="H2037"/>
      <c r="I2037"/>
      <c r="J2037"/>
      <c r="K2037" s="285">
        <v>40179.5</v>
      </c>
      <c r="L2037" s="286">
        <v>0</v>
      </c>
      <c r="M2037" s="286">
        <v>0</v>
      </c>
      <c r="N2037" s="286">
        <v>0</v>
      </c>
    </row>
    <row r="2038" spans="1:14" ht="15" x14ac:dyDescent="0.25">
      <c r="A2038" t="s">
        <v>802</v>
      </c>
      <c r="B2038" t="s">
        <v>526</v>
      </c>
      <c r="C2038">
        <v>1</v>
      </c>
      <c r="D2038" t="s">
        <v>783</v>
      </c>
      <c r="E2038" t="s">
        <v>519</v>
      </c>
      <c r="F2038" t="s">
        <v>519</v>
      </c>
      <c r="G2038" s="284">
        <v>0</v>
      </c>
      <c r="H2038"/>
      <c r="I2038"/>
      <c r="J2038"/>
      <c r="K2038" s="285">
        <v>40179.5</v>
      </c>
      <c r="L2038" s="286">
        <v>0</v>
      </c>
      <c r="M2038" s="286">
        <v>0</v>
      </c>
      <c r="N2038" s="286">
        <v>0</v>
      </c>
    </row>
    <row r="2039" spans="1:14" ht="15" x14ac:dyDescent="0.25">
      <c r="A2039" t="s">
        <v>801</v>
      </c>
      <c r="B2039" t="s">
        <v>526</v>
      </c>
      <c r="C2039">
        <v>1</v>
      </c>
      <c r="D2039" t="s">
        <v>783</v>
      </c>
      <c r="E2039" t="s">
        <v>519</v>
      </c>
      <c r="F2039" t="s">
        <v>519</v>
      </c>
      <c r="G2039" s="284">
        <v>0</v>
      </c>
      <c r="H2039"/>
      <c r="I2039"/>
      <c r="J2039"/>
      <c r="K2039" s="285">
        <v>40179.5</v>
      </c>
      <c r="L2039" s="286">
        <v>0</v>
      </c>
      <c r="M2039" s="286">
        <v>0</v>
      </c>
      <c r="N2039" s="286">
        <v>0</v>
      </c>
    </row>
    <row r="2040" spans="1:14" ht="15" x14ac:dyDescent="0.25">
      <c r="A2040" t="s">
        <v>800</v>
      </c>
      <c r="B2040" t="s">
        <v>526</v>
      </c>
      <c r="C2040">
        <v>1</v>
      </c>
      <c r="D2040" t="s">
        <v>783</v>
      </c>
      <c r="E2040" t="s">
        <v>519</v>
      </c>
      <c r="F2040" t="s">
        <v>519</v>
      </c>
      <c r="G2040" s="284">
        <v>0</v>
      </c>
      <c r="H2040"/>
      <c r="I2040"/>
      <c r="J2040"/>
      <c r="K2040" s="285">
        <v>40179.5</v>
      </c>
      <c r="L2040" s="286">
        <v>0</v>
      </c>
      <c r="M2040" s="286">
        <v>0</v>
      </c>
      <c r="N2040" s="286">
        <v>0</v>
      </c>
    </row>
    <row r="2041" spans="1:14" ht="15" x14ac:dyDescent="0.25">
      <c r="A2041" t="s">
        <v>799</v>
      </c>
      <c r="B2041" t="s">
        <v>526</v>
      </c>
      <c r="C2041">
        <v>1</v>
      </c>
      <c r="D2041" t="s">
        <v>783</v>
      </c>
      <c r="E2041" t="s">
        <v>519</v>
      </c>
      <c r="F2041" t="s">
        <v>519</v>
      </c>
      <c r="G2041" s="284">
        <v>0</v>
      </c>
      <c r="H2041"/>
      <c r="I2041"/>
      <c r="J2041"/>
      <c r="K2041" s="285">
        <v>40179.5</v>
      </c>
      <c r="L2041" s="286">
        <v>0</v>
      </c>
      <c r="M2041" s="286">
        <v>0</v>
      </c>
      <c r="N2041" s="286">
        <v>0</v>
      </c>
    </row>
    <row r="2042" spans="1:14" ht="15" x14ac:dyDescent="0.25">
      <c r="A2042" t="s">
        <v>798</v>
      </c>
      <c r="B2042" t="s">
        <v>526</v>
      </c>
      <c r="C2042">
        <v>1</v>
      </c>
      <c r="D2042" t="s">
        <v>783</v>
      </c>
      <c r="E2042" t="s">
        <v>519</v>
      </c>
      <c r="F2042" t="s">
        <v>519</v>
      </c>
      <c r="G2042" s="284">
        <v>0</v>
      </c>
      <c r="H2042"/>
      <c r="I2042"/>
      <c r="J2042"/>
      <c r="K2042" s="285">
        <v>40179.5</v>
      </c>
      <c r="L2042" s="286">
        <v>0</v>
      </c>
      <c r="M2042" s="286">
        <v>0</v>
      </c>
      <c r="N2042" s="286">
        <v>0</v>
      </c>
    </row>
    <row r="2043" spans="1:14" ht="15" x14ac:dyDescent="0.25">
      <c r="A2043" t="s">
        <v>797</v>
      </c>
      <c r="B2043" t="s">
        <v>526</v>
      </c>
      <c r="C2043">
        <v>1</v>
      </c>
      <c r="D2043" t="s">
        <v>783</v>
      </c>
      <c r="E2043" t="s">
        <v>519</v>
      </c>
      <c r="F2043" t="s">
        <v>519</v>
      </c>
      <c r="G2043" s="284">
        <v>0</v>
      </c>
      <c r="H2043"/>
      <c r="I2043"/>
      <c r="J2043"/>
      <c r="K2043" s="285">
        <v>40179.5</v>
      </c>
      <c r="L2043" s="286">
        <v>0</v>
      </c>
      <c r="M2043" s="286">
        <v>0</v>
      </c>
      <c r="N2043" s="286">
        <v>0</v>
      </c>
    </row>
    <row r="2044" spans="1:14" ht="15" x14ac:dyDescent="0.25">
      <c r="A2044" t="s">
        <v>796</v>
      </c>
      <c r="B2044" t="s">
        <v>526</v>
      </c>
      <c r="C2044">
        <v>1</v>
      </c>
      <c r="D2044" t="s">
        <v>783</v>
      </c>
      <c r="E2044" t="s">
        <v>519</v>
      </c>
      <c r="F2044" t="s">
        <v>519</v>
      </c>
      <c r="G2044" s="284">
        <v>0</v>
      </c>
      <c r="H2044"/>
      <c r="I2044"/>
      <c r="J2044"/>
      <c r="K2044" s="285">
        <v>40179.5</v>
      </c>
      <c r="L2044" s="286">
        <v>0</v>
      </c>
      <c r="M2044" s="286">
        <v>0</v>
      </c>
      <c r="N2044" s="286">
        <v>0</v>
      </c>
    </row>
    <row r="2045" spans="1:14" ht="15" x14ac:dyDescent="0.25">
      <c r="A2045" t="s">
        <v>795</v>
      </c>
      <c r="B2045" t="s">
        <v>526</v>
      </c>
      <c r="C2045">
        <v>1</v>
      </c>
      <c r="D2045" t="s">
        <v>783</v>
      </c>
      <c r="E2045" t="s">
        <v>519</v>
      </c>
      <c r="F2045" t="s">
        <v>519</v>
      </c>
      <c r="G2045" s="284">
        <v>0</v>
      </c>
      <c r="H2045"/>
      <c r="I2045"/>
      <c r="J2045"/>
      <c r="K2045" s="285">
        <v>40179.5</v>
      </c>
      <c r="L2045" s="286">
        <v>0</v>
      </c>
      <c r="M2045" s="286">
        <v>0</v>
      </c>
      <c r="N2045" s="286">
        <v>0</v>
      </c>
    </row>
    <row r="2046" spans="1:14" ht="15" x14ac:dyDescent="0.25">
      <c r="A2046" t="s">
        <v>794</v>
      </c>
      <c r="B2046" t="s">
        <v>526</v>
      </c>
      <c r="C2046">
        <v>1</v>
      </c>
      <c r="D2046" t="s">
        <v>783</v>
      </c>
      <c r="E2046" t="s">
        <v>519</v>
      </c>
      <c r="F2046" t="s">
        <v>519</v>
      </c>
      <c r="G2046" s="284">
        <v>0</v>
      </c>
      <c r="H2046"/>
      <c r="I2046"/>
      <c r="J2046"/>
      <c r="K2046" s="285">
        <v>40179.5</v>
      </c>
      <c r="L2046" s="286">
        <v>0</v>
      </c>
      <c r="M2046" s="286">
        <v>0</v>
      </c>
      <c r="N2046" s="286">
        <v>0</v>
      </c>
    </row>
    <row r="2047" spans="1:14" ht="15" x14ac:dyDescent="0.25">
      <c r="A2047" t="s">
        <v>793</v>
      </c>
      <c r="B2047" t="s">
        <v>526</v>
      </c>
      <c r="C2047">
        <v>1</v>
      </c>
      <c r="D2047" t="s">
        <v>783</v>
      </c>
      <c r="E2047" t="s">
        <v>519</v>
      </c>
      <c r="F2047" t="s">
        <v>519</v>
      </c>
      <c r="G2047" s="284">
        <v>0</v>
      </c>
      <c r="H2047"/>
      <c r="I2047"/>
      <c r="J2047"/>
      <c r="K2047" s="285">
        <v>40179.5</v>
      </c>
      <c r="L2047" s="286">
        <v>0</v>
      </c>
      <c r="M2047" s="286">
        <v>0</v>
      </c>
      <c r="N2047" s="286">
        <v>0</v>
      </c>
    </row>
    <row r="2048" spans="1:14" ht="15" x14ac:dyDescent="0.25">
      <c r="A2048" t="s">
        <v>792</v>
      </c>
      <c r="B2048" t="s">
        <v>526</v>
      </c>
      <c r="C2048">
        <v>1</v>
      </c>
      <c r="D2048" t="s">
        <v>783</v>
      </c>
      <c r="E2048" t="s">
        <v>519</v>
      </c>
      <c r="F2048" t="s">
        <v>519</v>
      </c>
      <c r="G2048" s="284">
        <v>0</v>
      </c>
      <c r="H2048"/>
      <c r="I2048"/>
      <c r="J2048"/>
      <c r="K2048" s="285">
        <v>40179.5</v>
      </c>
      <c r="L2048" s="286">
        <v>0</v>
      </c>
      <c r="M2048" s="286">
        <v>0</v>
      </c>
      <c r="N2048" s="286">
        <v>0</v>
      </c>
    </row>
    <row r="2049" spans="1:14" ht="15" x14ac:dyDescent="0.25">
      <c r="A2049" t="s">
        <v>791</v>
      </c>
      <c r="B2049" t="s">
        <v>526</v>
      </c>
      <c r="C2049">
        <v>1</v>
      </c>
      <c r="D2049" t="s">
        <v>783</v>
      </c>
      <c r="E2049" t="s">
        <v>519</v>
      </c>
      <c r="F2049" t="s">
        <v>519</v>
      </c>
      <c r="G2049" s="284">
        <v>0</v>
      </c>
      <c r="H2049"/>
      <c r="I2049"/>
      <c r="J2049"/>
      <c r="K2049" s="285">
        <v>40179.5</v>
      </c>
      <c r="L2049" s="286">
        <v>0</v>
      </c>
      <c r="M2049" s="286">
        <v>0</v>
      </c>
      <c r="N2049" s="286">
        <v>0</v>
      </c>
    </row>
    <row r="2050" spans="1:14" ht="15" x14ac:dyDescent="0.25">
      <c r="A2050" t="s">
        <v>790</v>
      </c>
      <c r="B2050" t="s">
        <v>526</v>
      </c>
      <c r="C2050">
        <v>1</v>
      </c>
      <c r="D2050" t="s">
        <v>783</v>
      </c>
      <c r="E2050" t="s">
        <v>519</v>
      </c>
      <c r="F2050" t="s">
        <v>519</v>
      </c>
      <c r="G2050" s="284">
        <v>0</v>
      </c>
      <c r="H2050"/>
      <c r="I2050"/>
      <c r="J2050"/>
      <c r="K2050" s="285">
        <v>40179.5</v>
      </c>
      <c r="L2050" s="286">
        <v>0</v>
      </c>
      <c r="M2050" s="286">
        <v>0</v>
      </c>
      <c r="N2050" s="286">
        <v>0</v>
      </c>
    </row>
    <row r="2051" spans="1:14" ht="15" x14ac:dyDescent="0.25">
      <c r="A2051" t="s">
        <v>789</v>
      </c>
      <c r="B2051" t="s">
        <v>526</v>
      </c>
      <c r="C2051">
        <v>1</v>
      </c>
      <c r="D2051" t="s">
        <v>783</v>
      </c>
      <c r="E2051" t="s">
        <v>519</v>
      </c>
      <c r="F2051" t="s">
        <v>519</v>
      </c>
      <c r="G2051" s="284">
        <v>0</v>
      </c>
      <c r="H2051"/>
      <c r="I2051"/>
      <c r="J2051"/>
      <c r="K2051" s="285">
        <v>40179.5</v>
      </c>
      <c r="L2051" s="286">
        <v>0</v>
      </c>
      <c r="M2051" s="286">
        <v>0</v>
      </c>
      <c r="N2051" s="286">
        <v>0</v>
      </c>
    </row>
    <row r="2052" spans="1:14" ht="15" x14ac:dyDescent="0.25">
      <c r="A2052" t="s">
        <v>788</v>
      </c>
      <c r="B2052" t="s">
        <v>526</v>
      </c>
      <c r="C2052">
        <v>1</v>
      </c>
      <c r="D2052" t="s">
        <v>783</v>
      </c>
      <c r="E2052" t="s">
        <v>519</v>
      </c>
      <c r="F2052" t="s">
        <v>519</v>
      </c>
      <c r="G2052" s="284">
        <v>0</v>
      </c>
      <c r="H2052"/>
      <c r="I2052"/>
      <c r="J2052"/>
      <c r="K2052" s="285">
        <v>40179.5</v>
      </c>
      <c r="L2052" s="286">
        <v>0</v>
      </c>
      <c r="M2052" s="286">
        <v>0</v>
      </c>
      <c r="N2052" s="286">
        <v>0</v>
      </c>
    </row>
    <row r="2053" spans="1:14" ht="15" x14ac:dyDescent="0.25">
      <c r="A2053" t="s">
        <v>787</v>
      </c>
      <c r="B2053" t="s">
        <v>526</v>
      </c>
      <c r="C2053">
        <v>1</v>
      </c>
      <c r="D2053" t="s">
        <v>783</v>
      </c>
      <c r="E2053" t="s">
        <v>519</v>
      </c>
      <c r="F2053" t="s">
        <v>519</v>
      </c>
      <c r="G2053" s="284">
        <v>0</v>
      </c>
      <c r="H2053"/>
      <c r="I2053"/>
      <c r="J2053"/>
      <c r="K2053" s="285">
        <v>40179.5</v>
      </c>
      <c r="L2053" s="286">
        <v>0</v>
      </c>
      <c r="M2053" s="286">
        <v>0</v>
      </c>
      <c r="N2053" s="286">
        <v>0</v>
      </c>
    </row>
    <row r="2054" spans="1:14" ht="15" x14ac:dyDescent="0.25">
      <c r="A2054" t="s">
        <v>786</v>
      </c>
      <c r="B2054" t="s">
        <v>526</v>
      </c>
      <c r="C2054">
        <v>1</v>
      </c>
      <c r="D2054" t="s">
        <v>783</v>
      </c>
      <c r="E2054" t="s">
        <v>519</v>
      </c>
      <c r="F2054" t="s">
        <v>519</v>
      </c>
      <c r="G2054" s="284">
        <v>0</v>
      </c>
      <c r="H2054"/>
      <c r="I2054"/>
      <c r="J2054"/>
      <c r="K2054" s="285">
        <v>40179.5</v>
      </c>
      <c r="L2054" s="286">
        <v>0</v>
      </c>
      <c r="M2054" s="286">
        <v>0</v>
      </c>
      <c r="N2054" s="286">
        <v>0</v>
      </c>
    </row>
    <row r="2055" spans="1:14" ht="15" x14ac:dyDescent="0.25">
      <c r="A2055" t="s">
        <v>785</v>
      </c>
      <c r="B2055" t="s">
        <v>526</v>
      </c>
      <c r="C2055">
        <v>1</v>
      </c>
      <c r="D2055" t="s">
        <v>783</v>
      </c>
      <c r="E2055" t="s">
        <v>519</v>
      </c>
      <c r="F2055" t="s">
        <v>519</v>
      </c>
      <c r="G2055" s="284">
        <v>0</v>
      </c>
      <c r="H2055"/>
      <c r="I2055"/>
      <c r="J2055"/>
      <c r="K2055" s="285">
        <v>40179.5</v>
      </c>
      <c r="L2055" s="286">
        <v>0</v>
      </c>
      <c r="M2055" s="286">
        <v>0</v>
      </c>
      <c r="N2055" s="286">
        <v>0</v>
      </c>
    </row>
    <row r="2056" spans="1:14" ht="15" x14ac:dyDescent="0.25">
      <c r="A2056" t="s">
        <v>784</v>
      </c>
      <c r="B2056" t="s">
        <v>526</v>
      </c>
      <c r="C2056">
        <v>1</v>
      </c>
      <c r="D2056" t="s">
        <v>783</v>
      </c>
      <c r="E2056" t="s">
        <v>519</v>
      </c>
      <c r="F2056" t="s">
        <v>519</v>
      </c>
      <c r="G2056" s="284">
        <v>0</v>
      </c>
      <c r="H2056"/>
      <c r="I2056"/>
      <c r="J2056"/>
      <c r="K2056" s="285">
        <v>40179.5</v>
      </c>
      <c r="L2056" s="286">
        <v>0</v>
      </c>
      <c r="M2056" s="286">
        <v>0</v>
      </c>
      <c r="N2056" s="286">
        <v>0</v>
      </c>
    </row>
    <row r="2057" spans="1:14" ht="15" x14ac:dyDescent="0.25">
      <c r="A2057" t="s">
        <v>782</v>
      </c>
      <c r="B2057" t="s">
        <v>526</v>
      </c>
      <c r="C2057">
        <v>1</v>
      </c>
      <c r="D2057" t="s">
        <v>525</v>
      </c>
      <c r="E2057" t="s">
        <v>519</v>
      </c>
      <c r="F2057" t="s">
        <v>519</v>
      </c>
      <c r="G2057" s="284">
        <v>0</v>
      </c>
      <c r="H2057"/>
      <c r="I2057"/>
      <c r="J2057"/>
      <c r="K2057" s="285">
        <v>40179.5</v>
      </c>
      <c r="L2057" s="286">
        <v>0</v>
      </c>
      <c r="M2057" s="286">
        <v>0</v>
      </c>
      <c r="N2057" s="286">
        <v>0</v>
      </c>
    </row>
    <row r="2058" spans="1:14" ht="15" x14ac:dyDescent="0.25">
      <c r="A2058" t="s">
        <v>781</v>
      </c>
      <c r="B2058" t="s">
        <v>526</v>
      </c>
      <c r="C2058">
        <v>1</v>
      </c>
      <c r="D2058" t="s">
        <v>525</v>
      </c>
      <c r="E2058" t="s">
        <v>519</v>
      </c>
      <c r="F2058" t="s">
        <v>519</v>
      </c>
      <c r="G2058" s="284">
        <v>0</v>
      </c>
      <c r="H2058"/>
      <c r="I2058"/>
      <c r="J2058"/>
      <c r="K2058" s="285">
        <v>40179.5</v>
      </c>
      <c r="L2058" s="286">
        <v>0</v>
      </c>
      <c r="M2058" s="286">
        <v>0</v>
      </c>
      <c r="N2058" s="286">
        <v>0</v>
      </c>
    </row>
    <row r="2059" spans="1:14" ht="15" x14ac:dyDescent="0.25">
      <c r="A2059" t="s">
        <v>780</v>
      </c>
      <c r="B2059" t="s">
        <v>526</v>
      </c>
      <c r="C2059">
        <v>1</v>
      </c>
      <c r="D2059" t="s">
        <v>525</v>
      </c>
      <c r="E2059" t="s">
        <v>519</v>
      </c>
      <c r="F2059" t="s">
        <v>519</v>
      </c>
      <c r="G2059" s="284">
        <v>0</v>
      </c>
      <c r="H2059"/>
      <c r="I2059"/>
      <c r="J2059"/>
      <c r="K2059" s="285">
        <v>40179.5</v>
      </c>
      <c r="L2059" s="286">
        <v>0</v>
      </c>
      <c r="M2059" s="286">
        <v>0</v>
      </c>
      <c r="N2059" s="286">
        <v>0</v>
      </c>
    </row>
    <row r="2060" spans="1:14" ht="15" x14ac:dyDescent="0.25">
      <c r="A2060" t="s">
        <v>779</v>
      </c>
      <c r="B2060" t="s">
        <v>526</v>
      </c>
      <c r="C2060">
        <v>1</v>
      </c>
      <c r="D2060" t="s">
        <v>525</v>
      </c>
      <c r="E2060" t="s">
        <v>519</v>
      </c>
      <c r="F2060" t="s">
        <v>519</v>
      </c>
      <c r="G2060" s="284">
        <v>0</v>
      </c>
      <c r="H2060"/>
      <c r="I2060"/>
      <c r="J2060"/>
      <c r="K2060" s="285">
        <v>40179.5</v>
      </c>
      <c r="L2060" s="286">
        <v>0</v>
      </c>
      <c r="M2060" s="286">
        <v>0</v>
      </c>
      <c r="N2060" s="286">
        <v>0</v>
      </c>
    </row>
    <row r="2061" spans="1:14" ht="15" x14ac:dyDescent="0.25">
      <c r="A2061" t="s">
        <v>778</v>
      </c>
      <c r="B2061" t="s">
        <v>526</v>
      </c>
      <c r="C2061">
        <v>1</v>
      </c>
      <c r="D2061" t="s">
        <v>525</v>
      </c>
      <c r="E2061" t="s">
        <v>519</v>
      </c>
      <c r="F2061" t="s">
        <v>519</v>
      </c>
      <c r="G2061" s="284">
        <v>0</v>
      </c>
      <c r="H2061"/>
      <c r="I2061"/>
      <c r="J2061"/>
      <c r="K2061" s="285">
        <v>40179.5</v>
      </c>
      <c r="L2061" s="286">
        <v>0</v>
      </c>
      <c r="M2061" s="286">
        <v>0</v>
      </c>
      <c r="N2061" s="286">
        <v>0</v>
      </c>
    </row>
    <row r="2062" spans="1:14" ht="15" x14ac:dyDescent="0.25">
      <c r="A2062" t="s">
        <v>777</v>
      </c>
      <c r="B2062" t="s">
        <v>526</v>
      </c>
      <c r="C2062">
        <v>1</v>
      </c>
      <c r="D2062" t="s">
        <v>525</v>
      </c>
      <c r="E2062" t="s">
        <v>519</v>
      </c>
      <c r="F2062" t="s">
        <v>519</v>
      </c>
      <c r="G2062" s="284">
        <v>0</v>
      </c>
      <c r="H2062"/>
      <c r="I2062"/>
      <c r="J2062"/>
      <c r="K2062" s="285">
        <v>40179.5</v>
      </c>
      <c r="L2062" s="286">
        <v>0</v>
      </c>
      <c r="M2062" s="286">
        <v>0</v>
      </c>
      <c r="N2062" s="286">
        <v>0</v>
      </c>
    </row>
    <row r="2063" spans="1:14" ht="15" x14ac:dyDescent="0.25">
      <c r="A2063" t="s">
        <v>776</v>
      </c>
      <c r="B2063" t="s">
        <v>526</v>
      </c>
      <c r="C2063">
        <v>1</v>
      </c>
      <c r="D2063" t="s">
        <v>525</v>
      </c>
      <c r="E2063" t="s">
        <v>519</v>
      </c>
      <c r="F2063" t="s">
        <v>519</v>
      </c>
      <c r="G2063" s="284">
        <v>0</v>
      </c>
      <c r="H2063"/>
      <c r="I2063"/>
      <c r="J2063"/>
      <c r="K2063" s="285">
        <v>40179.5</v>
      </c>
      <c r="L2063" s="286">
        <v>0</v>
      </c>
      <c r="M2063" s="286">
        <v>0</v>
      </c>
      <c r="N2063" s="286">
        <v>0</v>
      </c>
    </row>
    <row r="2064" spans="1:14" ht="15" x14ac:dyDescent="0.25">
      <c r="A2064" t="s">
        <v>775</v>
      </c>
      <c r="B2064" t="s">
        <v>526</v>
      </c>
      <c r="C2064">
        <v>1</v>
      </c>
      <c r="D2064" t="s">
        <v>525</v>
      </c>
      <c r="E2064" t="s">
        <v>519</v>
      </c>
      <c r="F2064" t="s">
        <v>519</v>
      </c>
      <c r="G2064" s="284">
        <v>0</v>
      </c>
      <c r="H2064"/>
      <c r="I2064"/>
      <c r="J2064"/>
      <c r="K2064" s="285">
        <v>40179.5</v>
      </c>
      <c r="L2064" s="286">
        <v>0</v>
      </c>
      <c r="M2064" s="286">
        <v>0</v>
      </c>
      <c r="N2064" s="286">
        <v>0</v>
      </c>
    </row>
    <row r="2065" spans="1:14" ht="15" x14ac:dyDescent="0.25">
      <c r="A2065" t="s">
        <v>774</v>
      </c>
      <c r="B2065" t="s">
        <v>526</v>
      </c>
      <c r="C2065">
        <v>1</v>
      </c>
      <c r="D2065" t="s">
        <v>525</v>
      </c>
      <c r="E2065" t="s">
        <v>519</v>
      </c>
      <c r="F2065" t="s">
        <v>519</v>
      </c>
      <c r="G2065" s="284">
        <v>0</v>
      </c>
      <c r="H2065"/>
      <c r="I2065"/>
      <c r="J2065"/>
      <c r="K2065" s="285">
        <v>40179.5</v>
      </c>
      <c r="L2065" s="286">
        <v>0</v>
      </c>
      <c r="M2065" s="286">
        <v>0</v>
      </c>
      <c r="N2065" s="286">
        <v>0</v>
      </c>
    </row>
    <row r="2066" spans="1:14" ht="15" x14ac:dyDescent="0.25">
      <c r="A2066" t="s">
        <v>773</v>
      </c>
      <c r="B2066" t="s">
        <v>526</v>
      </c>
      <c r="C2066">
        <v>1</v>
      </c>
      <c r="D2066" t="s">
        <v>525</v>
      </c>
      <c r="E2066" t="s">
        <v>519</v>
      </c>
      <c r="F2066" t="s">
        <v>519</v>
      </c>
      <c r="G2066" s="284">
        <v>0</v>
      </c>
      <c r="H2066"/>
      <c r="I2066"/>
      <c r="J2066"/>
      <c r="K2066" s="285">
        <v>40179.5</v>
      </c>
      <c r="L2066" s="286">
        <v>0</v>
      </c>
      <c r="M2066" s="286">
        <v>0</v>
      </c>
      <c r="N2066" s="286">
        <v>0</v>
      </c>
    </row>
    <row r="2067" spans="1:14" ht="15" x14ac:dyDescent="0.25">
      <c r="A2067" t="s">
        <v>772</v>
      </c>
      <c r="B2067" t="s">
        <v>526</v>
      </c>
      <c r="C2067">
        <v>1</v>
      </c>
      <c r="D2067" t="s">
        <v>525</v>
      </c>
      <c r="E2067" t="s">
        <v>519</v>
      </c>
      <c r="F2067" t="s">
        <v>519</v>
      </c>
      <c r="G2067" s="284">
        <v>0</v>
      </c>
      <c r="H2067"/>
      <c r="I2067"/>
      <c r="J2067"/>
      <c r="K2067" s="285">
        <v>40179.5</v>
      </c>
      <c r="L2067" s="286">
        <v>0</v>
      </c>
      <c r="M2067" s="286">
        <v>0</v>
      </c>
      <c r="N2067" s="286">
        <v>0</v>
      </c>
    </row>
    <row r="2068" spans="1:14" ht="15" x14ac:dyDescent="0.25">
      <c r="A2068" t="s">
        <v>771</v>
      </c>
      <c r="B2068" t="s">
        <v>526</v>
      </c>
      <c r="C2068">
        <v>1</v>
      </c>
      <c r="D2068" t="s">
        <v>525</v>
      </c>
      <c r="E2068" t="s">
        <v>519</v>
      </c>
      <c r="F2068" t="s">
        <v>519</v>
      </c>
      <c r="G2068" s="284">
        <v>0</v>
      </c>
      <c r="H2068"/>
      <c r="I2068"/>
      <c r="J2068"/>
      <c r="K2068" s="285">
        <v>40179.5</v>
      </c>
      <c r="L2068" s="286">
        <v>0</v>
      </c>
      <c r="M2068" s="286">
        <v>0</v>
      </c>
      <c r="N2068" s="286">
        <v>0</v>
      </c>
    </row>
    <row r="2069" spans="1:14" ht="15" x14ac:dyDescent="0.25">
      <c r="A2069" t="s">
        <v>770</v>
      </c>
      <c r="B2069" t="s">
        <v>526</v>
      </c>
      <c r="C2069">
        <v>1</v>
      </c>
      <c r="D2069" t="s">
        <v>525</v>
      </c>
      <c r="E2069" t="s">
        <v>519</v>
      </c>
      <c r="F2069" t="s">
        <v>519</v>
      </c>
      <c r="G2069" s="284">
        <v>0</v>
      </c>
      <c r="H2069"/>
      <c r="I2069"/>
      <c r="J2069"/>
      <c r="K2069" s="285">
        <v>40179.5</v>
      </c>
      <c r="L2069" s="286">
        <v>0</v>
      </c>
      <c r="M2069" s="286">
        <v>0</v>
      </c>
      <c r="N2069" s="286">
        <v>0</v>
      </c>
    </row>
    <row r="2070" spans="1:14" ht="15" x14ac:dyDescent="0.25">
      <c r="A2070" t="s">
        <v>769</v>
      </c>
      <c r="B2070" t="s">
        <v>526</v>
      </c>
      <c r="C2070">
        <v>1</v>
      </c>
      <c r="D2070" t="s">
        <v>525</v>
      </c>
      <c r="E2070" t="s">
        <v>519</v>
      </c>
      <c r="F2070" t="s">
        <v>519</v>
      </c>
      <c r="G2070" s="284">
        <v>0</v>
      </c>
      <c r="H2070"/>
      <c r="I2070"/>
      <c r="J2070"/>
      <c r="K2070" s="285">
        <v>40179.5</v>
      </c>
      <c r="L2070" s="286">
        <v>0</v>
      </c>
      <c r="M2070" s="286">
        <v>0</v>
      </c>
      <c r="N2070" s="286">
        <v>0</v>
      </c>
    </row>
    <row r="2071" spans="1:14" ht="15" x14ac:dyDescent="0.25">
      <c r="A2071" t="s">
        <v>768</v>
      </c>
      <c r="B2071" t="s">
        <v>526</v>
      </c>
      <c r="C2071">
        <v>1</v>
      </c>
      <c r="D2071" t="s">
        <v>525</v>
      </c>
      <c r="E2071" t="s">
        <v>519</v>
      </c>
      <c r="F2071" t="s">
        <v>519</v>
      </c>
      <c r="G2071" s="284">
        <v>0</v>
      </c>
      <c r="H2071"/>
      <c r="I2071"/>
      <c r="J2071"/>
      <c r="K2071" s="285">
        <v>40179.5</v>
      </c>
      <c r="L2071" s="286">
        <v>0</v>
      </c>
      <c r="M2071" s="286">
        <v>0</v>
      </c>
      <c r="N2071" s="286">
        <v>0</v>
      </c>
    </row>
    <row r="2072" spans="1:14" ht="15" x14ac:dyDescent="0.25">
      <c r="A2072" t="s">
        <v>767</v>
      </c>
      <c r="B2072" t="s">
        <v>526</v>
      </c>
      <c r="C2072">
        <v>1</v>
      </c>
      <c r="D2072" t="s">
        <v>525</v>
      </c>
      <c r="E2072" t="s">
        <v>519</v>
      </c>
      <c r="F2072" t="s">
        <v>519</v>
      </c>
      <c r="G2072" s="284">
        <v>0</v>
      </c>
      <c r="H2072"/>
      <c r="I2072"/>
      <c r="J2072"/>
      <c r="K2072" s="285">
        <v>40179.5</v>
      </c>
      <c r="L2072" s="286">
        <v>0</v>
      </c>
      <c r="M2072" s="286">
        <v>0</v>
      </c>
      <c r="N2072" s="286">
        <v>0</v>
      </c>
    </row>
    <row r="2073" spans="1:14" ht="15" x14ac:dyDescent="0.25">
      <c r="A2073" t="s">
        <v>766</v>
      </c>
      <c r="B2073" t="s">
        <v>526</v>
      </c>
      <c r="C2073">
        <v>1</v>
      </c>
      <c r="D2073" t="s">
        <v>525</v>
      </c>
      <c r="E2073" t="s">
        <v>519</v>
      </c>
      <c r="F2073" t="s">
        <v>519</v>
      </c>
      <c r="G2073" s="284">
        <v>0</v>
      </c>
      <c r="H2073"/>
      <c r="I2073"/>
      <c r="J2073"/>
      <c r="K2073" s="285">
        <v>40179.5</v>
      </c>
      <c r="L2073" s="286">
        <v>0</v>
      </c>
      <c r="M2073" s="286">
        <v>0</v>
      </c>
      <c r="N2073" s="286">
        <v>0</v>
      </c>
    </row>
    <row r="2074" spans="1:14" ht="15" x14ac:dyDescent="0.25">
      <c r="A2074" t="s">
        <v>765</v>
      </c>
      <c r="B2074" t="s">
        <v>526</v>
      </c>
      <c r="C2074">
        <v>1</v>
      </c>
      <c r="D2074" t="s">
        <v>525</v>
      </c>
      <c r="E2074" t="s">
        <v>519</v>
      </c>
      <c r="F2074" t="s">
        <v>519</v>
      </c>
      <c r="G2074" s="284">
        <v>0</v>
      </c>
      <c r="H2074"/>
      <c r="I2074"/>
      <c r="J2074"/>
      <c r="K2074" s="285">
        <v>40179.5</v>
      </c>
      <c r="L2074" s="286">
        <v>0</v>
      </c>
      <c r="M2074" s="286">
        <v>0</v>
      </c>
      <c r="N2074" s="286">
        <v>0</v>
      </c>
    </row>
    <row r="2075" spans="1:14" ht="15" x14ac:dyDescent="0.25">
      <c r="A2075" t="s">
        <v>764</v>
      </c>
      <c r="B2075" t="s">
        <v>526</v>
      </c>
      <c r="C2075">
        <v>1</v>
      </c>
      <c r="D2075" t="s">
        <v>525</v>
      </c>
      <c r="E2075" t="s">
        <v>519</v>
      </c>
      <c r="F2075" t="s">
        <v>519</v>
      </c>
      <c r="G2075" s="284">
        <v>0</v>
      </c>
      <c r="H2075"/>
      <c r="I2075"/>
      <c r="J2075"/>
      <c r="K2075" s="285">
        <v>40179.5</v>
      </c>
      <c r="L2075" s="286">
        <v>0</v>
      </c>
      <c r="M2075" s="286">
        <v>0</v>
      </c>
      <c r="N2075" s="286">
        <v>0</v>
      </c>
    </row>
    <row r="2076" spans="1:14" ht="15" x14ac:dyDescent="0.25">
      <c r="A2076" t="s">
        <v>763</v>
      </c>
      <c r="B2076" t="s">
        <v>526</v>
      </c>
      <c r="C2076">
        <v>1</v>
      </c>
      <c r="D2076" t="s">
        <v>525</v>
      </c>
      <c r="E2076" t="s">
        <v>519</v>
      </c>
      <c r="F2076" t="s">
        <v>519</v>
      </c>
      <c r="G2076" s="284">
        <v>0</v>
      </c>
      <c r="H2076"/>
      <c r="I2076"/>
      <c r="J2076"/>
      <c r="K2076" s="285">
        <v>40179.5</v>
      </c>
      <c r="L2076" s="286">
        <v>0</v>
      </c>
      <c r="M2076" s="286">
        <v>0</v>
      </c>
      <c r="N2076" s="286">
        <v>0</v>
      </c>
    </row>
    <row r="2077" spans="1:14" ht="15" x14ac:dyDescent="0.25">
      <c r="A2077" t="s">
        <v>762</v>
      </c>
      <c r="B2077" t="s">
        <v>526</v>
      </c>
      <c r="C2077">
        <v>1</v>
      </c>
      <c r="D2077" t="s">
        <v>525</v>
      </c>
      <c r="E2077" t="s">
        <v>519</v>
      </c>
      <c r="F2077" t="s">
        <v>519</v>
      </c>
      <c r="G2077" s="284">
        <v>0</v>
      </c>
      <c r="H2077"/>
      <c r="I2077"/>
      <c r="J2077"/>
      <c r="K2077" s="285">
        <v>40179.5</v>
      </c>
      <c r="L2077" s="286">
        <v>0</v>
      </c>
      <c r="M2077" s="286">
        <v>0</v>
      </c>
      <c r="N2077" s="286">
        <v>0</v>
      </c>
    </row>
    <row r="2078" spans="1:14" ht="15" x14ac:dyDescent="0.25">
      <c r="A2078" t="s">
        <v>761</v>
      </c>
      <c r="B2078" t="s">
        <v>526</v>
      </c>
      <c r="C2078">
        <v>1</v>
      </c>
      <c r="D2078" t="s">
        <v>525</v>
      </c>
      <c r="E2078" t="s">
        <v>519</v>
      </c>
      <c r="F2078" t="s">
        <v>519</v>
      </c>
      <c r="G2078" s="284">
        <v>0</v>
      </c>
      <c r="H2078"/>
      <c r="I2078"/>
      <c r="J2078"/>
      <c r="K2078" s="285">
        <v>40179.5</v>
      </c>
      <c r="L2078" s="286">
        <v>0</v>
      </c>
      <c r="M2078" s="286">
        <v>0</v>
      </c>
      <c r="N2078" s="286">
        <v>0</v>
      </c>
    </row>
    <row r="2079" spans="1:14" ht="15" x14ac:dyDescent="0.25">
      <c r="A2079" t="s">
        <v>760</v>
      </c>
      <c r="B2079" t="s">
        <v>526</v>
      </c>
      <c r="C2079">
        <v>1</v>
      </c>
      <c r="D2079" t="s">
        <v>525</v>
      </c>
      <c r="E2079" t="s">
        <v>519</v>
      </c>
      <c r="F2079" t="s">
        <v>519</v>
      </c>
      <c r="G2079" s="284">
        <v>0</v>
      </c>
      <c r="H2079"/>
      <c r="I2079"/>
      <c r="J2079"/>
      <c r="K2079" s="285">
        <v>40179.5</v>
      </c>
      <c r="L2079" s="286">
        <v>0</v>
      </c>
      <c r="M2079" s="286">
        <v>0</v>
      </c>
      <c r="N2079" s="286">
        <v>0</v>
      </c>
    </row>
    <row r="2080" spans="1:14" ht="15" x14ac:dyDescent="0.25">
      <c r="A2080" t="s">
        <v>759</v>
      </c>
      <c r="B2080" t="s">
        <v>526</v>
      </c>
      <c r="C2080">
        <v>1</v>
      </c>
      <c r="D2080" t="s">
        <v>525</v>
      </c>
      <c r="E2080" t="s">
        <v>519</v>
      </c>
      <c r="F2080" t="s">
        <v>519</v>
      </c>
      <c r="G2080" s="284">
        <v>0</v>
      </c>
      <c r="H2080"/>
      <c r="I2080"/>
      <c r="J2080"/>
      <c r="K2080" s="285">
        <v>40179.5</v>
      </c>
      <c r="L2080" s="286">
        <v>0</v>
      </c>
      <c r="M2080" s="286">
        <v>0</v>
      </c>
      <c r="N2080" s="286">
        <v>0</v>
      </c>
    </row>
    <row r="2081" spans="1:14" ht="15" x14ac:dyDescent="0.25">
      <c r="A2081" t="s">
        <v>758</v>
      </c>
      <c r="B2081" t="s">
        <v>526</v>
      </c>
      <c r="C2081">
        <v>1</v>
      </c>
      <c r="D2081" t="s">
        <v>525</v>
      </c>
      <c r="E2081" t="s">
        <v>519</v>
      </c>
      <c r="F2081" t="s">
        <v>519</v>
      </c>
      <c r="G2081" s="284">
        <v>0</v>
      </c>
      <c r="H2081"/>
      <c r="I2081"/>
      <c r="J2081"/>
      <c r="K2081" s="285">
        <v>40179.5</v>
      </c>
      <c r="L2081" s="286">
        <v>0</v>
      </c>
      <c r="M2081" s="286">
        <v>0</v>
      </c>
      <c r="N2081" s="286">
        <v>0</v>
      </c>
    </row>
    <row r="2082" spans="1:14" ht="15" x14ac:dyDescent="0.25">
      <c r="A2082" t="s">
        <v>757</v>
      </c>
      <c r="B2082" t="s">
        <v>526</v>
      </c>
      <c r="C2082">
        <v>1</v>
      </c>
      <c r="D2082" t="s">
        <v>525</v>
      </c>
      <c r="E2082" t="s">
        <v>519</v>
      </c>
      <c r="F2082" t="s">
        <v>519</v>
      </c>
      <c r="G2082" s="284">
        <v>0</v>
      </c>
      <c r="H2082"/>
      <c r="I2082"/>
      <c r="J2082"/>
      <c r="K2082" s="285">
        <v>40179.5</v>
      </c>
      <c r="L2082" s="286">
        <v>0</v>
      </c>
      <c r="M2082" s="286">
        <v>0</v>
      </c>
      <c r="N2082" s="286">
        <v>0</v>
      </c>
    </row>
    <row r="2083" spans="1:14" ht="15" x14ac:dyDescent="0.25">
      <c r="A2083" t="s">
        <v>756</v>
      </c>
      <c r="B2083" t="s">
        <v>526</v>
      </c>
      <c r="C2083">
        <v>1</v>
      </c>
      <c r="D2083" t="s">
        <v>525</v>
      </c>
      <c r="E2083" t="s">
        <v>519</v>
      </c>
      <c r="F2083" t="s">
        <v>519</v>
      </c>
      <c r="G2083" s="284">
        <v>0</v>
      </c>
      <c r="H2083"/>
      <c r="I2083"/>
      <c r="J2083"/>
      <c r="K2083" s="285">
        <v>40179.5</v>
      </c>
      <c r="L2083" s="286">
        <v>0</v>
      </c>
      <c r="M2083" s="286">
        <v>0</v>
      </c>
      <c r="N2083" s="286">
        <v>0</v>
      </c>
    </row>
    <row r="2084" spans="1:14" ht="15" x14ac:dyDescent="0.25">
      <c r="A2084" t="s">
        <v>755</v>
      </c>
      <c r="B2084" t="s">
        <v>526</v>
      </c>
      <c r="C2084">
        <v>1</v>
      </c>
      <c r="D2084" t="s">
        <v>525</v>
      </c>
      <c r="E2084" t="s">
        <v>519</v>
      </c>
      <c r="F2084" t="s">
        <v>519</v>
      </c>
      <c r="G2084" s="284">
        <v>0</v>
      </c>
      <c r="H2084"/>
      <c r="I2084"/>
      <c r="J2084"/>
      <c r="K2084" s="285">
        <v>40179.5</v>
      </c>
      <c r="L2084" s="286">
        <v>0</v>
      </c>
      <c r="M2084" s="286">
        <v>0</v>
      </c>
      <c r="N2084" s="286">
        <v>0</v>
      </c>
    </row>
    <row r="2085" spans="1:14" ht="15" x14ac:dyDescent="0.25">
      <c r="A2085" t="s">
        <v>754</v>
      </c>
      <c r="B2085" t="s">
        <v>526</v>
      </c>
      <c r="C2085">
        <v>1</v>
      </c>
      <c r="D2085" t="s">
        <v>525</v>
      </c>
      <c r="E2085" t="s">
        <v>519</v>
      </c>
      <c r="F2085" t="s">
        <v>519</v>
      </c>
      <c r="G2085" s="284">
        <v>0</v>
      </c>
      <c r="H2085"/>
      <c r="I2085"/>
      <c r="J2085"/>
      <c r="K2085" s="285">
        <v>40179.5</v>
      </c>
      <c r="L2085" s="286">
        <v>0</v>
      </c>
      <c r="M2085" s="286">
        <v>0</v>
      </c>
      <c r="N2085" s="286">
        <v>0</v>
      </c>
    </row>
    <row r="2086" spans="1:14" ht="15" x14ac:dyDescent="0.25">
      <c r="A2086" t="s">
        <v>753</v>
      </c>
      <c r="B2086" t="s">
        <v>526</v>
      </c>
      <c r="C2086">
        <v>1</v>
      </c>
      <c r="D2086" t="s">
        <v>525</v>
      </c>
      <c r="E2086" t="s">
        <v>519</v>
      </c>
      <c r="F2086" t="s">
        <v>519</v>
      </c>
      <c r="G2086" s="284">
        <v>0</v>
      </c>
      <c r="H2086"/>
      <c r="I2086"/>
      <c r="J2086"/>
      <c r="K2086" s="285">
        <v>40179.5</v>
      </c>
      <c r="L2086" s="286">
        <v>0</v>
      </c>
      <c r="M2086" s="286">
        <v>0</v>
      </c>
      <c r="N2086" s="286">
        <v>0</v>
      </c>
    </row>
    <row r="2087" spans="1:14" ht="15" x14ac:dyDescent="0.25">
      <c r="A2087" t="s">
        <v>752</v>
      </c>
      <c r="B2087" t="s">
        <v>526</v>
      </c>
      <c r="C2087">
        <v>1</v>
      </c>
      <c r="D2087" t="s">
        <v>525</v>
      </c>
      <c r="E2087" t="s">
        <v>519</v>
      </c>
      <c r="F2087" t="s">
        <v>519</v>
      </c>
      <c r="G2087" s="284">
        <v>0</v>
      </c>
      <c r="H2087"/>
      <c r="I2087"/>
      <c r="J2087"/>
      <c r="K2087" s="285">
        <v>40179.5</v>
      </c>
      <c r="L2087" s="286">
        <v>0</v>
      </c>
      <c r="M2087" s="286">
        <v>0</v>
      </c>
      <c r="N2087" s="286">
        <v>0</v>
      </c>
    </row>
    <row r="2088" spans="1:14" ht="15" x14ac:dyDescent="0.25">
      <c r="A2088" t="s">
        <v>751</v>
      </c>
      <c r="B2088" t="s">
        <v>526</v>
      </c>
      <c r="C2088">
        <v>1</v>
      </c>
      <c r="D2088" t="s">
        <v>525</v>
      </c>
      <c r="E2088" t="s">
        <v>519</v>
      </c>
      <c r="F2088" t="s">
        <v>519</v>
      </c>
      <c r="G2088" s="284">
        <v>0</v>
      </c>
      <c r="H2088"/>
      <c r="I2088"/>
      <c r="J2088"/>
      <c r="K2088" s="285">
        <v>40179.5</v>
      </c>
      <c r="L2088" s="286">
        <v>0</v>
      </c>
      <c r="M2088" s="286">
        <v>0</v>
      </c>
      <c r="N2088" s="286">
        <v>0</v>
      </c>
    </row>
    <row r="2089" spans="1:14" ht="15" x14ac:dyDescent="0.25">
      <c r="A2089" t="s">
        <v>750</v>
      </c>
      <c r="B2089" t="s">
        <v>526</v>
      </c>
      <c r="C2089">
        <v>1</v>
      </c>
      <c r="D2089" t="s">
        <v>525</v>
      </c>
      <c r="E2089" t="s">
        <v>519</v>
      </c>
      <c r="F2089" t="s">
        <v>519</v>
      </c>
      <c r="G2089" s="284">
        <v>0</v>
      </c>
      <c r="H2089"/>
      <c r="I2089"/>
      <c r="J2089"/>
      <c r="K2089" s="285">
        <v>40179.5</v>
      </c>
      <c r="L2089" s="286">
        <v>0</v>
      </c>
      <c r="M2089" s="286">
        <v>0</v>
      </c>
      <c r="N2089" s="286">
        <v>0</v>
      </c>
    </row>
    <row r="2090" spans="1:14" ht="15" x14ac:dyDescent="0.25">
      <c r="A2090" t="s">
        <v>749</v>
      </c>
      <c r="B2090" t="s">
        <v>526</v>
      </c>
      <c r="C2090">
        <v>1</v>
      </c>
      <c r="D2090" t="s">
        <v>525</v>
      </c>
      <c r="E2090" t="s">
        <v>519</v>
      </c>
      <c r="F2090" t="s">
        <v>519</v>
      </c>
      <c r="G2090" s="284">
        <v>0</v>
      </c>
      <c r="H2090"/>
      <c r="I2090"/>
      <c r="J2090"/>
      <c r="K2090" s="285">
        <v>40179.5</v>
      </c>
      <c r="L2090" s="286">
        <v>0</v>
      </c>
      <c r="M2090" s="286">
        <v>0</v>
      </c>
      <c r="N2090" s="286">
        <v>0</v>
      </c>
    </row>
    <row r="2091" spans="1:14" ht="15" x14ac:dyDescent="0.25">
      <c r="A2091" t="s">
        <v>748</v>
      </c>
      <c r="B2091" t="s">
        <v>526</v>
      </c>
      <c r="C2091">
        <v>1</v>
      </c>
      <c r="D2091" t="s">
        <v>525</v>
      </c>
      <c r="E2091" t="s">
        <v>519</v>
      </c>
      <c r="F2091" t="s">
        <v>519</v>
      </c>
      <c r="G2091" s="284">
        <v>0</v>
      </c>
      <c r="H2091"/>
      <c r="I2091"/>
      <c r="J2091"/>
      <c r="K2091" s="285">
        <v>40179.5</v>
      </c>
      <c r="L2091" s="286">
        <v>0</v>
      </c>
      <c r="M2091" s="286">
        <v>0</v>
      </c>
      <c r="N2091" s="286">
        <v>0</v>
      </c>
    </row>
    <row r="2092" spans="1:14" ht="15" x14ac:dyDescent="0.25">
      <c r="A2092" t="s">
        <v>747</v>
      </c>
      <c r="B2092" t="s">
        <v>526</v>
      </c>
      <c r="C2092">
        <v>1</v>
      </c>
      <c r="D2092" t="s">
        <v>525</v>
      </c>
      <c r="E2092" t="s">
        <v>519</v>
      </c>
      <c r="F2092" t="s">
        <v>519</v>
      </c>
      <c r="G2092" s="284">
        <v>0</v>
      </c>
      <c r="H2092"/>
      <c r="I2092"/>
      <c r="J2092"/>
      <c r="K2092" s="285">
        <v>40179.5</v>
      </c>
      <c r="L2092" s="286">
        <v>0</v>
      </c>
      <c r="M2092" s="286">
        <v>0</v>
      </c>
      <c r="N2092" s="286">
        <v>0</v>
      </c>
    </row>
    <row r="2093" spans="1:14" ht="15" x14ac:dyDescent="0.25">
      <c r="A2093" t="s">
        <v>746</v>
      </c>
      <c r="B2093" t="s">
        <v>526</v>
      </c>
      <c r="C2093">
        <v>1</v>
      </c>
      <c r="D2093" t="s">
        <v>525</v>
      </c>
      <c r="E2093" t="s">
        <v>519</v>
      </c>
      <c r="F2093" t="s">
        <v>519</v>
      </c>
      <c r="G2093" s="284">
        <v>0</v>
      </c>
      <c r="H2093"/>
      <c r="I2093"/>
      <c r="J2093"/>
      <c r="K2093" s="285">
        <v>40179.5</v>
      </c>
      <c r="L2093" s="286">
        <v>0</v>
      </c>
      <c r="M2093" s="286">
        <v>0</v>
      </c>
      <c r="N2093" s="286">
        <v>0</v>
      </c>
    </row>
    <row r="2094" spans="1:14" ht="15" x14ac:dyDescent="0.25">
      <c r="A2094" t="s">
        <v>745</v>
      </c>
      <c r="B2094" t="s">
        <v>526</v>
      </c>
      <c r="C2094">
        <v>1</v>
      </c>
      <c r="D2094" t="s">
        <v>525</v>
      </c>
      <c r="E2094" t="s">
        <v>519</v>
      </c>
      <c r="F2094" t="s">
        <v>519</v>
      </c>
      <c r="G2094" s="284">
        <v>0</v>
      </c>
      <c r="H2094"/>
      <c r="I2094"/>
      <c r="J2094"/>
      <c r="K2094" s="285">
        <v>40179.5</v>
      </c>
      <c r="L2094" s="286">
        <v>0</v>
      </c>
      <c r="M2094" s="286">
        <v>0</v>
      </c>
      <c r="N2094" s="286">
        <v>0</v>
      </c>
    </row>
    <row r="2095" spans="1:14" ht="15" x14ac:dyDescent="0.25">
      <c r="A2095" t="s">
        <v>744</v>
      </c>
      <c r="B2095" t="s">
        <v>526</v>
      </c>
      <c r="C2095">
        <v>1</v>
      </c>
      <c r="D2095" t="s">
        <v>525</v>
      </c>
      <c r="E2095" t="s">
        <v>519</v>
      </c>
      <c r="F2095" t="s">
        <v>519</v>
      </c>
      <c r="G2095" s="284">
        <v>0</v>
      </c>
      <c r="H2095"/>
      <c r="I2095"/>
      <c r="J2095"/>
      <c r="K2095" s="285">
        <v>40179.5</v>
      </c>
      <c r="L2095" s="286">
        <v>0</v>
      </c>
      <c r="M2095" s="286">
        <v>0</v>
      </c>
      <c r="N2095" s="286">
        <v>0</v>
      </c>
    </row>
    <row r="2096" spans="1:14" ht="15" x14ac:dyDescent="0.25">
      <c r="A2096" t="s">
        <v>743</v>
      </c>
      <c r="B2096" t="s">
        <v>526</v>
      </c>
      <c r="C2096">
        <v>1</v>
      </c>
      <c r="D2096" t="s">
        <v>525</v>
      </c>
      <c r="E2096" t="s">
        <v>519</v>
      </c>
      <c r="F2096" t="s">
        <v>519</v>
      </c>
      <c r="G2096" s="284">
        <v>0</v>
      </c>
      <c r="H2096"/>
      <c r="I2096"/>
      <c r="J2096"/>
      <c r="K2096" s="285">
        <v>40179.5</v>
      </c>
      <c r="L2096" s="286">
        <v>0</v>
      </c>
      <c r="M2096" s="286">
        <v>0</v>
      </c>
      <c r="N2096" s="286">
        <v>0</v>
      </c>
    </row>
    <row r="2097" spans="1:14" ht="15" x14ac:dyDescent="0.25">
      <c r="A2097" t="s">
        <v>742</v>
      </c>
      <c r="B2097" t="s">
        <v>526</v>
      </c>
      <c r="C2097">
        <v>1</v>
      </c>
      <c r="D2097" t="s">
        <v>525</v>
      </c>
      <c r="E2097" t="s">
        <v>519</v>
      </c>
      <c r="F2097" t="s">
        <v>519</v>
      </c>
      <c r="G2097" s="284">
        <v>0</v>
      </c>
      <c r="H2097"/>
      <c r="I2097"/>
      <c r="J2097"/>
      <c r="K2097" s="285">
        <v>40179.5</v>
      </c>
      <c r="L2097" s="286">
        <v>0</v>
      </c>
      <c r="M2097" s="286">
        <v>0</v>
      </c>
      <c r="N2097" s="286">
        <v>0</v>
      </c>
    </row>
    <row r="2098" spans="1:14" ht="15" x14ac:dyDescent="0.25">
      <c r="A2098" t="s">
        <v>741</v>
      </c>
      <c r="B2098" t="s">
        <v>526</v>
      </c>
      <c r="C2098">
        <v>1</v>
      </c>
      <c r="D2098" t="s">
        <v>525</v>
      </c>
      <c r="E2098" t="s">
        <v>519</v>
      </c>
      <c r="F2098" t="s">
        <v>519</v>
      </c>
      <c r="G2098" s="284">
        <v>0</v>
      </c>
      <c r="H2098"/>
      <c r="I2098"/>
      <c r="J2098"/>
      <c r="K2098" s="285">
        <v>40179.5</v>
      </c>
      <c r="L2098" s="286">
        <v>0</v>
      </c>
      <c r="M2098" s="286">
        <v>0</v>
      </c>
      <c r="N2098" s="286">
        <v>0</v>
      </c>
    </row>
    <row r="2099" spans="1:14" ht="15" x14ac:dyDescent="0.25">
      <c r="A2099" t="s">
        <v>740</v>
      </c>
      <c r="B2099" t="s">
        <v>526</v>
      </c>
      <c r="C2099">
        <v>1</v>
      </c>
      <c r="D2099" t="s">
        <v>525</v>
      </c>
      <c r="E2099" t="s">
        <v>519</v>
      </c>
      <c r="F2099" t="s">
        <v>519</v>
      </c>
      <c r="G2099" s="284">
        <v>0</v>
      </c>
      <c r="H2099"/>
      <c r="I2099"/>
      <c r="J2099"/>
      <c r="K2099" s="285">
        <v>40179.5</v>
      </c>
      <c r="L2099" s="286">
        <v>0</v>
      </c>
      <c r="M2099" s="286">
        <v>0</v>
      </c>
      <c r="N2099" s="286">
        <v>0</v>
      </c>
    </row>
    <row r="2100" spans="1:14" ht="15" x14ac:dyDescent="0.25">
      <c r="A2100" t="s">
        <v>739</v>
      </c>
      <c r="B2100" t="s">
        <v>526</v>
      </c>
      <c r="C2100">
        <v>1</v>
      </c>
      <c r="D2100" t="s">
        <v>525</v>
      </c>
      <c r="E2100" t="s">
        <v>519</v>
      </c>
      <c r="F2100" t="s">
        <v>519</v>
      </c>
      <c r="G2100" s="284">
        <v>0</v>
      </c>
      <c r="H2100"/>
      <c r="I2100"/>
      <c r="J2100"/>
      <c r="K2100" s="285">
        <v>40179.5</v>
      </c>
      <c r="L2100" s="286">
        <v>0</v>
      </c>
      <c r="M2100" s="286">
        <v>0</v>
      </c>
      <c r="N2100" s="286">
        <v>0</v>
      </c>
    </row>
    <row r="2101" spans="1:14" ht="15" x14ac:dyDescent="0.25">
      <c r="A2101" t="s">
        <v>738</v>
      </c>
      <c r="B2101" t="s">
        <v>526</v>
      </c>
      <c r="C2101">
        <v>1</v>
      </c>
      <c r="D2101" t="s">
        <v>525</v>
      </c>
      <c r="E2101" t="s">
        <v>519</v>
      </c>
      <c r="F2101" t="s">
        <v>519</v>
      </c>
      <c r="G2101" s="284">
        <v>0</v>
      </c>
      <c r="H2101"/>
      <c r="I2101"/>
      <c r="J2101"/>
      <c r="K2101" s="285">
        <v>40179.5</v>
      </c>
      <c r="L2101" s="286">
        <v>0</v>
      </c>
      <c r="M2101" s="286">
        <v>0</v>
      </c>
      <c r="N2101" s="286">
        <v>0</v>
      </c>
    </row>
    <row r="2102" spans="1:14" ht="15" x14ac:dyDescent="0.25">
      <c r="A2102" t="s">
        <v>737</v>
      </c>
      <c r="B2102" t="s">
        <v>526</v>
      </c>
      <c r="C2102">
        <v>1</v>
      </c>
      <c r="D2102" t="s">
        <v>525</v>
      </c>
      <c r="E2102" t="s">
        <v>519</v>
      </c>
      <c r="F2102" t="s">
        <v>519</v>
      </c>
      <c r="G2102" s="284">
        <v>0</v>
      </c>
      <c r="H2102"/>
      <c r="I2102"/>
      <c r="J2102"/>
      <c r="K2102" s="285">
        <v>40179.5</v>
      </c>
      <c r="L2102" s="286">
        <v>0</v>
      </c>
      <c r="M2102" s="286">
        <v>0</v>
      </c>
      <c r="N2102" s="286">
        <v>0</v>
      </c>
    </row>
    <row r="2103" spans="1:14" ht="15" x14ac:dyDescent="0.25">
      <c r="A2103" t="s">
        <v>736</v>
      </c>
      <c r="B2103" t="s">
        <v>526</v>
      </c>
      <c r="C2103">
        <v>1</v>
      </c>
      <c r="D2103" t="s">
        <v>525</v>
      </c>
      <c r="E2103" t="s">
        <v>519</v>
      </c>
      <c r="F2103" t="s">
        <v>519</v>
      </c>
      <c r="G2103" s="284">
        <v>0</v>
      </c>
      <c r="H2103"/>
      <c r="I2103"/>
      <c r="J2103"/>
      <c r="K2103" s="285">
        <v>40179.5</v>
      </c>
      <c r="L2103" s="286">
        <v>0</v>
      </c>
      <c r="M2103" s="286">
        <v>0</v>
      </c>
      <c r="N2103" s="286">
        <v>0</v>
      </c>
    </row>
    <row r="2104" spans="1:14" ht="15" x14ac:dyDescent="0.25">
      <c r="A2104" t="s">
        <v>735</v>
      </c>
      <c r="B2104" t="s">
        <v>526</v>
      </c>
      <c r="C2104">
        <v>1</v>
      </c>
      <c r="D2104" t="s">
        <v>525</v>
      </c>
      <c r="E2104" t="s">
        <v>519</v>
      </c>
      <c r="F2104" t="s">
        <v>519</v>
      </c>
      <c r="G2104" s="284">
        <v>0</v>
      </c>
      <c r="H2104"/>
      <c r="I2104"/>
      <c r="J2104"/>
      <c r="K2104" s="285">
        <v>40179.5</v>
      </c>
      <c r="L2104" s="286">
        <v>0</v>
      </c>
      <c r="M2104" s="286">
        <v>0</v>
      </c>
      <c r="N2104" s="286">
        <v>0</v>
      </c>
    </row>
    <row r="2105" spans="1:14" ht="15" x14ac:dyDescent="0.25">
      <c r="A2105" t="s">
        <v>734</v>
      </c>
      <c r="B2105" t="s">
        <v>526</v>
      </c>
      <c r="C2105">
        <v>1</v>
      </c>
      <c r="D2105" t="s">
        <v>525</v>
      </c>
      <c r="E2105" t="s">
        <v>519</v>
      </c>
      <c r="F2105" t="s">
        <v>519</v>
      </c>
      <c r="G2105" s="284">
        <v>0</v>
      </c>
      <c r="H2105"/>
      <c r="I2105"/>
      <c r="J2105"/>
      <c r="K2105" s="285">
        <v>40179.5</v>
      </c>
      <c r="L2105" s="286">
        <v>0</v>
      </c>
      <c r="M2105" s="286">
        <v>0</v>
      </c>
      <c r="N2105" s="286">
        <v>0</v>
      </c>
    </row>
    <row r="2106" spans="1:14" ht="15" x14ac:dyDescent="0.25">
      <c r="A2106" t="s">
        <v>733</v>
      </c>
      <c r="B2106" t="s">
        <v>526</v>
      </c>
      <c r="C2106">
        <v>1</v>
      </c>
      <c r="D2106" t="s">
        <v>525</v>
      </c>
      <c r="E2106" t="s">
        <v>519</v>
      </c>
      <c r="F2106" t="s">
        <v>519</v>
      </c>
      <c r="G2106" s="284">
        <v>0</v>
      </c>
      <c r="H2106"/>
      <c r="I2106"/>
      <c r="J2106"/>
      <c r="K2106" s="285">
        <v>40179.5</v>
      </c>
      <c r="L2106" s="286">
        <v>0</v>
      </c>
      <c r="M2106" s="286">
        <v>0</v>
      </c>
      <c r="N2106" s="286">
        <v>0</v>
      </c>
    </row>
    <row r="2107" spans="1:14" ht="15" x14ac:dyDescent="0.25">
      <c r="A2107" t="s">
        <v>732</v>
      </c>
      <c r="B2107" t="s">
        <v>526</v>
      </c>
      <c r="C2107">
        <v>1</v>
      </c>
      <c r="D2107" t="s">
        <v>525</v>
      </c>
      <c r="E2107" t="s">
        <v>519</v>
      </c>
      <c r="F2107" t="s">
        <v>519</v>
      </c>
      <c r="G2107" s="284">
        <v>0</v>
      </c>
      <c r="H2107"/>
      <c r="I2107"/>
      <c r="J2107"/>
      <c r="K2107" s="285">
        <v>40179.5</v>
      </c>
      <c r="L2107" s="286">
        <v>0</v>
      </c>
      <c r="M2107" s="286">
        <v>0</v>
      </c>
      <c r="N2107" s="286">
        <v>0</v>
      </c>
    </row>
    <row r="2108" spans="1:14" ht="15" x14ac:dyDescent="0.25">
      <c r="A2108" t="s">
        <v>731</v>
      </c>
      <c r="B2108" t="s">
        <v>526</v>
      </c>
      <c r="C2108">
        <v>1</v>
      </c>
      <c r="D2108" t="s">
        <v>525</v>
      </c>
      <c r="E2108" t="s">
        <v>519</v>
      </c>
      <c r="F2108" t="s">
        <v>519</v>
      </c>
      <c r="G2108" s="284">
        <v>0</v>
      </c>
      <c r="H2108"/>
      <c r="I2108"/>
      <c r="J2108"/>
      <c r="K2108" s="285">
        <v>40179.5</v>
      </c>
      <c r="L2108" s="286">
        <v>0</v>
      </c>
      <c r="M2108" s="286">
        <v>0</v>
      </c>
      <c r="N2108" s="286">
        <v>0</v>
      </c>
    </row>
    <row r="2109" spans="1:14" ht="15" x14ac:dyDescent="0.25">
      <c r="A2109" t="s">
        <v>730</v>
      </c>
      <c r="B2109" t="s">
        <v>526</v>
      </c>
      <c r="C2109">
        <v>1</v>
      </c>
      <c r="D2109" t="s">
        <v>525</v>
      </c>
      <c r="E2109" t="s">
        <v>519</v>
      </c>
      <c r="F2109" t="s">
        <v>519</v>
      </c>
      <c r="G2109" s="284">
        <v>0</v>
      </c>
      <c r="H2109"/>
      <c r="I2109"/>
      <c r="J2109"/>
      <c r="K2109" s="285">
        <v>40179.5</v>
      </c>
      <c r="L2109" s="286">
        <v>0</v>
      </c>
      <c r="M2109" s="286">
        <v>0</v>
      </c>
      <c r="N2109" s="286">
        <v>0</v>
      </c>
    </row>
    <row r="2110" spans="1:14" ht="15" x14ac:dyDescent="0.25">
      <c r="A2110" t="s">
        <v>729</v>
      </c>
      <c r="B2110" t="s">
        <v>526</v>
      </c>
      <c r="C2110">
        <v>1</v>
      </c>
      <c r="D2110" t="s">
        <v>525</v>
      </c>
      <c r="E2110" t="s">
        <v>519</v>
      </c>
      <c r="F2110" t="s">
        <v>519</v>
      </c>
      <c r="G2110" s="284">
        <v>0</v>
      </c>
      <c r="H2110"/>
      <c r="I2110"/>
      <c r="J2110"/>
      <c r="K2110" s="285">
        <v>40179.5</v>
      </c>
      <c r="L2110" s="286">
        <v>0</v>
      </c>
      <c r="M2110" s="286">
        <v>0</v>
      </c>
      <c r="N2110" s="286">
        <v>0</v>
      </c>
    </row>
    <row r="2111" spans="1:14" ht="15" x14ac:dyDescent="0.25">
      <c r="A2111" t="s">
        <v>728</v>
      </c>
      <c r="B2111" t="s">
        <v>526</v>
      </c>
      <c r="C2111">
        <v>1</v>
      </c>
      <c r="D2111" t="s">
        <v>525</v>
      </c>
      <c r="E2111" t="s">
        <v>519</v>
      </c>
      <c r="F2111" t="s">
        <v>519</v>
      </c>
      <c r="G2111" s="284">
        <v>0</v>
      </c>
      <c r="H2111"/>
      <c r="I2111"/>
      <c r="J2111"/>
      <c r="K2111" s="285">
        <v>40179.5</v>
      </c>
      <c r="L2111" s="286">
        <v>0</v>
      </c>
      <c r="M2111" s="286">
        <v>0</v>
      </c>
      <c r="N2111" s="286">
        <v>0</v>
      </c>
    </row>
    <row r="2112" spans="1:14" ht="15" x14ac:dyDescent="0.25">
      <c r="A2112" t="s">
        <v>727</v>
      </c>
      <c r="B2112" t="s">
        <v>526</v>
      </c>
      <c r="C2112">
        <v>1</v>
      </c>
      <c r="D2112" t="s">
        <v>525</v>
      </c>
      <c r="E2112" t="s">
        <v>519</v>
      </c>
      <c r="F2112" t="s">
        <v>519</v>
      </c>
      <c r="G2112" s="284">
        <v>0</v>
      </c>
      <c r="H2112"/>
      <c r="I2112"/>
      <c r="J2112"/>
      <c r="K2112" s="285">
        <v>40179.5</v>
      </c>
      <c r="L2112" s="286">
        <v>0</v>
      </c>
      <c r="M2112" s="286">
        <v>0</v>
      </c>
      <c r="N2112" s="286">
        <v>0</v>
      </c>
    </row>
    <row r="2113" spans="1:14" ht="15" x14ac:dyDescent="0.25">
      <c r="A2113" t="s">
        <v>726</v>
      </c>
      <c r="B2113" t="s">
        <v>526</v>
      </c>
      <c r="C2113">
        <v>1</v>
      </c>
      <c r="D2113" t="s">
        <v>525</v>
      </c>
      <c r="E2113" t="s">
        <v>519</v>
      </c>
      <c r="F2113" t="s">
        <v>519</v>
      </c>
      <c r="G2113" s="284">
        <v>0</v>
      </c>
      <c r="H2113"/>
      <c r="I2113"/>
      <c r="J2113"/>
      <c r="K2113" s="285">
        <v>40179.5</v>
      </c>
      <c r="L2113" s="286">
        <v>0</v>
      </c>
      <c r="M2113" s="286">
        <v>0</v>
      </c>
      <c r="N2113" s="286">
        <v>0</v>
      </c>
    </row>
    <row r="2114" spans="1:14" ht="15" x14ac:dyDescent="0.25">
      <c r="A2114" t="s">
        <v>725</v>
      </c>
      <c r="B2114" t="s">
        <v>526</v>
      </c>
      <c r="C2114">
        <v>1</v>
      </c>
      <c r="D2114" t="s">
        <v>525</v>
      </c>
      <c r="E2114" t="s">
        <v>519</v>
      </c>
      <c r="F2114" t="s">
        <v>519</v>
      </c>
      <c r="G2114" s="284">
        <v>0</v>
      </c>
      <c r="H2114"/>
      <c r="I2114"/>
      <c r="J2114"/>
      <c r="K2114" s="285">
        <v>40179.5</v>
      </c>
      <c r="L2114" s="286">
        <v>0</v>
      </c>
      <c r="M2114" s="286">
        <v>0</v>
      </c>
      <c r="N2114" s="286">
        <v>0</v>
      </c>
    </row>
    <row r="2115" spans="1:14" ht="15" x14ac:dyDescent="0.25">
      <c r="A2115" t="s">
        <v>724</v>
      </c>
      <c r="B2115" t="s">
        <v>526</v>
      </c>
      <c r="C2115">
        <v>1</v>
      </c>
      <c r="D2115" t="s">
        <v>525</v>
      </c>
      <c r="E2115" t="s">
        <v>519</v>
      </c>
      <c r="F2115" t="s">
        <v>519</v>
      </c>
      <c r="G2115" s="284">
        <v>0</v>
      </c>
      <c r="H2115"/>
      <c r="I2115"/>
      <c r="J2115"/>
      <c r="K2115" s="285">
        <v>40179.5</v>
      </c>
      <c r="L2115" s="286">
        <v>0</v>
      </c>
      <c r="M2115" s="286">
        <v>0</v>
      </c>
      <c r="N2115" s="286">
        <v>0</v>
      </c>
    </row>
    <row r="2116" spans="1:14" ht="15" x14ac:dyDescent="0.25">
      <c r="A2116" t="s">
        <v>723</v>
      </c>
      <c r="B2116" t="s">
        <v>526</v>
      </c>
      <c r="C2116">
        <v>1</v>
      </c>
      <c r="D2116" t="s">
        <v>525</v>
      </c>
      <c r="E2116" t="s">
        <v>519</v>
      </c>
      <c r="F2116" t="s">
        <v>519</v>
      </c>
      <c r="G2116" s="284">
        <v>0</v>
      </c>
      <c r="H2116"/>
      <c r="I2116"/>
      <c r="J2116"/>
      <c r="K2116" s="285">
        <v>40179.5</v>
      </c>
      <c r="L2116" s="286">
        <v>0</v>
      </c>
      <c r="M2116" s="286">
        <v>0</v>
      </c>
      <c r="N2116" s="286">
        <v>0</v>
      </c>
    </row>
    <row r="2117" spans="1:14" ht="15" x14ac:dyDescent="0.25">
      <c r="A2117" t="s">
        <v>722</v>
      </c>
      <c r="B2117" t="s">
        <v>526</v>
      </c>
      <c r="C2117">
        <v>1</v>
      </c>
      <c r="D2117" t="s">
        <v>525</v>
      </c>
      <c r="E2117" t="s">
        <v>519</v>
      </c>
      <c r="F2117" t="s">
        <v>519</v>
      </c>
      <c r="G2117" s="284">
        <v>0</v>
      </c>
      <c r="H2117"/>
      <c r="I2117"/>
      <c r="J2117"/>
      <c r="K2117" s="285">
        <v>40179.5</v>
      </c>
      <c r="L2117" s="286">
        <v>0</v>
      </c>
      <c r="M2117" s="286">
        <v>0</v>
      </c>
      <c r="N2117" s="286">
        <v>0</v>
      </c>
    </row>
    <row r="2118" spans="1:14" ht="15" x14ac:dyDescent="0.25">
      <c r="A2118" t="s">
        <v>721</v>
      </c>
      <c r="B2118" t="s">
        <v>526</v>
      </c>
      <c r="C2118">
        <v>1</v>
      </c>
      <c r="D2118" t="s">
        <v>525</v>
      </c>
      <c r="E2118" t="s">
        <v>519</v>
      </c>
      <c r="F2118" t="s">
        <v>519</v>
      </c>
      <c r="G2118" s="284">
        <v>0</v>
      </c>
      <c r="H2118"/>
      <c r="I2118"/>
      <c r="J2118"/>
      <c r="K2118" s="285">
        <v>40179.5</v>
      </c>
      <c r="L2118" s="286">
        <v>0</v>
      </c>
      <c r="M2118" s="286">
        <v>0</v>
      </c>
      <c r="N2118" s="286">
        <v>0</v>
      </c>
    </row>
    <row r="2119" spans="1:14" ht="15" x14ac:dyDescent="0.25">
      <c r="A2119" t="s">
        <v>720</v>
      </c>
      <c r="B2119" t="s">
        <v>526</v>
      </c>
      <c r="C2119">
        <v>1</v>
      </c>
      <c r="D2119" t="s">
        <v>525</v>
      </c>
      <c r="E2119" t="s">
        <v>519</v>
      </c>
      <c r="F2119" t="s">
        <v>519</v>
      </c>
      <c r="G2119" s="284">
        <v>0</v>
      </c>
      <c r="H2119"/>
      <c r="I2119"/>
      <c r="J2119"/>
      <c r="K2119" s="285">
        <v>40179.5</v>
      </c>
      <c r="L2119" s="286">
        <v>0</v>
      </c>
      <c r="M2119" s="286">
        <v>0</v>
      </c>
      <c r="N2119" s="286">
        <v>0</v>
      </c>
    </row>
    <row r="2120" spans="1:14" ht="15" x14ac:dyDescent="0.25">
      <c r="A2120" t="s">
        <v>719</v>
      </c>
      <c r="B2120" t="s">
        <v>526</v>
      </c>
      <c r="C2120">
        <v>1</v>
      </c>
      <c r="D2120" t="s">
        <v>525</v>
      </c>
      <c r="E2120" t="s">
        <v>519</v>
      </c>
      <c r="F2120" t="s">
        <v>519</v>
      </c>
      <c r="G2120" s="284">
        <v>0</v>
      </c>
      <c r="H2120"/>
      <c r="I2120"/>
      <c r="J2120"/>
      <c r="K2120" s="285">
        <v>40179.5</v>
      </c>
      <c r="L2120" s="286">
        <v>0</v>
      </c>
      <c r="M2120" s="286">
        <v>0</v>
      </c>
      <c r="N2120" s="286">
        <v>0</v>
      </c>
    </row>
    <row r="2121" spans="1:14" ht="15" x14ac:dyDescent="0.25">
      <c r="A2121" t="s">
        <v>718</v>
      </c>
      <c r="B2121" t="s">
        <v>526</v>
      </c>
      <c r="C2121">
        <v>1</v>
      </c>
      <c r="D2121" t="s">
        <v>525</v>
      </c>
      <c r="E2121" t="s">
        <v>519</v>
      </c>
      <c r="F2121" t="s">
        <v>519</v>
      </c>
      <c r="G2121" s="284">
        <v>0</v>
      </c>
      <c r="H2121"/>
      <c r="I2121"/>
      <c r="J2121"/>
      <c r="K2121" s="285">
        <v>40179.5</v>
      </c>
      <c r="L2121" s="286">
        <v>0</v>
      </c>
      <c r="M2121" s="286">
        <v>0</v>
      </c>
      <c r="N2121" s="286">
        <v>0</v>
      </c>
    </row>
    <row r="2122" spans="1:14" ht="15" x14ac:dyDescent="0.25">
      <c r="A2122" t="s">
        <v>717</v>
      </c>
      <c r="B2122" t="s">
        <v>526</v>
      </c>
      <c r="C2122">
        <v>1</v>
      </c>
      <c r="D2122" t="s">
        <v>525</v>
      </c>
      <c r="E2122" t="s">
        <v>519</v>
      </c>
      <c r="F2122" t="s">
        <v>519</v>
      </c>
      <c r="G2122" s="284">
        <v>0</v>
      </c>
      <c r="H2122"/>
      <c r="I2122"/>
      <c r="J2122"/>
      <c r="K2122" s="285">
        <v>40179.5</v>
      </c>
      <c r="L2122" s="286">
        <v>0</v>
      </c>
      <c r="M2122" s="286">
        <v>0</v>
      </c>
      <c r="N2122" s="286">
        <v>0</v>
      </c>
    </row>
    <row r="2123" spans="1:14" ht="15" x14ac:dyDescent="0.25">
      <c r="A2123" t="s">
        <v>716</v>
      </c>
      <c r="B2123" t="s">
        <v>526</v>
      </c>
      <c r="C2123">
        <v>1</v>
      </c>
      <c r="D2123" t="s">
        <v>525</v>
      </c>
      <c r="E2123" t="s">
        <v>519</v>
      </c>
      <c r="F2123" t="s">
        <v>519</v>
      </c>
      <c r="G2123" s="284">
        <v>0</v>
      </c>
      <c r="H2123"/>
      <c r="I2123"/>
      <c r="J2123"/>
      <c r="K2123" s="285">
        <v>40179.5</v>
      </c>
      <c r="L2123" s="286">
        <v>0</v>
      </c>
      <c r="M2123" s="286">
        <v>0</v>
      </c>
      <c r="N2123" s="286">
        <v>0</v>
      </c>
    </row>
    <row r="2124" spans="1:14" ht="15" x14ac:dyDescent="0.25">
      <c r="A2124" t="s">
        <v>715</v>
      </c>
      <c r="B2124" t="s">
        <v>526</v>
      </c>
      <c r="C2124">
        <v>1</v>
      </c>
      <c r="D2124" t="s">
        <v>525</v>
      </c>
      <c r="E2124" t="s">
        <v>519</v>
      </c>
      <c r="F2124" t="s">
        <v>519</v>
      </c>
      <c r="G2124" s="284">
        <v>0</v>
      </c>
      <c r="H2124"/>
      <c r="I2124"/>
      <c r="J2124"/>
      <c r="K2124" s="285">
        <v>40179.5</v>
      </c>
      <c r="L2124" s="286">
        <v>0</v>
      </c>
      <c r="M2124" s="286">
        <v>0</v>
      </c>
      <c r="N2124" s="286">
        <v>0</v>
      </c>
    </row>
    <row r="2125" spans="1:14" ht="15" x14ac:dyDescent="0.25">
      <c r="A2125" t="s">
        <v>714</v>
      </c>
      <c r="B2125" t="s">
        <v>526</v>
      </c>
      <c r="C2125">
        <v>1</v>
      </c>
      <c r="D2125" t="s">
        <v>525</v>
      </c>
      <c r="E2125" t="s">
        <v>519</v>
      </c>
      <c r="F2125" t="s">
        <v>519</v>
      </c>
      <c r="G2125" s="284">
        <v>0</v>
      </c>
      <c r="H2125"/>
      <c r="I2125"/>
      <c r="J2125"/>
      <c r="K2125" s="285">
        <v>40179.5</v>
      </c>
      <c r="L2125" s="286">
        <v>0</v>
      </c>
      <c r="M2125" s="286">
        <v>0</v>
      </c>
      <c r="N2125" s="286">
        <v>0</v>
      </c>
    </row>
    <row r="2126" spans="1:14" ht="15" x14ac:dyDescent="0.25">
      <c r="A2126" t="s">
        <v>713</v>
      </c>
      <c r="B2126" t="s">
        <v>526</v>
      </c>
      <c r="C2126">
        <v>1</v>
      </c>
      <c r="D2126" t="s">
        <v>525</v>
      </c>
      <c r="E2126" t="s">
        <v>519</v>
      </c>
      <c r="F2126" t="s">
        <v>519</v>
      </c>
      <c r="G2126" s="284">
        <v>0</v>
      </c>
      <c r="H2126"/>
      <c r="I2126"/>
      <c r="J2126"/>
      <c r="K2126" s="285">
        <v>40179.5</v>
      </c>
      <c r="L2126" s="286">
        <v>0</v>
      </c>
      <c r="M2126" s="286">
        <v>0</v>
      </c>
      <c r="N2126" s="286">
        <v>0</v>
      </c>
    </row>
    <row r="2127" spans="1:14" ht="15" x14ac:dyDescent="0.25">
      <c r="A2127" t="s">
        <v>712</v>
      </c>
      <c r="B2127" t="s">
        <v>526</v>
      </c>
      <c r="C2127">
        <v>1</v>
      </c>
      <c r="D2127" t="s">
        <v>525</v>
      </c>
      <c r="E2127" t="s">
        <v>519</v>
      </c>
      <c r="F2127" t="s">
        <v>519</v>
      </c>
      <c r="G2127" s="284">
        <v>0</v>
      </c>
      <c r="H2127"/>
      <c r="I2127"/>
      <c r="J2127"/>
      <c r="K2127" s="285">
        <v>40179.5</v>
      </c>
      <c r="L2127" s="286">
        <v>0</v>
      </c>
      <c r="M2127" s="286">
        <v>0</v>
      </c>
      <c r="N2127" s="286">
        <v>0</v>
      </c>
    </row>
    <row r="2128" spans="1:14" ht="15" x14ac:dyDescent="0.25">
      <c r="A2128" t="s">
        <v>711</v>
      </c>
      <c r="B2128" t="s">
        <v>526</v>
      </c>
      <c r="C2128">
        <v>1</v>
      </c>
      <c r="D2128" t="s">
        <v>525</v>
      </c>
      <c r="E2128" t="s">
        <v>519</v>
      </c>
      <c r="F2128" t="s">
        <v>519</v>
      </c>
      <c r="G2128" s="284">
        <v>0</v>
      </c>
      <c r="H2128"/>
      <c r="I2128"/>
      <c r="J2128"/>
      <c r="K2128" s="285">
        <v>40179.5</v>
      </c>
      <c r="L2128" s="286">
        <v>0</v>
      </c>
      <c r="M2128" s="286">
        <v>0</v>
      </c>
      <c r="N2128" s="286">
        <v>0</v>
      </c>
    </row>
    <row r="2129" spans="1:14" ht="15" x14ac:dyDescent="0.25">
      <c r="A2129" t="s">
        <v>710</v>
      </c>
      <c r="B2129" t="s">
        <v>526</v>
      </c>
      <c r="C2129">
        <v>1</v>
      </c>
      <c r="D2129" t="s">
        <v>525</v>
      </c>
      <c r="E2129" t="s">
        <v>519</v>
      </c>
      <c r="F2129" t="s">
        <v>519</v>
      </c>
      <c r="G2129" s="284">
        <v>0</v>
      </c>
      <c r="H2129"/>
      <c r="I2129"/>
      <c r="J2129"/>
      <c r="K2129" s="285">
        <v>40179.5</v>
      </c>
      <c r="L2129" s="286">
        <v>0</v>
      </c>
      <c r="M2129" s="286">
        <v>0</v>
      </c>
      <c r="N2129" s="286">
        <v>0</v>
      </c>
    </row>
    <row r="2130" spans="1:14" ht="15" x14ac:dyDescent="0.25">
      <c r="A2130" t="s">
        <v>709</v>
      </c>
      <c r="B2130" t="s">
        <v>526</v>
      </c>
      <c r="C2130">
        <v>1</v>
      </c>
      <c r="D2130" t="s">
        <v>525</v>
      </c>
      <c r="E2130" t="s">
        <v>519</v>
      </c>
      <c r="F2130" t="s">
        <v>519</v>
      </c>
      <c r="G2130" s="284">
        <v>0</v>
      </c>
      <c r="H2130"/>
      <c r="I2130"/>
      <c r="J2130"/>
      <c r="K2130" s="285">
        <v>40179.5</v>
      </c>
      <c r="L2130" s="286">
        <v>0</v>
      </c>
      <c r="M2130" s="286">
        <v>0</v>
      </c>
      <c r="N2130" s="286">
        <v>0</v>
      </c>
    </row>
    <row r="2131" spans="1:14" ht="15" x14ac:dyDescent="0.25">
      <c r="A2131" t="s">
        <v>708</v>
      </c>
      <c r="B2131" t="s">
        <v>526</v>
      </c>
      <c r="C2131">
        <v>1</v>
      </c>
      <c r="D2131" t="s">
        <v>525</v>
      </c>
      <c r="E2131" t="s">
        <v>519</v>
      </c>
      <c r="F2131" t="s">
        <v>519</v>
      </c>
      <c r="G2131" s="284">
        <v>0</v>
      </c>
      <c r="H2131"/>
      <c r="I2131"/>
      <c r="J2131"/>
      <c r="K2131" s="285">
        <v>40179.5</v>
      </c>
      <c r="L2131" s="286">
        <v>0</v>
      </c>
      <c r="M2131" s="286">
        <v>0</v>
      </c>
      <c r="N2131" s="286">
        <v>0</v>
      </c>
    </row>
    <row r="2132" spans="1:14" ht="15" x14ac:dyDescent="0.25">
      <c r="A2132" t="s">
        <v>707</v>
      </c>
      <c r="B2132" t="s">
        <v>526</v>
      </c>
      <c r="C2132">
        <v>1</v>
      </c>
      <c r="D2132" t="s">
        <v>525</v>
      </c>
      <c r="E2132" t="s">
        <v>519</v>
      </c>
      <c r="F2132" t="s">
        <v>519</v>
      </c>
      <c r="G2132" s="284">
        <v>0</v>
      </c>
      <c r="H2132"/>
      <c r="I2132"/>
      <c r="J2132"/>
      <c r="K2132" s="285">
        <v>40179.5</v>
      </c>
      <c r="L2132" s="286">
        <v>0</v>
      </c>
      <c r="M2132" s="286">
        <v>0</v>
      </c>
      <c r="N2132" s="286">
        <v>0</v>
      </c>
    </row>
    <row r="2133" spans="1:14" ht="15" x14ac:dyDescent="0.25">
      <c r="A2133" t="s">
        <v>706</v>
      </c>
      <c r="B2133" t="s">
        <v>526</v>
      </c>
      <c r="C2133">
        <v>1</v>
      </c>
      <c r="D2133" t="s">
        <v>525</v>
      </c>
      <c r="E2133" t="s">
        <v>519</v>
      </c>
      <c r="F2133" t="s">
        <v>519</v>
      </c>
      <c r="G2133" s="284">
        <v>0</v>
      </c>
      <c r="H2133"/>
      <c r="I2133"/>
      <c r="J2133"/>
      <c r="K2133" s="285">
        <v>40179.5</v>
      </c>
      <c r="L2133" s="286">
        <v>0</v>
      </c>
      <c r="M2133" s="286">
        <v>0</v>
      </c>
      <c r="N2133" s="286">
        <v>0</v>
      </c>
    </row>
    <row r="2134" spans="1:14" ht="15" x14ac:dyDescent="0.25">
      <c r="A2134" t="s">
        <v>705</v>
      </c>
      <c r="B2134" t="s">
        <v>526</v>
      </c>
      <c r="C2134">
        <v>1</v>
      </c>
      <c r="D2134" t="s">
        <v>525</v>
      </c>
      <c r="E2134" t="s">
        <v>519</v>
      </c>
      <c r="F2134" t="s">
        <v>519</v>
      </c>
      <c r="G2134" s="284">
        <v>0</v>
      </c>
      <c r="H2134"/>
      <c r="I2134"/>
      <c r="J2134"/>
      <c r="K2134" s="285">
        <v>40179.5</v>
      </c>
      <c r="L2134" s="286">
        <v>0</v>
      </c>
      <c r="M2134" s="286">
        <v>0</v>
      </c>
      <c r="N2134" s="286">
        <v>0</v>
      </c>
    </row>
    <row r="2135" spans="1:14" ht="15" x14ac:dyDescent="0.25">
      <c r="A2135" t="s">
        <v>704</v>
      </c>
      <c r="B2135" t="s">
        <v>526</v>
      </c>
      <c r="C2135">
        <v>1</v>
      </c>
      <c r="D2135" t="s">
        <v>525</v>
      </c>
      <c r="E2135" t="s">
        <v>519</v>
      </c>
      <c r="F2135" t="s">
        <v>519</v>
      </c>
      <c r="G2135" s="284">
        <v>0</v>
      </c>
      <c r="H2135"/>
      <c r="I2135"/>
      <c r="J2135"/>
      <c r="K2135" s="285">
        <v>40179.5</v>
      </c>
      <c r="L2135" s="286">
        <v>0</v>
      </c>
      <c r="M2135" s="286">
        <v>0</v>
      </c>
      <c r="N2135" s="286">
        <v>0</v>
      </c>
    </row>
    <row r="2136" spans="1:14" ht="15" x14ac:dyDescent="0.25">
      <c r="A2136" t="s">
        <v>703</v>
      </c>
      <c r="B2136" t="s">
        <v>526</v>
      </c>
      <c r="C2136">
        <v>1</v>
      </c>
      <c r="D2136" t="s">
        <v>525</v>
      </c>
      <c r="E2136" t="s">
        <v>519</v>
      </c>
      <c r="F2136" t="s">
        <v>519</v>
      </c>
      <c r="G2136" s="284">
        <v>0</v>
      </c>
      <c r="H2136"/>
      <c r="I2136"/>
      <c r="J2136"/>
      <c r="K2136" s="285">
        <v>40179.5</v>
      </c>
      <c r="L2136" s="286">
        <v>0</v>
      </c>
      <c r="M2136" s="286">
        <v>0</v>
      </c>
      <c r="N2136" s="286">
        <v>0</v>
      </c>
    </row>
    <row r="2137" spans="1:14" ht="15" x14ac:dyDescent="0.25">
      <c r="A2137" t="s">
        <v>702</v>
      </c>
      <c r="B2137" t="s">
        <v>526</v>
      </c>
      <c r="C2137">
        <v>1</v>
      </c>
      <c r="D2137" t="s">
        <v>525</v>
      </c>
      <c r="E2137" t="s">
        <v>519</v>
      </c>
      <c r="F2137" t="s">
        <v>519</v>
      </c>
      <c r="G2137" s="284">
        <v>0</v>
      </c>
      <c r="H2137"/>
      <c r="I2137"/>
      <c r="J2137"/>
      <c r="K2137" s="285">
        <v>40179.5</v>
      </c>
      <c r="L2137" s="286">
        <v>0</v>
      </c>
      <c r="M2137" s="286">
        <v>0</v>
      </c>
      <c r="N2137" s="286">
        <v>0</v>
      </c>
    </row>
    <row r="2138" spans="1:14" ht="15" x14ac:dyDescent="0.25">
      <c r="A2138" t="s">
        <v>701</v>
      </c>
      <c r="B2138" t="s">
        <v>526</v>
      </c>
      <c r="C2138">
        <v>1</v>
      </c>
      <c r="D2138" t="s">
        <v>525</v>
      </c>
      <c r="E2138" t="s">
        <v>519</v>
      </c>
      <c r="F2138" t="s">
        <v>519</v>
      </c>
      <c r="G2138" s="284">
        <v>0</v>
      </c>
      <c r="H2138"/>
      <c r="I2138"/>
      <c r="J2138"/>
      <c r="K2138" s="285">
        <v>40179.5</v>
      </c>
      <c r="L2138" s="286">
        <v>0</v>
      </c>
      <c r="M2138" s="286">
        <v>0</v>
      </c>
      <c r="N2138" s="286">
        <v>0</v>
      </c>
    </row>
    <row r="2139" spans="1:14" ht="15" x14ac:dyDescent="0.25">
      <c r="A2139" t="s">
        <v>700</v>
      </c>
      <c r="B2139" t="s">
        <v>526</v>
      </c>
      <c r="C2139">
        <v>1</v>
      </c>
      <c r="D2139" t="s">
        <v>525</v>
      </c>
      <c r="E2139" t="s">
        <v>519</v>
      </c>
      <c r="F2139" t="s">
        <v>519</v>
      </c>
      <c r="G2139" s="284">
        <v>0</v>
      </c>
      <c r="H2139"/>
      <c r="I2139"/>
      <c r="J2139"/>
      <c r="K2139" s="285">
        <v>40179.5</v>
      </c>
      <c r="L2139" s="286">
        <v>0</v>
      </c>
      <c r="M2139" s="286">
        <v>0</v>
      </c>
      <c r="N2139" s="286">
        <v>0</v>
      </c>
    </row>
    <row r="2140" spans="1:14" ht="15" x14ac:dyDescent="0.25">
      <c r="A2140" t="s">
        <v>699</v>
      </c>
      <c r="B2140" t="s">
        <v>526</v>
      </c>
      <c r="C2140">
        <v>1</v>
      </c>
      <c r="D2140" t="s">
        <v>525</v>
      </c>
      <c r="E2140" t="s">
        <v>519</v>
      </c>
      <c r="F2140" t="s">
        <v>519</v>
      </c>
      <c r="G2140" s="284">
        <v>0</v>
      </c>
      <c r="H2140"/>
      <c r="I2140"/>
      <c r="J2140"/>
      <c r="K2140" s="285">
        <v>40179.5</v>
      </c>
      <c r="L2140" s="286">
        <v>0</v>
      </c>
      <c r="M2140" s="286">
        <v>0</v>
      </c>
      <c r="N2140" s="286">
        <v>0</v>
      </c>
    </row>
    <row r="2141" spans="1:14" ht="15" x14ac:dyDescent="0.25">
      <c r="A2141" t="s">
        <v>698</v>
      </c>
      <c r="B2141" t="s">
        <v>526</v>
      </c>
      <c r="C2141">
        <v>1</v>
      </c>
      <c r="D2141" t="s">
        <v>525</v>
      </c>
      <c r="E2141" t="s">
        <v>519</v>
      </c>
      <c r="F2141" t="s">
        <v>519</v>
      </c>
      <c r="G2141" s="284">
        <v>0</v>
      </c>
      <c r="H2141"/>
      <c r="I2141"/>
      <c r="J2141"/>
      <c r="K2141" s="285">
        <v>40179.5</v>
      </c>
      <c r="L2141" s="286">
        <v>0</v>
      </c>
      <c r="M2141" s="286">
        <v>0</v>
      </c>
      <c r="N2141" s="286">
        <v>0</v>
      </c>
    </row>
    <row r="2142" spans="1:14" ht="15" x14ac:dyDescent="0.25">
      <c r="A2142" t="s">
        <v>697</v>
      </c>
      <c r="B2142" t="s">
        <v>526</v>
      </c>
      <c r="C2142">
        <v>1</v>
      </c>
      <c r="D2142" t="s">
        <v>525</v>
      </c>
      <c r="E2142" t="s">
        <v>519</v>
      </c>
      <c r="F2142" t="s">
        <v>519</v>
      </c>
      <c r="G2142" s="284">
        <v>0</v>
      </c>
      <c r="H2142"/>
      <c r="I2142"/>
      <c r="J2142"/>
      <c r="K2142" s="285">
        <v>40179.5</v>
      </c>
      <c r="L2142" s="286">
        <v>0</v>
      </c>
      <c r="M2142" s="286">
        <v>0</v>
      </c>
      <c r="N2142" s="286">
        <v>0</v>
      </c>
    </row>
    <row r="2143" spans="1:14" ht="15" x14ac:dyDescent="0.25">
      <c r="A2143" t="s">
        <v>696</v>
      </c>
      <c r="B2143" t="s">
        <v>526</v>
      </c>
      <c r="C2143">
        <v>1</v>
      </c>
      <c r="D2143" t="s">
        <v>525</v>
      </c>
      <c r="E2143" t="s">
        <v>519</v>
      </c>
      <c r="F2143" t="s">
        <v>519</v>
      </c>
      <c r="G2143" s="284">
        <v>0</v>
      </c>
      <c r="H2143"/>
      <c r="I2143"/>
      <c r="J2143"/>
      <c r="K2143" s="285">
        <v>40179.5</v>
      </c>
      <c r="L2143" s="286">
        <v>0</v>
      </c>
      <c r="M2143" s="286">
        <v>0</v>
      </c>
      <c r="N2143" s="286">
        <v>0</v>
      </c>
    </row>
    <row r="2144" spans="1:14" ht="15" x14ac:dyDescent="0.25">
      <c r="A2144" t="s">
        <v>695</v>
      </c>
      <c r="B2144" t="s">
        <v>526</v>
      </c>
      <c r="C2144">
        <v>1</v>
      </c>
      <c r="D2144" t="s">
        <v>525</v>
      </c>
      <c r="E2144" t="s">
        <v>519</v>
      </c>
      <c r="F2144" t="s">
        <v>519</v>
      </c>
      <c r="G2144" s="284">
        <v>0</v>
      </c>
      <c r="H2144"/>
      <c r="I2144"/>
      <c r="J2144"/>
      <c r="K2144" s="285">
        <v>40179.5</v>
      </c>
      <c r="L2144" s="286">
        <v>0</v>
      </c>
      <c r="M2144" s="286">
        <v>0</v>
      </c>
      <c r="N2144" s="286">
        <v>0</v>
      </c>
    </row>
    <row r="2145" spans="1:14" ht="15" x14ac:dyDescent="0.25">
      <c r="A2145" t="s">
        <v>694</v>
      </c>
      <c r="B2145" t="s">
        <v>526</v>
      </c>
      <c r="C2145">
        <v>1</v>
      </c>
      <c r="D2145" t="s">
        <v>525</v>
      </c>
      <c r="E2145" t="s">
        <v>519</v>
      </c>
      <c r="F2145" t="s">
        <v>519</v>
      </c>
      <c r="G2145" s="284">
        <v>0</v>
      </c>
      <c r="H2145"/>
      <c r="I2145"/>
      <c r="J2145"/>
      <c r="K2145" s="285">
        <v>40179.5</v>
      </c>
      <c r="L2145" s="286">
        <v>0</v>
      </c>
      <c r="M2145" s="286">
        <v>0</v>
      </c>
      <c r="N2145" s="286">
        <v>0</v>
      </c>
    </row>
    <row r="2146" spans="1:14" ht="15" x14ac:dyDescent="0.25">
      <c r="A2146" t="s">
        <v>693</v>
      </c>
      <c r="B2146" t="s">
        <v>526</v>
      </c>
      <c r="C2146">
        <v>1</v>
      </c>
      <c r="D2146" t="s">
        <v>525</v>
      </c>
      <c r="E2146" t="s">
        <v>519</v>
      </c>
      <c r="F2146" t="s">
        <v>519</v>
      </c>
      <c r="G2146" s="284">
        <v>0</v>
      </c>
      <c r="H2146"/>
      <c r="I2146"/>
      <c r="J2146"/>
      <c r="K2146" s="285">
        <v>40179.5</v>
      </c>
      <c r="L2146" s="286">
        <v>0</v>
      </c>
      <c r="M2146" s="286">
        <v>0</v>
      </c>
      <c r="N2146" s="286">
        <v>0</v>
      </c>
    </row>
    <row r="2147" spans="1:14" ht="15" x14ac:dyDescent="0.25">
      <c r="A2147" t="s">
        <v>692</v>
      </c>
      <c r="B2147" t="s">
        <v>526</v>
      </c>
      <c r="C2147">
        <v>1</v>
      </c>
      <c r="D2147" t="s">
        <v>525</v>
      </c>
      <c r="E2147" t="s">
        <v>519</v>
      </c>
      <c r="F2147" t="s">
        <v>519</v>
      </c>
      <c r="G2147" s="284">
        <v>0</v>
      </c>
      <c r="H2147"/>
      <c r="I2147"/>
      <c r="J2147"/>
      <c r="K2147" s="285">
        <v>40179.5</v>
      </c>
      <c r="L2147" s="286">
        <v>0</v>
      </c>
      <c r="M2147" s="286">
        <v>0</v>
      </c>
      <c r="N2147" s="286">
        <v>0</v>
      </c>
    </row>
    <row r="2148" spans="1:14" ht="15" x14ac:dyDescent="0.25">
      <c r="A2148" t="s">
        <v>691</v>
      </c>
      <c r="B2148" t="s">
        <v>526</v>
      </c>
      <c r="C2148">
        <v>1</v>
      </c>
      <c r="D2148" t="s">
        <v>525</v>
      </c>
      <c r="E2148" t="s">
        <v>519</v>
      </c>
      <c r="F2148" t="s">
        <v>519</v>
      </c>
      <c r="G2148" s="284">
        <v>0</v>
      </c>
      <c r="H2148"/>
      <c r="I2148"/>
      <c r="J2148"/>
      <c r="K2148" s="285">
        <v>40179.5</v>
      </c>
      <c r="L2148" s="286">
        <v>0</v>
      </c>
      <c r="M2148" s="286">
        <v>0</v>
      </c>
      <c r="N2148" s="286">
        <v>0</v>
      </c>
    </row>
    <row r="2149" spans="1:14" ht="15" x14ac:dyDescent="0.25">
      <c r="A2149" t="s">
        <v>690</v>
      </c>
      <c r="B2149" t="s">
        <v>526</v>
      </c>
      <c r="C2149">
        <v>1</v>
      </c>
      <c r="D2149" t="s">
        <v>525</v>
      </c>
      <c r="E2149" t="s">
        <v>519</v>
      </c>
      <c r="F2149" t="s">
        <v>519</v>
      </c>
      <c r="G2149" s="284">
        <v>0</v>
      </c>
      <c r="H2149"/>
      <c r="I2149"/>
      <c r="J2149"/>
      <c r="K2149" s="285">
        <v>40179.5</v>
      </c>
      <c r="L2149" s="286">
        <v>0</v>
      </c>
      <c r="M2149" s="286">
        <v>0</v>
      </c>
      <c r="N2149" s="286">
        <v>0</v>
      </c>
    </row>
    <row r="2150" spans="1:14" ht="15" x14ac:dyDescent="0.25">
      <c r="A2150" t="s">
        <v>689</v>
      </c>
      <c r="B2150" t="s">
        <v>526</v>
      </c>
      <c r="C2150">
        <v>1</v>
      </c>
      <c r="D2150" t="s">
        <v>525</v>
      </c>
      <c r="E2150" t="s">
        <v>519</v>
      </c>
      <c r="F2150" t="s">
        <v>519</v>
      </c>
      <c r="G2150" s="284">
        <v>0</v>
      </c>
      <c r="H2150"/>
      <c r="I2150"/>
      <c r="J2150"/>
      <c r="K2150" s="285">
        <v>40179.5</v>
      </c>
      <c r="L2150" s="286">
        <v>0</v>
      </c>
      <c r="M2150" s="286">
        <v>0</v>
      </c>
      <c r="N2150" s="286">
        <v>0</v>
      </c>
    </row>
    <row r="2151" spans="1:14" ht="15" x14ac:dyDescent="0.25">
      <c r="A2151" t="s">
        <v>688</v>
      </c>
      <c r="B2151" t="s">
        <v>526</v>
      </c>
      <c r="C2151">
        <v>1</v>
      </c>
      <c r="D2151" t="s">
        <v>525</v>
      </c>
      <c r="E2151" t="s">
        <v>519</v>
      </c>
      <c r="F2151" t="s">
        <v>519</v>
      </c>
      <c r="G2151" s="284">
        <v>0</v>
      </c>
      <c r="H2151"/>
      <c r="I2151"/>
      <c r="J2151"/>
      <c r="K2151" s="285">
        <v>40179.5</v>
      </c>
      <c r="L2151" s="286">
        <v>0</v>
      </c>
      <c r="M2151" s="286">
        <v>0</v>
      </c>
      <c r="N2151" s="286">
        <v>0</v>
      </c>
    </row>
    <row r="2152" spans="1:14" ht="15" x14ac:dyDescent="0.25">
      <c r="A2152" t="s">
        <v>687</v>
      </c>
      <c r="B2152" t="s">
        <v>526</v>
      </c>
      <c r="C2152">
        <v>1</v>
      </c>
      <c r="D2152" t="s">
        <v>525</v>
      </c>
      <c r="E2152" t="s">
        <v>519</v>
      </c>
      <c r="F2152" t="s">
        <v>519</v>
      </c>
      <c r="G2152" s="284">
        <v>0</v>
      </c>
      <c r="H2152"/>
      <c r="I2152"/>
      <c r="J2152"/>
      <c r="K2152" s="285">
        <v>40179.5</v>
      </c>
      <c r="L2152" s="286">
        <v>0</v>
      </c>
      <c r="M2152" s="286">
        <v>0</v>
      </c>
      <c r="N2152" s="286">
        <v>0</v>
      </c>
    </row>
    <row r="2153" spans="1:14" ht="15" x14ac:dyDescent="0.25">
      <c r="A2153" t="s">
        <v>686</v>
      </c>
      <c r="B2153" t="s">
        <v>526</v>
      </c>
      <c r="C2153">
        <v>1</v>
      </c>
      <c r="D2153" t="s">
        <v>525</v>
      </c>
      <c r="E2153" t="s">
        <v>519</v>
      </c>
      <c r="F2153" t="s">
        <v>519</v>
      </c>
      <c r="G2153" s="284">
        <v>0</v>
      </c>
      <c r="H2153"/>
      <c r="I2153"/>
      <c r="J2153"/>
      <c r="K2153" s="285">
        <v>40179.5</v>
      </c>
      <c r="L2153" s="286">
        <v>0</v>
      </c>
      <c r="M2153" s="286">
        <v>0</v>
      </c>
      <c r="N2153" s="286">
        <v>0</v>
      </c>
    </row>
    <row r="2154" spans="1:14" ht="15" x14ac:dyDescent="0.25">
      <c r="A2154" t="s">
        <v>685</v>
      </c>
      <c r="B2154" t="s">
        <v>526</v>
      </c>
      <c r="C2154">
        <v>1</v>
      </c>
      <c r="D2154" t="s">
        <v>525</v>
      </c>
      <c r="E2154" t="s">
        <v>519</v>
      </c>
      <c r="F2154" t="s">
        <v>519</v>
      </c>
      <c r="G2154" s="284">
        <v>0</v>
      </c>
      <c r="H2154"/>
      <c r="I2154"/>
      <c r="J2154"/>
      <c r="K2154" s="285">
        <v>40179.5</v>
      </c>
      <c r="L2154" s="286">
        <v>0</v>
      </c>
      <c r="M2154" s="286">
        <v>0</v>
      </c>
      <c r="N2154" s="286">
        <v>0</v>
      </c>
    </row>
    <row r="2155" spans="1:14" ht="15" x14ac:dyDescent="0.25">
      <c r="A2155" t="s">
        <v>684</v>
      </c>
      <c r="B2155" t="s">
        <v>526</v>
      </c>
      <c r="C2155">
        <v>1</v>
      </c>
      <c r="D2155" t="s">
        <v>525</v>
      </c>
      <c r="E2155" t="s">
        <v>519</v>
      </c>
      <c r="F2155" t="s">
        <v>519</v>
      </c>
      <c r="G2155" s="284">
        <v>0</v>
      </c>
      <c r="H2155"/>
      <c r="I2155"/>
      <c r="J2155"/>
      <c r="K2155" s="285">
        <v>40179.5</v>
      </c>
      <c r="L2155" s="286">
        <v>0</v>
      </c>
      <c r="M2155" s="286">
        <v>0</v>
      </c>
      <c r="N2155" s="286">
        <v>0</v>
      </c>
    </row>
    <row r="2156" spans="1:14" ht="15" x14ac:dyDescent="0.25">
      <c r="A2156" t="s">
        <v>683</v>
      </c>
      <c r="B2156" t="s">
        <v>526</v>
      </c>
      <c r="C2156">
        <v>1</v>
      </c>
      <c r="D2156" t="s">
        <v>525</v>
      </c>
      <c r="E2156" t="s">
        <v>519</v>
      </c>
      <c r="F2156" t="s">
        <v>519</v>
      </c>
      <c r="G2156" s="284">
        <v>0</v>
      </c>
      <c r="H2156"/>
      <c r="I2156"/>
      <c r="J2156"/>
      <c r="K2156" s="285">
        <v>40179.5</v>
      </c>
      <c r="L2156" s="286">
        <v>0</v>
      </c>
      <c r="M2156" s="286">
        <v>0</v>
      </c>
      <c r="N2156" s="286">
        <v>0</v>
      </c>
    </row>
    <row r="2157" spans="1:14" ht="15" x14ac:dyDescent="0.25">
      <c r="A2157" t="s">
        <v>682</v>
      </c>
      <c r="B2157" t="s">
        <v>526</v>
      </c>
      <c r="C2157">
        <v>1</v>
      </c>
      <c r="D2157" t="s">
        <v>525</v>
      </c>
      <c r="E2157" t="s">
        <v>519</v>
      </c>
      <c r="F2157" t="s">
        <v>519</v>
      </c>
      <c r="G2157" s="284">
        <v>0</v>
      </c>
      <c r="H2157"/>
      <c r="I2157"/>
      <c r="J2157"/>
      <c r="K2157" s="285">
        <v>40179.5</v>
      </c>
      <c r="L2157" s="286">
        <v>0</v>
      </c>
      <c r="M2157" s="286">
        <v>0</v>
      </c>
      <c r="N2157" s="286">
        <v>0</v>
      </c>
    </row>
    <row r="2158" spans="1:14" ht="15" x14ac:dyDescent="0.25">
      <c r="A2158" t="s">
        <v>681</v>
      </c>
      <c r="B2158" t="s">
        <v>526</v>
      </c>
      <c r="C2158">
        <v>1</v>
      </c>
      <c r="D2158" t="s">
        <v>525</v>
      </c>
      <c r="E2158" t="s">
        <v>519</v>
      </c>
      <c r="F2158" t="s">
        <v>519</v>
      </c>
      <c r="G2158" s="284">
        <v>0</v>
      </c>
      <c r="H2158"/>
      <c r="I2158"/>
      <c r="J2158"/>
      <c r="K2158" s="285">
        <v>40179.5</v>
      </c>
      <c r="L2158" s="286">
        <v>0</v>
      </c>
      <c r="M2158" s="286">
        <v>0</v>
      </c>
      <c r="N2158" s="286">
        <v>0</v>
      </c>
    </row>
    <row r="2159" spans="1:14" ht="15" x14ac:dyDescent="0.25">
      <c r="A2159" t="s">
        <v>680</v>
      </c>
      <c r="B2159" t="s">
        <v>526</v>
      </c>
      <c r="C2159">
        <v>1</v>
      </c>
      <c r="D2159" t="s">
        <v>525</v>
      </c>
      <c r="E2159" t="s">
        <v>519</v>
      </c>
      <c r="F2159" t="s">
        <v>519</v>
      </c>
      <c r="G2159" s="284">
        <v>0</v>
      </c>
      <c r="H2159"/>
      <c r="I2159"/>
      <c r="J2159"/>
      <c r="K2159" s="285">
        <v>40179.5</v>
      </c>
      <c r="L2159" s="286">
        <v>0</v>
      </c>
      <c r="M2159" s="286">
        <v>0</v>
      </c>
      <c r="N2159" s="286">
        <v>0</v>
      </c>
    </row>
    <row r="2160" spans="1:14" ht="15" x14ac:dyDescent="0.25">
      <c r="A2160" t="s">
        <v>679</v>
      </c>
      <c r="B2160" t="s">
        <v>526</v>
      </c>
      <c r="C2160">
        <v>1</v>
      </c>
      <c r="D2160" t="s">
        <v>525</v>
      </c>
      <c r="E2160" t="s">
        <v>519</v>
      </c>
      <c r="F2160" t="s">
        <v>519</v>
      </c>
      <c r="G2160" s="284">
        <v>0</v>
      </c>
      <c r="H2160"/>
      <c r="I2160"/>
      <c r="J2160"/>
      <c r="K2160" s="285">
        <v>40179.5</v>
      </c>
      <c r="L2160" s="286">
        <v>0</v>
      </c>
      <c r="M2160" s="286">
        <v>0</v>
      </c>
      <c r="N2160" s="286">
        <v>0</v>
      </c>
    </row>
    <row r="2161" spans="1:14" ht="15" x14ac:dyDescent="0.25">
      <c r="A2161" t="s">
        <v>678</v>
      </c>
      <c r="B2161" t="s">
        <v>526</v>
      </c>
      <c r="C2161">
        <v>1</v>
      </c>
      <c r="D2161" t="s">
        <v>525</v>
      </c>
      <c r="E2161" t="s">
        <v>519</v>
      </c>
      <c r="F2161" t="s">
        <v>519</v>
      </c>
      <c r="G2161" s="284">
        <v>0</v>
      </c>
      <c r="H2161"/>
      <c r="I2161"/>
      <c r="J2161"/>
      <c r="K2161" s="285">
        <v>40179.5</v>
      </c>
      <c r="L2161" s="286">
        <v>0</v>
      </c>
      <c r="M2161" s="286">
        <v>0</v>
      </c>
      <c r="N2161" s="286">
        <v>0</v>
      </c>
    </row>
    <row r="2162" spans="1:14" ht="15" x14ac:dyDescent="0.25">
      <c r="A2162" t="s">
        <v>677</v>
      </c>
      <c r="B2162" t="s">
        <v>526</v>
      </c>
      <c r="C2162">
        <v>1</v>
      </c>
      <c r="D2162" t="s">
        <v>525</v>
      </c>
      <c r="E2162" t="s">
        <v>519</v>
      </c>
      <c r="F2162" t="s">
        <v>519</v>
      </c>
      <c r="G2162" s="284">
        <v>0</v>
      </c>
      <c r="H2162"/>
      <c r="I2162"/>
      <c r="J2162"/>
      <c r="K2162" s="285">
        <v>40179.5</v>
      </c>
      <c r="L2162" s="286">
        <v>0</v>
      </c>
      <c r="M2162" s="286">
        <v>0</v>
      </c>
      <c r="N2162" s="286">
        <v>0</v>
      </c>
    </row>
    <row r="2163" spans="1:14" ht="15" x14ac:dyDescent="0.25">
      <c r="A2163" t="s">
        <v>676</v>
      </c>
      <c r="B2163" t="s">
        <v>526</v>
      </c>
      <c r="C2163">
        <v>1</v>
      </c>
      <c r="D2163" t="s">
        <v>525</v>
      </c>
      <c r="E2163" t="s">
        <v>519</v>
      </c>
      <c r="F2163" t="s">
        <v>519</v>
      </c>
      <c r="G2163" s="284">
        <v>0</v>
      </c>
      <c r="H2163"/>
      <c r="I2163"/>
      <c r="J2163"/>
      <c r="K2163" s="285">
        <v>40179.5</v>
      </c>
      <c r="L2163" s="286">
        <v>0</v>
      </c>
      <c r="M2163" s="286">
        <v>0</v>
      </c>
      <c r="N2163" s="286">
        <v>0</v>
      </c>
    </row>
    <row r="2164" spans="1:14" ht="15" x14ac:dyDescent="0.25">
      <c r="A2164" t="s">
        <v>675</v>
      </c>
      <c r="B2164" t="s">
        <v>526</v>
      </c>
      <c r="C2164">
        <v>1</v>
      </c>
      <c r="D2164" t="s">
        <v>525</v>
      </c>
      <c r="E2164" t="s">
        <v>519</v>
      </c>
      <c r="F2164" t="s">
        <v>519</v>
      </c>
      <c r="G2164" s="284">
        <v>0</v>
      </c>
      <c r="H2164"/>
      <c r="I2164"/>
      <c r="J2164"/>
      <c r="K2164" s="285">
        <v>40179.5</v>
      </c>
      <c r="L2164" s="286">
        <v>0</v>
      </c>
      <c r="M2164" s="286">
        <v>0</v>
      </c>
      <c r="N2164" s="286">
        <v>0</v>
      </c>
    </row>
    <row r="2165" spans="1:14" ht="15" x14ac:dyDescent="0.25">
      <c r="A2165" t="s">
        <v>674</v>
      </c>
      <c r="B2165" t="s">
        <v>526</v>
      </c>
      <c r="C2165">
        <v>1</v>
      </c>
      <c r="D2165" t="s">
        <v>525</v>
      </c>
      <c r="E2165" t="s">
        <v>519</v>
      </c>
      <c r="F2165" t="s">
        <v>519</v>
      </c>
      <c r="G2165" s="284">
        <v>0</v>
      </c>
      <c r="H2165"/>
      <c r="I2165"/>
      <c r="J2165"/>
      <c r="K2165" s="285">
        <v>40179.5</v>
      </c>
      <c r="L2165" s="286">
        <v>0</v>
      </c>
      <c r="M2165" s="286">
        <v>0</v>
      </c>
      <c r="N2165" s="286">
        <v>0</v>
      </c>
    </row>
    <row r="2166" spans="1:14" ht="15" x14ac:dyDescent="0.25">
      <c r="A2166" t="s">
        <v>673</v>
      </c>
      <c r="B2166" t="s">
        <v>526</v>
      </c>
      <c r="C2166">
        <v>1</v>
      </c>
      <c r="D2166" t="s">
        <v>525</v>
      </c>
      <c r="E2166" t="s">
        <v>519</v>
      </c>
      <c r="F2166" t="s">
        <v>519</v>
      </c>
      <c r="G2166" s="284">
        <v>0</v>
      </c>
      <c r="H2166"/>
      <c r="I2166"/>
      <c r="J2166"/>
      <c r="K2166" s="285">
        <v>40179.5</v>
      </c>
      <c r="L2166" s="286">
        <v>0</v>
      </c>
      <c r="M2166" s="286">
        <v>0</v>
      </c>
      <c r="N2166" s="286">
        <v>0</v>
      </c>
    </row>
    <row r="2167" spans="1:14" ht="15" x14ac:dyDescent="0.25">
      <c r="A2167" t="s">
        <v>672</v>
      </c>
      <c r="B2167" t="s">
        <v>526</v>
      </c>
      <c r="C2167">
        <v>1</v>
      </c>
      <c r="D2167" t="s">
        <v>525</v>
      </c>
      <c r="E2167" t="s">
        <v>519</v>
      </c>
      <c r="F2167" t="s">
        <v>519</v>
      </c>
      <c r="G2167" s="284">
        <v>0</v>
      </c>
      <c r="H2167"/>
      <c r="I2167"/>
      <c r="J2167"/>
      <c r="K2167" s="285">
        <v>40179.5</v>
      </c>
      <c r="L2167" s="286">
        <v>0</v>
      </c>
      <c r="M2167" s="286">
        <v>0</v>
      </c>
      <c r="N2167" s="286">
        <v>0</v>
      </c>
    </row>
    <row r="2168" spans="1:14" ht="15" x14ac:dyDescent="0.25">
      <c r="A2168" t="s">
        <v>671</v>
      </c>
      <c r="B2168" t="s">
        <v>526</v>
      </c>
      <c r="C2168">
        <v>1</v>
      </c>
      <c r="D2168" t="s">
        <v>525</v>
      </c>
      <c r="E2168" t="s">
        <v>519</v>
      </c>
      <c r="F2168" t="s">
        <v>519</v>
      </c>
      <c r="G2168" s="284">
        <v>0</v>
      </c>
      <c r="H2168"/>
      <c r="I2168"/>
      <c r="J2168"/>
      <c r="K2168" s="285">
        <v>40179.5</v>
      </c>
      <c r="L2168" s="286">
        <v>0</v>
      </c>
      <c r="M2168" s="286">
        <v>0</v>
      </c>
      <c r="N2168" s="286">
        <v>0</v>
      </c>
    </row>
    <row r="2169" spans="1:14" ht="15" x14ac:dyDescent="0.25">
      <c r="A2169" t="s">
        <v>670</v>
      </c>
      <c r="B2169" t="s">
        <v>526</v>
      </c>
      <c r="C2169">
        <v>1</v>
      </c>
      <c r="D2169" t="s">
        <v>525</v>
      </c>
      <c r="E2169" t="s">
        <v>519</v>
      </c>
      <c r="F2169" t="s">
        <v>519</v>
      </c>
      <c r="G2169" s="284">
        <v>0</v>
      </c>
      <c r="H2169"/>
      <c r="I2169"/>
      <c r="J2169"/>
      <c r="K2169" s="285">
        <v>40179.5</v>
      </c>
      <c r="L2169" s="286">
        <v>0</v>
      </c>
      <c r="M2169" s="286">
        <v>0</v>
      </c>
      <c r="N2169" s="286">
        <v>0</v>
      </c>
    </row>
    <row r="2170" spans="1:14" ht="15" x14ac:dyDescent="0.25">
      <c r="A2170" t="s">
        <v>669</v>
      </c>
      <c r="B2170" t="s">
        <v>526</v>
      </c>
      <c r="C2170">
        <v>1</v>
      </c>
      <c r="D2170" t="s">
        <v>525</v>
      </c>
      <c r="E2170" t="s">
        <v>519</v>
      </c>
      <c r="F2170" t="s">
        <v>519</v>
      </c>
      <c r="G2170" s="284">
        <v>0</v>
      </c>
      <c r="H2170"/>
      <c r="I2170"/>
      <c r="J2170"/>
      <c r="K2170" s="285">
        <v>40179.5</v>
      </c>
      <c r="L2170" s="286">
        <v>0</v>
      </c>
      <c r="M2170" s="286">
        <v>0</v>
      </c>
      <c r="N2170" s="286">
        <v>0</v>
      </c>
    </row>
    <row r="2171" spans="1:14" ht="15" x14ac:dyDescent="0.25">
      <c r="A2171" t="s">
        <v>668</v>
      </c>
      <c r="B2171" t="s">
        <v>526</v>
      </c>
      <c r="C2171">
        <v>1</v>
      </c>
      <c r="D2171" t="s">
        <v>525</v>
      </c>
      <c r="E2171" t="s">
        <v>519</v>
      </c>
      <c r="F2171" t="s">
        <v>519</v>
      </c>
      <c r="G2171" s="284">
        <v>0</v>
      </c>
      <c r="H2171"/>
      <c r="I2171"/>
      <c r="J2171"/>
      <c r="K2171" s="285">
        <v>40179.5</v>
      </c>
      <c r="L2171" s="286">
        <v>0</v>
      </c>
      <c r="M2171" s="286">
        <v>0</v>
      </c>
      <c r="N2171" s="286">
        <v>0</v>
      </c>
    </row>
    <row r="2172" spans="1:14" ht="15" x14ac:dyDescent="0.25">
      <c r="A2172" t="s">
        <v>667</v>
      </c>
      <c r="B2172" t="s">
        <v>526</v>
      </c>
      <c r="C2172">
        <v>1</v>
      </c>
      <c r="D2172" t="s">
        <v>525</v>
      </c>
      <c r="E2172" t="s">
        <v>519</v>
      </c>
      <c r="F2172" t="s">
        <v>519</v>
      </c>
      <c r="G2172" s="284">
        <v>0</v>
      </c>
      <c r="H2172"/>
      <c r="I2172"/>
      <c r="J2172"/>
      <c r="K2172" s="285">
        <v>40179.5</v>
      </c>
      <c r="L2172" s="286">
        <v>0</v>
      </c>
      <c r="M2172" s="286">
        <v>0</v>
      </c>
      <c r="N2172" s="286">
        <v>0</v>
      </c>
    </row>
    <row r="2173" spans="1:14" ht="15" x14ac:dyDescent="0.25">
      <c r="A2173" t="s">
        <v>666</v>
      </c>
      <c r="B2173" t="s">
        <v>526</v>
      </c>
      <c r="C2173">
        <v>1</v>
      </c>
      <c r="D2173" t="s">
        <v>525</v>
      </c>
      <c r="E2173" t="s">
        <v>519</v>
      </c>
      <c r="F2173" t="s">
        <v>519</v>
      </c>
      <c r="G2173" s="284">
        <v>0</v>
      </c>
      <c r="H2173"/>
      <c r="I2173"/>
      <c r="J2173"/>
      <c r="K2173" s="285">
        <v>40179.5</v>
      </c>
      <c r="L2173" s="286">
        <v>0</v>
      </c>
      <c r="M2173" s="286">
        <v>0</v>
      </c>
      <c r="N2173" s="286">
        <v>0</v>
      </c>
    </row>
    <row r="2174" spans="1:14" ht="15" x14ac:dyDescent="0.25">
      <c r="A2174" t="s">
        <v>665</v>
      </c>
      <c r="B2174" t="s">
        <v>526</v>
      </c>
      <c r="C2174">
        <v>1</v>
      </c>
      <c r="D2174" t="s">
        <v>525</v>
      </c>
      <c r="E2174" t="s">
        <v>519</v>
      </c>
      <c r="F2174" t="s">
        <v>519</v>
      </c>
      <c r="G2174" s="284">
        <v>0</v>
      </c>
      <c r="H2174"/>
      <c r="I2174"/>
      <c r="J2174"/>
      <c r="K2174" s="285">
        <v>40179.5</v>
      </c>
      <c r="L2174" s="286">
        <v>0</v>
      </c>
      <c r="M2174" s="286">
        <v>0</v>
      </c>
      <c r="N2174" s="286">
        <v>0</v>
      </c>
    </row>
    <row r="2175" spans="1:14" ht="15" x14ac:dyDescent="0.25">
      <c r="A2175" t="s">
        <v>664</v>
      </c>
      <c r="B2175" t="s">
        <v>526</v>
      </c>
      <c r="C2175">
        <v>1</v>
      </c>
      <c r="D2175" t="s">
        <v>525</v>
      </c>
      <c r="E2175" t="s">
        <v>519</v>
      </c>
      <c r="F2175" t="s">
        <v>519</v>
      </c>
      <c r="G2175" s="284">
        <v>0</v>
      </c>
      <c r="H2175"/>
      <c r="I2175"/>
      <c r="J2175"/>
      <c r="K2175" s="285">
        <v>40179.5</v>
      </c>
      <c r="L2175" s="286">
        <v>0</v>
      </c>
      <c r="M2175" s="286">
        <v>0</v>
      </c>
      <c r="N2175" s="286">
        <v>0</v>
      </c>
    </row>
    <row r="2176" spans="1:14" ht="15" x14ac:dyDescent="0.25">
      <c r="A2176" t="s">
        <v>663</v>
      </c>
      <c r="B2176" t="s">
        <v>526</v>
      </c>
      <c r="C2176">
        <v>1</v>
      </c>
      <c r="D2176" t="s">
        <v>525</v>
      </c>
      <c r="E2176" t="s">
        <v>519</v>
      </c>
      <c r="F2176" t="s">
        <v>519</v>
      </c>
      <c r="G2176" s="284">
        <v>0</v>
      </c>
      <c r="H2176"/>
      <c r="I2176"/>
      <c r="J2176"/>
      <c r="K2176" s="285">
        <v>40179.5</v>
      </c>
      <c r="L2176" s="286">
        <v>0</v>
      </c>
      <c r="M2176" s="286">
        <v>0</v>
      </c>
      <c r="N2176" s="286">
        <v>0</v>
      </c>
    </row>
    <row r="2177" spans="1:14" ht="15" x14ac:dyDescent="0.25">
      <c r="A2177" t="s">
        <v>662</v>
      </c>
      <c r="B2177" t="s">
        <v>526</v>
      </c>
      <c r="C2177">
        <v>1</v>
      </c>
      <c r="D2177" t="s">
        <v>525</v>
      </c>
      <c r="E2177" t="s">
        <v>519</v>
      </c>
      <c r="F2177" t="s">
        <v>519</v>
      </c>
      <c r="G2177" s="284">
        <v>0</v>
      </c>
      <c r="H2177"/>
      <c r="I2177"/>
      <c r="J2177"/>
      <c r="K2177" s="285">
        <v>40179.5</v>
      </c>
      <c r="L2177" s="286">
        <v>0</v>
      </c>
      <c r="M2177" s="286">
        <v>0</v>
      </c>
      <c r="N2177" s="286">
        <v>0</v>
      </c>
    </row>
    <row r="2178" spans="1:14" ht="15" x14ac:dyDescent="0.25">
      <c r="A2178" t="s">
        <v>661</v>
      </c>
      <c r="B2178" t="s">
        <v>526</v>
      </c>
      <c r="C2178">
        <v>1</v>
      </c>
      <c r="D2178" t="s">
        <v>525</v>
      </c>
      <c r="E2178" t="s">
        <v>519</v>
      </c>
      <c r="F2178" t="s">
        <v>519</v>
      </c>
      <c r="G2178" s="284">
        <v>0</v>
      </c>
      <c r="H2178"/>
      <c r="I2178"/>
      <c r="J2178"/>
      <c r="K2178" s="285">
        <v>40179.5</v>
      </c>
      <c r="L2178" s="286">
        <v>0</v>
      </c>
      <c r="M2178" s="286">
        <v>0</v>
      </c>
      <c r="N2178" s="286">
        <v>0</v>
      </c>
    </row>
    <row r="2179" spans="1:14" ht="15" x14ac:dyDescent="0.25">
      <c r="A2179" t="s">
        <v>660</v>
      </c>
      <c r="B2179" t="s">
        <v>526</v>
      </c>
      <c r="C2179">
        <v>1</v>
      </c>
      <c r="D2179" t="s">
        <v>525</v>
      </c>
      <c r="E2179" t="s">
        <v>519</v>
      </c>
      <c r="F2179" t="s">
        <v>519</v>
      </c>
      <c r="G2179" s="284">
        <v>0</v>
      </c>
      <c r="H2179"/>
      <c r="I2179"/>
      <c r="J2179"/>
      <c r="K2179" s="285">
        <v>40179.5</v>
      </c>
      <c r="L2179" s="286">
        <v>0</v>
      </c>
      <c r="M2179" s="286">
        <v>0</v>
      </c>
      <c r="N2179" s="286">
        <v>0</v>
      </c>
    </row>
    <row r="2180" spans="1:14" ht="15" x14ac:dyDescent="0.25">
      <c r="A2180" t="s">
        <v>659</v>
      </c>
      <c r="B2180" t="s">
        <v>526</v>
      </c>
      <c r="C2180">
        <v>1</v>
      </c>
      <c r="D2180" t="s">
        <v>525</v>
      </c>
      <c r="E2180" t="s">
        <v>519</v>
      </c>
      <c r="F2180" t="s">
        <v>519</v>
      </c>
      <c r="G2180" s="284">
        <v>0</v>
      </c>
      <c r="H2180"/>
      <c r="I2180"/>
      <c r="J2180"/>
      <c r="K2180" s="285">
        <v>40179.5</v>
      </c>
      <c r="L2180" s="286">
        <v>0</v>
      </c>
      <c r="M2180" s="286">
        <v>0</v>
      </c>
      <c r="N2180" s="286">
        <v>0</v>
      </c>
    </row>
    <row r="2181" spans="1:14" ht="15" x14ac:dyDescent="0.25">
      <c r="A2181" t="s">
        <v>658</v>
      </c>
      <c r="B2181" t="s">
        <v>526</v>
      </c>
      <c r="C2181">
        <v>1</v>
      </c>
      <c r="D2181" t="s">
        <v>525</v>
      </c>
      <c r="E2181" t="s">
        <v>519</v>
      </c>
      <c r="F2181" t="s">
        <v>519</v>
      </c>
      <c r="G2181" s="284">
        <v>0</v>
      </c>
      <c r="H2181"/>
      <c r="I2181"/>
      <c r="J2181"/>
      <c r="K2181" s="285">
        <v>40179.5</v>
      </c>
      <c r="L2181" s="286">
        <v>0</v>
      </c>
      <c r="M2181" s="286">
        <v>0</v>
      </c>
      <c r="N2181" s="286">
        <v>0</v>
      </c>
    </row>
    <row r="2182" spans="1:14" ht="15" x14ac:dyDescent="0.25">
      <c r="A2182" t="s">
        <v>657</v>
      </c>
      <c r="B2182" t="s">
        <v>526</v>
      </c>
      <c r="C2182">
        <v>1</v>
      </c>
      <c r="D2182" t="s">
        <v>525</v>
      </c>
      <c r="E2182" t="s">
        <v>519</v>
      </c>
      <c r="F2182" t="s">
        <v>519</v>
      </c>
      <c r="G2182" s="284">
        <v>0</v>
      </c>
      <c r="H2182"/>
      <c r="I2182"/>
      <c r="J2182"/>
      <c r="K2182" s="285">
        <v>40179.5</v>
      </c>
      <c r="L2182" s="286">
        <v>0</v>
      </c>
      <c r="M2182" s="286">
        <v>0</v>
      </c>
      <c r="N2182" s="286">
        <v>0</v>
      </c>
    </row>
    <row r="2183" spans="1:14" ht="15" x14ac:dyDescent="0.25">
      <c r="A2183" t="s">
        <v>656</v>
      </c>
      <c r="B2183" t="s">
        <v>526</v>
      </c>
      <c r="C2183">
        <v>1</v>
      </c>
      <c r="D2183" t="s">
        <v>525</v>
      </c>
      <c r="E2183" t="s">
        <v>519</v>
      </c>
      <c r="F2183" t="s">
        <v>519</v>
      </c>
      <c r="G2183" s="284">
        <v>0</v>
      </c>
      <c r="H2183"/>
      <c r="I2183"/>
      <c r="J2183"/>
      <c r="K2183" s="285">
        <v>40179.5</v>
      </c>
      <c r="L2183" s="286">
        <v>0</v>
      </c>
      <c r="M2183" s="286">
        <v>0</v>
      </c>
      <c r="N2183" s="286">
        <v>0</v>
      </c>
    </row>
    <row r="2184" spans="1:14" ht="15" x14ac:dyDescent="0.25">
      <c r="A2184" t="s">
        <v>655</v>
      </c>
      <c r="B2184" t="s">
        <v>526</v>
      </c>
      <c r="C2184">
        <v>1</v>
      </c>
      <c r="D2184" t="s">
        <v>525</v>
      </c>
      <c r="E2184" t="s">
        <v>519</v>
      </c>
      <c r="F2184" t="s">
        <v>519</v>
      </c>
      <c r="G2184" s="284">
        <v>0</v>
      </c>
      <c r="H2184"/>
      <c r="I2184"/>
      <c r="J2184"/>
      <c r="K2184" s="285">
        <v>40179.5</v>
      </c>
      <c r="L2184" s="286">
        <v>0</v>
      </c>
      <c r="M2184" s="286">
        <v>0</v>
      </c>
      <c r="N2184" s="286">
        <v>0</v>
      </c>
    </row>
    <row r="2185" spans="1:14" ht="15" x14ac:dyDescent="0.25">
      <c r="A2185" t="s">
        <v>654</v>
      </c>
      <c r="B2185" t="s">
        <v>526</v>
      </c>
      <c r="C2185">
        <v>1</v>
      </c>
      <c r="D2185" t="s">
        <v>525</v>
      </c>
      <c r="E2185" t="s">
        <v>519</v>
      </c>
      <c r="F2185" t="s">
        <v>519</v>
      </c>
      <c r="G2185" s="284">
        <v>0</v>
      </c>
      <c r="H2185"/>
      <c r="I2185"/>
      <c r="J2185"/>
      <c r="K2185" s="285">
        <v>40179.5</v>
      </c>
      <c r="L2185" s="286">
        <v>0</v>
      </c>
      <c r="M2185" s="286">
        <v>0</v>
      </c>
      <c r="N2185" s="286">
        <v>0</v>
      </c>
    </row>
    <row r="2186" spans="1:14" ht="15" x14ac:dyDescent="0.25">
      <c r="A2186" t="s">
        <v>653</v>
      </c>
      <c r="B2186" t="s">
        <v>526</v>
      </c>
      <c r="C2186">
        <v>1</v>
      </c>
      <c r="D2186" t="s">
        <v>525</v>
      </c>
      <c r="E2186" t="s">
        <v>519</v>
      </c>
      <c r="F2186" t="s">
        <v>519</v>
      </c>
      <c r="G2186" s="284">
        <v>0</v>
      </c>
      <c r="H2186"/>
      <c r="I2186"/>
      <c r="J2186"/>
      <c r="K2186" s="285">
        <v>40179.5</v>
      </c>
      <c r="L2186" s="286">
        <v>0</v>
      </c>
      <c r="M2186" s="286">
        <v>0</v>
      </c>
      <c r="N2186" s="286">
        <v>0</v>
      </c>
    </row>
    <row r="2187" spans="1:14" ht="15" x14ac:dyDescent="0.25">
      <c r="A2187" t="s">
        <v>652</v>
      </c>
      <c r="B2187" t="s">
        <v>526</v>
      </c>
      <c r="C2187">
        <v>1</v>
      </c>
      <c r="D2187" t="s">
        <v>525</v>
      </c>
      <c r="E2187" t="s">
        <v>519</v>
      </c>
      <c r="F2187" t="s">
        <v>519</v>
      </c>
      <c r="G2187" s="284">
        <v>0</v>
      </c>
      <c r="H2187"/>
      <c r="I2187"/>
      <c r="J2187"/>
      <c r="K2187" s="285">
        <v>40179.5</v>
      </c>
      <c r="L2187" s="286">
        <v>0</v>
      </c>
      <c r="M2187" s="286">
        <v>0</v>
      </c>
      <c r="N2187" s="286">
        <v>0</v>
      </c>
    </row>
    <row r="2188" spans="1:14" ht="15" x14ac:dyDescent="0.25">
      <c r="A2188" t="s">
        <v>651</v>
      </c>
      <c r="B2188" t="s">
        <v>526</v>
      </c>
      <c r="C2188">
        <v>1</v>
      </c>
      <c r="D2188" t="s">
        <v>525</v>
      </c>
      <c r="E2188" t="s">
        <v>519</v>
      </c>
      <c r="F2188" t="s">
        <v>519</v>
      </c>
      <c r="G2188" s="284">
        <v>0</v>
      </c>
      <c r="H2188"/>
      <c r="I2188"/>
      <c r="J2188"/>
      <c r="K2188" s="285">
        <v>40179.5</v>
      </c>
      <c r="L2188" s="286">
        <v>0</v>
      </c>
      <c r="M2188" s="286">
        <v>0</v>
      </c>
      <c r="N2188" s="286">
        <v>0</v>
      </c>
    </row>
    <row r="2189" spans="1:14" ht="15" x14ac:dyDescent="0.25">
      <c r="A2189" t="s">
        <v>650</v>
      </c>
      <c r="B2189" t="s">
        <v>526</v>
      </c>
      <c r="C2189">
        <v>1</v>
      </c>
      <c r="D2189" t="s">
        <v>525</v>
      </c>
      <c r="E2189" t="s">
        <v>519</v>
      </c>
      <c r="F2189" t="s">
        <v>519</v>
      </c>
      <c r="G2189" s="284">
        <v>0</v>
      </c>
      <c r="H2189"/>
      <c r="I2189"/>
      <c r="J2189"/>
      <c r="K2189" s="285">
        <v>40179.5</v>
      </c>
      <c r="L2189" s="286">
        <v>0</v>
      </c>
      <c r="M2189" s="286">
        <v>0</v>
      </c>
      <c r="N2189" s="286">
        <v>0</v>
      </c>
    </row>
    <row r="2190" spans="1:14" ht="15" x14ac:dyDescent="0.25">
      <c r="A2190" t="s">
        <v>649</v>
      </c>
      <c r="B2190" t="s">
        <v>526</v>
      </c>
      <c r="C2190">
        <v>1</v>
      </c>
      <c r="D2190" t="s">
        <v>525</v>
      </c>
      <c r="E2190" t="s">
        <v>519</v>
      </c>
      <c r="F2190" t="s">
        <v>519</v>
      </c>
      <c r="G2190" s="284">
        <v>0</v>
      </c>
      <c r="H2190"/>
      <c r="I2190"/>
      <c r="J2190"/>
      <c r="K2190" s="285">
        <v>40179.5</v>
      </c>
      <c r="L2190" s="286">
        <v>0</v>
      </c>
      <c r="M2190" s="286">
        <v>0</v>
      </c>
      <c r="N2190" s="286">
        <v>0</v>
      </c>
    </row>
    <row r="2191" spans="1:14" ht="15" x14ac:dyDescent="0.25">
      <c r="A2191" t="s">
        <v>648</v>
      </c>
      <c r="B2191" t="s">
        <v>526</v>
      </c>
      <c r="C2191">
        <v>1</v>
      </c>
      <c r="D2191" t="s">
        <v>525</v>
      </c>
      <c r="E2191" t="s">
        <v>519</v>
      </c>
      <c r="F2191" t="s">
        <v>519</v>
      </c>
      <c r="G2191" s="284">
        <v>0</v>
      </c>
      <c r="H2191"/>
      <c r="I2191"/>
      <c r="J2191"/>
      <c r="K2191" s="285">
        <v>40179.5</v>
      </c>
      <c r="L2191" s="286">
        <v>0</v>
      </c>
      <c r="M2191" s="286">
        <v>0</v>
      </c>
      <c r="N2191" s="286">
        <v>0</v>
      </c>
    </row>
    <row r="2192" spans="1:14" ht="15" x14ac:dyDescent="0.25">
      <c r="A2192" t="s">
        <v>647</v>
      </c>
      <c r="B2192" t="s">
        <v>526</v>
      </c>
      <c r="C2192">
        <v>1</v>
      </c>
      <c r="D2192" t="s">
        <v>525</v>
      </c>
      <c r="E2192" t="s">
        <v>519</v>
      </c>
      <c r="F2192" t="s">
        <v>519</v>
      </c>
      <c r="G2192" s="284">
        <v>0</v>
      </c>
      <c r="H2192"/>
      <c r="I2192"/>
      <c r="J2192"/>
      <c r="K2192" s="285">
        <v>40179.5</v>
      </c>
      <c r="L2192" s="286">
        <v>0</v>
      </c>
      <c r="M2192" s="286">
        <v>0</v>
      </c>
      <c r="N2192" s="286">
        <v>0</v>
      </c>
    </row>
    <row r="2193" spans="1:14" ht="15" x14ac:dyDescent="0.25">
      <c r="A2193" t="s">
        <v>646</v>
      </c>
      <c r="B2193" t="s">
        <v>526</v>
      </c>
      <c r="C2193">
        <v>1</v>
      </c>
      <c r="D2193" t="s">
        <v>525</v>
      </c>
      <c r="E2193" t="s">
        <v>519</v>
      </c>
      <c r="F2193" t="s">
        <v>519</v>
      </c>
      <c r="G2193" s="284">
        <v>0</v>
      </c>
      <c r="H2193"/>
      <c r="I2193"/>
      <c r="J2193"/>
      <c r="K2193" s="285">
        <v>40179.5</v>
      </c>
      <c r="L2193" s="286">
        <v>0</v>
      </c>
      <c r="M2193" s="286">
        <v>0</v>
      </c>
      <c r="N2193" s="286">
        <v>0</v>
      </c>
    </row>
    <row r="2194" spans="1:14" ht="15" x14ac:dyDescent="0.25">
      <c r="A2194" t="s">
        <v>645</v>
      </c>
      <c r="B2194" t="s">
        <v>526</v>
      </c>
      <c r="C2194">
        <v>1</v>
      </c>
      <c r="D2194" t="s">
        <v>525</v>
      </c>
      <c r="E2194" t="s">
        <v>519</v>
      </c>
      <c r="F2194" t="s">
        <v>519</v>
      </c>
      <c r="G2194" s="284">
        <v>0</v>
      </c>
      <c r="H2194"/>
      <c r="I2194"/>
      <c r="J2194"/>
      <c r="K2194" s="285">
        <v>40179.5</v>
      </c>
      <c r="L2194" s="286">
        <v>0</v>
      </c>
      <c r="M2194" s="286">
        <v>0</v>
      </c>
      <c r="N2194" s="286">
        <v>0</v>
      </c>
    </row>
    <row r="2195" spans="1:14" ht="15" x14ac:dyDescent="0.25">
      <c r="A2195" t="s">
        <v>644</v>
      </c>
      <c r="B2195" t="s">
        <v>526</v>
      </c>
      <c r="C2195">
        <v>1</v>
      </c>
      <c r="D2195" t="s">
        <v>525</v>
      </c>
      <c r="E2195" t="s">
        <v>519</v>
      </c>
      <c r="F2195" t="s">
        <v>519</v>
      </c>
      <c r="G2195" s="284">
        <v>0</v>
      </c>
      <c r="H2195"/>
      <c r="I2195"/>
      <c r="J2195"/>
      <c r="K2195" s="285">
        <v>40179.5</v>
      </c>
      <c r="L2195" s="286">
        <v>0</v>
      </c>
      <c r="M2195" s="286">
        <v>0</v>
      </c>
      <c r="N2195" s="286">
        <v>0</v>
      </c>
    </row>
    <row r="2196" spans="1:14" ht="15" x14ac:dyDescent="0.25">
      <c r="A2196" t="s">
        <v>643</v>
      </c>
      <c r="B2196" t="s">
        <v>526</v>
      </c>
      <c r="C2196">
        <v>1</v>
      </c>
      <c r="D2196" t="s">
        <v>525</v>
      </c>
      <c r="E2196" t="s">
        <v>519</v>
      </c>
      <c r="F2196" t="s">
        <v>519</v>
      </c>
      <c r="G2196" s="284">
        <v>0</v>
      </c>
      <c r="H2196"/>
      <c r="I2196"/>
      <c r="J2196"/>
      <c r="K2196" s="285">
        <v>40179.5</v>
      </c>
      <c r="L2196" s="286">
        <v>0</v>
      </c>
      <c r="M2196" s="286">
        <v>0</v>
      </c>
      <c r="N2196" s="286">
        <v>0</v>
      </c>
    </row>
    <row r="2197" spans="1:14" ht="15" x14ac:dyDescent="0.25">
      <c r="A2197" t="s">
        <v>642</v>
      </c>
      <c r="B2197" t="s">
        <v>526</v>
      </c>
      <c r="C2197">
        <v>1</v>
      </c>
      <c r="D2197" t="s">
        <v>525</v>
      </c>
      <c r="E2197" t="s">
        <v>519</v>
      </c>
      <c r="F2197" t="s">
        <v>519</v>
      </c>
      <c r="G2197" s="284">
        <v>0</v>
      </c>
      <c r="H2197"/>
      <c r="I2197"/>
      <c r="J2197"/>
      <c r="K2197" s="285">
        <v>40179.5</v>
      </c>
      <c r="L2197" s="286">
        <v>0</v>
      </c>
      <c r="M2197" s="286">
        <v>0</v>
      </c>
      <c r="N2197" s="286">
        <v>0</v>
      </c>
    </row>
    <row r="2198" spans="1:14" ht="15" x14ac:dyDescent="0.25">
      <c r="A2198" t="s">
        <v>641</v>
      </c>
      <c r="B2198" t="s">
        <v>526</v>
      </c>
      <c r="C2198">
        <v>1</v>
      </c>
      <c r="D2198" t="s">
        <v>525</v>
      </c>
      <c r="E2198" t="s">
        <v>519</v>
      </c>
      <c r="F2198" t="s">
        <v>519</v>
      </c>
      <c r="G2198" s="284">
        <v>0</v>
      </c>
      <c r="H2198"/>
      <c r="I2198"/>
      <c r="J2198"/>
      <c r="K2198" s="285">
        <v>40179.5</v>
      </c>
      <c r="L2198" s="286">
        <v>0</v>
      </c>
      <c r="M2198" s="286">
        <v>0</v>
      </c>
      <c r="N2198" s="286">
        <v>0</v>
      </c>
    </row>
    <row r="2199" spans="1:14" ht="15" x14ac:dyDescent="0.25">
      <c r="A2199" t="s">
        <v>640</v>
      </c>
      <c r="B2199" t="s">
        <v>526</v>
      </c>
      <c r="C2199">
        <v>1</v>
      </c>
      <c r="D2199" t="s">
        <v>525</v>
      </c>
      <c r="E2199" t="s">
        <v>519</v>
      </c>
      <c r="F2199" t="s">
        <v>519</v>
      </c>
      <c r="G2199" s="284">
        <v>0</v>
      </c>
      <c r="H2199"/>
      <c r="I2199"/>
      <c r="J2199"/>
      <c r="K2199" s="285">
        <v>40179.5</v>
      </c>
      <c r="L2199" s="286">
        <v>0</v>
      </c>
      <c r="M2199" s="286">
        <v>0</v>
      </c>
      <c r="N2199" s="286">
        <v>0</v>
      </c>
    </row>
    <row r="2200" spans="1:14" ht="15" x14ac:dyDescent="0.25">
      <c r="A2200" t="s">
        <v>639</v>
      </c>
      <c r="B2200" t="s">
        <v>526</v>
      </c>
      <c r="C2200">
        <v>1</v>
      </c>
      <c r="D2200" t="s">
        <v>525</v>
      </c>
      <c r="E2200" t="s">
        <v>519</v>
      </c>
      <c r="F2200" t="s">
        <v>519</v>
      </c>
      <c r="G2200" s="284">
        <v>0</v>
      </c>
      <c r="H2200"/>
      <c r="I2200"/>
      <c r="J2200"/>
      <c r="K2200" s="285">
        <v>40179.5</v>
      </c>
      <c r="L2200" s="286">
        <v>0</v>
      </c>
      <c r="M2200" s="286">
        <v>0</v>
      </c>
      <c r="N2200" s="286">
        <v>0</v>
      </c>
    </row>
    <row r="2201" spans="1:14" ht="15" x14ac:dyDescent="0.25">
      <c r="A2201" t="s">
        <v>638</v>
      </c>
      <c r="B2201" t="s">
        <v>526</v>
      </c>
      <c r="C2201">
        <v>1</v>
      </c>
      <c r="D2201" t="s">
        <v>525</v>
      </c>
      <c r="E2201" t="s">
        <v>519</v>
      </c>
      <c r="F2201" t="s">
        <v>519</v>
      </c>
      <c r="G2201" s="284">
        <v>0</v>
      </c>
      <c r="H2201"/>
      <c r="I2201"/>
      <c r="J2201"/>
      <c r="K2201" s="285">
        <v>40179.5</v>
      </c>
      <c r="L2201" s="286">
        <v>0</v>
      </c>
      <c r="M2201" s="286">
        <v>0</v>
      </c>
      <c r="N2201" s="286">
        <v>0</v>
      </c>
    </row>
    <row r="2202" spans="1:14" ht="15" x14ac:dyDescent="0.25">
      <c r="A2202" t="s">
        <v>637</v>
      </c>
      <c r="B2202" t="s">
        <v>526</v>
      </c>
      <c r="C2202">
        <v>1</v>
      </c>
      <c r="D2202" t="s">
        <v>525</v>
      </c>
      <c r="E2202" t="s">
        <v>519</v>
      </c>
      <c r="F2202" t="s">
        <v>519</v>
      </c>
      <c r="G2202" s="284">
        <v>0</v>
      </c>
      <c r="H2202"/>
      <c r="I2202"/>
      <c r="J2202"/>
      <c r="K2202" s="285">
        <v>40179.5</v>
      </c>
      <c r="L2202" s="286">
        <v>0</v>
      </c>
      <c r="M2202" s="286">
        <v>0</v>
      </c>
      <c r="N2202" s="286">
        <v>0</v>
      </c>
    </row>
    <row r="2203" spans="1:14" ht="15" x14ac:dyDescent="0.25">
      <c r="A2203" t="s">
        <v>636</v>
      </c>
      <c r="B2203" t="s">
        <v>526</v>
      </c>
      <c r="C2203">
        <v>1</v>
      </c>
      <c r="D2203" t="s">
        <v>525</v>
      </c>
      <c r="E2203" t="s">
        <v>519</v>
      </c>
      <c r="F2203" t="s">
        <v>519</v>
      </c>
      <c r="G2203" s="284">
        <v>0</v>
      </c>
      <c r="H2203"/>
      <c r="I2203"/>
      <c r="J2203"/>
      <c r="K2203" s="285">
        <v>40179.5</v>
      </c>
      <c r="L2203" s="286">
        <v>0</v>
      </c>
      <c r="M2203" s="286">
        <v>0</v>
      </c>
      <c r="N2203" s="286">
        <v>0</v>
      </c>
    </row>
    <row r="2204" spans="1:14" ht="15" x14ac:dyDescent="0.25">
      <c r="A2204" t="s">
        <v>635</v>
      </c>
      <c r="B2204" t="s">
        <v>526</v>
      </c>
      <c r="C2204">
        <v>1</v>
      </c>
      <c r="D2204" t="s">
        <v>525</v>
      </c>
      <c r="E2204" t="s">
        <v>519</v>
      </c>
      <c r="F2204" t="s">
        <v>519</v>
      </c>
      <c r="G2204" s="284">
        <v>0</v>
      </c>
      <c r="H2204"/>
      <c r="I2204"/>
      <c r="J2204"/>
      <c r="K2204" s="285">
        <v>40179.5</v>
      </c>
      <c r="L2204" s="286">
        <v>0</v>
      </c>
      <c r="M2204" s="286">
        <v>0</v>
      </c>
      <c r="N2204" s="286">
        <v>0</v>
      </c>
    </row>
    <row r="2205" spans="1:14" ht="15" x14ac:dyDescent="0.25">
      <c r="A2205" t="s">
        <v>634</v>
      </c>
      <c r="B2205" t="s">
        <v>526</v>
      </c>
      <c r="C2205">
        <v>1</v>
      </c>
      <c r="D2205" t="s">
        <v>525</v>
      </c>
      <c r="E2205" t="s">
        <v>519</v>
      </c>
      <c r="F2205" t="s">
        <v>519</v>
      </c>
      <c r="G2205" s="284">
        <v>0</v>
      </c>
      <c r="H2205"/>
      <c r="I2205"/>
      <c r="J2205"/>
      <c r="K2205" s="285">
        <v>40179.5</v>
      </c>
      <c r="L2205" s="286">
        <v>0</v>
      </c>
      <c r="M2205" s="286">
        <v>0</v>
      </c>
      <c r="N2205" s="286">
        <v>0</v>
      </c>
    </row>
    <row r="2206" spans="1:14" ht="15" x14ac:dyDescent="0.25">
      <c r="A2206" t="s">
        <v>633</v>
      </c>
      <c r="B2206" t="s">
        <v>526</v>
      </c>
      <c r="C2206">
        <v>1</v>
      </c>
      <c r="D2206" t="s">
        <v>525</v>
      </c>
      <c r="E2206" t="s">
        <v>519</v>
      </c>
      <c r="F2206" t="s">
        <v>519</v>
      </c>
      <c r="G2206" s="284">
        <v>0</v>
      </c>
      <c r="H2206"/>
      <c r="I2206"/>
      <c r="J2206"/>
      <c r="K2206" s="285">
        <v>40179.5</v>
      </c>
      <c r="L2206" s="286">
        <v>0</v>
      </c>
      <c r="M2206" s="286">
        <v>0</v>
      </c>
      <c r="N2206" s="286">
        <v>0</v>
      </c>
    </row>
    <row r="2207" spans="1:14" ht="15" x14ac:dyDescent="0.25">
      <c r="A2207" t="s">
        <v>632</v>
      </c>
      <c r="B2207" t="s">
        <v>526</v>
      </c>
      <c r="C2207">
        <v>1</v>
      </c>
      <c r="D2207" t="s">
        <v>525</v>
      </c>
      <c r="E2207" t="s">
        <v>519</v>
      </c>
      <c r="F2207" t="s">
        <v>519</v>
      </c>
      <c r="G2207" s="284">
        <v>0</v>
      </c>
      <c r="H2207"/>
      <c r="I2207"/>
      <c r="J2207"/>
      <c r="K2207" s="285">
        <v>40179.5</v>
      </c>
      <c r="L2207" s="286">
        <v>0</v>
      </c>
      <c r="M2207" s="286">
        <v>0</v>
      </c>
      <c r="N2207" s="286">
        <v>0</v>
      </c>
    </row>
    <row r="2208" spans="1:14" ht="15" x14ac:dyDescent="0.25">
      <c r="A2208" t="s">
        <v>631</v>
      </c>
      <c r="B2208" t="s">
        <v>526</v>
      </c>
      <c r="C2208">
        <v>1</v>
      </c>
      <c r="D2208" t="s">
        <v>525</v>
      </c>
      <c r="E2208" t="s">
        <v>519</v>
      </c>
      <c r="F2208" t="s">
        <v>519</v>
      </c>
      <c r="G2208" s="284">
        <v>0</v>
      </c>
      <c r="H2208"/>
      <c r="I2208"/>
      <c r="J2208"/>
      <c r="K2208" s="285">
        <v>40179.5</v>
      </c>
      <c r="L2208" s="286">
        <v>0</v>
      </c>
      <c r="M2208" s="286">
        <v>0</v>
      </c>
      <c r="N2208" s="286">
        <v>0</v>
      </c>
    </row>
    <row r="2209" spans="1:14" ht="15" x14ac:dyDescent="0.25">
      <c r="A2209" t="s">
        <v>630</v>
      </c>
      <c r="B2209" t="s">
        <v>526</v>
      </c>
      <c r="C2209">
        <v>1</v>
      </c>
      <c r="D2209" t="s">
        <v>525</v>
      </c>
      <c r="E2209" t="s">
        <v>519</v>
      </c>
      <c r="F2209" t="s">
        <v>519</v>
      </c>
      <c r="G2209" s="284">
        <v>0</v>
      </c>
      <c r="H2209"/>
      <c r="I2209"/>
      <c r="J2209"/>
      <c r="K2209" s="285">
        <v>40179.5</v>
      </c>
      <c r="L2209" s="286">
        <v>0</v>
      </c>
      <c r="M2209" s="286">
        <v>0</v>
      </c>
      <c r="N2209" s="286">
        <v>0</v>
      </c>
    </row>
    <row r="2210" spans="1:14" ht="15" x14ac:dyDescent="0.25">
      <c r="A2210" t="s">
        <v>629</v>
      </c>
      <c r="B2210" t="s">
        <v>526</v>
      </c>
      <c r="C2210">
        <v>1</v>
      </c>
      <c r="D2210" t="s">
        <v>525</v>
      </c>
      <c r="E2210" t="s">
        <v>519</v>
      </c>
      <c r="F2210" t="s">
        <v>519</v>
      </c>
      <c r="G2210" s="284">
        <v>0</v>
      </c>
      <c r="H2210"/>
      <c r="I2210"/>
      <c r="J2210"/>
      <c r="K2210" s="285">
        <v>40179.5</v>
      </c>
      <c r="L2210" s="286">
        <v>0</v>
      </c>
      <c r="M2210" s="286">
        <v>0</v>
      </c>
      <c r="N2210" s="286">
        <v>0</v>
      </c>
    </row>
    <row r="2211" spans="1:14" ht="15" x14ac:dyDescent="0.25">
      <c r="A2211" t="s">
        <v>628</v>
      </c>
      <c r="B2211" t="s">
        <v>526</v>
      </c>
      <c r="C2211">
        <v>1</v>
      </c>
      <c r="D2211" t="s">
        <v>525</v>
      </c>
      <c r="E2211" t="s">
        <v>519</v>
      </c>
      <c r="F2211" t="s">
        <v>519</v>
      </c>
      <c r="G2211" s="284">
        <v>0</v>
      </c>
      <c r="H2211"/>
      <c r="I2211"/>
      <c r="J2211"/>
      <c r="K2211" s="285">
        <v>40179.5</v>
      </c>
      <c r="L2211" s="286">
        <v>0</v>
      </c>
      <c r="M2211" s="286">
        <v>0</v>
      </c>
      <c r="N2211" s="286">
        <v>0</v>
      </c>
    </row>
    <row r="2212" spans="1:14" ht="15" x14ac:dyDescent="0.25">
      <c r="A2212" t="s">
        <v>627</v>
      </c>
      <c r="B2212" t="s">
        <v>526</v>
      </c>
      <c r="C2212">
        <v>1</v>
      </c>
      <c r="D2212" t="s">
        <v>525</v>
      </c>
      <c r="E2212" t="s">
        <v>519</v>
      </c>
      <c r="F2212" t="s">
        <v>519</v>
      </c>
      <c r="G2212" s="284">
        <v>0</v>
      </c>
      <c r="H2212"/>
      <c r="I2212"/>
      <c r="J2212"/>
      <c r="K2212" s="285">
        <v>40179.5</v>
      </c>
      <c r="L2212" s="286">
        <v>0</v>
      </c>
      <c r="M2212" s="286">
        <v>0</v>
      </c>
      <c r="N2212" s="286">
        <v>0</v>
      </c>
    </row>
    <row r="2213" spans="1:14" ht="15" x14ac:dyDescent="0.25">
      <c r="A2213" t="s">
        <v>626</v>
      </c>
      <c r="B2213" t="s">
        <v>526</v>
      </c>
      <c r="C2213">
        <v>1</v>
      </c>
      <c r="D2213" t="s">
        <v>525</v>
      </c>
      <c r="E2213" t="s">
        <v>519</v>
      </c>
      <c r="F2213" t="s">
        <v>519</v>
      </c>
      <c r="G2213" s="284">
        <v>0</v>
      </c>
      <c r="H2213"/>
      <c r="I2213"/>
      <c r="J2213"/>
      <c r="K2213" s="285">
        <v>40179.5</v>
      </c>
      <c r="L2213" s="286">
        <v>0</v>
      </c>
      <c r="M2213" s="286">
        <v>0</v>
      </c>
      <c r="N2213" s="286">
        <v>0</v>
      </c>
    </row>
    <row r="2214" spans="1:14" ht="15" x14ac:dyDescent="0.25">
      <c r="A2214" t="s">
        <v>625</v>
      </c>
      <c r="B2214" t="s">
        <v>526</v>
      </c>
      <c r="C2214">
        <v>1</v>
      </c>
      <c r="D2214" t="s">
        <v>525</v>
      </c>
      <c r="E2214" t="s">
        <v>519</v>
      </c>
      <c r="F2214" t="s">
        <v>519</v>
      </c>
      <c r="G2214" s="284">
        <v>0</v>
      </c>
      <c r="H2214"/>
      <c r="I2214"/>
      <c r="J2214"/>
      <c r="K2214" s="285">
        <v>40179.5</v>
      </c>
      <c r="L2214" s="286">
        <v>0</v>
      </c>
      <c r="M2214" s="286">
        <v>0</v>
      </c>
      <c r="N2214" s="286">
        <v>0</v>
      </c>
    </row>
    <row r="2215" spans="1:14" ht="15" x14ac:dyDescent="0.25">
      <c r="A2215" t="s">
        <v>624</v>
      </c>
      <c r="B2215" t="s">
        <v>526</v>
      </c>
      <c r="C2215">
        <v>1</v>
      </c>
      <c r="D2215" t="s">
        <v>525</v>
      </c>
      <c r="E2215" t="s">
        <v>519</v>
      </c>
      <c r="F2215" t="s">
        <v>519</v>
      </c>
      <c r="G2215" s="284">
        <v>0</v>
      </c>
      <c r="H2215"/>
      <c r="I2215"/>
      <c r="J2215"/>
      <c r="K2215" s="285">
        <v>40179.5</v>
      </c>
      <c r="L2215" s="286">
        <v>0</v>
      </c>
      <c r="M2215" s="286">
        <v>0</v>
      </c>
      <c r="N2215" s="286">
        <v>0</v>
      </c>
    </row>
    <row r="2216" spans="1:14" ht="15" x14ac:dyDescent="0.25">
      <c r="A2216" t="s">
        <v>623</v>
      </c>
      <c r="B2216" t="s">
        <v>526</v>
      </c>
      <c r="C2216">
        <v>1</v>
      </c>
      <c r="D2216" t="s">
        <v>525</v>
      </c>
      <c r="E2216" t="s">
        <v>519</v>
      </c>
      <c r="F2216" t="s">
        <v>519</v>
      </c>
      <c r="G2216" s="284">
        <v>0</v>
      </c>
      <c r="H2216"/>
      <c r="I2216"/>
      <c r="J2216"/>
      <c r="K2216" s="285">
        <v>40179.5</v>
      </c>
      <c r="L2216" s="286">
        <v>0</v>
      </c>
      <c r="M2216" s="286">
        <v>0</v>
      </c>
      <c r="N2216" s="286">
        <v>0</v>
      </c>
    </row>
    <row r="2217" spans="1:14" ht="15" x14ac:dyDescent="0.25">
      <c r="A2217" t="s">
        <v>622</v>
      </c>
      <c r="B2217" t="s">
        <v>526</v>
      </c>
      <c r="C2217">
        <v>1</v>
      </c>
      <c r="D2217" t="s">
        <v>525</v>
      </c>
      <c r="E2217" t="s">
        <v>519</v>
      </c>
      <c r="F2217" t="s">
        <v>519</v>
      </c>
      <c r="G2217" s="284">
        <v>0</v>
      </c>
      <c r="H2217"/>
      <c r="I2217"/>
      <c r="J2217"/>
      <c r="K2217" s="285">
        <v>40179.5</v>
      </c>
      <c r="L2217" s="286">
        <v>0</v>
      </c>
      <c r="M2217" s="286">
        <v>0</v>
      </c>
      <c r="N2217" s="286">
        <v>0</v>
      </c>
    </row>
    <row r="2218" spans="1:14" ht="15" x14ac:dyDescent="0.25">
      <c r="A2218" t="s">
        <v>621</v>
      </c>
      <c r="B2218" t="s">
        <v>526</v>
      </c>
      <c r="C2218">
        <v>1</v>
      </c>
      <c r="D2218" t="s">
        <v>525</v>
      </c>
      <c r="E2218" t="s">
        <v>519</v>
      </c>
      <c r="F2218" t="s">
        <v>519</v>
      </c>
      <c r="G2218" s="284">
        <v>0</v>
      </c>
      <c r="H2218"/>
      <c r="I2218"/>
      <c r="J2218"/>
      <c r="K2218" s="285">
        <v>40179.5</v>
      </c>
      <c r="L2218" s="286">
        <v>0</v>
      </c>
      <c r="M2218" s="286">
        <v>0</v>
      </c>
      <c r="N2218" s="286">
        <v>0</v>
      </c>
    </row>
    <row r="2219" spans="1:14" ht="15" x14ac:dyDescent="0.25">
      <c r="A2219" t="s">
        <v>620</v>
      </c>
      <c r="B2219" t="s">
        <v>526</v>
      </c>
      <c r="C2219">
        <v>1</v>
      </c>
      <c r="D2219" t="s">
        <v>525</v>
      </c>
      <c r="E2219" t="s">
        <v>519</v>
      </c>
      <c r="F2219" t="s">
        <v>519</v>
      </c>
      <c r="G2219" s="284">
        <v>0</v>
      </c>
      <c r="H2219"/>
      <c r="I2219"/>
      <c r="J2219"/>
      <c r="K2219" s="285">
        <v>40179.5</v>
      </c>
      <c r="L2219" s="286">
        <v>0</v>
      </c>
      <c r="M2219" s="286">
        <v>0</v>
      </c>
      <c r="N2219" s="286">
        <v>0</v>
      </c>
    </row>
    <row r="2220" spans="1:14" ht="15" x14ac:dyDescent="0.25">
      <c r="A2220" t="s">
        <v>619</v>
      </c>
      <c r="B2220" t="s">
        <v>526</v>
      </c>
      <c r="C2220">
        <v>1</v>
      </c>
      <c r="D2220" t="s">
        <v>525</v>
      </c>
      <c r="E2220" t="s">
        <v>519</v>
      </c>
      <c r="F2220" t="s">
        <v>519</v>
      </c>
      <c r="G2220" s="284">
        <v>0</v>
      </c>
      <c r="H2220"/>
      <c r="I2220"/>
      <c r="J2220"/>
      <c r="K2220" s="285">
        <v>40179.5</v>
      </c>
      <c r="L2220" s="286">
        <v>0</v>
      </c>
      <c r="M2220" s="286">
        <v>0</v>
      </c>
      <c r="N2220" s="286">
        <v>0</v>
      </c>
    </row>
    <row r="2221" spans="1:14" ht="15" x14ac:dyDescent="0.25">
      <c r="A2221" t="s">
        <v>618</v>
      </c>
      <c r="B2221" t="s">
        <v>526</v>
      </c>
      <c r="C2221">
        <v>1</v>
      </c>
      <c r="D2221" t="s">
        <v>525</v>
      </c>
      <c r="E2221" t="s">
        <v>519</v>
      </c>
      <c r="F2221" t="s">
        <v>519</v>
      </c>
      <c r="G2221" s="284">
        <v>0</v>
      </c>
      <c r="H2221"/>
      <c r="I2221"/>
      <c r="J2221"/>
      <c r="K2221" s="285">
        <v>40179.5</v>
      </c>
      <c r="L2221" s="286">
        <v>0</v>
      </c>
      <c r="M2221" s="286">
        <v>0</v>
      </c>
      <c r="N2221" s="286">
        <v>0</v>
      </c>
    </row>
    <row r="2222" spans="1:14" ht="15" x14ac:dyDescent="0.25">
      <c r="A2222" t="s">
        <v>617</v>
      </c>
      <c r="B2222" t="s">
        <v>526</v>
      </c>
      <c r="C2222">
        <v>1</v>
      </c>
      <c r="D2222" t="s">
        <v>525</v>
      </c>
      <c r="E2222" t="s">
        <v>519</v>
      </c>
      <c r="F2222" t="s">
        <v>519</v>
      </c>
      <c r="G2222" s="284">
        <v>0</v>
      </c>
      <c r="H2222"/>
      <c r="I2222"/>
      <c r="J2222"/>
      <c r="K2222" s="285">
        <v>40179.5</v>
      </c>
      <c r="L2222" s="286">
        <v>0</v>
      </c>
      <c r="M2222" s="286">
        <v>0</v>
      </c>
      <c r="N2222" s="286">
        <v>0</v>
      </c>
    </row>
    <row r="2223" spans="1:14" ht="15" x14ac:dyDescent="0.25">
      <c r="A2223" t="s">
        <v>616</v>
      </c>
      <c r="B2223" t="s">
        <v>526</v>
      </c>
      <c r="C2223">
        <v>1</v>
      </c>
      <c r="D2223" t="s">
        <v>525</v>
      </c>
      <c r="E2223" t="s">
        <v>519</v>
      </c>
      <c r="F2223" t="s">
        <v>519</v>
      </c>
      <c r="G2223" s="284">
        <v>0</v>
      </c>
      <c r="H2223"/>
      <c r="I2223"/>
      <c r="J2223"/>
      <c r="K2223" s="285">
        <v>40179.5</v>
      </c>
      <c r="L2223" s="286">
        <v>0</v>
      </c>
      <c r="M2223" s="286">
        <v>0</v>
      </c>
      <c r="N2223" s="286">
        <v>0</v>
      </c>
    </row>
    <row r="2224" spans="1:14" ht="15" x14ac:dyDescent="0.25">
      <c r="A2224" t="s">
        <v>615</v>
      </c>
      <c r="B2224" t="s">
        <v>526</v>
      </c>
      <c r="C2224">
        <v>1</v>
      </c>
      <c r="D2224" t="s">
        <v>525</v>
      </c>
      <c r="E2224" t="s">
        <v>519</v>
      </c>
      <c r="F2224" t="s">
        <v>519</v>
      </c>
      <c r="G2224" s="284">
        <v>0</v>
      </c>
      <c r="H2224"/>
      <c r="I2224"/>
      <c r="J2224"/>
      <c r="K2224" s="285">
        <v>40179.5</v>
      </c>
      <c r="L2224" s="286">
        <v>0</v>
      </c>
      <c r="M2224" s="286">
        <v>0</v>
      </c>
      <c r="N2224" s="286">
        <v>0</v>
      </c>
    </row>
    <row r="2225" spans="1:14" ht="15" x14ac:dyDescent="0.25">
      <c r="A2225" t="s">
        <v>614</v>
      </c>
      <c r="B2225" t="s">
        <v>526</v>
      </c>
      <c r="C2225">
        <v>1</v>
      </c>
      <c r="D2225" t="s">
        <v>525</v>
      </c>
      <c r="E2225" t="s">
        <v>519</v>
      </c>
      <c r="F2225" t="s">
        <v>519</v>
      </c>
      <c r="G2225" s="284">
        <v>0</v>
      </c>
      <c r="H2225"/>
      <c r="I2225"/>
      <c r="J2225"/>
      <c r="K2225" s="285">
        <v>40179.5</v>
      </c>
      <c r="L2225" s="286">
        <v>0</v>
      </c>
      <c r="M2225" s="286">
        <v>0</v>
      </c>
      <c r="N2225" s="286">
        <v>0</v>
      </c>
    </row>
    <row r="2226" spans="1:14" ht="15" x14ac:dyDescent="0.25">
      <c r="A2226" t="s">
        <v>613</v>
      </c>
      <c r="B2226" t="s">
        <v>526</v>
      </c>
      <c r="C2226">
        <v>1</v>
      </c>
      <c r="D2226" t="s">
        <v>525</v>
      </c>
      <c r="E2226" t="s">
        <v>519</v>
      </c>
      <c r="F2226" t="s">
        <v>519</v>
      </c>
      <c r="G2226" s="284">
        <v>0</v>
      </c>
      <c r="H2226"/>
      <c r="I2226"/>
      <c r="J2226"/>
      <c r="K2226" s="285">
        <v>40179.5</v>
      </c>
      <c r="L2226" s="286">
        <v>0</v>
      </c>
      <c r="M2226" s="286">
        <v>0</v>
      </c>
      <c r="N2226" s="286">
        <v>0</v>
      </c>
    </row>
    <row r="2227" spans="1:14" ht="15" x14ac:dyDescent="0.25">
      <c r="A2227" t="s">
        <v>612</v>
      </c>
      <c r="B2227" t="s">
        <v>526</v>
      </c>
      <c r="C2227">
        <v>1</v>
      </c>
      <c r="D2227" t="s">
        <v>525</v>
      </c>
      <c r="E2227" t="s">
        <v>519</v>
      </c>
      <c r="F2227" t="s">
        <v>519</v>
      </c>
      <c r="G2227" s="284">
        <v>0</v>
      </c>
      <c r="H2227"/>
      <c r="I2227"/>
      <c r="J2227"/>
      <c r="K2227" s="285">
        <v>40179.5</v>
      </c>
      <c r="L2227" s="286">
        <v>0</v>
      </c>
      <c r="M2227" s="286">
        <v>0</v>
      </c>
      <c r="N2227" s="286">
        <v>0</v>
      </c>
    </row>
    <row r="2228" spans="1:14" ht="15" x14ac:dyDescent="0.25">
      <c r="A2228" t="s">
        <v>611</v>
      </c>
      <c r="B2228" t="s">
        <v>526</v>
      </c>
      <c r="C2228">
        <v>1</v>
      </c>
      <c r="D2228" t="s">
        <v>525</v>
      </c>
      <c r="E2228" t="s">
        <v>519</v>
      </c>
      <c r="F2228" t="s">
        <v>519</v>
      </c>
      <c r="G2228" s="284">
        <v>0</v>
      </c>
      <c r="H2228"/>
      <c r="I2228"/>
      <c r="J2228"/>
      <c r="K2228" s="285">
        <v>40179.5</v>
      </c>
      <c r="L2228" s="286">
        <v>0</v>
      </c>
      <c r="M2228" s="286">
        <v>0</v>
      </c>
      <c r="N2228" s="286">
        <v>0</v>
      </c>
    </row>
    <row r="2229" spans="1:14" ht="15" x14ac:dyDescent="0.25">
      <c r="A2229" t="s">
        <v>610</v>
      </c>
      <c r="B2229" t="s">
        <v>526</v>
      </c>
      <c r="C2229">
        <v>1</v>
      </c>
      <c r="D2229" t="s">
        <v>525</v>
      </c>
      <c r="E2229" t="s">
        <v>519</v>
      </c>
      <c r="F2229" t="s">
        <v>519</v>
      </c>
      <c r="G2229" s="284">
        <v>0</v>
      </c>
      <c r="H2229"/>
      <c r="I2229"/>
      <c r="J2229"/>
      <c r="K2229" s="285">
        <v>40179.5</v>
      </c>
      <c r="L2229" s="286">
        <v>0</v>
      </c>
      <c r="M2229" s="286">
        <v>0</v>
      </c>
      <c r="N2229" s="286">
        <v>0</v>
      </c>
    </row>
    <row r="2230" spans="1:14" ht="15" x14ac:dyDescent="0.25">
      <c r="A2230" t="s">
        <v>609</v>
      </c>
      <c r="B2230" t="s">
        <v>526</v>
      </c>
      <c r="C2230">
        <v>1</v>
      </c>
      <c r="D2230" t="s">
        <v>525</v>
      </c>
      <c r="E2230" t="s">
        <v>519</v>
      </c>
      <c r="F2230" t="s">
        <v>519</v>
      </c>
      <c r="G2230" s="284">
        <v>0</v>
      </c>
      <c r="H2230"/>
      <c r="I2230"/>
      <c r="J2230"/>
      <c r="K2230" s="285">
        <v>40179.5</v>
      </c>
      <c r="L2230" s="286">
        <v>0</v>
      </c>
      <c r="M2230" s="286">
        <v>0</v>
      </c>
      <c r="N2230" s="286">
        <v>0</v>
      </c>
    </row>
    <row r="2231" spans="1:14" ht="15" x14ac:dyDescent="0.25">
      <c r="A2231" t="s">
        <v>608</v>
      </c>
      <c r="B2231" t="s">
        <v>526</v>
      </c>
      <c r="C2231">
        <v>1</v>
      </c>
      <c r="D2231" t="s">
        <v>525</v>
      </c>
      <c r="E2231" t="s">
        <v>519</v>
      </c>
      <c r="F2231" t="s">
        <v>519</v>
      </c>
      <c r="G2231" s="284">
        <v>0</v>
      </c>
      <c r="H2231"/>
      <c r="I2231"/>
      <c r="J2231"/>
      <c r="K2231" s="285">
        <v>40179.5</v>
      </c>
      <c r="L2231" s="286">
        <v>0</v>
      </c>
      <c r="M2231" s="286">
        <v>0</v>
      </c>
      <c r="N2231" s="286">
        <v>0</v>
      </c>
    </row>
    <row r="2232" spans="1:14" ht="15" x14ac:dyDescent="0.25">
      <c r="A2232" t="s">
        <v>607</v>
      </c>
      <c r="B2232" t="s">
        <v>526</v>
      </c>
      <c r="C2232">
        <v>1</v>
      </c>
      <c r="D2232" t="s">
        <v>525</v>
      </c>
      <c r="E2232" t="s">
        <v>519</v>
      </c>
      <c r="F2232" t="s">
        <v>519</v>
      </c>
      <c r="G2232" s="284">
        <v>0</v>
      </c>
      <c r="H2232"/>
      <c r="I2232"/>
      <c r="J2232"/>
      <c r="K2232" s="285">
        <v>40179.5</v>
      </c>
      <c r="L2232" s="286">
        <v>0</v>
      </c>
      <c r="M2232" s="286">
        <v>0</v>
      </c>
      <c r="N2232" s="286">
        <v>0</v>
      </c>
    </row>
    <row r="2233" spans="1:14" ht="15" x14ac:dyDescent="0.25">
      <c r="A2233" t="s">
        <v>606</v>
      </c>
      <c r="B2233" t="s">
        <v>526</v>
      </c>
      <c r="C2233">
        <v>1</v>
      </c>
      <c r="D2233" t="s">
        <v>525</v>
      </c>
      <c r="E2233" t="s">
        <v>519</v>
      </c>
      <c r="F2233" t="s">
        <v>519</v>
      </c>
      <c r="G2233" s="284">
        <v>0</v>
      </c>
      <c r="H2233"/>
      <c r="I2233"/>
      <c r="J2233"/>
      <c r="K2233" s="285">
        <v>40179.5</v>
      </c>
      <c r="L2233" s="286">
        <v>0</v>
      </c>
      <c r="M2233" s="286">
        <v>0</v>
      </c>
      <c r="N2233" s="286">
        <v>0</v>
      </c>
    </row>
    <row r="2234" spans="1:14" ht="15" x14ac:dyDescent="0.25">
      <c r="A2234" t="s">
        <v>605</v>
      </c>
      <c r="B2234" t="s">
        <v>526</v>
      </c>
      <c r="C2234">
        <v>1</v>
      </c>
      <c r="D2234" t="s">
        <v>525</v>
      </c>
      <c r="E2234" t="s">
        <v>519</v>
      </c>
      <c r="F2234" t="s">
        <v>519</v>
      </c>
      <c r="G2234" s="284">
        <v>0</v>
      </c>
      <c r="H2234"/>
      <c r="I2234"/>
      <c r="J2234"/>
      <c r="K2234" s="285">
        <v>40179.5</v>
      </c>
      <c r="L2234" s="286">
        <v>0</v>
      </c>
      <c r="M2234" s="286">
        <v>0</v>
      </c>
      <c r="N2234" s="286">
        <v>0</v>
      </c>
    </row>
    <row r="2235" spans="1:14" ht="15" x14ac:dyDescent="0.25">
      <c r="A2235" t="s">
        <v>604</v>
      </c>
      <c r="B2235" t="s">
        <v>526</v>
      </c>
      <c r="C2235">
        <v>1</v>
      </c>
      <c r="D2235" t="s">
        <v>525</v>
      </c>
      <c r="E2235" t="s">
        <v>519</v>
      </c>
      <c r="F2235" t="s">
        <v>519</v>
      </c>
      <c r="G2235" s="284">
        <v>0</v>
      </c>
      <c r="H2235"/>
      <c r="I2235"/>
      <c r="J2235"/>
      <c r="K2235" s="285">
        <v>40179.5</v>
      </c>
      <c r="L2235" s="286">
        <v>0</v>
      </c>
      <c r="M2235" s="286">
        <v>0</v>
      </c>
      <c r="N2235" s="286">
        <v>0</v>
      </c>
    </row>
    <row r="2236" spans="1:14" ht="15" x14ac:dyDescent="0.25">
      <c r="A2236" t="s">
        <v>603</v>
      </c>
      <c r="B2236" t="s">
        <v>526</v>
      </c>
      <c r="C2236">
        <v>1</v>
      </c>
      <c r="D2236" t="s">
        <v>525</v>
      </c>
      <c r="E2236" t="s">
        <v>519</v>
      </c>
      <c r="F2236" t="s">
        <v>519</v>
      </c>
      <c r="G2236" s="284">
        <v>0</v>
      </c>
      <c r="H2236"/>
      <c r="I2236"/>
      <c r="J2236"/>
      <c r="K2236" s="285">
        <v>40179.5</v>
      </c>
      <c r="L2236" s="286">
        <v>0</v>
      </c>
      <c r="M2236" s="286">
        <v>0</v>
      </c>
      <c r="N2236" s="286">
        <v>0</v>
      </c>
    </row>
    <row r="2237" spans="1:14" ht="15" x14ac:dyDescent="0.25">
      <c r="A2237" t="s">
        <v>602</v>
      </c>
      <c r="B2237" t="s">
        <v>526</v>
      </c>
      <c r="C2237">
        <v>1</v>
      </c>
      <c r="D2237" t="s">
        <v>525</v>
      </c>
      <c r="E2237" t="s">
        <v>519</v>
      </c>
      <c r="F2237" t="s">
        <v>519</v>
      </c>
      <c r="G2237" s="284">
        <v>0</v>
      </c>
      <c r="H2237"/>
      <c r="I2237"/>
      <c r="J2237"/>
      <c r="K2237" s="285">
        <v>40179.5</v>
      </c>
      <c r="L2237" s="286">
        <v>0</v>
      </c>
      <c r="M2237" s="286">
        <v>0</v>
      </c>
      <c r="N2237" s="286">
        <v>0</v>
      </c>
    </row>
    <row r="2238" spans="1:14" ht="15" x14ac:dyDescent="0.25">
      <c r="A2238" t="s">
        <v>601</v>
      </c>
      <c r="B2238" t="s">
        <v>526</v>
      </c>
      <c r="C2238">
        <v>1</v>
      </c>
      <c r="D2238" t="s">
        <v>525</v>
      </c>
      <c r="E2238" t="s">
        <v>519</v>
      </c>
      <c r="F2238" t="s">
        <v>519</v>
      </c>
      <c r="G2238" s="284">
        <v>0</v>
      </c>
      <c r="H2238"/>
      <c r="I2238"/>
      <c r="J2238"/>
      <c r="K2238" s="285">
        <v>40179.5</v>
      </c>
      <c r="L2238" s="286">
        <v>0</v>
      </c>
      <c r="M2238" s="286">
        <v>0</v>
      </c>
      <c r="N2238" s="286">
        <v>0</v>
      </c>
    </row>
    <row r="2239" spans="1:14" ht="15" x14ac:dyDescent="0.25">
      <c r="A2239" t="s">
        <v>600</v>
      </c>
      <c r="B2239" t="s">
        <v>526</v>
      </c>
      <c r="C2239">
        <v>1</v>
      </c>
      <c r="D2239" t="s">
        <v>525</v>
      </c>
      <c r="E2239" t="s">
        <v>519</v>
      </c>
      <c r="F2239" t="s">
        <v>519</v>
      </c>
      <c r="G2239" s="284">
        <v>0</v>
      </c>
      <c r="H2239"/>
      <c r="I2239"/>
      <c r="J2239"/>
      <c r="K2239" s="285">
        <v>40179.5</v>
      </c>
      <c r="L2239" s="286">
        <v>0</v>
      </c>
      <c r="M2239" s="286">
        <v>0</v>
      </c>
      <c r="N2239" s="286">
        <v>0</v>
      </c>
    </row>
    <row r="2240" spans="1:14" ht="15" x14ac:dyDescent="0.25">
      <c r="A2240" t="s">
        <v>599</v>
      </c>
      <c r="B2240" t="s">
        <v>526</v>
      </c>
      <c r="C2240">
        <v>1</v>
      </c>
      <c r="D2240" t="s">
        <v>525</v>
      </c>
      <c r="E2240" t="s">
        <v>519</v>
      </c>
      <c r="F2240" t="s">
        <v>519</v>
      </c>
      <c r="G2240" s="284">
        <v>0</v>
      </c>
      <c r="H2240"/>
      <c r="I2240"/>
      <c r="J2240"/>
      <c r="K2240" s="285">
        <v>40179.5</v>
      </c>
      <c r="L2240" s="286">
        <v>0</v>
      </c>
      <c r="M2240" s="286">
        <v>0</v>
      </c>
      <c r="N2240" s="286">
        <v>0</v>
      </c>
    </row>
    <row r="2241" spans="1:14" ht="15" x14ac:dyDescent="0.25">
      <c r="A2241" t="s">
        <v>598</v>
      </c>
      <c r="B2241" t="s">
        <v>526</v>
      </c>
      <c r="C2241">
        <v>1</v>
      </c>
      <c r="D2241" t="s">
        <v>525</v>
      </c>
      <c r="E2241" t="s">
        <v>519</v>
      </c>
      <c r="F2241" t="s">
        <v>519</v>
      </c>
      <c r="G2241" s="284">
        <v>0</v>
      </c>
      <c r="H2241"/>
      <c r="I2241"/>
      <c r="J2241"/>
      <c r="K2241" s="285">
        <v>40179.5</v>
      </c>
      <c r="L2241" s="286">
        <v>0</v>
      </c>
      <c r="M2241" s="286">
        <v>0</v>
      </c>
      <c r="N2241" s="286">
        <v>0</v>
      </c>
    </row>
    <row r="2242" spans="1:14" ht="15" x14ac:dyDescent="0.25">
      <c r="A2242" t="s">
        <v>597</v>
      </c>
      <c r="B2242" t="s">
        <v>526</v>
      </c>
      <c r="C2242">
        <v>1</v>
      </c>
      <c r="D2242" t="s">
        <v>525</v>
      </c>
      <c r="E2242" t="s">
        <v>519</v>
      </c>
      <c r="F2242" t="s">
        <v>519</v>
      </c>
      <c r="G2242" s="284">
        <v>0</v>
      </c>
      <c r="H2242"/>
      <c r="I2242"/>
      <c r="J2242"/>
      <c r="K2242" s="285">
        <v>40179.5</v>
      </c>
      <c r="L2242" s="286">
        <v>0</v>
      </c>
      <c r="M2242" s="286">
        <v>0</v>
      </c>
      <c r="N2242" s="286">
        <v>0</v>
      </c>
    </row>
    <row r="2243" spans="1:14" ht="15" x14ac:dyDescent="0.25">
      <c r="A2243" t="s">
        <v>596</v>
      </c>
      <c r="B2243" t="s">
        <v>526</v>
      </c>
      <c r="C2243">
        <v>1</v>
      </c>
      <c r="D2243" t="s">
        <v>525</v>
      </c>
      <c r="E2243" t="s">
        <v>519</v>
      </c>
      <c r="F2243" t="s">
        <v>519</v>
      </c>
      <c r="G2243" s="284">
        <v>0</v>
      </c>
      <c r="H2243"/>
      <c r="I2243"/>
      <c r="J2243"/>
      <c r="K2243" s="285">
        <v>40179.5</v>
      </c>
      <c r="L2243" s="286">
        <v>0</v>
      </c>
      <c r="M2243" s="286">
        <v>0</v>
      </c>
      <c r="N2243" s="286">
        <v>0</v>
      </c>
    </row>
    <row r="2244" spans="1:14" ht="15" x14ac:dyDescent="0.25">
      <c r="A2244" t="s">
        <v>595</v>
      </c>
      <c r="B2244" t="s">
        <v>526</v>
      </c>
      <c r="C2244">
        <v>1</v>
      </c>
      <c r="D2244" t="s">
        <v>525</v>
      </c>
      <c r="E2244" t="s">
        <v>519</v>
      </c>
      <c r="F2244" t="s">
        <v>519</v>
      </c>
      <c r="G2244" s="284">
        <v>0</v>
      </c>
      <c r="H2244"/>
      <c r="I2244"/>
      <c r="J2244"/>
      <c r="K2244" s="285">
        <v>40179.5</v>
      </c>
      <c r="L2244" s="286">
        <v>0</v>
      </c>
      <c r="M2244" s="286">
        <v>0</v>
      </c>
      <c r="N2244" s="286">
        <v>0</v>
      </c>
    </row>
    <row r="2245" spans="1:14" ht="15" x14ac:dyDescent="0.25">
      <c r="A2245" t="s">
        <v>594</v>
      </c>
      <c r="B2245" t="s">
        <v>526</v>
      </c>
      <c r="C2245">
        <v>1</v>
      </c>
      <c r="D2245" t="s">
        <v>525</v>
      </c>
      <c r="E2245" t="s">
        <v>519</v>
      </c>
      <c r="F2245" t="s">
        <v>519</v>
      </c>
      <c r="G2245" s="284">
        <v>0</v>
      </c>
      <c r="H2245"/>
      <c r="I2245"/>
      <c r="J2245"/>
      <c r="K2245" s="285">
        <v>40179.5</v>
      </c>
      <c r="L2245" s="286">
        <v>0</v>
      </c>
      <c r="M2245" s="286">
        <v>0</v>
      </c>
      <c r="N2245" s="286">
        <v>0</v>
      </c>
    </row>
    <row r="2246" spans="1:14" ht="15" x14ac:dyDescent="0.25">
      <c r="A2246" t="s">
        <v>593</v>
      </c>
      <c r="B2246" t="s">
        <v>526</v>
      </c>
      <c r="C2246">
        <v>1</v>
      </c>
      <c r="D2246" t="s">
        <v>525</v>
      </c>
      <c r="E2246" t="s">
        <v>519</v>
      </c>
      <c r="F2246" t="s">
        <v>519</v>
      </c>
      <c r="G2246" s="284">
        <v>0</v>
      </c>
      <c r="H2246"/>
      <c r="I2246"/>
      <c r="J2246"/>
      <c r="K2246" s="285">
        <v>40179.5</v>
      </c>
      <c r="L2246" s="286">
        <v>0</v>
      </c>
      <c r="M2246" s="286">
        <v>0</v>
      </c>
      <c r="N2246" s="286">
        <v>0</v>
      </c>
    </row>
    <row r="2247" spans="1:14" ht="15" x14ac:dyDescent="0.25">
      <c r="A2247" t="s">
        <v>592</v>
      </c>
      <c r="B2247" t="s">
        <v>526</v>
      </c>
      <c r="C2247">
        <v>1</v>
      </c>
      <c r="D2247" t="s">
        <v>525</v>
      </c>
      <c r="E2247" t="s">
        <v>519</v>
      </c>
      <c r="F2247" t="s">
        <v>519</v>
      </c>
      <c r="G2247" s="284">
        <v>0</v>
      </c>
      <c r="H2247"/>
      <c r="I2247"/>
      <c r="J2247"/>
      <c r="K2247" s="285">
        <v>40179.5</v>
      </c>
      <c r="L2247" s="286">
        <v>0</v>
      </c>
      <c r="M2247" s="286">
        <v>0</v>
      </c>
      <c r="N2247" s="286">
        <v>0</v>
      </c>
    </row>
    <row r="2248" spans="1:14" ht="15" x14ac:dyDescent="0.25">
      <c r="A2248" t="s">
        <v>591</v>
      </c>
      <c r="B2248" t="s">
        <v>526</v>
      </c>
      <c r="C2248">
        <v>1</v>
      </c>
      <c r="D2248" t="s">
        <v>525</v>
      </c>
      <c r="E2248" t="s">
        <v>519</v>
      </c>
      <c r="F2248" t="s">
        <v>519</v>
      </c>
      <c r="G2248" s="284">
        <v>0</v>
      </c>
      <c r="H2248"/>
      <c r="I2248"/>
      <c r="J2248"/>
      <c r="K2248" s="285">
        <v>40179.5</v>
      </c>
      <c r="L2248" s="286">
        <v>0</v>
      </c>
      <c r="M2248" s="286">
        <v>0</v>
      </c>
      <c r="N2248" s="286">
        <v>0</v>
      </c>
    </row>
    <row r="2249" spans="1:14" ht="15" x14ac:dyDescent="0.25">
      <c r="A2249" t="s">
        <v>590</v>
      </c>
      <c r="B2249" t="s">
        <v>526</v>
      </c>
      <c r="C2249">
        <v>1</v>
      </c>
      <c r="D2249" t="s">
        <v>525</v>
      </c>
      <c r="E2249" t="s">
        <v>519</v>
      </c>
      <c r="F2249" t="s">
        <v>519</v>
      </c>
      <c r="G2249" s="284">
        <v>0</v>
      </c>
      <c r="H2249"/>
      <c r="I2249"/>
      <c r="J2249"/>
      <c r="K2249" s="285">
        <v>40179.5</v>
      </c>
      <c r="L2249" s="286">
        <v>0</v>
      </c>
      <c r="M2249" s="286">
        <v>0</v>
      </c>
      <c r="N2249" s="286">
        <v>0</v>
      </c>
    </row>
    <row r="2250" spans="1:14" ht="15" x14ac:dyDescent="0.25">
      <c r="A2250" t="s">
        <v>589</v>
      </c>
      <c r="B2250" t="s">
        <v>526</v>
      </c>
      <c r="C2250">
        <v>1</v>
      </c>
      <c r="D2250" t="s">
        <v>525</v>
      </c>
      <c r="E2250" t="s">
        <v>519</v>
      </c>
      <c r="F2250" t="s">
        <v>519</v>
      </c>
      <c r="G2250" s="284">
        <v>0</v>
      </c>
      <c r="H2250"/>
      <c r="I2250"/>
      <c r="J2250"/>
      <c r="K2250" s="285">
        <v>40179.5</v>
      </c>
      <c r="L2250" s="286">
        <v>0</v>
      </c>
      <c r="M2250" s="286">
        <v>0</v>
      </c>
      <c r="N2250" s="286">
        <v>0</v>
      </c>
    </row>
    <row r="2251" spans="1:14" ht="15" x14ac:dyDescent="0.25">
      <c r="A2251" t="s">
        <v>588</v>
      </c>
      <c r="B2251" t="s">
        <v>526</v>
      </c>
      <c r="C2251">
        <v>1</v>
      </c>
      <c r="D2251" t="s">
        <v>525</v>
      </c>
      <c r="E2251" t="s">
        <v>519</v>
      </c>
      <c r="F2251" t="s">
        <v>519</v>
      </c>
      <c r="G2251" s="284">
        <v>0</v>
      </c>
      <c r="H2251"/>
      <c r="I2251"/>
      <c r="J2251"/>
      <c r="K2251" s="285">
        <v>40179.5</v>
      </c>
      <c r="L2251" s="286">
        <v>0</v>
      </c>
      <c r="M2251" s="286">
        <v>0</v>
      </c>
      <c r="N2251" s="286">
        <v>0</v>
      </c>
    </row>
    <row r="2252" spans="1:14" ht="15" x14ac:dyDescent="0.25">
      <c r="A2252" t="s">
        <v>587</v>
      </c>
      <c r="B2252" t="s">
        <v>526</v>
      </c>
      <c r="C2252">
        <v>1</v>
      </c>
      <c r="D2252" t="s">
        <v>525</v>
      </c>
      <c r="E2252" t="s">
        <v>519</v>
      </c>
      <c r="F2252" t="s">
        <v>519</v>
      </c>
      <c r="G2252" s="284">
        <v>0</v>
      </c>
      <c r="H2252"/>
      <c r="I2252"/>
      <c r="J2252"/>
      <c r="K2252" s="285">
        <v>40179.5</v>
      </c>
      <c r="L2252" s="286">
        <v>0</v>
      </c>
      <c r="M2252" s="286">
        <v>0</v>
      </c>
      <c r="N2252" s="286">
        <v>0</v>
      </c>
    </row>
    <row r="2253" spans="1:14" ht="15" x14ac:dyDescent="0.25">
      <c r="A2253" t="s">
        <v>586</v>
      </c>
      <c r="B2253" t="s">
        <v>526</v>
      </c>
      <c r="C2253">
        <v>1</v>
      </c>
      <c r="D2253" t="s">
        <v>525</v>
      </c>
      <c r="E2253" t="s">
        <v>519</v>
      </c>
      <c r="F2253" t="s">
        <v>519</v>
      </c>
      <c r="G2253" s="284">
        <v>0</v>
      </c>
      <c r="H2253"/>
      <c r="I2253"/>
      <c r="J2253"/>
      <c r="K2253" s="285">
        <v>40179.5</v>
      </c>
      <c r="L2253" s="286">
        <v>0</v>
      </c>
      <c r="M2253" s="286">
        <v>0</v>
      </c>
      <c r="N2253" s="286">
        <v>0</v>
      </c>
    </row>
    <row r="2254" spans="1:14" ht="15" x14ac:dyDescent="0.25">
      <c r="A2254" t="s">
        <v>585</v>
      </c>
      <c r="B2254" t="s">
        <v>526</v>
      </c>
      <c r="C2254">
        <v>1</v>
      </c>
      <c r="D2254" t="s">
        <v>525</v>
      </c>
      <c r="E2254" t="s">
        <v>519</v>
      </c>
      <c r="F2254" t="s">
        <v>519</v>
      </c>
      <c r="G2254" s="284">
        <v>0</v>
      </c>
      <c r="H2254"/>
      <c r="I2254"/>
      <c r="J2254"/>
      <c r="K2254" s="285">
        <v>40179.5</v>
      </c>
      <c r="L2254" s="286">
        <v>0</v>
      </c>
      <c r="M2254" s="286">
        <v>0</v>
      </c>
      <c r="N2254" s="286">
        <v>0</v>
      </c>
    </row>
    <row r="2255" spans="1:14" ht="15" x14ac:dyDescent="0.25">
      <c r="A2255" t="s">
        <v>584</v>
      </c>
      <c r="B2255" t="s">
        <v>526</v>
      </c>
      <c r="C2255">
        <v>1</v>
      </c>
      <c r="D2255" t="s">
        <v>525</v>
      </c>
      <c r="E2255" t="s">
        <v>519</v>
      </c>
      <c r="F2255" t="s">
        <v>519</v>
      </c>
      <c r="G2255" s="284">
        <v>0</v>
      </c>
      <c r="H2255"/>
      <c r="I2255"/>
      <c r="J2255"/>
      <c r="K2255" s="285">
        <v>40179.5</v>
      </c>
      <c r="L2255" s="286">
        <v>0</v>
      </c>
      <c r="M2255" s="286">
        <v>0</v>
      </c>
      <c r="N2255" s="286">
        <v>0</v>
      </c>
    </row>
    <row r="2256" spans="1:14" ht="15" x14ac:dyDescent="0.25">
      <c r="A2256" t="s">
        <v>583</v>
      </c>
      <c r="B2256" t="s">
        <v>526</v>
      </c>
      <c r="C2256">
        <v>1</v>
      </c>
      <c r="D2256" t="s">
        <v>525</v>
      </c>
      <c r="E2256" t="s">
        <v>519</v>
      </c>
      <c r="F2256" t="s">
        <v>519</v>
      </c>
      <c r="G2256" s="284">
        <v>0</v>
      </c>
      <c r="H2256"/>
      <c r="I2256"/>
      <c r="J2256"/>
      <c r="K2256" s="285">
        <v>40179.5</v>
      </c>
      <c r="L2256" s="286">
        <v>0</v>
      </c>
      <c r="M2256" s="286">
        <v>0</v>
      </c>
      <c r="N2256" s="286">
        <v>0</v>
      </c>
    </row>
    <row r="2257" spans="1:14" ht="15" x14ac:dyDescent="0.25">
      <c r="A2257" t="s">
        <v>582</v>
      </c>
      <c r="B2257" t="s">
        <v>526</v>
      </c>
      <c r="C2257">
        <v>1</v>
      </c>
      <c r="D2257" t="s">
        <v>525</v>
      </c>
      <c r="E2257" t="s">
        <v>519</v>
      </c>
      <c r="F2257" t="s">
        <v>519</v>
      </c>
      <c r="G2257" s="284">
        <v>0</v>
      </c>
      <c r="H2257"/>
      <c r="I2257"/>
      <c r="J2257"/>
      <c r="K2257" s="285">
        <v>40179.5</v>
      </c>
      <c r="L2257" s="286">
        <v>0</v>
      </c>
      <c r="M2257" s="286">
        <v>0</v>
      </c>
      <c r="N2257" s="286">
        <v>0</v>
      </c>
    </row>
    <row r="2258" spans="1:14" ht="15" x14ac:dyDescent="0.25">
      <c r="A2258" t="s">
        <v>581</v>
      </c>
      <c r="B2258" t="s">
        <v>526</v>
      </c>
      <c r="C2258">
        <v>1</v>
      </c>
      <c r="D2258" t="s">
        <v>525</v>
      </c>
      <c r="E2258" t="s">
        <v>519</v>
      </c>
      <c r="F2258" t="s">
        <v>519</v>
      </c>
      <c r="G2258" s="284">
        <v>0</v>
      </c>
      <c r="H2258"/>
      <c r="I2258"/>
      <c r="J2258"/>
      <c r="K2258" s="285">
        <v>40179.5</v>
      </c>
      <c r="L2258" s="286">
        <v>0</v>
      </c>
      <c r="M2258" s="286">
        <v>0</v>
      </c>
      <c r="N2258" s="286">
        <v>0</v>
      </c>
    </row>
    <row r="2259" spans="1:14" ht="15" x14ac:dyDescent="0.25">
      <c r="A2259" t="s">
        <v>580</v>
      </c>
      <c r="B2259" t="s">
        <v>526</v>
      </c>
      <c r="C2259">
        <v>1</v>
      </c>
      <c r="D2259" t="s">
        <v>525</v>
      </c>
      <c r="E2259" t="s">
        <v>519</v>
      </c>
      <c r="F2259" t="s">
        <v>519</v>
      </c>
      <c r="G2259" s="284">
        <v>0</v>
      </c>
      <c r="H2259"/>
      <c r="I2259"/>
      <c r="J2259"/>
      <c r="K2259" s="285">
        <v>40179.5</v>
      </c>
      <c r="L2259" s="286">
        <v>0</v>
      </c>
      <c r="M2259" s="286">
        <v>0</v>
      </c>
      <c r="N2259" s="286">
        <v>0</v>
      </c>
    </row>
    <row r="2260" spans="1:14" ht="15" x14ac:dyDescent="0.25">
      <c r="A2260" t="s">
        <v>579</v>
      </c>
      <c r="B2260" t="s">
        <v>526</v>
      </c>
      <c r="C2260">
        <v>1</v>
      </c>
      <c r="D2260" t="s">
        <v>525</v>
      </c>
      <c r="E2260" t="s">
        <v>519</v>
      </c>
      <c r="F2260" t="s">
        <v>519</v>
      </c>
      <c r="G2260" s="284">
        <v>0</v>
      </c>
      <c r="H2260"/>
      <c r="I2260"/>
      <c r="J2260"/>
      <c r="K2260" s="285">
        <v>40179.5</v>
      </c>
      <c r="L2260" s="286">
        <v>0</v>
      </c>
      <c r="M2260" s="286">
        <v>0</v>
      </c>
      <c r="N2260" s="286">
        <v>0</v>
      </c>
    </row>
    <row r="2261" spans="1:14" ht="15" x14ac:dyDescent="0.25">
      <c r="A2261" t="s">
        <v>578</v>
      </c>
      <c r="B2261" t="s">
        <v>526</v>
      </c>
      <c r="C2261">
        <v>1</v>
      </c>
      <c r="D2261" t="s">
        <v>525</v>
      </c>
      <c r="E2261" t="s">
        <v>519</v>
      </c>
      <c r="F2261" t="s">
        <v>519</v>
      </c>
      <c r="G2261" s="284">
        <v>0</v>
      </c>
      <c r="H2261"/>
      <c r="I2261"/>
      <c r="J2261"/>
      <c r="K2261" s="285">
        <v>40179.5</v>
      </c>
      <c r="L2261" s="286">
        <v>0</v>
      </c>
      <c r="M2261" s="286">
        <v>0</v>
      </c>
      <c r="N2261" s="286">
        <v>0</v>
      </c>
    </row>
    <row r="2262" spans="1:14" ht="15" x14ac:dyDescent="0.25">
      <c r="A2262" t="s">
        <v>577</v>
      </c>
      <c r="B2262" t="s">
        <v>526</v>
      </c>
      <c r="C2262">
        <v>1</v>
      </c>
      <c r="D2262" t="s">
        <v>525</v>
      </c>
      <c r="E2262" t="s">
        <v>519</v>
      </c>
      <c r="F2262" t="s">
        <v>519</v>
      </c>
      <c r="G2262" s="284">
        <v>0</v>
      </c>
      <c r="H2262"/>
      <c r="I2262"/>
      <c r="J2262"/>
      <c r="K2262" s="285">
        <v>40179.5</v>
      </c>
      <c r="L2262" s="286">
        <v>0</v>
      </c>
      <c r="M2262" s="286">
        <v>0</v>
      </c>
      <c r="N2262" s="286">
        <v>0</v>
      </c>
    </row>
    <row r="2263" spans="1:14" ht="15" x14ac:dyDescent="0.25">
      <c r="A2263" t="s">
        <v>576</v>
      </c>
      <c r="B2263" t="s">
        <v>526</v>
      </c>
      <c r="C2263">
        <v>1</v>
      </c>
      <c r="D2263" t="s">
        <v>525</v>
      </c>
      <c r="E2263" t="s">
        <v>519</v>
      </c>
      <c r="F2263" t="s">
        <v>519</v>
      </c>
      <c r="G2263" s="284">
        <v>0</v>
      </c>
      <c r="H2263"/>
      <c r="I2263"/>
      <c r="J2263"/>
      <c r="K2263" s="285">
        <v>40179.5</v>
      </c>
      <c r="L2263" s="286">
        <v>0</v>
      </c>
      <c r="M2263" s="286">
        <v>0</v>
      </c>
      <c r="N2263" s="286">
        <v>0</v>
      </c>
    </row>
    <row r="2264" spans="1:14" ht="15" x14ac:dyDescent="0.25">
      <c r="A2264" t="s">
        <v>575</v>
      </c>
      <c r="B2264" t="s">
        <v>526</v>
      </c>
      <c r="C2264">
        <v>1</v>
      </c>
      <c r="D2264" t="s">
        <v>525</v>
      </c>
      <c r="E2264" t="s">
        <v>519</v>
      </c>
      <c r="F2264" t="s">
        <v>519</v>
      </c>
      <c r="G2264" s="284">
        <v>0</v>
      </c>
      <c r="H2264"/>
      <c r="I2264"/>
      <c r="J2264"/>
      <c r="K2264" s="285">
        <v>40179.5</v>
      </c>
      <c r="L2264" s="286">
        <v>0</v>
      </c>
      <c r="M2264" s="286">
        <v>0</v>
      </c>
      <c r="N2264" s="286">
        <v>0</v>
      </c>
    </row>
    <row r="2265" spans="1:14" ht="15" x14ac:dyDescent="0.25">
      <c r="A2265" t="s">
        <v>574</v>
      </c>
      <c r="B2265" t="s">
        <v>526</v>
      </c>
      <c r="C2265">
        <v>1</v>
      </c>
      <c r="D2265" t="s">
        <v>525</v>
      </c>
      <c r="E2265" t="s">
        <v>519</v>
      </c>
      <c r="F2265" t="s">
        <v>519</v>
      </c>
      <c r="G2265" s="284">
        <v>0</v>
      </c>
      <c r="H2265"/>
      <c r="I2265"/>
      <c r="J2265"/>
      <c r="K2265" s="285">
        <v>40179.5</v>
      </c>
      <c r="L2265" s="286">
        <v>0</v>
      </c>
      <c r="M2265" s="286">
        <v>0</v>
      </c>
      <c r="N2265" s="286">
        <v>0</v>
      </c>
    </row>
    <row r="2266" spans="1:14" ht="15" x14ac:dyDescent="0.25">
      <c r="A2266" t="s">
        <v>573</v>
      </c>
      <c r="B2266" t="s">
        <v>526</v>
      </c>
      <c r="C2266">
        <v>1</v>
      </c>
      <c r="D2266" t="s">
        <v>525</v>
      </c>
      <c r="E2266" t="s">
        <v>519</v>
      </c>
      <c r="F2266" t="s">
        <v>519</v>
      </c>
      <c r="G2266" s="284">
        <v>0</v>
      </c>
      <c r="H2266"/>
      <c r="I2266"/>
      <c r="J2266"/>
      <c r="K2266" s="285">
        <v>40179.5</v>
      </c>
      <c r="L2266" s="286">
        <v>0</v>
      </c>
      <c r="M2266" s="286">
        <v>0</v>
      </c>
      <c r="N2266" s="286">
        <v>0</v>
      </c>
    </row>
    <row r="2267" spans="1:14" ht="15" x14ac:dyDescent="0.25">
      <c r="A2267" t="s">
        <v>572</v>
      </c>
      <c r="B2267" t="s">
        <v>526</v>
      </c>
      <c r="C2267">
        <v>1</v>
      </c>
      <c r="D2267" t="s">
        <v>525</v>
      </c>
      <c r="E2267" t="s">
        <v>519</v>
      </c>
      <c r="F2267" t="s">
        <v>519</v>
      </c>
      <c r="G2267" s="284">
        <v>0</v>
      </c>
      <c r="H2267"/>
      <c r="I2267"/>
      <c r="J2267"/>
      <c r="K2267" s="285">
        <v>40179.5</v>
      </c>
      <c r="L2267" s="286">
        <v>0</v>
      </c>
      <c r="M2267" s="286">
        <v>0</v>
      </c>
      <c r="N2267" s="286">
        <v>0</v>
      </c>
    </row>
    <row r="2268" spans="1:14" ht="15" x14ac:dyDescent="0.25">
      <c r="A2268" t="s">
        <v>571</v>
      </c>
      <c r="B2268" t="s">
        <v>526</v>
      </c>
      <c r="C2268">
        <v>1</v>
      </c>
      <c r="D2268" t="s">
        <v>525</v>
      </c>
      <c r="E2268" t="s">
        <v>519</v>
      </c>
      <c r="F2268" t="s">
        <v>519</v>
      </c>
      <c r="G2268" s="284">
        <v>0</v>
      </c>
      <c r="H2268"/>
      <c r="I2268"/>
      <c r="J2268"/>
      <c r="K2268" s="285">
        <v>40179.5</v>
      </c>
      <c r="L2268" s="286">
        <v>0</v>
      </c>
      <c r="M2268" s="286">
        <v>0</v>
      </c>
      <c r="N2268" s="286">
        <v>0</v>
      </c>
    </row>
    <row r="2269" spans="1:14" ht="15" x14ac:dyDescent="0.25">
      <c r="A2269" t="s">
        <v>570</v>
      </c>
      <c r="B2269" t="s">
        <v>526</v>
      </c>
      <c r="C2269">
        <v>1</v>
      </c>
      <c r="D2269" t="s">
        <v>525</v>
      </c>
      <c r="E2269" t="s">
        <v>519</v>
      </c>
      <c r="F2269" t="s">
        <v>519</v>
      </c>
      <c r="G2269" s="284">
        <v>0</v>
      </c>
      <c r="H2269"/>
      <c r="I2269"/>
      <c r="J2269"/>
      <c r="K2269" s="285">
        <v>40179.5</v>
      </c>
      <c r="L2269" s="286">
        <v>0</v>
      </c>
      <c r="M2269" s="286">
        <v>0</v>
      </c>
      <c r="N2269" s="286">
        <v>0</v>
      </c>
    </row>
    <row r="2270" spans="1:14" ht="15" x14ac:dyDescent="0.25">
      <c r="A2270" t="s">
        <v>569</v>
      </c>
      <c r="B2270" t="s">
        <v>526</v>
      </c>
      <c r="C2270">
        <v>1</v>
      </c>
      <c r="D2270" t="s">
        <v>525</v>
      </c>
      <c r="E2270" t="s">
        <v>519</v>
      </c>
      <c r="F2270" t="s">
        <v>519</v>
      </c>
      <c r="G2270" s="284">
        <v>0</v>
      </c>
      <c r="H2270"/>
      <c r="I2270"/>
      <c r="J2270"/>
      <c r="K2270" s="285">
        <v>40179.5</v>
      </c>
      <c r="L2270" s="286">
        <v>0</v>
      </c>
      <c r="M2270" s="286">
        <v>0</v>
      </c>
      <c r="N2270" s="286">
        <v>0</v>
      </c>
    </row>
    <row r="2271" spans="1:14" ht="15" x14ac:dyDescent="0.25">
      <c r="A2271" t="s">
        <v>568</v>
      </c>
      <c r="B2271" t="s">
        <v>526</v>
      </c>
      <c r="C2271">
        <v>1</v>
      </c>
      <c r="D2271" t="s">
        <v>525</v>
      </c>
      <c r="E2271" t="s">
        <v>519</v>
      </c>
      <c r="F2271" t="s">
        <v>519</v>
      </c>
      <c r="G2271" s="284">
        <v>0</v>
      </c>
      <c r="H2271"/>
      <c r="I2271"/>
      <c r="J2271"/>
      <c r="K2271" s="285">
        <v>40179.5</v>
      </c>
      <c r="L2271" s="286">
        <v>0</v>
      </c>
      <c r="M2271" s="286">
        <v>0</v>
      </c>
      <c r="N2271" s="286">
        <v>0</v>
      </c>
    </row>
    <row r="2272" spans="1:14" ht="15" x14ac:dyDescent="0.25">
      <c r="A2272" t="s">
        <v>567</v>
      </c>
      <c r="B2272" t="s">
        <v>526</v>
      </c>
      <c r="C2272">
        <v>1</v>
      </c>
      <c r="D2272" t="s">
        <v>525</v>
      </c>
      <c r="E2272" t="s">
        <v>519</v>
      </c>
      <c r="F2272" t="s">
        <v>519</v>
      </c>
      <c r="G2272" s="284">
        <v>0</v>
      </c>
      <c r="H2272"/>
      <c r="I2272"/>
      <c r="J2272"/>
      <c r="K2272" s="285">
        <v>40179.5</v>
      </c>
      <c r="L2272" s="286">
        <v>0</v>
      </c>
      <c r="M2272" s="286">
        <v>0</v>
      </c>
      <c r="N2272" s="286">
        <v>0</v>
      </c>
    </row>
    <row r="2273" spans="1:14" ht="15" x14ac:dyDescent="0.25">
      <c r="A2273" t="s">
        <v>566</v>
      </c>
      <c r="B2273" t="s">
        <v>526</v>
      </c>
      <c r="C2273">
        <v>1</v>
      </c>
      <c r="D2273" t="s">
        <v>525</v>
      </c>
      <c r="E2273" t="s">
        <v>519</v>
      </c>
      <c r="F2273" t="s">
        <v>519</v>
      </c>
      <c r="G2273" s="284">
        <v>0</v>
      </c>
      <c r="H2273"/>
      <c r="I2273"/>
      <c r="J2273"/>
      <c r="K2273" s="285">
        <v>40179.5</v>
      </c>
      <c r="L2273" s="286">
        <v>0</v>
      </c>
      <c r="M2273" s="286">
        <v>0</v>
      </c>
      <c r="N2273" s="286">
        <v>0</v>
      </c>
    </row>
    <row r="2274" spans="1:14" ht="15" x14ac:dyDescent="0.25">
      <c r="A2274" t="s">
        <v>565</v>
      </c>
      <c r="B2274" t="s">
        <v>526</v>
      </c>
      <c r="C2274">
        <v>1</v>
      </c>
      <c r="D2274" t="s">
        <v>525</v>
      </c>
      <c r="E2274" t="s">
        <v>519</v>
      </c>
      <c r="F2274" t="s">
        <v>519</v>
      </c>
      <c r="G2274" s="284">
        <v>0</v>
      </c>
      <c r="H2274"/>
      <c r="I2274"/>
      <c r="J2274"/>
      <c r="K2274" s="285">
        <v>40179.5</v>
      </c>
      <c r="L2274" s="286">
        <v>0</v>
      </c>
      <c r="M2274" s="286">
        <v>0</v>
      </c>
      <c r="N2274" s="286">
        <v>0</v>
      </c>
    </row>
    <row r="2275" spans="1:14" ht="15" x14ac:dyDescent="0.25">
      <c r="A2275" t="s">
        <v>564</v>
      </c>
      <c r="B2275" t="s">
        <v>526</v>
      </c>
      <c r="C2275">
        <v>1</v>
      </c>
      <c r="D2275" t="s">
        <v>525</v>
      </c>
      <c r="E2275" t="s">
        <v>519</v>
      </c>
      <c r="F2275" t="s">
        <v>519</v>
      </c>
      <c r="G2275" s="284">
        <v>0</v>
      </c>
      <c r="H2275"/>
      <c r="I2275"/>
      <c r="J2275"/>
      <c r="K2275" s="285">
        <v>40179.5</v>
      </c>
      <c r="L2275" s="286">
        <v>0</v>
      </c>
      <c r="M2275" s="286">
        <v>0</v>
      </c>
      <c r="N2275" s="286">
        <v>0</v>
      </c>
    </row>
    <row r="2276" spans="1:14" ht="15" x14ac:dyDescent="0.25">
      <c r="A2276" t="s">
        <v>563</v>
      </c>
      <c r="B2276" t="s">
        <v>526</v>
      </c>
      <c r="C2276">
        <v>1</v>
      </c>
      <c r="D2276" t="s">
        <v>525</v>
      </c>
      <c r="E2276" t="s">
        <v>519</v>
      </c>
      <c r="F2276" t="s">
        <v>519</v>
      </c>
      <c r="G2276" s="284">
        <v>0</v>
      </c>
      <c r="H2276"/>
      <c r="I2276"/>
      <c r="J2276"/>
      <c r="K2276" s="285">
        <v>40179.5</v>
      </c>
      <c r="L2276" s="286">
        <v>0</v>
      </c>
      <c r="M2276" s="286">
        <v>0</v>
      </c>
      <c r="N2276" s="286">
        <v>0</v>
      </c>
    </row>
    <row r="2277" spans="1:14" ht="15" x14ac:dyDescent="0.25">
      <c r="A2277" t="s">
        <v>562</v>
      </c>
      <c r="B2277" t="s">
        <v>526</v>
      </c>
      <c r="C2277">
        <v>1</v>
      </c>
      <c r="D2277" t="s">
        <v>525</v>
      </c>
      <c r="E2277" t="s">
        <v>519</v>
      </c>
      <c r="F2277" t="s">
        <v>519</v>
      </c>
      <c r="G2277" s="284">
        <v>0</v>
      </c>
      <c r="H2277"/>
      <c r="I2277"/>
      <c r="J2277"/>
      <c r="K2277" s="285">
        <v>40179.5</v>
      </c>
      <c r="L2277" s="286">
        <v>0</v>
      </c>
      <c r="M2277" s="286">
        <v>0</v>
      </c>
      <c r="N2277" s="286">
        <v>0</v>
      </c>
    </row>
    <row r="2278" spans="1:14" ht="15" x14ac:dyDescent="0.25">
      <c r="A2278" t="s">
        <v>561</v>
      </c>
      <c r="B2278" t="s">
        <v>526</v>
      </c>
      <c r="C2278">
        <v>1</v>
      </c>
      <c r="D2278" t="s">
        <v>525</v>
      </c>
      <c r="E2278" t="s">
        <v>519</v>
      </c>
      <c r="F2278" t="s">
        <v>519</v>
      </c>
      <c r="G2278" s="284">
        <v>0</v>
      </c>
      <c r="H2278"/>
      <c r="I2278"/>
      <c r="J2278"/>
      <c r="K2278" s="285">
        <v>40179.5</v>
      </c>
      <c r="L2278" s="286">
        <v>0</v>
      </c>
      <c r="M2278" s="286">
        <v>0</v>
      </c>
      <c r="N2278" s="286">
        <v>0</v>
      </c>
    </row>
    <row r="2279" spans="1:14" ht="15" x14ac:dyDescent="0.25">
      <c r="A2279" t="s">
        <v>560</v>
      </c>
      <c r="B2279" t="s">
        <v>526</v>
      </c>
      <c r="C2279">
        <v>1</v>
      </c>
      <c r="D2279" t="s">
        <v>525</v>
      </c>
      <c r="E2279" t="s">
        <v>519</v>
      </c>
      <c r="F2279" t="s">
        <v>519</v>
      </c>
      <c r="G2279" s="284">
        <v>0</v>
      </c>
      <c r="H2279"/>
      <c r="I2279"/>
      <c r="J2279"/>
      <c r="K2279" s="285">
        <v>40179.5</v>
      </c>
      <c r="L2279" s="286">
        <v>0</v>
      </c>
      <c r="M2279" s="286">
        <v>0</v>
      </c>
      <c r="N2279" s="286">
        <v>0</v>
      </c>
    </row>
    <row r="2280" spans="1:14" ht="15" x14ac:dyDescent="0.25">
      <c r="A2280" t="s">
        <v>559</v>
      </c>
      <c r="B2280" t="s">
        <v>526</v>
      </c>
      <c r="C2280">
        <v>1</v>
      </c>
      <c r="D2280" t="s">
        <v>525</v>
      </c>
      <c r="E2280" t="s">
        <v>519</v>
      </c>
      <c r="F2280" t="s">
        <v>519</v>
      </c>
      <c r="G2280" s="284">
        <v>0</v>
      </c>
      <c r="H2280"/>
      <c r="I2280"/>
      <c r="J2280"/>
      <c r="K2280" s="285">
        <v>40179.5</v>
      </c>
      <c r="L2280" s="286">
        <v>0</v>
      </c>
      <c r="M2280" s="286">
        <v>0</v>
      </c>
      <c r="N2280" s="286">
        <v>0</v>
      </c>
    </row>
    <row r="2281" spans="1:14" ht="15" x14ac:dyDescent="0.25">
      <c r="A2281" t="s">
        <v>558</v>
      </c>
      <c r="B2281" t="s">
        <v>526</v>
      </c>
      <c r="C2281">
        <v>1</v>
      </c>
      <c r="D2281" t="s">
        <v>525</v>
      </c>
      <c r="E2281" t="s">
        <v>519</v>
      </c>
      <c r="F2281" t="s">
        <v>519</v>
      </c>
      <c r="G2281" s="284">
        <v>0</v>
      </c>
      <c r="H2281"/>
      <c r="I2281"/>
      <c r="J2281"/>
      <c r="K2281" s="285">
        <v>40179.5</v>
      </c>
      <c r="L2281" s="286">
        <v>0</v>
      </c>
      <c r="M2281" s="286">
        <v>0</v>
      </c>
      <c r="N2281" s="286">
        <v>0</v>
      </c>
    </row>
    <row r="2282" spans="1:14" ht="15" x14ac:dyDescent="0.25">
      <c r="A2282" t="s">
        <v>557</v>
      </c>
      <c r="B2282" t="s">
        <v>526</v>
      </c>
      <c r="C2282">
        <v>1</v>
      </c>
      <c r="D2282" t="s">
        <v>525</v>
      </c>
      <c r="E2282" t="s">
        <v>519</v>
      </c>
      <c r="F2282" t="s">
        <v>519</v>
      </c>
      <c r="G2282" s="284">
        <v>0</v>
      </c>
      <c r="H2282"/>
      <c r="I2282"/>
      <c r="J2282"/>
      <c r="K2282" s="285">
        <v>40179.5</v>
      </c>
      <c r="L2282" s="286">
        <v>0</v>
      </c>
      <c r="M2282" s="286">
        <v>0</v>
      </c>
      <c r="N2282" s="286">
        <v>0</v>
      </c>
    </row>
    <row r="2283" spans="1:14" ht="15" x14ac:dyDescent="0.25">
      <c r="A2283" t="s">
        <v>556</v>
      </c>
      <c r="B2283" t="s">
        <v>526</v>
      </c>
      <c r="C2283">
        <v>1</v>
      </c>
      <c r="D2283" t="s">
        <v>525</v>
      </c>
      <c r="E2283" t="s">
        <v>519</v>
      </c>
      <c r="F2283" t="s">
        <v>519</v>
      </c>
      <c r="G2283" s="284">
        <v>0</v>
      </c>
      <c r="H2283"/>
      <c r="I2283"/>
      <c r="J2283"/>
      <c r="K2283" s="285">
        <v>40179.5</v>
      </c>
      <c r="L2283" s="286">
        <v>0</v>
      </c>
      <c r="M2283" s="286">
        <v>0</v>
      </c>
      <c r="N2283" s="286">
        <v>0</v>
      </c>
    </row>
    <row r="2284" spans="1:14" ht="15" x14ac:dyDescent="0.25">
      <c r="A2284" t="s">
        <v>555</v>
      </c>
      <c r="B2284" t="s">
        <v>526</v>
      </c>
      <c r="C2284">
        <v>1</v>
      </c>
      <c r="D2284" t="s">
        <v>525</v>
      </c>
      <c r="E2284" t="s">
        <v>519</v>
      </c>
      <c r="F2284" t="s">
        <v>519</v>
      </c>
      <c r="G2284" s="284">
        <v>0</v>
      </c>
      <c r="H2284"/>
      <c r="I2284"/>
      <c r="J2284"/>
      <c r="K2284" s="285">
        <v>40179.5</v>
      </c>
      <c r="L2284" s="286">
        <v>0</v>
      </c>
      <c r="M2284" s="286">
        <v>0</v>
      </c>
      <c r="N2284" s="286">
        <v>0</v>
      </c>
    </row>
    <row r="2285" spans="1:14" ht="15" x14ac:dyDescent="0.25">
      <c r="A2285" t="s">
        <v>554</v>
      </c>
      <c r="B2285" t="s">
        <v>526</v>
      </c>
      <c r="C2285">
        <v>1</v>
      </c>
      <c r="D2285" t="s">
        <v>525</v>
      </c>
      <c r="E2285" t="s">
        <v>519</v>
      </c>
      <c r="F2285" t="s">
        <v>519</v>
      </c>
      <c r="G2285" s="284">
        <v>0</v>
      </c>
      <c r="H2285"/>
      <c r="I2285"/>
      <c r="J2285"/>
      <c r="K2285" s="285">
        <v>40179.5</v>
      </c>
      <c r="L2285" s="286">
        <v>0</v>
      </c>
      <c r="M2285" s="286">
        <v>0</v>
      </c>
      <c r="N2285" s="286">
        <v>0</v>
      </c>
    </row>
    <row r="2286" spans="1:14" ht="15" x14ac:dyDescent="0.25">
      <c r="A2286" t="s">
        <v>553</v>
      </c>
      <c r="B2286" t="s">
        <v>526</v>
      </c>
      <c r="C2286">
        <v>1</v>
      </c>
      <c r="D2286" t="s">
        <v>525</v>
      </c>
      <c r="E2286" t="s">
        <v>519</v>
      </c>
      <c r="F2286" t="s">
        <v>519</v>
      </c>
      <c r="G2286" s="284">
        <v>0</v>
      </c>
      <c r="H2286"/>
      <c r="I2286"/>
      <c r="J2286"/>
      <c r="K2286" s="285">
        <v>40179.5</v>
      </c>
      <c r="L2286" s="286">
        <v>0</v>
      </c>
      <c r="M2286" s="286">
        <v>0</v>
      </c>
      <c r="N2286" s="286">
        <v>0</v>
      </c>
    </row>
    <row r="2287" spans="1:14" ht="15" x14ac:dyDescent="0.25">
      <c r="A2287" t="s">
        <v>552</v>
      </c>
      <c r="B2287" t="s">
        <v>526</v>
      </c>
      <c r="C2287">
        <v>1</v>
      </c>
      <c r="D2287" t="s">
        <v>525</v>
      </c>
      <c r="E2287" t="s">
        <v>519</v>
      </c>
      <c r="F2287" t="s">
        <v>519</v>
      </c>
      <c r="G2287" s="284">
        <v>0</v>
      </c>
      <c r="H2287"/>
      <c r="I2287"/>
      <c r="J2287"/>
      <c r="K2287" s="285">
        <v>40179.5</v>
      </c>
      <c r="L2287" s="286">
        <v>0</v>
      </c>
      <c r="M2287" s="286">
        <v>0</v>
      </c>
      <c r="N2287" s="286">
        <v>0</v>
      </c>
    </row>
    <row r="2288" spans="1:14" ht="15" x14ac:dyDescent="0.25">
      <c r="A2288" t="s">
        <v>551</v>
      </c>
      <c r="B2288" t="s">
        <v>526</v>
      </c>
      <c r="C2288">
        <v>1</v>
      </c>
      <c r="D2288" t="s">
        <v>525</v>
      </c>
      <c r="E2288" t="s">
        <v>519</v>
      </c>
      <c r="F2288" t="s">
        <v>519</v>
      </c>
      <c r="G2288" s="284">
        <v>0</v>
      </c>
      <c r="H2288"/>
      <c r="I2288"/>
      <c r="J2288"/>
      <c r="K2288" s="285">
        <v>40179.5</v>
      </c>
      <c r="L2288" s="286">
        <v>0</v>
      </c>
      <c r="M2288" s="286">
        <v>0</v>
      </c>
      <c r="N2288" s="286">
        <v>0</v>
      </c>
    </row>
    <row r="2289" spans="1:14" ht="15" x14ac:dyDescent="0.25">
      <c r="A2289" t="s">
        <v>550</v>
      </c>
      <c r="B2289" t="s">
        <v>526</v>
      </c>
      <c r="C2289">
        <v>1</v>
      </c>
      <c r="D2289" t="s">
        <v>525</v>
      </c>
      <c r="E2289" t="s">
        <v>519</v>
      </c>
      <c r="F2289" t="s">
        <v>519</v>
      </c>
      <c r="G2289" s="284">
        <v>0</v>
      </c>
      <c r="H2289"/>
      <c r="I2289"/>
      <c r="J2289"/>
      <c r="K2289" s="285">
        <v>40179.5</v>
      </c>
      <c r="L2289" s="286">
        <v>0</v>
      </c>
      <c r="M2289" s="286">
        <v>0</v>
      </c>
      <c r="N2289" s="286">
        <v>0</v>
      </c>
    </row>
    <row r="2290" spans="1:14" ht="15" x14ac:dyDescent="0.25">
      <c r="A2290" t="s">
        <v>549</v>
      </c>
      <c r="B2290" t="s">
        <v>526</v>
      </c>
      <c r="C2290">
        <v>1</v>
      </c>
      <c r="D2290" t="s">
        <v>525</v>
      </c>
      <c r="E2290" t="s">
        <v>519</v>
      </c>
      <c r="F2290" t="s">
        <v>519</v>
      </c>
      <c r="G2290" s="284">
        <v>0</v>
      </c>
      <c r="H2290"/>
      <c r="I2290"/>
      <c r="J2290"/>
      <c r="K2290" s="285">
        <v>40179.5</v>
      </c>
      <c r="L2290" s="286">
        <v>0</v>
      </c>
      <c r="M2290" s="286">
        <v>0</v>
      </c>
      <c r="N2290" s="286">
        <v>0</v>
      </c>
    </row>
    <row r="2291" spans="1:14" ht="15" x14ac:dyDescent="0.25">
      <c r="A2291" t="s">
        <v>548</v>
      </c>
      <c r="B2291" t="s">
        <v>526</v>
      </c>
      <c r="C2291">
        <v>1</v>
      </c>
      <c r="D2291" t="s">
        <v>525</v>
      </c>
      <c r="E2291" t="s">
        <v>519</v>
      </c>
      <c r="F2291" t="s">
        <v>519</v>
      </c>
      <c r="G2291" s="284">
        <v>0</v>
      </c>
      <c r="H2291"/>
      <c r="I2291"/>
      <c r="J2291"/>
      <c r="K2291" s="285">
        <v>40179.5</v>
      </c>
      <c r="L2291" s="286">
        <v>0</v>
      </c>
      <c r="M2291" s="286">
        <v>0</v>
      </c>
      <c r="N2291" s="286">
        <v>0</v>
      </c>
    </row>
    <row r="2292" spans="1:14" ht="15" x14ac:dyDescent="0.25">
      <c r="A2292" t="s">
        <v>547</v>
      </c>
      <c r="B2292" t="s">
        <v>526</v>
      </c>
      <c r="C2292">
        <v>1</v>
      </c>
      <c r="D2292" t="s">
        <v>525</v>
      </c>
      <c r="E2292" t="s">
        <v>519</v>
      </c>
      <c r="F2292" t="s">
        <v>519</v>
      </c>
      <c r="G2292" s="284">
        <v>0</v>
      </c>
      <c r="H2292"/>
      <c r="I2292"/>
      <c r="J2292"/>
      <c r="K2292" s="285">
        <v>40179.5</v>
      </c>
      <c r="L2292" s="286">
        <v>0</v>
      </c>
      <c r="M2292" s="286">
        <v>0</v>
      </c>
      <c r="N2292" s="286">
        <v>0</v>
      </c>
    </row>
    <row r="2293" spans="1:14" ht="15" x14ac:dyDescent="0.25">
      <c r="A2293" t="s">
        <v>546</v>
      </c>
      <c r="B2293" t="s">
        <v>526</v>
      </c>
      <c r="C2293">
        <v>1</v>
      </c>
      <c r="D2293" t="s">
        <v>525</v>
      </c>
      <c r="E2293" t="s">
        <v>519</v>
      </c>
      <c r="F2293" t="s">
        <v>519</v>
      </c>
      <c r="G2293" s="284">
        <v>0</v>
      </c>
      <c r="H2293"/>
      <c r="I2293"/>
      <c r="J2293"/>
      <c r="K2293" s="285">
        <v>40179.5</v>
      </c>
      <c r="L2293" s="286">
        <v>0</v>
      </c>
      <c r="M2293" s="286">
        <v>0</v>
      </c>
      <c r="N2293" s="286">
        <v>0</v>
      </c>
    </row>
    <row r="2294" spans="1:14" ht="15" x14ac:dyDescent="0.25">
      <c r="A2294" t="s">
        <v>545</v>
      </c>
      <c r="B2294" t="s">
        <v>526</v>
      </c>
      <c r="C2294">
        <v>1</v>
      </c>
      <c r="D2294" t="s">
        <v>525</v>
      </c>
      <c r="E2294" t="s">
        <v>519</v>
      </c>
      <c r="F2294" t="s">
        <v>519</v>
      </c>
      <c r="G2294" s="284">
        <v>0</v>
      </c>
      <c r="H2294"/>
      <c r="I2294"/>
      <c r="J2294"/>
      <c r="K2294" s="285">
        <v>40179.5</v>
      </c>
      <c r="L2294" s="286">
        <v>0</v>
      </c>
      <c r="M2294" s="286">
        <v>0</v>
      </c>
      <c r="N2294" s="286">
        <v>0</v>
      </c>
    </row>
    <row r="2295" spans="1:14" ht="15" x14ac:dyDescent="0.25">
      <c r="A2295" t="s">
        <v>544</v>
      </c>
      <c r="B2295" t="s">
        <v>526</v>
      </c>
      <c r="C2295">
        <v>1</v>
      </c>
      <c r="D2295" t="s">
        <v>525</v>
      </c>
      <c r="E2295" t="s">
        <v>519</v>
      </c>
      <c r="F2295" t="s">
        <v>519</v>
      </c>
      <c r="G2295" s="284">
        <v>0</v>
      </c>
      <c r="H2295"/>
      <c r="I2295"/>
      <c r="J2295"/>
      <c r="K2295" s="285">
        <v>40179.5</v>
      </c>
      <c r="L2295" s="286">
        <v>0</v>
      </c>
      <c r="M2295" s="286">
        <v>0</v>
      </c>
      <c r="N2295" s="286">
        <v>0</v>
      </c>
    </row>
    <row r="2296" spans="1:14" ht="15" x14ac:dyDescent="0.25">
      <c r="A2296" t="s">
        <v>543</v>
      </c>
      <c r="B2296" t="s">
        <v>526</v>
      </c>
      <c r="C2296">
        <v>1</v>
      </c>
      <c r="D2296" t="s">
        <v>525</v>
      </c>
      <c r="E2296" t="s">
        <v>519</v>
      </c>
      <c r="F2296" t="s">
        <v>519</v>
      </c>
      <c r="G2296" s="284">
        <v>0</v>
      </c>
      <c r="H2296"/>
      <c r="I2296"/>
      <c r="J2296"/>
      <c r="K2296" s="285">
        <v>40179.5</v>
      </c>
      <c r="L2296" s="286">
        <v>0</v>
      </c>
      <c r="M2296" s="286">
        <v>0</v>
      </c>
      <c r="N2296" s="286">
        <v>0</v>
      </c>
    </row>
    <row r="2297" spans="1:14" ht="15" x14ac:dyDescent="0.25">
      <c r="A2297" t="s">
        <v>542</v>
      </c>
      <c r="B2297" t="s">
        <v>526</v>
      </c>
      <c r="C2297">
        <v>1</v>
      </c>
      <c r="D2297" t="s">
        <v>525</v>
      </c>
      <c r="E2297" t="s">
        <v>519</v>
      </c>
      <c r="F2297" t="s">
        <v>519</v>
      </c>
      <c r="G2297" s="284">
        <v>0</v>
      </c>
      <c r="H2297"/>
      <c r="I2297"/>
      <c r="J2297"/>
      <c r="K2297" s="285">
        <v>40179.5</v>
      </c>
      <c r="L2297" s="286">
        <v>0</v>
      </c>
      <c r="M2297" s="286">
        <v>0</v>
      </c>
      <c r="N2297" s="286">
        <v>0</v>
      </c>
    </row>
    <row r="2298" spans="1:14" ht="15" x14ac:dyDescent="0.25">
      <c r="A2298" t="s">
        <v>541</v>
      </c>
      <c r="B2298" t="s">
        <v>538</v>
      </c>
      <c r="C2298">
        <v>0.5</v>
      </c>
      <c r="D2298" t="s">
        <v>403</v>
      </c>
      <c r="E2298" t="s">
        <v>519</v>
      </c>
      <c r="F2298" t="s">
        <v>519</v>
      </c>
      <c r="G2298" s="284">
        <v>0</v>
      </c>
      <c r="H2298"/>
      <c r="I2298"/>
      <c r="J2298"/>
      <c r="K2298" s="285">
        <v>40391</v>
      </c>
      <c r="L2298" s="286">
        <v>0</v>
      </c>
      <c r="M2298" s="286">
        <v>0</v>
      </c>
      <c r="N2298" s="286">
        <v>0</v>
      </c>
    </row>
    <row r="2299" spans="1:14" ht="15" x14ac:dyDescent="0.25">
      <c r="A2299" t="s">
        <v>540</v>
      </c>
      <c r="B2299" t="s">
        <v>520</v>
      </c>
      <c r="C2299">
        <v>0.5</v>
      </c>
      <c r="D2299" t="s">
        <v>403</v>
      </c>
      <c r="E2299" t="s">
        <v>519</v>
      </c>
      <c r="F2299" t="s">
        <v>519</v>
      </c>
      <c r="G2299" s="284">
        <v>0</v>
      </c>
      <c r="H2299"/>
      <c r="I2299"/>
      <c r="J2299"/>
      <c r="K2299" s="285">
        <v>41730</v>
      </c>
      <c r="L2299" s="286">
        <v>0</v>
      </c>
      <c r="M2299" s="286">
        <v>0</v>
      </c>
      <c r="N2299" s="286">
        <v>0</v>
      </c>
    </row>
    <row r="2300" spans="1:14" ht="15" x14ac:dyDescent="0.25">
      <c r="A2300" t="s">
        <v>539</v>
      </c>
      <c r="B2300" t="s">
        <v>538</v>
      </c>
      <c r="C2300">
        <v>0.5</v>
      </c>
      <c r="D2300" t="s">
        <v>403</v>
      </c>
      <c r="E2300" t="s">
        <v>519</v>
      </c>
      <c r="F2300" t="s">
        <v>519</v>
      </c>
      <c r="G2300" s="284">
        <v>0</v>
      </c>
      <c r="H2300"/>
      <c r="I2300"/>
      <c r="J2300"/>
      <c r="K2300" s="285">
        <v>40391</v>
      </c>
      <c r="L2300" s="286">
        <v>0</v>
      </c>
      <c r="M2300" s="286">
        <v>0</v>
      </c>
      <c r="N2300" s="286">
        <v>0</v>
      </c>
    </row>
    <row r="2301" spans="1:14" ht="15" x14ac:dyDescent="0.25">
      <c r="A2301" t="s">
        <v>537</v>
      </c>
      <c r="B2301" t="s">
        <v>520</v>
      </c>
      <c r="C2301">
        <v>0.5</v>
      </c>
      <c r="D2301" t="s">
        <v>403</v>
      </c>
      <c r="E2301" t="s">
        <v>519</v>
      </c>
      <c r="F2301" t="s">
        <v>519</v>
      </c>
      <c r="G2301" s="284">
        <v>0</v>
      </c>
      <c r="H2301"/>
      <c r="I2301"/>
      <c r="J2301"/>
      <c r="K2301" s="285">
        <v>41730</v>
      </c>
      <c r="L2301" s="286">
        <v>0</v>
      </c>
      <c r="M2301" s="286">
        <v>0</v>
      </c>
      <c r="N2301" s="286">
        <v>0</v>
      </c>
    </row>
    <row r="2302" spans="1:14" ht="15" x14ac:dyDescent="0.25">
      <c r="A2302" t="s">
        <v>536</v>
      </c>
      <c r="B2302" t="s">
        <v>520</v>
      </c>
      <c r="C2302">
        <v>0.5</v>
      </c>
      <c r="D2302" t="s">
        <v>403</v>
      </c>
      <c r="E2302" t="s">
        <v>519</v>
      </c>
      <c r="F2302" t="s">
        <v>519</v>
      </c>
      <c r="G2302" s="284">
        <v>0</v>
      </c>
      <c r="H2302"/>
      <c r="I2302"/>
      <c r="J2302"/>
      <c r="K2302" s="285">
        <v>41730</v>
      </c>
      <c r="L2302" s="286">
        <v>0</v>
      </c>
      <c r="M2302" s="286">
        <v>0</v>
      </c>
      <c r="N2302" s="286">
        <v>0</v>
      </c>
    </row>
    <row r="2303" spans="1:14" ht="15" x14ac:dyDescent="0.25">
      <c r="A2303" t="s">
        <v>535</v>
      </c>
      <c r="B2303" t="s">
        <v>520</v>
      </c>
      <c r="C2303">
        <v>0.5</v>
      </c>
      <c r="D2303" t="s">
        <v>403</v>
      </c>
      <c r="E2303" t="s">
        <v>519</v>
      </c>
      <c r="F2303" t="s">
        <v>519</v>
      </c>
      <c r="G2303" s="284">
        <v>0</v>
      </c>
      <c r="H2303"/>
      <c r="I2303"/>
      <c r="J2303"/>
      <c r="K2303" s="285">
        <v>41730</v>
      </c>
      <c r="L2303" s="286">
        <v>0</v>
      </c>
      <c r="M2303" s="286">
        <v>0</v>
      </c>
      <c r="N2303" s="286">
        <v>0</v>
      </c>
    </row>
    <row r="2304" spans="1:14" ht="15" x14ac:dyDescent="0.25">
      <c r="A2304" t="s">
        <v>534</v>
      </c>
      <c r="B2304" t="s">
        <v>520</v>
      </c>
      <c r="C2304">
        <v>0.5</v>
      </c>
      <c r="D2304" t="s">
        <v>403</v>
      </c>
      <c r="E2304" t="s">
        <v>519</v>
      </c>
      <c r="F2304" t="s">
        <v>519</v>
      </c>
      <c r="G2304" s="284">
        <v>0</v>
      </c>
      <c r="H2304"/>
      <c r="I2304"/>
      <c r="J2304"/>
      <c r="K2304" s="285">
        <v>41730</v>
      </c>
      <c r="L2304" s="286">
        <v>0</v>
      </c>
      <c r="M2304" s="286">
        <v>0</v>
      </c>
      <c r="N2304" s="286">
        <v>0</v>
      </c>
    </row>
    <row r="2305" spans="1:14" ht="15" x14ac:dyDescent="0.25">
      <c r="A2305" t="s">
        <v>533</v>
      </c>
      <c r="B2305" t="s">
        <v>520</v>
      </c>
      <c r="C2305">
        <v>0.5</v>
      </c>
      <c r="D2305" t="s">
        <v>403</v>
      </c>
      <c r="E2305" t="s">
        <v>519</v>
      </c>
      <c r="F2305" t="s">
        <v>519</v>
      </c>
      <c r="G2305" s="284">
        <v>0</v>
      </c>
      <c r="H2305"/>
      <c r="I2305"/>
      <c r="J2305"/>
      <c r="K2305" s="285">
        <v>41730</v>
      </c>
      <c r="L2305" s="286">
        <v>0</v>
      </c>
      <c r="M2305" s="286">
        <v>0</v>
      </c>
      <c r="N2305" s="286">
        <v>0</v>
      </c>
    </row>
    <row r="2306" spans="1:14" ht="15" x14ac:dyDescent="0.25">
      <c r="A2306" t="s">
        <v>532</v>
      </c>
      <c r="B2306" t="s">
        <v>520</v>
      </c>
      <c r="C2306">
        <v>0.5</v>
      </c>
      <c r="D2306" t="s">
        <v>403</v>
      </c>
      <c r="E2306" t="s">
        <v>519</v>
      </c>
      <c r="F2306" t="s">
        <v>519</v>
      </c>
      <c r="G2306" s="284">
        <v>0</v>
      </c>
      <c r="H2306"/>
      <c r="I2306"/>
      <c r="J2306"/>
      <c r="K2306" s="285">
        <v>41730</v>
      </c>
      <c r="L2306" s="286">
        <v>0</v>
      </c>
      <c r="M2306" s="286">
        <v>0</v>
      </c>
      <c r="N2306" s="286">
        <v>0</v>
      </c>
    </row>
    <row r="2307" spans="1:14" ht="15" x14ac:dyDescent="0.25">
      <c r="A2307" t="s">
        <v>531</v>
      </c>
      <c r="B2307" t="s">
        <v>520</v>
      </c>
      <c r="C2307">
        <v>0.5</v>
      </c>
      <c r="D2307" t="s">
        <v>403</v>
      </c>
      <c r="E2307" t="s">
        <v>519</v>
      </c>
      <c r="F2307" t="s">
        <v>519</v>
      </c>
      <c r="G2307" s="284">
        <v>0</v>
      </c>
      <c r="H2307"/>
      <c r="I2307"/>
      <c r="J2307"/>
      <c r="K2307" s="285">
        <v>41730</v>
      </c>
      <c r="L2307" s="286">
        <v>0</v>
      </c>
      <c r="M2307" s="286">
        <v>0</v>
      </c>
      <c r="N2307" s="286">
        <v>0</v>
      </c>
    </row>
    <row r="2308" spans="1:14" ht="15" x14ac:dyDescent="0.25">
      <c r="A2308" t="s">
        <v>530</v>
      </c>
      <c r="B2308" t="s">
        <v>526</v>
      </c>
      <c r="C2308">
        <v>1</v>
      </c>
      <c r="D2308" t="s">
        <v>525</v>
      </c>
      <c r="E2308" t="s">
        <v>519</v>
      </c>
      <c r="F2308" t="s">
        <v>519</v>
      </c>
      <c r="G2308" s="284">
        <v>0</v>
      </c>
      <c r="H2308"/>
      <c r="I2308"/>
      <c r="J2308"/>
      <c r="K2308" s="285">
        <v>40179.5</v>
      </c>
      <c r="L2308" s="286">
        <v>0</v>
      </c>
      <c r="M2308" s="286">
        <v>0</v>
      </c>
      <c r="N2308" s="286">
        <v>0</v>
      </c>
    </row>
    <row r="2309" spans="1:14" ht="15" x14ac:dyDescent="0.25">
      <c r="A2309" t="s">
        <v>529</v>
      </c>
      <c r="B2309" t="s">
        <v>526</v>
      </c>
      <c r="C2309">
        <v>1</v>
      </c>
      <c r="D2309" t="s">
        <v>525</v>
      </c>
      <c r="E2309" t="s">
        <v>519</v>
      </c>
      <c r="F2309" t="s">
        <v>519</v>
      </c>
      <c r="G2309" s="284">
        <v>0</v>
      </c>
      <c r="H2309"/>
      <c r="I2309"/>
      <c r="J2309"/>
      <c r="K2309" s="285">
        <v>40179.5</v>
      </c>
      <c r="L2309" s="286">
        <v>0</v>
      </c>
      <c r="M2309" s="286">
        <v>0</v>
      </c>
      <c r="N2309" s="286">
        <v>0</v>
      </c>
    </row>
    <row r="2310" spans="1:14" ht="15" x14ac:dyDescent="0.25">
      <c r="A2310" t="s">
        <v>528</v>
      </c>
      <c r="B2310" t="s">
        <v>526</v>
      </c>
      <c r="C2310">
        <v>1</v>
      </c>
      <c r="D2310" t="s">
        <v>525</v>
      </c>
      <c r="E2310" t="s">
        <v>519</v>
      </c>
      <c r="F2310" t="s">
        <v>519</v>
      </c>
      <c r="G2310" s="284">
        <v>0</v>
      </c>
      <c r="H2310"/>
      <c r="I2310"/>
      <c r="J2310"/>
      <c r="K2310" s="285">
        <v>40179.5</v>
      </c>
      <c r="L2310" s="286">
        <v>0</v>
      </c>
      <c r="M2310" s="286">
        <v>0</v>
      </c>
      <c r="N2310" s="286">
        <v>0</v>
      </c>
    </row>
    <row r="2311" spans="1:14" ht="15" x14ac:dyDescent="0.25">
      <c r="A2311" t="s">
        <v>527</v>
      </c>
      <c r="B2311" t="s">
        <v>526</v>
      </c>
      <c r="C2311">
        <v>1</v>
      </c>
      <c r="D2311" t="s">
        <v>525</v>
      </c>
      <c r="E2311" t="s">
        <v>519</v>
      </c>
      <c r="F2311" t="s">
        <v>519</v>
      </c>
      <c r="G2311" s="284">
        <v>0</v>
      </c>
      <c r="H2311"/>
      <c r="I2311"/>
      <c r="J2311"/>
      <c r="K2311" s="285">
        <v>40179.5</v>
      </c>
      <c r="L2311" s="286">
        <v>0</v>
      </c>
      <c r="M2311" s="286">
        <v>0</v>
      </c>
      <c r="N2311" s="286">
        <v>0</v>
      </c>
    </row>
    <row r="2312" spans="1:14" ht="15" x14ac:dyDescent="0.25">
      <c r="A2312" t="s">
        <v>524</v>
      </c>
      <c r="B2312" t="s">
        <v>520</v>
      </c>
      <c r="C2312">
        <v>0.5</v>
      </c>
      <c r="D2312" t="s">
        <v>403</v>
      </c>
      <c r="E2312" t="s">
        <v>519</v>
      </c>
      <c r="F2312" t="s">
        <v>519</v>
      </c>
      <c r="G2312" s="284">
        <v>0</v>
      </c>
      <c r="H2312"/>
      <c r="I2312"/>
      <c r="J2312"/>
      <c r="K2312" s="285">
        <v>41730</v>
      </c>
      <c r="L2312" s="286">
        <v>0</v>
      </c>
      <c r="M2312" s="286">
        <v>0</v>
      </c>
      <c r="N2312" s="286">
        <v>0</v>
      </c>
    </row>
    <row r="2313" spans="1:14" ht="15" x14ac:dyDescent="0.25">
      <c r="A2313" t="s">
        <v>523</v>
      </c>
      <c r="B2313" t="s">
        <v>520</v>
      </c>
      <c r="C2313">
        <v>0.5</v>
      </c>
      <c r="D2313" t="s">
        <v>403</v>
      </c>
      <c r="E2313" t="s">
        <v>519</v>
      </c>
      <c r="F2313" t="s">
        <v>519</v>
      </c>
      <c r="G2313" s="284">
        <v>0</v>
      </c>
      <c r="H2313"/>
      <c r="I2313"/>
      <c r="J2313"/>
      <c r="K2313" s="285">
        <v>41730</v>
      </c>
      <c r="L2313" s="286">
        <v>0</v>
      </c>
      <c r="M2313" s="286">
        <v>0</v>
      </c>
      <c r="N2313" s="286">
        <v>0</v>
      </c>
    </row>
    <row r="2314" spans="1:14" ht="15" x14ac:dyDescent="0.25">
      <c r="A2314" t="s">
        <v>522</v>
      </c>
      <c r="B2314" t="s">
        <v>520</v>
      </c>
      <c r="C2314">
        <v>0.5</v>
      </c>
      <c r="D2314" t="s">
        <v>403</v>
      </c>
      <c r="E2314" t="s">
        <v>519</v>
      </c>
      <c r="F2314" t="s">
        <v>519</v>
      </c>
      <c r="G2314" s="284">
        <v>0</v>
      </c>
      <c r="H2314"/>
      <c r="I2314"/>
      <c r="J2314"/>
      <c r="K2314" s="285">
        <v>41730</v>
      </c>
      <c r="L2314" s="286">
        <v>0</v>
      </c>
      <c r="M2314" s="286">
        <v>0</v>
      </c>
      <c r="N2314" s="286">
        <v>0</v>
      </c>
    </row>
    <row r="2315" spans="1:14" ht="15" x14ac:dyDescent="0.25">
      <c r="A2315" t="s">
        <v>521</v>
      </c>
      <c r="B2315" t="s">
        <v>520</v>
      </c>
      <c r="C2315">
        <v>0.5</v>
      </c>
      <c r="D2315" t="s">
        <v>403</v>
      </c>
      <c r="E2315" t="s">
        <v>519</v>
      </c>
      <c r="F2315" t="s">
        <v>519</v>
      </c>
      <c r="G2315" s="284">
        <v>0</v>
      </c>
      <c r="H2315"/>
      <c r="I2315"/>
      <c r="J2315"/>
      <c r="K2315" s="285">
        <v>41730</v>
      </c>
      <c r="L2315" s="286">
        <v>0</v>
      </c>
      <c r="M2315" s="286">
        <v>0</v>
      </c>
      <c r="N2315" s="286">
        <v>0</v>
      </c>
    </row>
    <row r="2316" spans="1:14" ht="15" x14ac:dyDescent="0.25">
      <c r="A2316"/>
      <c r="B2316"/>
      <c r="C2316"/>
      <c r="D2316"/>
      <c r="E2316"/>
      <c r="F2316"/>
      <c r="G2316" s="288"/>
      <c r="H2316"/>
      <c r="I2316" s="289"/>
      <c r="J2316" s="289"/>
      <c r="K2316" s="290"/>
      <c r="L2316"/>
      <c r="M2316"/>
      <c r="N2316" s="288"/>
    </row>
    <row r="2317" spans="1:14" ht="15" x14ac:dyDescent="0.25">
      <c r="A2317"/>
      <c r="B2317"/>
      <c r="C2317"/>
      <c r="D2317"/>
      <c r="E2317"/>
      <c r="F2317"/>
      <c r="G2317" s="288"/>
      <c r="H2317"/>
      <c r="I2317" s="289"/>
      <c r="J2317" s="289"/>
      <c r="K2317" s="290"/>
      <c r="L2317"/>
      <c r="M2317"/>
      <c r="N2317" s="288"/>
    </row>
    <row r="2318" spans="1:14" ht="15" x14ac:dyDescent="0.25">
      <c r="A2318"/>
      <c r="B2318"/>
      <c r="C2318"/>
      <c r="D2318"/>
      <c r="E2318"/>
      <c r="F2318"/>
      <c r="G2318" s="288"/>
      <c r="H2318"/>
      <c r="I2318" s="289"/>
      <c r="J2318" s="289"/>
      <c r="K2318" s="290"/>
      <c r="L2318"/>
      <c r="M2318"/>
      <c r="N2318" s="288"/>
    </row>
    <row r="2319" spans="1:14" ht="15" x14ac:dyDescent="0.25">
      <c r="A2319"/>
      <c r="B2319"/>
      <c r="C2319"/>
      <c r="D2319"/>
      <c r="E2319"/>
      <c r="F2319"/>
      <c r="G2319" s="288"/>
      <c r="H2319"/>
      <c r="I2319" s="289"/>
      <c r="J2319" s="289"/>
      <c r="K2319" s="290"/>
      <c r="L2319"/>
      <c r="M2319"/>
      <c r="N2319" s="288"/>
    </row>
    <row r="2320" spans="1:14" ht="15" x14ac:dyDescent="0.25">
      <c r="A2320"/>
      <c r="B2320"/>
      <c r="C2320"/>
      <c r="D2320"/>
      <c r="E2320"/>
      <c r="F2320"/>
      <c r="G2320" s="288"/>
      <c r="H2320"/>
      <c r="I2320" s="289"/>
      <c r="J2320" s="289"/>
      <c r="K2320" s="290"/>
      <c r="L2320"/>
      <c r="M2320"/>
      <c r="N2320" s="288"/>
    </row>
    <row r="2321" spans="1:14" ht="15" x14ac:dyDescent="0.25">
      <c r="A2321"/>
      <c r="B2321"/>
      <c r="C2321"/>
      <c r="D2321"/>
      <c r="E2321"/>
      <c r="F2321"/>
      <c r="G2321" s="288"/>
      <c r="H2321"/>
      <c r="I2321" s="289"/>
      <c r="J2321" s="289"/>
      <c r="K2321" s="290"/>
      <c r="L2321"/>
      <c r="M2321"/>
      <c r="N2321" s="288"/>
    </row>
    <row r="2322" spans="1:14" ht="15" x14ac:dyDescent="0.25">
      <c r="A2322"/>
      <c r="B2322"/>
      <c r="C2322"/>
      <c r="D2322"/>
      <c r="E2322"/>
      <c r="F2322"/>
      <c r="G2322" s="288"/>
      <c r="H2322"/>
      <c r="I2322" s="289"/>
      <c r="J2322" s="289"/>
      <c r="K2322" s="290"/>
      <c r="L2322"/>
      <c r="M2322"/>
      <c r="N2322" s="288"/>
    </row>
    <row r="2323" spans="1:14" ht="15" x14ac:dyDescent="0.25">
      <c r="A2323"/>
      <c r="B2323"/>
      <c r="C2323"/>
      <c r="D2323"/>
      <c r="E2323"/>
      <c r="F2323"/>
      <c r="G2323" s="288"/>
      <c r="H2323"/>
      <c r="I2323" s="289"/>
      <c r="J2323" s="289"/>
      <c r="K2323" s="290"/>
      <c r="L2323"/>
      <c r="M2323"/>
      <c r="N2323" s="288"/>
    </row>
    <row r="2324" spans="1:14" ht="15" x14ac:dyDescent="0.25">
      <c r="A2324"/>
      <c r="B2324"/>
      <c r="C2324"/>
      <c r="D2324"/>
      <c r="E2324"/>
      <c r="F2324"/>
      <c r="G2324" s="288"/>
      <c r="H2324"/>
      <c r="I2324" s="289"/>
      <c r="J2324" s="289"/>
      <c r="K2324" s="290"/>
      <c r="L2324"/>
      <c r="M2324"/>
      <c r="N2324" s="288"/>
    </row>
    <row r="2325" spans="1:14" ht="15" x14ac:dyDescent="0.25">
      <c r="A2325"/>
      <c r="B2325"/>
      <c r="C2325"/>
      <c r="D2325"/>
      <c r="E2325"/>
      <c r="F2325"/>
      <c r="G2325" s="288"/>
      <c r="H2325"/>
      <c r="I2325" s="289"/>
      <c r="J2325" s="289"/>
      <c r="K2325" s="290"/>
      <c r="L2325"/>
      <c r="M2325"/>
      <c r="N2325" s="288"/>
    </row>
    <row r="2326" spans="1:14" ht="15" x14ac:dyDescent="0.25">
      <c r="A2326"/>
      <c r="B2326"/>
      <c r="C2326"/>
      <c r="D2326"/>
      <c r="E2326"/>
      <c r="F2326"/>
      <c r="G2326" s="288"/>
      <c r="H2326"/>
      <c r="I2326" s="289"/>
      <c r="J2326" s="289"/>
      <c r="K2326" s="290"/>
      <c r="L2326"/>
      <c r="M2326"/>
      <c r="N2326" s="288"/>
    </row>
    <row r="2327" spans="1:14" ht="15" x14ac:dyDescent="0.25">
      <c r="A2327"/>
      <c r="B2327"/>
      <c r="C2327"/>
      <c r="D2327"/>
      <c r="E2327"/>
      <c r="F2327"/>
      <c r="G2327" s="288"/>
      <c r="H2327"/>
      <c r="I2327" s="289"/>
      <c r="J2327" s="289"/>
      <c r="K2327" s="290"/>
      <c r="L2327"/>
      <c r="M2327"/>
      <c r="N2327" s="288"/>
    </row>
    <row r="2328" spans="1:14" ht="15" x14ac:dyDescent="0.25">
      <c r="A2328"/>
      <c r="B2328"/>
      <c r="C2328"/>
      <c r="D2328"/>
      <c r="E2328"/>
      <c r="F2328"/>
      <c r="G2328" s="288"/>
      <c r="H2328"/>
      <c r="I2328" s="289"/>
      <c r="J2328" s="289"/>
      <c r="K2328" s="290"/>
      <c r="L2328"/>
      <c r="M2328"/>
      <c r="N2328" s="288"/>
    </row>
    <row r="2329" spans="1:14" ht="15" x14ac:dyDescent="0.25">
      <c r="A2329"/>
      <c r="B2329"/>
      <c r="C2329"/>
      <c r="D2329"/>
      <c r="E2329"/>
      <c r="F2329"/>
      <c r="G2329" s="288"/>
      <c r="H2329"/>
      <c r="I2329" s="289"/>
      <c r="J2329" s="289"/>
      <c r="K2329" s="290"/>
      <c r="L2329"/>
      <c r="M2329"/>
      <c r="N2329" s="288"/>
    </row>
    <row r="2330" spans="1:14" ht="15" x14ac:dyDescent="0.25">
      <c r="A2330"/>
      <c r="B2330"/>
      <c r="C2330"/>
      <c r="D2330"/>
      <c r="E2330"/>
      <c r="F2330"/>
      <c r="G2330" s="288"/>
      <c r="H2330"/>
      <c r="I2330" s="289"/>
      <c r="J2330" s="289"/>
      <c r="K2330" s="290"/>
      <c r="L2330"/>
      <c r="M2330"/>
      <c r="N2330" s="288"/>
    </row>
    <row r="2331" spans="1:14" ht="15" x14ac:dyDescent="0.25">
      <c r="A2331"/>
      <c r="B2331"/>
      <c r="C2331"/>
      <c r="D2331"/>
      <c r="E2331"/>
      <c r="F2331"/>
      <c r="G2331" s="288"/>
      <c r="H2331"/>
      <c r="I2331" s="289"/>
      <c r="J2331" s="289"/>
      <c r="K2331" s="290"/>
      <c r="L2331"/>
      <c r="M2331"/>
      <c r="N2331" s="288"/>
    </row>
    <row r="2332" spans="1:14" ht="15" x14ac:dyDescent="0.25">
      <c r="A2332"/>
      <c r="B2332"/>
      <c r="C2332"/>
      <c r="D2332"/>
      <c r="E2332"/>
      <c r="F2332"/>
      <c r="G2332" s="288"/>
      <c r="H2332"/>
      <c r="I2332" s="289"/>
      <c r="J2332" s="289"/>
      <c r="K2332" s="290"/>
      <c r="L2332"/>
      <c r="M2332"/>
      <c r="N2332" s="288"/>
    </row>
    <row r="2333" spans="1:14" ht="15" x14ac:dyDescent="0.25">
      <c r="A2333"/>
      <c r="B2333"/>
      <c r="C2333"/>
      <c r="D2333"/>
      <c r="E2333"/>
      <c r="F2333"/>
      <c r="G2333" s="288"/>
      <c r="H2333"/>
      <c r="I2333" s="289"/>
      <c r="J2333" s="289"/>
      <c r="K2333" s="290"/>
      <c r="L2333"/>
      <c r="M2333"/>
      <c r="N2333" s="288"/>
    </row>
    <row r="2334" spans="1:14" ht="15" x14ac:dyDescent="0.25">
      <c r="A2334"/>
      <c r="B2334"/>
      <c r="C2334"/>
      <c r="D2334"/>
      <c r="E2334"/>
      <c r="F2334"/>
      <c r="G2334" s="288"/>
      <c r="H2334"/>
      <c r="I2334" s="289"/>
      <c r="J2334" s="289"/>
      <c r="K2334" s="290"/>
      <c r="L2334"/>
      <c r="M2334"/>
      <c r="N2334" s="288"/>
    </row>
    <row r="2335" spans="1:14" ht="15" x14ac:dyDescent="0.25">
      <c r="A2335"/>
      <c r="B2335"/>
      <c r="C2335"/>
      <c r="D2335"/>
      <c r="E2335"/>
      <c r="F2335"/>
      <c r="G2335" s="288"/>
      <c r="H2335"/>
      <c r="I2335" s="289"/>
      <c r="J2335" s="289"/>
      <c r="K2335" s="290"/>
      <c r="L2335"/>
      <c r="M2335"/>
      <c r="N2335" s="288"/>
    </row>
    <row r="2336" spans="1:14" ht="15" x14ac:dyDescent="0.25">
      <c r="A2336"/>
      <c r="B2336"/>
      <c r="C2336"/>
      <c r="D2336"/>
      <c r="E2336"/>
      <c r="F2336"/>
      <c r="G2336" s="288"/>
      <c r="H2336"/>
      <c r="I2336" s="289"/>
      <c r="J2336" s="289"/>
      <c r="K2336" s="290"/>
      <c r="L2336"/>
      <c r="M2336"/>
      <c r="N2336" s="288"/>
    </row>
    <row r="2337" spans="1:14" ht="15" x14ac:dyDescent="0.25">
      <c r="A2337"/>
      <c r="B2337"/>
      <c r="C2337"/>
      <c r="D2337"/>
      <c r="E2337"/>
      <c r="F2337"/>
      <c r="G2337" s="288"/>
      <c r="H2337"/>
      <c r="I2337" s="289"/>
      <c r="J2337" s="289"/>
      <c r="K2337" s="290"/>
      <c r="L2337"/>
      <c r="M2337"/>
      <c r="N2337" s="288"/>
    </row>
    <row r="2338" spans="1:14" ht="15" x14ac:dyDescent="0.25">
      <c r="A2338"/>
      <c r="B2338"/>
      <c r="C2338"/>
      <c r="D2338"/>
      <c r="E2338"/>
      <c r="F2338"/>
      <c r="G2338" s="288"/>
      <c r="H2338"/>
      <c r="I2338" s="289"/>
      <c r="J2338" s="289"/>
      <c r="K2338" s="290"/>
      <c r="L2338"/>
      <c r="M2338"/>
      <c r="N2338" s="288"/>
    </row>
    <row r="2339" spans="1:14" ht="15" x14ac:dyDescent="0.25">
      <c r="A2339"/>
      <c r="B2339"/>
      <c r="C2339"/>
      <c r="D2339"/>
      <c r="E2339"/>
      <c r="F2339"/>
      <c r="G2339" s="288"/>
      <c r="H2339"/>
      <c r="I2339" s="289"/>
      <c r="J2339" s="289"/>
      <c r="K2339" s="290"/>
      <c r="L2339"/>
      <c r="M2339"/>
      <c r="N2339" s="288"/>
    </row>
    <row r="2340" spans="1:14" ht="15" x14ac:dyDescent="0.25">
      <c r="A2340"/>
      <c r="B2340"/>
      <c r="C2340"/>
      <c r="D2340"/>
      <c r="E2340"/>
      <c r="F2340"/>
      <c r="G2340" s="288"/>
      <c r="H2340"/>
      <c r="I2340" s="289"/>
      <c r="J2340" s="289"/>
      <c r="K2340" s="290"/>
      <c r="L2340"/>
      <c r="M2340"/>
      <c r="N2340" s="288"/>
    </row>
    <row r="2341" spans="1:14" ht="15" x14ac:dyDescent="0.25">
      <c r="A2341"/>
      <c r="B2341"/>
      <c r="C2341"/>
      <c r="D2341"/>
      <c r="E2341"/>
      <c r="F2341"/>
      <c r="G2341" s="288"/>
      <c r="H2341"/>
      <c r="I2341" s="289"/>
      <c r="J2341" s="289"/>
      <c r="K2341" s="290"/>
      <c r="L2341"/>
      <c r="M2341"/>
      <c r="N2341" s="288"/>
    </row>
    <row r="2342" spans="1:14" ht="15" x14ac:dyDescent="0.25">
      <c r="A2342"/>
      <c r="B2342"/>
      <c r="C2342"/>
      <c r="D2342"/>
      <c r="E2342"/>
      <c r="F2342"/>
      <c r="G2342" s="288"/>
      <c r="H2342"/>
      <c r="I2342" s="289"/>
      <c r="J2342" s="289"/>
      <c r="K2342" s="290"/>
      <c r="L2342"/>
      <c r="M2342"/>
      <c r="N2342" s="288"/>
    </row>
    <row r="2343" spans="1:14" ht="15" x14ac:dyDescent="0.25">
      <c r="A2343"/>
      <c r="B2343"/>
      <c r="C2343"/>
      <c r="D2343"/>
      <c r="E2343"/>
      <c r="F2343"/>
      <c r="G2343" s="288"/>
      <c r="H2343"/>
      <c r="I2343" s="289"/>
      <c r="J2343" s="289"/>
      <c r="K2343" s="290"/>
      <c r="L2343"/>
      <c r="M2343"/>
      <c r="N2343" s="288"/>
    </row>
    <row r="2344" spans="1:14" ht="15" x14ac:dyDescent="0.25">
      <c r="A2344"/>
      <c r="B2344"/>
      <c r="C2344"/>
      <c r="D2344"/>
      <c r="E2344"/>
      <c r="F2344"/>
      <c r="G2344" s="288"/>
      <c r="H2344"/>
      <c r="I2344" s="289"/>
      <c r="J2344" s="289"/>
      <c r="K2344" s="290"/>
      <c r="L2344"/>
      <c r="M2344"/>
      <c r="N2344" s="288"/>
    </row>
    <row r="2345" spans="1:14" ht="15" x14ac:dyDescent="0.25">
      <c r="A2345"/>
      <c r="B2345"/>
      <c r="C2345"/>
      <c r="D2345"/>
      <c r="E2345"/>
      <c r="F2345"/>
      <c r="G2345" s="288"/>
      <c r="H2345"/>
      <c r="I2345" s="289"/>
      <c r="J2345" s="289"/>
      <c r="K2345" s="290"/>
      <c r="L2345"/>
      <c r="M2345"/>
      <c r="N2345" s="288"/>
    </row>
    <row r="2346" spans="1:14" ht="15" x14ac:dyDescent="0.25">
      <c r="A2346"/>
      <c r="B2346"/>
      <c r="C2346"/>
      <c r="D2346"/>
      <c r="E2346"/>
      <c r="F2346"/>
      <c r="G2346" s="288"/>
      <c r="H2346"/>
      <c r="I2346" s="289"/>
      <c r="J2346" s="289"/>
      <c r="K2346" s="290"/>
      <c r="L2346"/>
      <c r="M2346"/>
      <c r="N2346" s="288"/>
    </row>
    <row r="2347" spans="1:14" ht="15" x14ac:dyDescent="0.25">
      <c r="A2347"/>
      <c r="B2347"/>
      <c r="C2347"/>
      <c r="D2347"/>
      <c r="E2347"/>
      <c r="F2347"/>
      <c r="G2347" s="288"/>
      <c r="H2347"/>
      <c r="I2347" s="289"/>
      <c r="J2347" s="289"/>
      <c r="K2347" s="290"/>
      <c r="L2347"/>
      <c r="M2347"/>
      <c r="N2347" s="288"/>
    </row>
    <row r="2348" spans="1:14" ht="15" x14ac:dyDescent="0.25">
      <c r="A2348"/>
      <c r="B2348"/>
      <c r="C2348"/>
      <c r="D2348"/>
      <c r="E2348"/>
      <c r="F2348"/>
      <c r="G2348" s="288"/>
      <c r="H2348"/>
      <c r="I2348" s="289"/>
      <c r="J2348" s="289"/>
      <c r="K2348" s="290"/>
      <c r="L2348"/>
      <c r="M2348"/>
      <c r="N2348" s="288"/>
    </row>
    <row r="2349" spans="1:14" ht="15" x14ac:dyDescent="0.25">
      <c r="A2349"/>
      <c r="B2349"/>
      <c r="C2349"/>
      <c r="D2349"/>
      <c r="E2349"/>
      <c r="F2349"/>
      <c r="G2349" s="288"/>
      <c r="H2349"/>
      <c r="I2349" s="289"/>
      <c r="J2349" s="289"/>
      <c r="K2349" s="290"/>
      <c r="L2349"/>
      <c r="M2349"/>
      <c r="N2349" s="288"/>
    </row>
    <row r="2350" spans="1:14" ht="15" x14ac:dyDescent="0.25">
      <c r="A2350"/>
      <c r="B2350"/>
      <c r="C2350"/>
      <c r="D2350"/>
      <c r="E2350"/>
      <c r="F2350"/>
      <c r="G2350" s="288"/>
      <c r="H2350"/>
      <c r="I2350" s="289"/>
      <c r="J2350" s="289"/>
      <c r="K2350" s="290"/>
      <c r="L2350"/>
      <c r="M2350"/>
      <c r="N2350" s="288"/>
    </row>
    <row r="2351" spans="1:14" ht="15" x14ac:dyDescent="0.25">
      <c r="A2351"/>
      <c r="B2351"/>
      <c r="C2351"/>
      <c r="D2351"/>
      <c r="E2351"/>
      <c r="F2351"/>
      <c r="G2351" s="288"/>
      <c r="H2351"/>
      <c r="I2351" s="289"/>
      <c r="J2351" s="289"/>
      <c r="K2351" s="290"/>
      <c r="L2351"/>
      <c r="M2351"/>
      <c r="N2351" s="288"/>
    </row>
    <row r="2352" spans="1:14" ht="15" x14ac:dyDescent="0.25">
      <c r="A2352"/>
      <c r="B2352"/>
      <c r="C2352"/>
      <c r="D2352"/>
      <c r="E2352"/>
      <c r="F2352"/>
      <c r="G2352" s="288"/>
      <c r="H2352"/>
      <c r="I2352" s="289"/>
      <c r="J2352" s="289"/>
      <c r="K2352" s="290"/>
      <c r="L2352"/>
      <c r="M2352"/>
      <c r="N2352" s="288"/>
    </row>
    <row r="2353" spans="1:14" ht="15" x14ac:dyDescent="0.25">
      <c r="A2353"/>
      <c r="B2353"/>
      <c r="C2353"/>
      <c r="D2353"/>
      <c r="E2353"/>
      <c r="F2353"/>
      <c r="G2353" s="288"/>
      <c r="H2353"/>
      <c r="I2353" s="289"/>
      <c r="J2353" s="289"/>
      <c r="K2353" s="290"/>
      <c r="L2353"/>
      <c r="M2353"/>
      <c r="N2353" s="288"/>
    </row>
    <row r="2354" spans="1:14" ht="15" x14ac:dyDescent="0.25">
      <c r="A2354"/>
      <c r="B2354"/>
      <c r="C2354"/>
      <c r="D2354"/>
      <c r="E2354"/>
      <c r="F2354"/>
      <c r="G2354" s="288"/>
      <c r="H2354"/>
      <c r="I2354" s="289"/>
      <c r="J2354" s="289"/>
      <c r="K2354" s="290"/>
      <c r="L2354"/>
      <c r="M2354"/>
      <c r="N2354" s="288"/>
    </row>
    <row r="2355" spans="1:14" ht="15" x14ac:dyDescent="0.25">
      <c r="A2355"/>
      <c r="B2355"/>
      <c r="C2355"/>
      <c r="D2355"/>
      <c r="E2355"/>
      <c r="F2355"/>
      <c r="G2355" s="288"/>
      <c r="H2355"/>
      <c r="I2355" s="289"/>
      <c r="J2355" s="289"/>
      <c r="K2355" s="290"/>
      <c r="L2355"/>
      <c r="M2355"/>
      <c r="N2355" s="288"/>
    </row>
    <row r="2356" spans="1:14" ht="15" x14ac:dyDescent="0.25">
      <c r="A2356"/>
      <c r="B2356"/>
      <c r="C2356"/>
      <c r="D2356"/>
      <c r="E2356"/>
      <c r="F2356"/>
      <c r="G2356" s="288"/>
      <c r="H2356"/>
      <c r="I2356" s="289"/>
      <c r="J2356" s="289"/>
      <c r="K2356" s="290"/>
      <c r="L2356"/>
      <c r="M2356"/>
      <c r="N2356" s="288"/>
    </row>
    <row r="2357" spans="1:14" ht="15" x14ac:dyDescent="0.25">
      <c r="A2357"/>
      <c r="B2357"/>
      <c r="C2357"/>
      <c r="D2357"/>
      <c r="E2357"/>
      <c r="F2357"/>
      <c r="G2357" s="288"/>
      <c r="H2357"/>
      <c r="I2357" s="289"/>
      <c r="J2357" s="289"/>
      <c r="K2357" s="290"/>
      <c r="L2357"/>
      <c r="M2357"/>
      <c r="N2357" s="288"/>
    </row>
    <row r="2358" spans="1:14" ht="15" x14ac:dyDescent="0.25">
      <c r="A2358"/>
      <c r="B2358"/>
      <c r="C2358"/>
      <c r="D2358"/>
      <c r="E2358"/>
      <c r="F2358"/>
      <c r="G2358" s="288"/>
      <c r="H2358"/>
      <c r="I2358" s="289"/>
      <c r="J2358" s="289"/>
      <c r="K2358" s="290"/>
      <c r="L2358"/>
      <c r="M2358"/>
      <c r="N2358" s="288"/>
    </row>
    <row r="2359" spans="1:14" ht="15" x14ac:dyDescent="0.25">
      <c r="A2359"/>
      <c r="B2359"/>
      <c r="C2359"/>
      <c r="D2359"/>
      <c r="E2359"/>
      <c r="F2359"/>
      <c r="G2359" s="288"/>
      <c r="H2359"/>
      <c r="I2359" s="289"/>
      <c r="J2359" s="289"/>
      <c r="K2359" s="290"/>
      <c r="L2359"/>
      <c r="M2359"/>
      <c r="N2359" s="288"/>
    </row>
    <row r="2360" spans="1:14" ht="15" x14ac:dyDescent="0.25">
      <c r="A2360"/>
      <c r="B2360"/>
      <c r="C2360"/>
      <c r="D2360"/>
      <c r="E2360"/>
      <c r="F2360"/>
      <c r="G2360" s="288"/>
      <c r="H2360"/>
      <c r="I2360" s="289"/>
      <c r="J2360" s="289"/>
      <c r="K2360" s="290"/>
      <c r="L2360"/>
      <c r="M2360"/>
      <c r="N2360" s="288"/>
    </row>
    <row r="2361" spans="1:14" ht="15" x14ac:dyDescent="0.25">
      <c r="A2361"/>
      <c r="B2361"/>
      <c r="C2361"/>
      <c r="D2361"/>
      <c r="E2361"/>
      <c r="F2361"/>
      <c r="G2361" s="288"/>
      <c r="H2361"/>
      <c r="I2361" s="289"/>
      <c r="J2361" s="289"/>
      <c r="K2361" s="290"/>
      <c r="L2361"/>
      <c r="M2361"/>
      <c r="N2361" s="288"/>
    </row>
    <row r="2362" spans="1:14" ht="15" x14ac:dyDescent="0.25">
      <c r="A2362"/>
      <c r="B2362"/>
      <c r="C2362"/>
      <c r="D2362"/>
      <c r="E2362"/>
      <c r="F2362"/>
      <c r="G2362" s="288"/>
      <c r="H2362"/>
      <c r="I2362" s="289"/>
      <c r="J2362" s="289"/>
      <c r="K2362" s="290"/>
      <c r="L2362"/>
      <c r="M2362"/>
      <c r="N2362" s="288"/>
    </row>
    <row r="2363" spans="1:14" ht="15" x14ac:dyDescent="0.25">
      <c r="A2363"/>
      <c r="B2363"/>
      <c r="C2363"/>
      <c r="D2363"/>
      <c r="E2363"/>
      <c r="F2363"/>
      <c r="G2363" s="288"/>
      <c r="H2363"/>
      <c r="I2363" s="289"/>
      <c r="J2363" s="289"/>
      <c r="K2363" s="290"/>
      <c r="L2363"/>
      <c r="M2363"/>
      <c r="N2363" s="288"/>
    </row>
    <row r="2364" spans="1:14" ht="15" x14ac:dyDescent="0.25">
      <c r="A2364"/>
      <c r="B2364"/>
      <c r="C2364"/>
      <c r="D2364"/>
      <c r="E2364"/>
      <c r="F2364"/>
      <c r="G2364" s="288"/>
      <c r="H2364"/>
      <c r="I2364" s="289"/>
      <c r="J2364" s="289"/>
      <c r="K2364" s="290"/>
      <c r="L2364"/>
      <c r="M2364"/>
      <c r="N2364" s="288"/>
    </row>
    <row r="2365" spans="1:14" ht="15" x14ac:dyDescent="0.25">
      <c r="A2365"/>
      <c r="B2365"/>
      <c r="C2365"/>
      <c r="D2365"/>
      <c r="E2365"/>
      <c r="F2365"/>
      <c r="G2365" s="288"/>
      <c r="H2365"/>
      <c r="I2365" s="289"/>
      <c r="J2365" s="289"/>
      <c r="K2365" s="290"/>
      <c r="L2365"/>
      <c r="M2365"/>
      <c r="N2365" s="288"/>
    </row>
    <row r="2366" spans="1:14" ht="15" x14ac:dyDescent="0.25">
      <c r="A2366"/>
      <c r="B2366"/>
      <c r="C2366"/>
      <c r="D2366"/>
      <c r="E2366"/>
      <c r="F2366"/>
      <c r="G2366" s="288"/>
      <c r="H2366"/>
      <c r="I2366" s="289"/>
      <c r="J2366" s="289"/>
      <c r="K2366" s="290"/>
      <c r="L2366"/>
      <c r="M2366"/>
      <c r="N2366" s="288"/>
    </row>
    <row r="2367" spans="1:14" ht="15" x14ac:dyDescent="0.25">
      <c r="A2367"/>
      <c r="B2367"/>
      <c r="C2367"/>
      <c r="D2367"/>
      <c r="E2367"/>
      <c r="F2367"/>
      <c r="G2367" s="288"/>
      <c r="H2367"/>
      <c r="I2367" s="289"/>
      <c r="J2367" s="289"/>
      <c r="K2367" s="290"/>
      <c r="L2367"/>
      <c r="M2367"/>
      <c r="N2367" s="288"/>
    </row>
    <row r="2368" spans="1:14" ht="15" x14ac:dyDescent="0.25">
      <c r="A2368"/>
      <c r="B2368"/>
      <c r="C2368"/>
      <c r="D2368"/>
      <c r="E2368"/>
      <c r="F2368"/>
      <c r="G2368" s="288"/>
      <c r="H2368"/>
      <c r="I2368" s="289"/>
      <c r="J2368" s="289"/>
      <c r="K2368" s="290"/>
      <c r="L2368"/>
      <c r="M2368"/>
      <c r="N2368" s="288"/>
    </row>
    <row r="2369" spans="1:14" ht="15" x14ac:dyDescent="0.25">
      <c r="A2369"/>
      <c r="B2369"/>
      <c r="C2369"/>
      <c r="D2369"/>
      <c r="E2369"/>
      <c r="F2369"/>
      <c r="G2369" s="288"/>
      <c r="H2369"/>
      <c r="I2369" s="289"/>
      <c r="J2369" s="289"/>
      <c r="K2369" s="290"/>
      <c r="L2369"/>
      <c r="M2369"/>
      <c r="N2369" s="288"/>
    </row>
    <row r="2370" spans="1:14" ht="15" x14ac:dyDescent="0.25">
      <c r="A2370"/>
      <c r="B2370"/>
      <c r="C2370"/>
      <c r="D2370"/>
      <c r="E2370"/>
      <c r="F2370"/>
      <c r="G2370" s="288"/>
      <c r="H2370"/>
      <c r="I2370" s="289"/>
      <c r="J2370" s="289"/>
      <c r="K2370" s="290"/>
      <c r="L2370"/>
      <c r="M2370"/>
      <c r="N2370" s="288"/>
    </row>
    <row r="2371" spans="1:14" ht="15" x14ac:dyDescent="0.25">
      <c r="A2371"/>
      <c r="B2371"/>
      <c r="C2371"/>
      <c r="D2371"/>
      <c r="E2371"/>
      <c r="F2371"/>
      <c r="G2371" s="288"/>
      <c r="H2371"/>
      <c r="I2371" s="289"/>
      <c r="J2371" s="289"/>
      <c r="K2371" s="290"/>
      <c r="L2371"/>
      <c r="M2371"/>
      <c r="N2371" s="288"/>
    </row>
    <row r="2372" spans="1:14" ht="15" x14ac:dyDescent="0.25">
      <c r="A2372"/>
      <c r="B2372"/>
      <c r="C2372"/>
      <c r="D2372"/>
      <c r="E2372"/>
      <c r="F2372"/>
      <c r="G2372" s="288"/>
      <c r="H2372"/>
      <c r="I2372" s="289"/>
      <c r="J2372" s="289"/>
      <c r="K2372" s="290"/>
      <c r="L2372"/>
      <c r="M2372"/>
      <c r="N2372" s="288"/>
    </row>
    <row r="2373" spans="1:14" ht="15" x14ac:dyDescent="0.25">
      <c r="A2373"/>
      <c r="B2373"/>
      <c r="C2373"/>
      <c r="D2373"/>
      <c r="E2373"/>
      <c r="F2373"/>
      <c r="G2373" s="288"/>
      <c r="H2373"/>
      <c r="I2373" s="289"/>
      <c r="J2373" s="289"/>
      <c r="K2373" s="290"/>
      <c r="L2373"/>
      <c r="M2373"/>
      <c r="N2373" s="288"/>
    </row>
    <row r="2374" spans="1:14" ht="15" x14ac:dyDescent="0.25">
      <c r="A2374"/>
      <c r="B2374"/>
      <c r="C2374"/>
      <c r="D2374"/>
      <c r="E2374"/>
      <c r="F2374"/>
      <c r="G2374" s="288"/>
      <c r="H2374"/>
      <c r="I2374" s="289"/>
      <c r="J2374" s="289"/>
      <c r="K2374" s="290"/>
      <c r="L2374"/>
      <c r="M2374"/>
      <c r="N2374" s="288"/>
    </row>
    <row r="2375" spans="1:14" ht="15" x14ac:dyDescent="0.25">
      <c r="A2375"/>
      <c r="B2375"/>
      <c r="C2375"/>
      <c r="D2375"/>
      <c r="E2375"/>
      <c r="F2375"/>
      <c r="G2375" s="288"/>
      <c r="H2375"/>
      <c r="I2375" s="289"/>
      <c r="J2375" s="289"/>
      <c r="K2375" s="290"/>
      <c r="L2375"/>
      <c r="M2375"/>
      <c r="N2375" s="288"/>
    </row>
    <row r="2376" spans="1:14" ht="15" x14ac:dyDescent="0.25">
      <c r="A2376"/>
      <c r="B2376"/>
      <c r="C2376"/>
      <c r="D2376"/>
      <c r="E2376"/>
      <c r="F2376"/>
      <c r="G2376" s="288"/>
      <c r="H2376"/>
      <c r="I2376" s="289"/>
      <c r="J2376" s="289"/>
      <c r="K2376" s="290"/>
      <c r="L2376"/>
      <c r="M2376"/>
      <c r="N2376" s="288"/>
    </row>
    <row r="2377" spans="1:14" ht="15" x14ac:dyDescent="0.25">
      <c r="A2377"/>
      <c r="B2377"/>
      <c r="C2377"/>
      <c r="D2377"/>
      <c r="E2377"/>
      <c r="F2377"/>
      <c r="G2377" s="288"/>
      <c r="H2377"/>
      <c r="I2377" s="289"/>
      <c r="J2377" s="289"/>
      <c r="K2377" s="290"/>
      <c r="L2377"/>
      <c r="M2377"/>
      <c r="N2377" s="288"/>
    </row>
    <row r="2378" spans="1:14" ht="15" x14ac:dyDescent="0.25">
      <c r="A2378"/>
      <c r="B2378"/>
      <c r="C2378"/>
      <c r="D2378"/>
      <c r="E2378"/>
      <c r="F2378"/>
      <c r="G2378" s="288"/>
      <c r="H2378"/>
      <c r="I2378" s="289"/>
      <c r="J2378" s="289"/>
      <c r="K2378" s="290"/>
      <c r="L2378"/>
      <c r="M2378"/>
      <c r="N2378" s="288"/>
    </row>
    <row r="2379" spans="1:14" ht="15" x14ac:dyDescent="0.25">
      <c r="A2379"/>
      <c r="B2379"/>
      <c r="C2379"/>
      <c r="D2379"/>
      <c r="E2379"/>
      <c r="F2379"/>
      <c r="G2379" s="288"/>
      <c r="H2379"/>
      <c r="I2379" s="289"/>
      <c r="J2379" s="289"/>
      <c r="K2379" s="290"/>
      <c r="L2379"/>
      <c r="M2379"/>
      <c r="N2379" s="288"/>
    </row>
    <row r="2380" spans="1:14" ht="15" x14ac:dyDescent="0.25">
      <c r="A2380"/>
      <c r="B2380"/>
      <c r="C2380"/>
      <c r="D2380"/>
      <c r="E2380"/>
      <c r="F2380"/>
      <c r="G2380" s="288"/>
      <c r="H2380"/>
      <c r="I2380" s="289"/>
      <c r="J2380" s="289"/>
      <c r="K2380" s="290"/>
      <c r="L2380"/>
      <c r="M2380"/>
      <c r="N2380" s="288"/>
    </row>
    <row r="2381" spans="1:14" ht="15" x14ac:dyDescent="0.25">
      <c r="A2381"/>
      <c r="B2381"/>
      <c r="C2381"/>
      <c r="D2381"/>
      <c r="E2381"/>
      <c r="F2381"/>
      <c r="G2381" s="288"/>
      <c r="H2381"/>
      <c r="I2381" s="289"/>
      <c r="J2381" s="289"/>
      <c r="K2381" s="290"/>
      <c r="L2381"/>
      <c r="M2381"/>
      <c r="N2381" s="288"/>
    </row>
    <row r="2382" spans="1:14" ht="15" x14ac:dyDescent="0.25">
      <c r="A2382"/>
      <c r="B2382"/>
      <c r="C2382"/>
      <c r="D2382"/>
      <c r="E2382"/>
      <c r="F2382"/>
      <c r="G2382" s="288"/>
      <c r="H2382"/>
      <c r="I2382" s="289"/>
      <c r="J2382" s="289"/>
      <c r="K2382" s="290"/>
      <c r="L2382"/>
      <c r="M2382"/>
      <c r="N2382" s="288"/>
    </row>
    <row r="2383" spans="1:14" ht="15" x14ac:dyDescent="0.25">
      <c r="A2383"/>
      <c r="B2383"/>
      <c r="C2383"/>
      <c r="D2383"/>
      <c r="E2383"/>
      <c r="F2383"/>
      <c r="G2383" s="288"/>
      <c r="H2383"/>
      <c r="I2383" s="289"/>
      <c r="J2383" s="289"/>
      <c r="K2383" s="290"/>
      <c r="L2383"/>
      <c r="M2383"/>
      <c r="N2383" s="288"/>
    </row>
    <row r="2384" spans="1:14" ht="15" x14ac:dyDescent="0.25">
      <c r="A2384"/>
      <c r="B2384"/>
      <c r="C2384"/>
      <c r="D2384"/>
      <c r="E2384"/>
      <c r="F2384"/>
      <c r="G2384" s="288"/>
      <c r="H2384"/>
      <c r="I2384" s="289"/>
      <c r="J2384" s="289"/>
      <c r="K2384" s="290"/>
      <c r="L2384"/>
      <c r="M2384"/>
      <c r="N2384" s="288"/>
    </row>
    <row r="2385" spans="1:14" ht="15" x14ac:dyDescent="0.25">
      <c r="A2385"/>
      <c r="B2385"/>
      <c r="C2385"/>
      <c r="D2385"/>
      <c r="E2385"/>
      <c r="F2385"/>
      <c r="G2385" s="288"/>
      <c r="H2385"/>
      <c r="I2385" s="289"/>
      <c r="J2385" s="289"/>
      <c r="K2385" s="290"/>
      <c r="L2385"/>
      <c r="M2385"/>
      <c r="N2385" s="288"/>
    </row>
    <row r="2386" spans="1:14" ht="15" x14ac:dyDescent="0.25">
      <c r="A2386"/>
      <c r="B2386"/>
      <c r="C2386"/>
      <c r="D2386"/>
      <c r="E2386"/>
      <c r="F2386"/>
      <c r="G2386" s="288"/>
      <c r="H2386"/>
      <c r="I2386" s="289"/>
      <c r="J2386" s="289"/>
      <c r="K2386" s="290"/>
      <c r="L2386"/>
      <c r="M2386"/>
      <c r="N2386" s="288"/>
    </row>
    <row r="2387" spans="1:14" ht="15" x14ac:dyDescent="0.25">
      <c r="A2387"/>
      <c r="B2387"/>
      <c r="C2387"/>
      <c r="D2387"/>
      <c r="E2387"/>
      <c r="F2387"/>
      <c r="G2387" s="288"/>
      <c r="H2387"/>
      <c r="I2387" s="289"/>
      <c r="J2387" s="289"/>
      <c r="K2387" s="290"/>
      <c r="L2387"/>
      <c r="M2387"/>
      <c r="N2387" s="288"/>
    </row>
    <row r="2388" spans="1:14" ht="15" x14ac:dyDescent="0.25">
      <c r="A2388"/>
      <c r="B2388"/>
      <c r="C2388"/>
      <c r="D2388"/>
      <c r="E2388"/>
      <c r="F2388"/>
      <c r="G2388" s="288"/>
      <c r="H2388"/>
      <c r="I2388" s="289"/>
      <c r="J2388" s="289"/>
      <c r="K2388" s="290"/>
      <c r="L2388"/>
      <c r="M2388"/>
      <c r="N2388" s="288"/>
    </row>
    <row r="2389" spans="1:14" ht="15" x14ac:dyDescent="0.25">
      <c r="A2389"/>
      <c r="B2389"/>
      <c r="C2389"/>
      <c r="D2389"/>
      <c r="E2389"/>
      <c r="F2389"/>
      <c r="G2389" s="288"/>
      <c r="H2389"/>
      <c r="I2389" s="289"/>
      <c r="J2389" s="289"/>
      <c r="K2389" s="290"/>
      <c r="L2389"/>
      <c r="M2389"/>
      <c r="N2389" s="288"/>
    </row>
    <row r="2390" spans="1:14" ht="15" x14ac:dyDescent="0.25">
      <c r="A2390"/>
      <c r="B2390"/>
      <c r="C2390"/>
      <c r="D2390"/>
      <c r="E2390"/>
      <c r="F2390"/>
      <c r="G2390" s="288"/>
      <c r="H2390"/>
      <c r="I2390" s="289"/>
      <c r="J2390" s="289"/>
      <c r="K2390" s="290"/>
      <c r="L2390"/>
      <c r="M2390"/>
      <c r="N2390" s="288"/>
    </row>
    <row r="2391" spans="1:14" ht="15" x14ac:dyDescent="0.25">
      <c r="A2391"/>
      <c r="B2391"/>
      <c r="C2391"/>
      <c r="D2391"/>
      <c r="E2391"/>
      <c r="F2391"/>
      <c r="G2391" s="288"/>
      <c r="H2391"/>
      <c r="I2391" s="289"/>
      <c r="J2391" s="289"/>
      <c r="K2391" s="290"/>
      <c r="L2391"/>
      <c r="M2391"/>
      <c r="N2391" s="288"/>
    </row>
    <row r="2392" spans="1:14" ht="15" x14ac:dyDescent="0.25">
      <c r="A2392"/>
      <c r="B2392"/>
      <c r="C2392"/>
      <c r="D2392"/>
      <c r="E2392"/>
      <c r="F2392"/>
      <c r="G2392" s="288"/>
      <c r="H2392"/>
      <c r="I2392" s="289"/>
      <c r="J2392" s="289"/>
      <c r="K2392" s="290"/>
      <c r="L2392"/>
      <c r="M2392"/>
      <c r="N2392" s="288"/>
    </row>
    <row r="2393" spans="1:14" ht="15" x14ac:dyDescent="0.25">
      <c r="A2393"/>
      <c r="B2393"/>
      <c r="C2393"/>
      <c r="D2393"/>
      <c r="E2393"/>
      <c r="F2393"/>
      <c r="G2393" s="288"/>
      <c r="H2393"/>
      <c r="I2393" s="289"/>
      <c r="J2393" s="289"/>
      <c r="K2393" s="290"/>
      <c r="L2393"/>
      <c r="M2393"/>
      <c r="N2393" s="288"/>
    </row>
    <row r="2394" spans="1:14" ht="15" x14ac:dyDescent="0.25">
      <c r="A2394"/>
      <c r="B2394"/>
      <c r="C2394"/>
      <c r="D2394"/>
      <c r="E2394"/>
      <c r="F2394"/>
      <c r="G2394" s="288"/>
      <c r="H2394"/>
      <c r="I2394" s="289"/>
      <c r="J2394" s="289"/>
      <c r="K2394" s="290"/>
      <c r="L2394"/>
      <c r="M2394"/>
      <c r="N2394" s="288"/>
    </row>
    <row r="2395" spans="1:14" ht="15" x14ac:dyDescent="0.25">
      <c r="A2395"/>
      <c r="B2395"/>
      <c r="C2395"/>
      <c r="D2395"/>
      <c r="E2395"/>
      <c r="F2395"/>
      <c r="G2395" s="288"/>
      <c r="H2395"/>
      <c r="I2395" s="289"/>
      <c r="J2395" s="289"/>
      <c r="K2395" s="290"/>
      <c r="L2395"/>
      <c r="M2395"/>
      <c r="N2395" s="288"/>
    </row>
    <row r="2396" spans="1:14" ht="15" x14ac:dyDescent="0.25">
      <c r="A2396"/>
      <c r="B2396"/>
      <c r="C2396"/>
      <c r="D2396"/>
      <c r="E2396"/>
      <c r="F2396"/>
      <c r="G2396" s="288"/>
      <c r="H2396"/>
      <c r="I2396" s="289"/>
      <c r="J2396" s="289"/>
      <c r="K2396" s="290"/>
      <c r="L2396"/>
      <c r="M2396"/>
      <c r="N2396" s="288"/>
    </row>
    <row r="2397" spans="1:14" ht="15" x14ac:dyDescent="0.25">
      <c r="A2397"/>
      <c r="B2397"/>
      <c r="C2397"/>
      <c r="D2397"/>
      <c r="E2397"/>
      <c r="F2397"/>
      <c r="G2397" s="288"/>
      <c r="H2397"/>
      <c r="I2397" s="289"/>
      <c r="J2397" s="289"/>
      <c r="K2397" s="290"/>
      <c r="L2397"/>
      <c r="M2397"/>
      <c r="N2397" s="288"/>
    </row>
    <row r="2398" spans="1:14" ht="15" x14ac:dyDescent="0.25">
      <c r="A2398"/>
      <c r="B2398"/>
      <c r="C2398"/>
      <c r="D2398"/>
      <c r="E2398"/>
      <c r="F2398"/>
      <c r="G2398" s="288"/>
      <c r="H2398"/>
      <c r="I2398" s="289"/>
      <c r="J2398" s="289"/>
      <c r="K2398" s="290"/>
      <c r="L2398"/>
      <c r="M2398"/>
      <c r="N2398" s="288"/>
    </row>
    <row r="2399" spans="1:14" ht="15" x14ac:dyDescent="0.25">
      <c r="A2399"/>
      <c r="B2399"/>
      <c r="C2399"/>
      <c r="D2399"/>
      <c r="E2399"/>
      <c r="F2399"/>
      <c r="G2399" s="288"/>
      <c r="H2399"/>
      <c r="I2399" s="289"/>
      <c r="J2399" s="289"/>
      <c r="K2399" s="290"/>
      <c r="L2399"/>
      <c r="M2399"/>
      <c r="N2399" s="288"/>
    </row>
    <row r="2400" spans="1:14" ht="15" x14ac:dyDescent="0.25">
      <c r="A2400"/>
      <c r="B2400"/>
      <c r="C2400"/>
      <c r="D2400"/>
      <c r="E2400"/>
      <c r="F2400"/>
      <c r="G2400" s="288"/>
      <c r="H2400"/>
      <c r="I2400" s="289"/>
      <c r="J2400" s="289"/>
      <c r="K2400" s="290"/>
      <c r="L2400"/>
      <c r="M2400"/>
      <c r="N2400" s="288"/>
    </row>
    <row r="2401" spans="1:14" ht="15" x14ac:dyDescent="0.25">
      <c r="A2401"/>
      <c r="B2401"/>
      <c r="C2401"/>
      <c r="D2401"/>
      <c r="E2401"/>
      <c r="F2401"/>
      <c r="G2401" s="288"/>
      <c r="H2401"/>
      <c r="I2401" s="289"/>
      <c r="J2401" s="289"/>
      <c r="K2401" s="290"/>
      <c r="L2401"/>
      <c r="M2401"/>
      <c r="N2401" s="288"/>
    </row>
    <row r="2402" spans="1:14" ht="15" x14ac:dyDescent="0.25">
      <c r="A2402"/>
      <c r="B2402"/>
      <c r="C2402"/>
      <c r="D2402"/>
      <c r="E2402"/>
      <c r="F2402"/>
      <c r="G2402" s="288"/>
      <c r="H2402"/>
      <c r="I2402" s="289"/>
      <c r="J2402" s="289"/>
      <c r="K2402" s="290"/>
      <c r="L2402"/>
      <c r="M2402"/>
      <c r="N2402" s="288"/>
    </row>
    <row r="2403" spans="1:14" ht="15" x14ac:dyDescent="0.25">
      <c r="A2403"/>
      <c r="B2403"/>
      <c r="C2403"/>
      <c r="D2403"/>
      <c r="E2403"/>
      <c r="F2403"/>
      <c r="G2403" s="288"/>
      <c r="H2403"/>
      <c r="I2403" s="289"/>
      <c r="J2403" s="289"/>
      <c r="K2403" s="290"/>
      <c r="L2403"/>
      <c r="M2403"/>
      <c r="N2403" s="288"/>
    </row>
    <row r="2404" spans="1:14" ht="15" x14ac:dyDescent="0.25">
      <c r="A2404"/>
      <c r="B2404"/>
      <c r="C2404"/>
      <c r="D2404"/>
      <c r="E2404"/>
      <c r="F2404"/>
      <c r="G2404" s="288"/>
      <c r="H2404"/>
      <c r="I2404" s="289"/>
      <c r="J2404" s="289"/>
      <c r="K2404" s="290"/>
      <c r="L2404"/>
      <c r="M2404"/>
      <c r="N2404" s="288"/>
    </row>
    <row r="2405" spans="1:14" ht="15" x14ac:dyDescent="0.25">
      <c r="A2405"/>
      <c r="B2405"/>
      <c r="C2405"/>
      <c r="D2405"/>
      <c r="E2405"/>
      <c r="F2405"/>
      <c r="G2405" s="288"/>
      <c r="H2405"/>
      <c r="I2405" s="289"/>
      <c r="J2405" s="289"/>
      <c r="K2405" s="290"/>
      <c r="L2405"/>
      <c r="M2405"/>
      <c r="N2405" s="288"/>
    </row>
    <row r="2406" spans="1:14" ht="15" x14ac:dyDescent="0.25">
      <c r="A2406"/>
      <c r="B2406"/>
      <c r="C2406"/>
      <c r="D2406"/>
      <c r="E2406"/>
      <c r="F2406"/>
      <c r="G2406" s="288"/>
      <c r="H2406"/>
      <c r="I2406" s="289"/>
      <c r="J2406" s="289"/>
      <c r="K2406" s="290"/>
      <c r="L2406"/>
      <c r="M2406"/>
      <c r="N2406" s="288"/>
    </row>
    <row r="2407" spans="1:14" ht="15" x14ac:dyDescent="0.25">
      <c r="A2407"/>
      <c r="B2407"/>
      <c r="C2407"/>
      <c r="D2407"/>
      <c r="E2407"/>
      <c r="F2407"/>
      <c r="G2407" s="288"/>
      <c r="H2407"/>
      <c r="I2407" s="289"/>
      <c r="J2407" s="289"/>
      <c r="K2407" s="290"/>
      <c r="L2407"/>
      <c r="M2407"/>
      <c r="N2407" s="288"/>
    </row>
    <row r="2408" spans="1:14" ht="15" x14ac:dyDescent="0.25">
      <c r="A2408"/>
      <c r="B2408"/>
      <c r="C2408"/>
      <c r="D2408"/>
      <c r="E2408"/>
      <c r="F2408"/>
      <c r="G2408" s="288"/>
      <c r="H2408"/>
      <c r="I2408" s="289"/>
      <c r="J2408" s="289"/>
      <c r="K2408" s="290"/>
      <c r="L2408"/>
      <c r="M2408"/>
      <c r="N2408" s="288"/>
    </row>
    <row r="2409" spans="1:14" ht="15" x14ac:dyDescent="0.25">
      <c r="A2409"/>
      <c r="B2409"/>
      <c r="C2409"/>
      <c r="D2409"/>
      <c r="E2409"/>
      <c r="F2409"/>
      <c r="G2409" s="288"/>
      <c r="H2409"/>
      <c r="I2409" s="289"/>
      <c r="J2409" s="289"/>
      <c r="K2409" s="290"/>
      <c r="L2409"/>
      <c r="M2409"/>
      <c r="N2409" s="288"/>
    </row>
    <row r="2410" spans="1:14" ht="15" x14ac:dyDescent="0.25">
      <c r="A2410"/>
      <c r="B2410"/>
      <c r="C2410"/>
      <c r="D2410"/>
      <c r="E2410"/>
      <c r="F2410"/>
      <c r="G2410" s="288"/>
      <c r="H2410"/>
      <c r="I2410" s="289"/>
      <c r="J2410" s="289"/>
      <c r="K2410" s="290"/>
      <c r="L2410"/>
      <c r="M2410"/>
      <c r="N2410" s="288"/>
    </row>
    <row r="2411" spans="1:14" ht="15" x14ac:dyDescent="0.25">
      <c r="A2411"/>
      <c r="B2411"/>
      <c r="C2411"/>
      <c r="D2411"/>
      <c r="E2411"/>
      <c r="F2411"/>
      <c r="G2411" s="288"/>
      <c r="H2411"/>
      <c r="I2411" s="289"/>
      <c r="J2411" s="289"/>
      <c r="K2411" s="290"/>
      <c r="L2411"/>
      <c r="M2411"/>
      <c r="N2411" s="288"/>
    </row>
    <row r="2412" spans="1:14" ht="15" x14ac:dyDescent="0.25">
      <c r="A2412"/>
      <c r="B2412"/>
      <c r="C2412"/>
      <c r="D2412"/>
      <c r="E2412"/>
      <c r="F2412"/>
      <c r="G2412" s="288"/>
      <c r="H2412"/>
      <c r="I2412" s="289"/>
      <c r="J2412" s="289"/>
      <c r="K2412" s="290"/>
      <c r="L2412"/>
      <c r="M2412"/>
      <c r="N2412" s="288"/>
    </row>
    <row r="2413" spans="1:14" ht="15" x14ac:dyDescent="0.25">
      <c r="A2413"/>
      <c r="B2413"/>
      <c r="C2413"/>
      <c r="D2413"/>
      <c r="E2413"/>
      <c r="F2413"/>
      <c r="G2413" s="288"/>
      <c r="H2413"/>
      <c r="I2413" s="289"/>
      <c r="J2413" s="289"/>
      <c r="K2413" s="290"/>
      <c r="L2413"/>
      <c r="M2413"/>
      <c r="N2413" s="288"/>
    </row>
    <row r="2414" spans="1:14" ht="15" x14ac:dyDescent="0.25">
      <c r="A2414"/>
      <c r="B2414"/>
      <c r="C2414"/>
      <c r="D2414"/>
      <c r="E2414"/>
      <c r="F2414"/>
      <c r="G2414" s="288"/>
      <c r="H2414"/>
      <c r="I2414" s="289"/>
      <c r="J2414" s="289"/>
      <c r="K2414" s="290"/>
      <c r="L2414"/>
      <c r="M2414"/>
      <c r="N2414" s="288"/>
    </row>
    <row r="2415" spans="1:14" ht="15" x14ac:dyDescent="0.25">
      <c r="A2415"/>
      <c r="B2415"/>
      <c r="C2415"/>
      <c r="D2415"/>
      <c r="E2415"/>
      <c r="F2415"/>
      <c r="G2415" s="288"/>
      <c r="H2415"/>
      <c r="I2415" s="289"/>
      <c r="J2415" s="289"/>
      <c r="K2415" s="290"/>
      <c r="L2415"/>
      <c r="M2415"/>
      <c r="N2415" s="288"/>
    </row>
    <row r="2416" spans="1:14" ht="15" x14ac:dyDescent="0.25">
      <c r="A2416"/>
      <c r="B2416"/>
      <c r="C2416"/>
      <c r="D2416"/>
      <c r="E2416"/>
      <c r="F2416"/>
      <c r="G2416" s="288"/>
      <c r="H2416"/>
      <c r="I2416" s="289"/>
      <c r="J2416" s="289"/>
      <c r="K2416" s="290"/>
      <c r="L2416"/>
      <c r="M2416"/>
      <c r="N2416" s="288"/>
    </row>
    <row r="2417" spans="1:14" ht="15" x14ac:dyDescent="0.25">
      <c r="A2417"/>
      <c r="B2417"/>
      <c r="C2417"/>
      <c r="D2417"/>
      <c r="E2417"/>
      <c r="F2417"/>
      <c r="G2417" s="288"/>
      <c r="H2417"/>
      <c r="I2417" s="289"/>
      <c r="J2417" s="289"/>
      <c r="K2417" s="290"/>
      <c r="L2417"/>
      <c r="M2417"/>
      <c r="N2417" s="288"/>
    </row>
    <row r="2418" spans="1:14" ht="15" x14ac:dyDescent="0.25">
      <c r="A2418"/>
      <c r="B2418"/>
      <c r="C2418"/>
      <c r="D2418"/>
      <c r="E2418"/>
      <c r="F2418"/>
      <c r="G2418" s="288"/>
      <c r="H2418"/>
      <c r="I2418" s="289"/>
      <c r="J2418" s="289"/>
      <c r="K2418" s="290"/>
      <c r="L2418"/>
      <c r="M2418"/>
      <c r="N2418" s="288"/>
    </row>
    <row r="2419" spans="1:14" ht="15" x14ac:dyDescent="0.25">
      <c r="A2419"/>
      <c r="B2419"/>
      <c r="C2419"/>
      <c r="D2419"/>
      <c r="E2419"/>
      <c r="F2419"/>
      <c r="G2419" s="288"/>
      <c r="H2419"/>
      <c r="I2419" s="289"/>
      <c r="J2419" s="289"/>
      <c r="K2419" s="290"/>
      <c r="L2419"/>
      <c r="M2419"/>
      <c r="N2419" s="288"/>
    </row>
    <row r="2420" spans="1:14" ht="15" x14ac:dyDescent="0.25">
      <c r="A2420"/>
      <c r="B2420"/>
      <c r="C2420"/>
      <c r="D2420"/>
      <c r="E2420"/>
      <c r="F2420"/>
      <c r="G2420" s="288"/>
      <c r="H2420"/>
      <c r="I2420" s="289"/>
      <c r="J2420" s="289"/>
      <c r="K2420" s="290"/>
      <c r="L2420"/>
      <c r="M2420"/>
      <c r="N2420" s="288"/>
    </row>
    <row r="2421" spans="1:14" ht="15" x14ac:dyDescent="0.25">
      <c r="A2421"/>
      <c r="B2421"/>
      <c r="C2421"/>
      <c r="D2421"/>
      <c r="E2421"/>
      <c r="F2421"/>
      <c r="G2421" s="288"/>
      <c r="H2421"/>
      <c r="I2421" s="289"/>
      <c r="J2421" s="289"/>
      <c r="K2421" s="290"/>
      <c r="L2421"/>
      <c r="M2421"/>
      <c r="N2421" s="288"/>
    </row>
    <row r="2422" spans="1:14" ht="15" x14ac:dyDescent="0.25">
      <c r="A2422"/>
      <c r="B2422"/>
      <c r="C2422"/>
      <c r="D2422"/>
      <c r="E2422"/>
      <c r="F2422"/>
      <c r="G2422" s="288"/>
      <c r="H2422"/>
      <c r="I2422" s="289"/>
      <c r="J2422" s="289"/>
      <c r="K2422" s="290"/>
      <c r="L2422"/>
      <c r="M2422"/>
      <c r="N2422" s="288"/>
    </row>
    <row r="2423" spans="1:14" ht="15" x14ac:dyDescent="0.25">
      <c r="A2423"/>
      <c r="B2423"/>
      <c r="C2423"/>
      <c r="D2423"/>
      <c r="E2423"/>
      <c r="F2423"/>
      <c r="G2423" s="288"/>
      <c r="H2423"/>
      <c r="I2423" s="289"/>
      <c r="J2423" s="289"/>
      <c r="K2423" s="290"/>
      <c r="L2423"/>
      <c r="M2423"/>
      <c r="N2423" s="288"/>
    </row>
    <row r="2424" spans="1:14" ht="15" x14ac:dyDescent="0.25">
      <c r="A2424"/>
      <c r="B2424"/>
      <c r="C2424"/>
      <c r="D2424"/>
      <c r="E2424"/>
      <c r="F2424"/>
      <c r="G2424" s="288"/>
      <c r="H2424"/>
      <c r="I2424" s="289"/>
      <c r="J2424" s="289"/>
      <c r="K2424" s="290"/>
      <c r="L2424"/>
      <c r="M2424"/>
      <c r="N2424" s="288"/>
    </row>
    <row r="2425" spans="1:14" ht="15" x14ac:dyDescent="0.25">
      <c r="A2425"/>
      <c r="B2425"/>
      <c r="C2425"/>
      <c r="D2425"/>
      <c r="E2425"/>
      <c r="F2425"/>
      <c r="G2425" s="288"/>
      <c r="H2425"/>
      <c r="I2425" s="289"/>
      <c r="J2425" s="289"/>
      <c r="K2425" s="290"/>
      <c r="L2425"/>
      <c r="M2425"/>
      <c r="N2425" s="288"/>
    </row>
    <row r="2426" spans="1:14" ht="15" x14ac:dyDescent="0.25">
      <c r="A2426"/>
      <c r="B2426"/>
      <c r="C2426"/>
      <c r="D2426"/>
      <c r="E2426"/>
      <c r="F2426"/>
      <c r="G2426" s="288"/>
      <c r="H2426"/>
      <c r="I2426" s="289"/>
      <c r="J2426" s="289"/>
      <c r="K2426" s="290"/>
      <c r="L2426"/>
      <c r="M2426"/>
      <c r="N2426" s="288"/>
    </row>
    <row r="2427" spans="1:14" ht="15" x14ac:dyDescent="0.25">
      <c r="A2427"/>
      <c r="B2427"/>
      <c r="C2427"/>
      <c r="D2427"/>
      <c r="E2427"/>
      <c r="F2427"/>
      <c r="G2427" s="288"/>
      <c r="H2427"/>
      <c r="I2427" s="289"/>
      <c r="J2427" s="289"/>
      <c r="K2427" s="290"/>
      <c r="L2427"/>
      <c r="M2427"/>
      <c r="N2427" s="288"/>
    </row>
    <row r="2428" spans="1:14" ht="15" x14ac:dyDescent="0.25">
      <c r="A2428"/>
      <c r="B2428"/>
      <c r="C2428"/>
      <c r="D2428"/>
      <c r="E2428"/>
      <c r="F2428"/>
      <c r="G2428" s="288"/>
      <c r="H2428"/>
      <c r="I2428" s="289"/>
      <c r="J2428" s="289"/>
      <c r="K2428" s="290"/>
      <c r="L2428"/>
      <c r="M2428"/>
      <c r="N2428" s="288"/>
    </row>
    <row r="2429" spans="1:14" ht="15" x14ac:dyDescent="0.25">
      <c r="A2429"/>
      <c r="B2429"/>
      <c r="C2429"/>
      <c r="D2429"/>
      <c r="E2429"/>
      <c r="F2429"/>
      <c r="G2429" s="288"/>
      <c r="H2429"/>
      <c r="I2429" s="289"/>
      <c r="J2429" s="289"/>
      <c r="K2429" s="290"/>
      <c r="L2429"/>
      <c r="M2429"/>
      <c r="N2429" s="288"/>
    </row>
    <row r="2430" spans="1:14" ht="15" x14ac:dyDescent="0.25">
      <c r="A2430"/>
      <c r="B2430"/>
      <c r="C2430"/>
      <c r="D2430"/>
      <c r="E2430"/>
      <c r="F2430"/>
      <c r="G2430" s="288"/>
      <c r="H2430"/>
      <c r="I2430" s="289"/>
      <c r="J2430" s="289"/>
      <c r="K2430" s="290"/>
      <c r="L2430"/>
      <c r="M2430"/>
      <c r="N2430" s="288"/>
    </row>
    <row r="2431" spans="1:14" ht="15" x14ac:dyDescent="0.25">
      <c r="A2431"/>
      <c r="B2431"/>
      <c r="C2431"/>
      <c r="D2431"/>
      <c r="E2431"/>
      <c r="F2431"/>
      <c r="G2431" s="288"/>
      <c r="H2431"/>
      <c r="I2431" s="289"/>
      <c r="J2431" s="289"/>
      <c r="K2431" s="290"/>
      <c r="L2431"/>
      <c r="M2431"/>
      <c r="N2431" s="288"/>
    </row>
    <row r="2432" spans="1:14" ht="15" x14ac:dyDescent="0.25">
      <c r="A2432"/>
      <c r="B2432"/>
      <c r="C2432"/>
      <c r="D2432"/>
      <c r="E2432"/>
      <c r="F2432"/>
      <c r="G2432" s="288"/>
      <c r="H2432"/>
      <c r="I2432" s="289"/>
      <c r="J2432" s="289"/>
      <c r="K2432" s="290"/>
      <c r="L2432"/>
      <c r="M2432"/>
      <c r="N2432" s="288"/>
    </row>
    <row r="2433" spans="1:14" ht="15" x14ac:dyDescent="0.25">
      <c r="A2433"/>
      <c r="B2433"/>
      <c r="C2433"/>
      <c r="D2433"/>
      <c r="E2433"/>
      <c r="F2433"/>
      <c r="G2433" s="288"/>
      <c r="H2433"/>
      <c r="I2433" s="289"/>
      <c r="J2433" s="289"/>
      <c r="K2433" s="290"/>
      <c r="L2433"/>
      <c r="M2433"/>
      <c r="N2433" s="288"/>
    </row>
    <row r="2434" spans="1:14" ht="15" x14ac:dyDescent="0.25">
      <c r="A2434"/>
      <c r="B2434"/>
      <c r="C2434"/>
      <c r="D2434"/>
      <c r="E2434"/>
      <c r="F2434"/>
      <c r="G2434" s="288"/>
      <c r="H2434"/>
      <c r="I2434" s="289"/>
      <c r="J2434" s="289"/>
      <c r="K2434" s="290"/>
      <c r="L2434"/>
      <c r="M2434"/>
      <c r="N2434" s="288"/>
    </row>
    <row r="2435" spans="1:14" ht="15" x14ac:dyDescent="0.25">
      <c r="A2435"/>
      <c r="B2435"/>
      <c r="C2435"/>
      <c r="D2435"/>
      <c r="E2435"/>
      <c r="F2435"/>
      <c r="G2435" s="288"/>
      <c r="H2435"/>
      <c r="I2435" s="289"/>
      <c r="J2435" s="289"/>
      <c r="K2435" s="290"/>
      <c r="L2435"/>
      <c r="M2435"/>
      <c r="N2435" s="288"/>
    </row>
    <row r="2436" spans="1:14" ht="15" x14ac:dyDescent="0.25">
      <c r="A2436"/>
      <c r="B2436"/>
      <c r="C2436"/>
      <c r="D2436"/>
      <c r="E2436"/>
      <c r="F2436"/>
      <c r="G2436" s="288"/>
      <c r="H2436"/>
      <c r="I2436" s="289"/>
      <c r="J2436" s="289"/>
      <c r="K2436" s="290"/>
      <c r="L2436"/>
      <c r="M2436"/>
      <c r="N2436" s="288"/>
    </row>
    <row r="2437" spans="1:14" ht="15" x14ac:dyDescent="0.25">
      <c r="A2437"/>
      <c r="B2437"/>
      <c r="C2437"/>
      <c r="D2437"/>
      <c r="E2437"/>
      <c r="F2437"/>
      <c r="G2437" s="288"/>
      <c r="H2437"/>
      <c r="I2437" s="289"/>
      <c r="J2437" s="289"/>
      <c r="K2437" s="290"/>
      <c r="L2437"/>
      <c r="M2437"/>
      <c r="N2437" s="288"/>
    </row>
    <row r="2438" spans="1:14" ht="15" x14ac:dyDescent="0.25">
      <c r="A2438"/>
      <c r="B2438"/>
      <c r="C2438"/>
      <c r="D2438"/>
      <c r="E2438"/>
      <c r="F2438"/>
      <c r="G2438" s="288"/>
      <c r="H2438"/>
      <c r="I2438" s="289"/>
      <c r="J2438" s="289"/>
      <c r="K2438" s="290"/>
      <c r="L2438"/>
      <c r="M2438"/>
      <c r="N2438" s="288"/>
    </row>
    <row r="2439" spans="1:14" ht="15" x14ac:dyDescent="0.25">
      <c r="A2439"/>
      <c r="B2439"/>
      <c r="C2439"/>
      <c r="D2439"/>
      <c r="E2439"/>
      <c r="F2439"/>
      <c r="G2439" s="288"/>
      <c r="H2439"/>
      <c r="I2439" s="289"/>
      <c r="J2439" s="289"/>
      <c r="K2439" s="290"/>
      <c r="L2439"/>
      <c r="M2439"/>
      <c r="N2439" s="288"/>
    </row>
    <row r="2440" spans="1:14" ht="15" x14ac:dyDescent="0.25">
      <c r="A2440"/>
      <c r="B2440"/>
      <c r="C2440"/>
      <c r="D2440"/>
      <c r="E2440"/>
      <c r="F2440"/>
      <c r="G2440" s="288"/>
      <c r="H2440"/>
      <c r="I2440" s="289"/>
      <c r="J2440" s="289"/>
      <c r="K2440" s="290"/>
      <c r="L2440"/>
      <c r="M2440"/>
      <c r="N2440" s="288"/>
    </row>
    <row r="2441" spans="1:14" ht="15" x14ac:dyDescent="0.25">
      <c r="A2441"/>
      <c r="B2441"/>
      <c r="C2441"/>
      <c r="D2441"/>
      <c r="E2441"/>
      <c r="F2441"/>
      <c r="G2441" s="288"/>
      <c r="H2441"/>
      <c r="I2441" s="289"/>
      <c r="J2441" s="289"/>
      <c r="K2441" s="290"/>
      <c r="L2441"/>
      <c r="M2441"/>
      <c r="N2441" s="288"/>
    </row>
    <row r="2442" spans="1:14" ht="15" x14ac:dyDescent="0.25">
      <c r="A2442"/>
      <c r="B2442"/>
      <c r="C2442"/>
      <c r="D2442"/>
      <c r="E2442"/>
      <c r="F2442"/>
      <c r="G2442" s="288"/>
      <c r="H2442"/>
      <c r="I2442" s="289"/>
      <c r="J2442" s="289"/>
      <c r="K2442" s="290"/>
      <c r="L2442"/>
      <c r="M2442"/>
      <c r="N2442" s="288"/>
    </row>
    <row r="2443" spans="1:14" ht="15" x14ac:dyDescent="0.25">
      <c r="A2443"/>
      <c r="B2443"/>
      <c r="C2443"/>
      <c r="D2443"/>
      <c r="E2443"/>
      <c r="F2443"/>
      <c r="G2443" s="288"/>
      <c r="H2443"/>
      <c r="I2443" s="289"/>
      <c r="J2443" s="289"/>
      <c r="K2443" s="290"/>
      <c r="L2443"/>
      <c r="M2443"/>
      <c r="N2443" s="288"/>
    </row>
    <row r="2444" spans="1:14" ht="15" x14ac:dyDescent="0.25">
      <c r="A2444"/>
      <c r="B2444"/>
      <c r="C2444"/>
      <c r="D2444"/>
      <c r="E2444"/>
      <c r="F2444"/>
      <c r="G2444" s="288"/>
      <c r="H2444"/>
      <c r="I2444" s="289"/>
      <c r="J2444" s="289"/>
      <c r="K2444" s="290"/>
      <c r="L2444"/>
      <c r="M2444"/>
      <c r="N2444" s="288"/>
    </row>
    <row r="2445" spans="1:14" ht="15" x14ac:dyDescent="0.25">
      <c r="A2445"/>
      <c r="B2445"/>
      <c r="C2445"/>
      <c r="D2445"/>
      <c r="E2445"/>
      <c r="F2445"/>
      <c r="G2445" s="288"/>
      <c r="H2445"/>
      <c r="I2445" s="289"/>
      <c r="J2445" s="289"/>
      <c r="K2445" s="290"/>
      <c r="L2445"/>
      <c r="M2445"/>
      <c r="N2445" s="288"/>
    </row>
    <row r="2446" spans="1:14" ht="15" x14ac:dyDescent="0.25">
      <c r="A2446"/>
      <c r="B2446"/>
      <c r="C2446"/>
      <c r="D2446"/>
      <c r="E2446"/>
      <c r="F2446"/>
      <c r="G2446" s="288"/>
      <c r="H2446"/>
      <c r="I2446" s="289"/>
      <c r="J2446" s="289"/>
      <c r="K2446" s="290"/>
      <c r="L2446"/>
      <c r="M2446"/>
      <c r="N2446" s="288"/>
    </row>
    <row r="2447" spans="1:14" ht="15" x14ac:dyDescent="0.25">
      <c r="A2447"/>
      <c r="B2447"/>
      <c r="C2447"/>
      <c r="D2447"/>
      <c r="E2447"/>
      <c r="F2447"/>
      <c r="G2447" s="288"/>
      <c r="H2447"/>
      <c r="I2447" s="289"/>
      <c r="J2447" s="289"/>
      <c r="K2447" s="290"/>
      <c r="L2447"/>
      <c r="M2447"/>
      <c r="N2447" s="288"/>
    </row>
    <row r="2448" spans="1:14" ht="15" x14ac:dyDescent="0.25">
      <c r="A2448"/>
      <c r="B2448"/>
      <c r="C2448"/>
      <c r="D2448"/>
      <c r="E2448"/>
      <c r="F2448"/>
      <c r="G2448" s="288"/>
      <c r="H2448"/>
      <c r="I2448" s="289"/>
      <c r="J2448" s="289"/>
      <c r="K2448" s="290"/>
      <c r="L2448"/>
      <c r="M2448"/>
      <c r="N2448" s="288"/>
    </row>
    <row r="2449" spans="1:14" ht="15" x14ac:dyDescent="0.25">
      <c r="A2449"/>
      <c r="B2449"/>
      <c r="C2449"/>
      <c r="D2449"/>
      <c r="E2449"/>
      <c r="F2449"/>
      <c r="G2449" s="288"/>
      <c r="H2449"/>
      <c r="I2449" s="289"/>
      <c r="J2449" s="289"/>
      <c r="K2449" s="290"/>
      <c r="L2449"/>
      <c r="M2449"/>
      <c r="N2449" s="288"/>
    </row>
    <row r="2450" spans="1:14" ht="15" x14ac:dyDescent="0.25">
      <c r="A2450"/>
      <c r="B2450"/>
      <c r="C2450"/>
      <c r="D2450"/>
      <c r="E2450"/>
      <c r="F2450"/>
      <c r="G2450" s="288"/>
      <c r="H2450"/>
      <c r="I2450" s="289"/>
      <c r="J2450" s="289"/>
      <c r="K2450" s="290"/>
      <c r="L2450"/>
      <c r="M2450"/>
      <c r="N2450" s="288"/>
    </row>
    <row r="2451" spans="1:14" ht="15" x14ac:dyDescent="0.25">
      <c r="A2451"/>
      <c r="B2451"/>
      <c r="C2451"/>
      <c r="D2451"/>
      <c r="E2451"/>
      <c r="F2451"/>
      <c r="G2451" s="288"/>
      <c r="H2451"/>
      <c r="I2451" s="289"/>
      <c r="J2451" s="289"/>
      <c r="K2451" s="290"/>
      <c r="L2451"/>
      <c r="M2451"/>
      <c r="N2451" s="288"/>
    </row>
    <row r="2452" spans="1:14" ht="15" x14ac:dyDescent="0.25">
      <c r="A2452"/>
      <c r="B2452"/>
      <c r="C2452"/>
      <c r="D2452"/>
      <c r="E2452"/>
      <c r="F2452"/>
      <c r="G2452" s="288"/>
      <c r="H2452"/>
      <c r="I2452" s="289"/>
      <c r="J2452" s="289"/>
      <c r="K2452" s="290"/>
      <c r="L2452"/>
      <c r="M2452"/>
      <c r="N2452" s="288"/>
    </row>
    <row r="2453" spans="1:14" ht="15" x14ac:dyDescent="0.25">
      <c r="A2453"/>
      <c r="B2453"/>
      <c r="C2453"/>
      <c r="D2453"/>
      <c r="E2453"/>
      <c r="F2453"/>
      <c r="G2453" s="288"/>
      <c r="H2453"/>
      <c r="I2453" s="289"/>
      <c r="J2453" s="289"/>
      <c r="K2453" s="290"/>
      <c r="L2453"/>
      <c r="M2453"/>
      <c r="N2453" s="288"/>
    </row>
    <row r="2454" spans="1:14" ht="15" x14ac:dyDescent="0.25">
      <c r="A2454"/>
      <c r="B2454"/>
      <c r="C2454"/>
      <c r="D2454"/>
      <c r="E2454"/>
      <c r="F2454"/>
      <c r="G2454" s="288"/>
      <c r="H2454"/>
      <c r="I2454" s="289"/>
      <c r="J2454" s="289"/>
      <c r="K2454" s="290"/>
      <c r="L2454"/>
      <c r="M2454"/>
      <c r="N2454" s="288"/>
    </row>
    <row r="2455" spans="1:14" ht="15" x14ac:dyDescent="0.25">
      <c r="A2455"/>
      <c r="B2455"/>
      <c r="C2455"/>
      <c r="D2455"/>
      <c r="E2455"/>
      <c r="F2455"/>
      <c r="G2455" s="288"/>
      <c r="H2455"/>
      <c r="I2455" s="289"/>
      <c r="J2455" s="289"/>
      <c r="K2455" s="290"/>
      <c r="L2455"/>
      <c r="M2455"/>
      <c r="N2455" s="288"/>
    </row>
    <row r="2456" spans="1:14" ht="15" x14ac:dyDescent="0.25">
      <c r="A2456"/>
      <c r="B2456"/>
      <c r="C2456"/>
      <c r="D2456"/>
      <c r="E2456"/>
      <c r="F2456"/>
      <c r="G2456" s="288"/>
      <c r="H2456"/>
      <c r="I2456" s="289"/>
      <c r="J2456" s="289"/>
      <c r="K2456" s="290"/>
      <c r="L2456"/>
      <c r="M2456"/>
      <c r="N2456" s="288"/>
    </row>
    <row r="2457" spans="1:14" ht="15" x14ac:dyDescent="0.25">
      <c r="A2457"/>
      <c r="B2457"/>
      <c r="C2457"/>
      <c r="D2457"/>
      <c r="E2457"/>
      <c r="F2457"/>
      <c r="G2457" s="288"/>
      <c r="H2457"/>
      <c r="I2457" s="289"/>
      <c r="J2457" s="289"/>
      <c r="K2457" s="290"/>
      <c r="L2457"/>
      <c r="M2457"/>
      <c r="N2457" s="288"/>
    </row>
    <row r="2458" spans="1:14" ht="15" x14ac:dyDescent="0.25">
      <c r="A2458"/>
      <c r="B2458"/>
      <c r="C2458"/>
      <c r="D2458"/>
      <c r="E2458"/>
      <c r="F2458"/>
      <c r="G2458" s="288"/>
      <c r="H2458"/>
      <c r="I2458" s="289"/>
      <c r="J2458" s="289"/>
      <c r="K2458" s="290"/>
      <c r="L2458"/>
      <c r="M2458"/>
      <c r="N2458" s="288"/>
    </row>
    <row r="2459" spans="1:14" ht="15" x14ac:dyDescent="0.25">
      <c r="A2459"/>
      <c r="B2459"/>
      <c r="C2459"/>
      <c r="D2459"/>
      <c r="E2459"/>
      <c r="F2459"/>
      <c r="G2459" s="288"/>
      <c r="H2459"/>
      <c r="I2459" s="289"/>
      <c r="J2459" s="289"/>
      <c r="K2459" s="290"/>
      <c r="L2459"/>
      <c r="M2459"/>
      <c r="N2459" s="288"/>
    </row>
    <row r="2460" spans="1:14" ht="15" x14ac:dyDescent="0.25">
      <c r="A2460"/>
      <c r="B2460"/>
      <c r="C2460"/>
      <c r="D2460"/>
      <c r="E2460"/>
      <c r="F2460"/>
      <c r="G2460" s="288"/>
      <c r="H2460"/>
      <c r="I2460" s="289"/>
      <c r="J2460" s="289"/>
      <c r="K2460" s="290"/>
      <c r="L2460"/>
      <c r="M2460"/>
      <c r="N2460" s="288"/>
    </row>
    <row r="2461" spans="1:14" ht="15" x14ac:dyDescent="0.25">
      <c r="A2461"/>
      <c r="B2461"/>
      <c r="C2461"/>
      <c r="D2461"/>
      <c r="E2461"/>
      <c r="F2461"/>
      <c r="G2461" s="288"/>
      <c r="H2461"/>
      <c r="I2461" s="289"/>
      <c r="J2461" s="289"/>
      <c r="K2461" s="290"/>
      <c r="L2461"/>
      <c r="M2461"/>
      <c r="N2461" s="288"/>
    </row>
    <row r="2462" spans="1:14" ht="15" x14ac:dyDescent="0.25">
      <c r="A2462"/>
      <c r="B2462"/>
      <c r="C2462"/>
      <c r="D2462"/>
      <c r="E2462"/>
      <c r="F2462"/>
      <c r="G2462" s="288"/>
      <c r="H2462"/>
      <c r="I2462" s="289"/>
      <c r="J2462" s="289"/>
      <c r="K2462" s="290"/>
      <c r="L2462"/>
      <c r="M2462"/>
      <c r="N2462" s="288"/>
    </row>
    <row r="2463" spans="1:14" ht="15" x14ac:dyDescent="0.25">
      <c r="A2463"/>
      <c r="B2463"/>
      <c r="C2463"/>
      <c r="D2463"/>
      <c r="E2463"/>
      <c r="F2463"/>
      <c r="G2463" s="288"/>
      <c r="H2463"/>
      <c r="I2463" s="289"/>
      <c r="J2463" s="289"/>
      <c r="K2463" s="290"/>
      <c r="L2463"/>
      <c r="M2463"/>
      <c r="N2463" s="288"/>
    </row>
    <row r="2464" spans="1:14" ht="15" x14ac:dyDescent="0.25">
      <c r="A2464"/>
      <c r="B2464"/>
      <c r="C2464"/>
      <c r="D2464"/>
      <c r="E2464"/>
      <c r="F2464"/>
      <c r="G2464" s="288"/>
      <c r="H2464"/>
      <c r="I2464" s="289"/>
      <c r="J2464" s="289"/>
      <c r="K2464" s="290"/>
      <c r="L2464"/>
      <c r="M2464"/>
      <c r="N2464" s="288"/>
    </row>
    <row r="2465" spans="1:14" ht="15" x14ac:dyDescent="0.25">
      <c r="A2465"/>
      <c r="B2465"/>
      <c r="C2465"/>
      <c r="D2465"/>
      <c r="E2465"/>
      <c r="F2465"/>
      <c r="G2465" s="288"/>
      <c r="H2465"/>
      <c r="I2465" s="289"/>
      <c r="J2465" s="289"/>
      <c r="K2465" s="290"/>
      <c r="L2465"/>
      <c r="M2465"/>
      <c r="N2465" s="288"/>
    </row>
    <row r="2466" spans="1:14" ht="15" x14ac:dyDescent="0.25">
      <c r="A2466"/>
      <c r="B2466"/>
      <c r="C2466"/>
      <c r="D2466"/>
      <c r="E2466"/>
      <c r="F2466"/>
      <c r="G2466" s="288"/>
      <c r="H2466"/>
      <c r="I2466" s="289"/>
      <c r="J2466" s="289"/>
      <c r="K2466" s="290"/>
      <c r="L2466"/>
      <c r="M2466"/>
      <c r="N2466" s="288"/>
    </row>
    <row r="2467" spans="1:14" ht="15" x14ac:dyDescent="0.25">
      <c r="A2467"/>
      <c r="B2467"/>
      <c r="C2467"/>
      <c r="D2467"/>
      <c r="E2467"/>
      <c r="F2467"/>
      <c r="G2467" s="288"/>
      <c r="H2467"/>
      <c r="I2467" s="289"/>
      <c r="J2467" s="289"/>
      <c r="K2467" s="290"/>
      <c r="L2467"/>
      <c r="M2467"/>
      <c r="N2467" s="288"/>
    </row>
    <row r="2468" spans="1:14" ht="15" x14ac:dyDescent="0.25">
      <c r="A2468"/>
      <c r="B2468"/>
      <c r="C2468"/>
      <c r="D2468"/>
      <c r="E2468"/>
      <c r="F2468"/>
      <c r="G2468" s="288"/>
      <c r="H2468"/>
      <c r="I2468" s="289"/>
      <c r="J2468" s="289"/>
      <c r="K2468" s="290"/>
      <c r="L2468"/>
      <c r="M2468"/>
      <c r="N2468" s="288"/>
    </row>
    <row r="2469" spans="1:14" ht="15" x14ac:dyDescent="0.25">
      <c r="A2469"/>
      <c r="B2469"/>
      <c r="C2469"/>
      <c r="D2469"/>
      <c r="E2469"/>
      <c r="F2469"/>
      <c r="G2469" s="288"/>
      <c r="H2469"/>
      <c r="I2469" s="289"/>
      <c r="J2469" s="289"/>
      <c r="K2469" s="290"/>
      <c r="L2469"/>
      <c r="M2469"/>
      <c r="N2469" s="288"/>
    </row>
    <row r="2470" spans="1:14" ht="15" x14ac:dyDescent="0.25">
      <c r="A2470"/>
      <c r="B2470"/>
      <c r="C2470"/>
      <c r="D2470"/>
      <c r="E2470"/>
      <c r="F2470"/>
      <c r="G2470" s="288"/>
      <c r="H2470"/>
      <c r="I2470" s="289"/>
      <c r="J2470" s="289"/>
      <c r="K2470" s="290"/>
      <c r="L2470"/>
      <c r="M2470"/>
      <c r="N2470" s="288"/>
    </row>
    <row r="2471" spans="1:14" ht="15" x14ac:dyDescent="0.25">
      <c r="A2471"/>
      <c r="B2471"/>
      <c r="C2471"/>
      <c r="D2471"/>
      <c r="E2471"/>
      <c r="F2471"/>
      <c r="G2471" s="288"/>
      <c r="H2471"/>
      <c r="I2471" s="289"/>
      <c r="J2471" s="289"/>
      <c r="K2471" s="290"/>
      <c r="L2471"/>
      <c r="M2471"/>
      <c r="N2471" s="288"/>
    </row>
    <row r="2472" spans="1:14" ht="15" x14ac:dyDescent="0.25">
      <c r="A2472"/>
      <c r="B2472"/>
      <c r="C2472"/>
      <c r="D2472"/>
      <c r="E2472"/>
      <c r="F2472"/>
      <c r="G2472" s="288"/>
      <c r="H2472"/>
      <c r="I2472" s="289"/>
      <c r="J2472" s="289"/>
      <c r="K2472" s="290"/>
      <c r="L2472"/>
      <c r="M2472"/>
      <c r="N2472" s="288"/>
    </row>
    <row r="2473" spans="1:14" ht="15" x14ac:dyDescent="0.25">
      <c r="A2473" s="231"/>
      <c r="B2473" s="231"/>
      <c r="C2473"/>
      <c r="D2473"/>
      <c r="E2473"/>
      <c r="F2473"/>
      <c r="G2473" s="284"/>
      <c r="H2473"/>
      <c r="I2473"/>
      <c r="J2473"/>
      <c r="K2473" s="290"/>
      <c r="L2473" s="286"/>
      <c r="M2473" s="286"/>
      <c r="N2473" s="286"/>
    </row>
    <row r="2474" spans="1:14" ht="15" x14ac:dyDescent="0.2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spans="1:14" ht="15" x14ac:dyDescent="0.2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spans="1:14" ht="15" x14ac:dyDescent="0.2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spans="1:14" ht="15" x14ac:dyDescent="0.2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spans="1:14" ht="15" x14ac:dyDescent="0.2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spans="1:14" ht="15" x14ac:dyDescent="0.2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spans="1:14" ht="15" x14ac:dyDescent="0.2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spans="1:14" ht="15" x14ac:dyDescent="0.2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spans="1:14" ht="15" x14ac:dyDescent="0.2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spans="1:14" ht="15" x14ac:dyDescent="0.2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spans="1:14" ht="15" x14ac:dyDescent="0.2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spans="1:14" ht="15" x14ac:dyDescent="0.2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spans="1:14" ht="15" x14ac:dyDescent="0.2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spans="1:14" ht="15" x14ac:dyDescent="0.2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spans="1:14" ht="15" x14ac:dyDescent="0.2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spans="1:14" ht="15" x14ac:dyDescent="0.2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spans="1:14" ht="15" x14ac:dyDescent="0.2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spans="1:14" ht="15" x14ac:dyDescent="0.2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spans="1:14" ht="15" x14ac:dyDescent="0.2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spans="1:14" ht="15" x14ac:dyDescent="0.2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spans="1:14" ht="15" x14ac:dyDescent="0.2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spans="1:14" ht="15" x14ac:dyDescent="0.2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spans="1:14" ht="15" x14ac:dyDescent="0.2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spans="1:14" ht="15" x14ac:dyDescent="0.2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spans="1:14" ht="15" x14ac:dyDescent="0.2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spans="1:14" ht="15" x14ac:dyDescent="0.2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spans="1:14" ht="15" x14ac:dyDescent="0.2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spans="1:14" ht="15" x14ac:dyDescent="0.2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spans="1:14" ht="15" x14ac:dyDescent="0.2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spans="1:14" ht="15" x14ac:dyDescent="0.2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spans="1:14" ht="15" x14ac:dyDescent="0.2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spans="1:14" ht="15" x14ac:dyDescent="0.2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spans="1:14" ht="15" x14ac:dyDescent="0.2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spans="1:14" ht="15" x14ac:dyDescent="0.2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spans="1:14" ht="15" x14ac:dyDescent="0.2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spans="1:14" ht="15" x14ac:dyDescent="0.2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spans="1:14" ht="15" x14ac:dyDescent="0.2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spans="1:14" ht="15" x14ac:dyDescent="0.2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spans="1:14" ht="15" x14ac:dyDescent="0.2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spans="1:14" ht="15" x14ac:dyDescent="0.2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spans="1:14" ht="15" x14ac:dyDescent="0.2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spans="1:14" ht="15" x14ac:dyDescent="0.2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spans="1:14" ht="15" x14ac:dyDescent="0.2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spans="1:14" ht="15" x14ac:dyDescent="0.2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spans="1:14" ht="15" x14ac:dyDescent="0.2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spans="1:14" ht="15" x14ac:dyDescent="0.2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spans="1:14" ht="15" x14ac:dyDescent="0.2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spans="1:14" ht="15" x14ac:dyDescent="0.2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spans="1:14" ht="15" x14ac:dyDescent="0.2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spans="1:14" ht="15" x14ac:dyDescent="0.2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spans="1:14" ht="15" x14ac:dyDescent="0.2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spans="1:14" ht="15" x14ac:dyDescent="0.2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spans="1:14" ht="15" x14ac:dyDescent="0.2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spans="1:14" ht="15" x14ac:dyDescent="0.2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spans="1:14" ht="15" x14ac:dyDescent="0.2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spans="1:14" ht="15" x14ac:dyDescent="0.2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spans="1:14" ht="15" x14ac:dyDescent="0.2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spans="1:14" ht="15" x14ac:dyDescent="0.2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spans="1:14" ht="15" x14ac:dyDescent="0.2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spans="1:14" ht="15" x14ac:dyDescent="0.2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spans="1:14" ht="15" x14ac:dyDescent="0.2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spans="1:14" ht="15" x14ac:dyDescent="0.2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spans="1:14" ht="15" x14ac:dyDescent="0.2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spans="1:14" ht="15" x14ac:dyDescent="0.2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spans="1:14" ht="15" x14ac:dyDescent="0.2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spans="1:14" ht="15" x14ac:dyDescent="0.2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spans="1:14" ht="15" x14ac:dyDescent="0.2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spans="1:14" ht="15" x14ac:dyDescent="0.2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spans="1:14" ht="15" x14ac:dyDescent="0.2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spans="1:14" ht="15" x14ac:dyDescent="0.2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spans="1:14" ht="15" x14ac:dyDescent="0.2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spans="1:14" ht="15" x14ac:dyDescent="0.2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spans="1:14" ht="15" x14ac:dyDescent="0.2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spans="1:14" ht="15" x14ac:dyDescent="0.2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spans="1:14" ht="15" x14ac:dyDescent="0.2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spans="1:14" ht="15" x14ac:dyDescent="0.2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spans="1:14" ht="15" x14ac:dyDescent="0.2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spans="1:14" ht="15" x14ac:dyDescent="0.2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spans="1:14" ht="15" x14ac:dyDescent="0.2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spans="1:14" ht="15" x14ac:dyDescent="0.2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spans="1:14" ht="15" x14ac:dyDescent="0.2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spans="1:14" ht="15" x14ac:dyDescent="0.2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spans="1:14" ht="15" x14ac:dyDescent="0.2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spans="1:14" ht="15" x14ac:dyDescent="0.2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spans="1:14" ht="15" x14ac:dyDescent="0.2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spans="1:14" ht="15" x14ac:dyDescent="0.2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spans="1:14" ht="15" x14ac:dyDescent="0.2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spans="1:14" ht="15" x14ac:dyDescent="0.2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spans="1:14" ht="15" x14ac:dyDescent="0.2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spans="1:14" ht="15" x14ac:dyDescent="0.2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spans="1:14" ht="15" x14ac:dyDescent="0.2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spans="1:14" ht="15" x14ac:dyDescent="0.2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spans="1:14" ht="15" x14ac:dyDescent="0.2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spans="1:14" ht="15" x14ac:dyDescent="0.2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spans="1:14" ht="15" x14ac:dyDescent="0.2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spans="1:14" ht="15" x14ac:dyDescent="0.2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spans="1:14" ht="15" x14ac:dyDescent="0.2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spans="1:14" ht="15" x14ac:dyDescent="0.2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spans="1:14" ht="15" x14ac:dyDescent="0.2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spans="1:14" ht="15" x14ac:dyDescent="0.2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spans="1:14" ht="15" x14ac:dyDescent="0.2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spans="1:14" ht="15" x14ac:dyDescent="0.2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spans="1:14" ht="15" x14ac:dyDescent="0.2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spans="1:14" ht="15" x14ac:dyDescent="0.2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spans="1:14" ht="15" x14ac:dyDescent="0.2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spans="1:14" ht="15" x14ac:dyDescent="0.2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spans="1:14" ht="15" x14ac:dyDescent="0.2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spans="1:14" ht="15" x14ac:dyDescent="0.2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spans="1:14" ht="15" x14ac:dyDescent="0.2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spans="1:14" ht="15" x14ac:dyDescent="0.2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spans="1:14" ht="15" x14ac:dyDescent="0.2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spans="1:14" ht="15" x14ac:dyDescent="0.2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spans="1:14" ht="15" x14ac:dyDescent="0.2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spans="1:14" ht="15" x14ac:dyDescent="0.2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spans="1:14" ht="15" x14ac:dyDescent="0.2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spans="1:14" ht="15" x14ac:dyDescent="0.2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spans="1:14" ht="15" x14ac:dyDescent="0.2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spans="1:14" ht="15" x14ac:dyDescent="0.2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spans="1:14" ht="15" x14ac:dyDescent="0.2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spans="1:14" ht="15" x14ac:dyDescent="0.2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spans="1:14" ht="15" x14ac:dyDescent="0.2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spans="1:14" ht="15" x14ac:dyDescent="0.2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spans="1:14" ht="15" x14ac:dyDescent="0.2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spans="1:14" ht="15" x14ac:dyDescent="0.2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spans="1:14" ht="15" x14ac:dyDescent="0.2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spans="1:14" ht="15" x14ac:dyDescent="0.2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spans="1:14" ht="15" x14ac:dyDescent="0.2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spans="1:14" ht="15" x14ac:dyDescent="0.2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spans="1:14" ht="15" x14ac:dyDescent="0.2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spans="1:14" ht="15" x14ac:dyDescent="0.2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spans="1:14" ht="15" x14ac:dyDescent="0.2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spans="1:14" ht="15" x14ac:dyDescent="0.2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spans="1:14" ht="15" x14ac:dyDescent="0.2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spans="1:14" ht="15" x14ac:dyDescent="0.2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spans="1:14" ht="15" x14ac:dyDescent="0.2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spans="1:14" ht="15" x14ac:dyDescent="0.2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spans="1:14" ht="15" x14ac:dyDescent="0.2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spans="1:14" ht="15" x14ac:dyDescent="0.2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spans="1:14" ht="15" x14ac:dyDescent="0.2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spans="1:14" ht="15" x14ac:dyDescent="0.2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spans="1:14" ht="15" x14ac:dyDescent="0.2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spans="1:14" ht="15" x14ac:dyDescent="0.2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spans="1:14" ht="15" x14ac:dyDescent="0.2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spans="1:14" ht="15" x14ac:dyDescent="0.2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spans="1:14" ht="15" x14ac:dyDescent="0.2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spans="1:14" ht="15" x14ac:dyDescent="0.2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spans="1:14" ht="15" x14ac:dyDescent="0.2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spans="1:14" ht="15" x14ac:dyDescent="0.2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spans="1:14" ht="15" x14ac:dyDescent="0.2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spans="1:14" ht="15" x14ac:dyDescent="0.2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spans="1:14" ht="15" x14ac:dyDescent="0.2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spans="1:14" ht="15" x14ac:dyDescent="0.2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spans="1:14" ht="15" x14ac:dyDescent="0.2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spans="1:14" ht="15" x14ac:dyDescent="0.2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spans="1:14" ht="15" x14ac:dyDescent="0.2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spans="1:14" ht="15" x14ac:dyDescent="0.2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spans="1:14" ht="15" x14ac:dyDescent="0.2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spans="1:14" ht="15" x14ac:dyDescent="0.2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spans="1:14" ht="15" x14ac:dyDescent="0.2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spans="1:14" ht="15" x14ac:dyDescent="0.2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spans="1:14" ht="15" x14ac:dyDescent="0.2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spans="1:14" ht="15" x14ac:dyDescent="0.2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spans="1:14" ht="15" x14ac:dyDescent="0.2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spans="1:14" ht="15" x14ac:dyDescent="0.2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spans="1:14" ht="15" x14ac:dyDescent="0.2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spans="1:14" ht="15" x14ac:dyDescent="0.2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spans="1:14" ht="15" x14ac:dyDescent="0.2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spans="1:14" ht="15" x14ac:dyDescent="0.2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spans="1:14" ht="15" x14ac:dyDescent="0.2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spans="1:14" ht="15" x14ac:dyDescent="0.2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spans="1:14" ht="15" x14ac:dyDescent="0.2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spans="1:14" ht="15" x14ac:dyDescent="0.2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spans="1:14" ht="15" x14ac:dyDescent="0.2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spans="1:14" ht="15" x14ac:dyDescent="0.2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spans="1:14" ht="15" x14ac:dyDescent="0.2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spans="1:14" ht="15" x14ac:dyDescent="0.2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spans="1:14" ht="15" x14ac:dyDescent="0.2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spans="1:14" ht="15" x14ac:dyDescent="0.2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spans="1:14" ht="15" x14ac:dyDescent="0.2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spans="1:14" ht="15" x14ac:dyDescent="0.2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spans="1:14" ht="15" x14ac:dyDescent="0.2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spans="1:14" ht="15" x14ac:dyDescent="0.2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spans="1:14" ht="15" x14ac:dyDescent="0.2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spans="1:14" ht="15" x14ac:dyDescent="0.2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spans="1:14" ht="15" x14ac:dyDescent="0.2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spans="1:14" ht="15" x14ac:dyDescent="0.2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spans="1:14" ht="15" x14ac:dyDescent="0.2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spans="1:14" ht="15" x14ac:dyDescent="0.2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spans="1:14" ht="15" x14ac:dyDescent="0.2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spans="1:14" ht="15" x14ac:dyDescent="0.2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spans="1:14" ht="15" x14ac:dyDescent="0.2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spans="1:14" ht="15" x14ac:dyDescent="0.2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spans="1:14" ht="15" x14ac:dyDescent="0.2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spans="1:14" ht="15" x14ac:dyDescent="0.2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spans="1:14" ht="15" x14ac:dyDescent="0.2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spans="1:14" ht="15" x14ac:dyDescent="0.2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spans="1:14" ht="15" x14ac:dyDescent="0.2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spans="1:14" ht="15" x14ac:dyDescent="0.2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spans="1:14" ht="15" x14ac:dyDescent="0.2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spans="1:14" ht="15" x14ac:dyDescent="0.2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spans="1:14" ht="15" x14ac:dyDescent="0.2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spans="1:14" ht="15" x14ac:dyDescent="0.2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spans="1:14" ht="15" x14ac:dyDescent="0.2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spans="1:14" ht="15" x14ac:dyDescent="0.2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spans="1:14" ht="15" x14ac:dyDescent="0.2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spans="1:14" ht="15" x14ac:dyDescent="0.2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spans="1:14" ht="15" x14ac:dyDescent="0.2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spans="1:14" ht="15" x14ac:dyDescent="0.2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spans="1:14" ht="15" x14ac:dyDescent="0.2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spans="1:14" ht="15" x14ac:dyDescent="0.2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spans="1:14" ht="15" x14ac:dyDescent="0.2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spans="1:14" ht="15" x14ac:dyDescent="0.2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spans="1:14" ht="15" x14ac:dyDescent="0.2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spans="1:14" ht="15" x14ac:dyDescent="0.2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spans="1:14" ht="15" x14ac:dyDescent="0.2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spans="1:14" ht="15" x14ac:dyDescent="0.2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spans="1:14" ht="15" x14ac:dyDescent="0.2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spans="1:14" ht="15" x14ac:dyDescent="0.2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spans="1:14" ht="15" x14ac:dyDescent="0.2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spans="1:14" ht="15" x14ac:dyDescent="0.2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spans="1:14" ht="15" x14ac:dyDescent="0.2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spans="1:14" ht="15" x14ac:dyDescent="0.2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spans="1:14" ht="15" x14ac:dyDescent="0.2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spans="1:14" ht="15" x14ac:dyDescent="0.2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spans="1:14" ht="15" x14ac:dyDescent="0.2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spans="1:14" ht="15" x14ac:dyDescent="0.2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spans="1:14" ht="15" x14ac:dyDescent="0.2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spans="1:14" ht="15" x14ac:dyDescent="0.2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spans="1:14" ht="15" x14ac:dyDescent="0.2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spans="1:14" ht="15" x14ac:dyDescent="0.2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spans="1:14" ht="15" x14ac:dyDescent="0.2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spans="1:14" ht="15" x14ac:dyDescent="0.2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spans="1:14" ht="15" x14ac:dyDescent="0.2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spans="1:14" ht="15" x14ac:dyDescent="0.2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spans="1:14" ht="15" x14ac:dyDescent="0.2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spans="1:14" ht="15" x14ac:dyDescent="0.2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spans="1:14" ht="15" x14ac:dyDescent="0.2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spans="1:14" ht="15" x14ac:dyDescent="0.2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spans="1:14" ht="15" x14ac:dyDescent="0.2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spans="1:14" ht="15" x14ac:dyDescent="0.2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spans="1:14" ht="15" x14ac:dyDescent="0.2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spans="1:14" ht="15" x14ac:dyDescent="0.2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spans="1:14" ht="15" x14ac:dyDescent="0.2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spans="1:14" ht="15" x14ac:dyDescent="0.2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spans="1:14" ht="15" x14ac:dyDescent="0.2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spans="1:14" ht="15" x14ac:dyDescent="0.2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spans="1:14" ht="15" x14ac:dyDescent="0.2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spans="1:14" ht="15" x14ac:dyDescent="0.2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spans="1:14" ht="15" x14ac:dyDescent="0.2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spans="1:14" ht="15" x14ac:dyDescent="0.2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spans="1:14" ht="15" x14ac:dyDescent="0.2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spans="1:14" ht="15" x14ac:dyDescent="0.2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spans="1:14" ht="15" x14ac:dyDescent="0.2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spans="1:14" ht="15" x14ac:dyDescent="0.2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spans="1:14" ht="15" x14ac:dyDescent="0.2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spans="1:14" ht="15" x14ac:dyDescent="0.2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spans="1:14" ht="15" x14ac:dyDescent="0.2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spans="1:14" ht="15" x14ac:dyDescent="0.2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spans="1:14" ht="15" x14ac:dyDescent="0.2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spans="1:14" ht="15" x14ac:dyDescent="0.2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spans="1:14" ht="15" x14ac:dyDescent="0.2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spans="1:14" ht="15" x14ac:dyDescent="0.2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spans="1:14" ht="15" x14ac:dyDescent="0.2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spans="1:14" ht="15" x14ac:dyDescent="0.2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spans="1:14" ht="15" x14ac:dyDescent="0.2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spans="1:14" ht="15" x14ac:dyDescent="0.2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spans="1:14" ht="15" x14ac:dyDescent="0.2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spans="1:14" ht="15" x14ac:dyDescent="0.2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spans="1:14" ht="15" x14ac:dyDescent="0.2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spans="1:14" ht="15" x14ac:dyDescent="0.2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spans="1:14" ht="15" x14ac:dyDescent="0.2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spans="1:14" ht="15" x14ac:dyDescent="0.2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spans="1:14" ht="15" x14ac:dyDescent="0.2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spans="1:14" ht="15" x14ac:dyDescent="0.2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spans="1:14" ht="15" x14ac:dyDescent="0.2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spans="1:14" ht="15" x14ac:dyDescent="0.2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spans="1:14" ht="15" x14ac:dyDescent="0.2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spans="1:14" ht="15" x14ac:dyDescent="0.2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spans="1:14" ht="15" x14ac:dyDescent="0.2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spans="1:14" ht="15" x14ac:dyDescent="0.2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spans="1:14" ht="15" x14ac:dyDescent="0.2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spans="1:14" ht="15" x14ac:dyDescent="0.2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spans="1:14" ht="15" x14ac:dyDescent="0.2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spans="1:14" ht="15" x14ac:dyDescent="0.2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spans="1:14" ht="15" x14ac:dyDescent="0.2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spans="1:14" ht="15" x14ac:dyDescent="0.2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spans="1:14" ht="15" x14ac:dyDescent="0.2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spans="1:14" ht="15" x14ac:dyDescent="0.2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spans="1:14" ht="15" x14ac:dyDescent="0.2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spans="1:14" ht="15" x14ac:dyDescent="0.2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spans="1:14" ht="15" x14ac:dyDescent="0.2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spans="1:14" ht="15" x14ac:dyDescent="0.2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spans="1:14" ht="15" x14ac:dyDescent="0.2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spans="1:14" ht="15" x14ac:dyDescent="0.2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spans="1:14" ht="15" x14ac:dyDescent="0.2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spans="1:14" ht="15" x14ac:dyDescent="0.2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spans="1:14" ht="15" x14ac:dyDescent="0.2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spans="1:14" ht="15" x14ac:dyDescent="0.2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spans="1:14" ht="15" x14ac:dyDescent="0.2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spans="1:14" ht="15" x14ac:dyDescent="0.2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spans="1:14" ht="15" x14ac:dyDescent="0.2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spans="1:14" ht="15" x14ac:dyDescent="0.2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spans="1:14" ht="15" x14ac:dyDescent="0.2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spans="1:14" ht="15" x14ac:dyDescent="0.2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spans="1:14" ht="15" x14ac:dyDescent="0.2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spans="1:14" ht="15" x14ac:dyDescent="0.2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spans="1:14" ht="15" x14ac:dyDescent="0.2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spans="1:14" ht="15" x14ac:dyDescent="0.2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spans="1:14" ht="15" x14ac:dyDescent="0.2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spans="1:14" ht="15" x14ac:dyDescent="0.2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spans="1:14" ht="15" x14ac:dyDescent="0.2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spans="1:14" ht="15" x14ac:dyDescent="0.2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spans="1:14" ht="15" x14ac:dyDescent="0.2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spans="1:14" ht="15" x14ac:dyDescent="0.2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spans="1:14" ht="15" x14ac:dyDescent="0.2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spans="1:14" ht="15" x14ac:dyDescent="0.2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spans="1:14" ht="15" x14ac:dyDescent="0.2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spans="1:14" ht="15" x14ac:dyDescent="0.2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spans="1:14" ht="15" x14ac:dyDescent="0.2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spans="1:14" ht="15" x14ac:dyDescent="0.2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spans="1:14" ht="15" x14ac:dyDescent="0.2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spans="1:14" ht="15" x14ac:dyDescent="0.2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spans="1:14" ht="15" x14ac:dyDescent="0.2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spans="1:14" ht="15" x14ac:dyDescent="0.2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spans="1:14" ht="15" x14ac:dyDescent="0.2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spans="1:14" ht="15" x14ac:dyDescent="0.2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spans="1:14" ht="15" x14ac:dyDescent="0.2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spans="1:14" ht="15" x14ac:dyDescent="0.2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spans="1:14" ht="15" x14ac:dyDescent="0.2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spans="1:14" ht="15" x14ac:dyDescent="0.2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spans="1:14" ht="15" x14ac:dyDescent="0.2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spans="1:14" ht="15" x14ac:dyDescent="0.2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spans="1:14" ht="15" x14ac:dyDescent="0.2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spans="1:14" ht="15" x14ac:dyDescent="0.2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spans="1:14" ht="15" x14ac:dyDescent="0.2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spans="1:14" ht="15" x14ac:dyDescent="0.2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spans="1:14" ht="15" x14ac:dyDescent="0.2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spans="1:14" ht="15" x14ac:dyDescent="0.2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spans="1:14" ht="15" x14ac:dyDescent="0.2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spans="1:14" ht="15" x14ac:dyDescent="0.2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spans="1:14" ht="15" x14ac:dyDescent="0.2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spans="1:14" ht="15" x14ac:dyDescent="0.2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spans="1:14" ht="15" x14ac:dyDescent="0.2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spans="1:14" ht="15" x14ac:dyDescent="0.2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spans="1:14" ht="15" x14ac:dyDescent="0.2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spans="1:14" ht="15" x14ac:dyDescent="0.2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spans="1:14" ht="15" x14ac:dyDescent="0.2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spans="1:14" ht="15" x14ac:dyDescent="0.2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spans="1:14" ht="15" x14ac:dyDescent="0.2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spans="1:14" ht="15" x14ac:dyDescent="0.2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spans="1:14" ht="15" x14ac:dyDescent="0.2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spans="1:14" ht="15" x14ac:dyDescent="0.2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spans="1:14" ht="15" x14ac:dyDescent="0.2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spans="1:14" ht="15" x14ac:dyDescent="0.2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spans="1:14" ht="15" x14ac:dyDescent="0.2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spans="1:14" ht="15" x14ac:dyDescent="0.2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spans="1:14" ht="15" x14ac:dyDescent="0.2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spans="1:14" ht="15" x14ac:dyDescent="0.2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spans="1:14" ht="15" x14ac:dyDescent="0.2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spans="1:14" ht="15" x14ac:dyDescent="0.2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spans="1:14" ht="15" x14ac:dyDescent="0.2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spans="1:14" ht="15" x14ac:dyDescent="0.2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spans="1:14" ht="15" x14ac:dyDescent="0.2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spans="1:14" ht="15" x14ac:dyDescent="0.2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spans="1:14" ht="15" x14ac:dyDescent="0.2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spans="1:14" ht="15" x14ac:dyDescent="0.2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spans="1:14" ht="15" x14ac:dyDescent="0.2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spans="1:14" ht="15" x14ac:dyDescent="0.2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spans="1:14" ht="15" x14ac:dyDescent="0.2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spans="1:14" ht="15" x14ac:dyDescent="0.2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spans="1:14" ht="15" x14ac:dyDescent="0.2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spans="1:14" ht="15" x14ac:dyDescent="0.2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spans="1:14" ht="15" x14ac:dyDescent="0.2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spans="1:14" ht="15" x14ac:dyDescent="0.2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spans="1:14" ht="15" x14ac:dyDescent="0.2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spans="1:14" ht="15" x14ac:dyDescent="0.2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spans="1:14" ht="15" x14ac:dyDescent="0.2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spans="1:14" ht="15" x14ac:dyDescent="0.2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spans="1:14" ht="15" x14ac:dyDescent="0.2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spans="1:14" ht="15" x14ac:dyDescent="0.2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spans="1:14" ht="15" x14ac:dyDescent="0.2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spans="1:14" ht="15" x14ac:dyDescent="0.2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spans="1:14" ht="15" x14ac:dyDescent="0.2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spans="1:14" ht="15" x14ac:dyDescent="0.2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spans="1:14" ht="15" x14ac:dyDescent="0.2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spans="1:14" ht="15" x14ac:dyDescent="0.2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spans="1:14" ht="15" x14ac:dyDescent="0.2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spans="1:14" ht="15" x14ac:dyDescent="0.2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spans="1:14" ht="15" x14ac:dyDescent="0.2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spans="1:14" ht="15" x14ac:dyDescent="0.2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spans="1:14" ht="15" x14ac:dyDescent="0.2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spans="1:14" ht="15" x14ac:dyDescent="0.2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spans="1:14" ht="15" x14ac:dyDescent="0.2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spans="1:14" ht="15" x14ac:dyDescent="0.2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spans="1:14" ht="15" x14ac:dyDescent="0.2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spans="1:14" ht="15" x14ac:dyDescent="0.2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spans="1:14" ht="15" x14ac:dyDescent="0.2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spans="1:14" ht="15" x14ac:dyDescent="0.2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spans="1:14" ht="15" x14ac:dyDescent="0.2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spans="1:14" ht="15" x14ac:dyDescent="0.2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spans="1:14" ht="15" x14ac:dyDescent="0.2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spans="1:14" ht="15" x14ac:dyDescent="0.2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spans="1:14" ht="15" x14ac:dyDescent="0.2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spans="1:14" ht="15" x14ac:dyDescent="0.2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spans="1:14" ht="15" x14ac:dyDescent="0.2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spans="1:14" ht="15" x14ac:dyDescent="0.2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spans="1:14" ht="15" x14ac:dyDescent="0.2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spans="1:14" ht="15" x14ac:dyDescent="0.2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spans="1:14" ht="15" x14ac:dyDescent="0.2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spans="1:14" ht="15" x14ac:dyDescent="0.2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spans="1:14" ht="15" x14ac:dyDescent="0.2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spans="1:14" ht="15" x14ac:dyDescent="0.2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spans="1:14" ht="15" x14ac:dyDescent="0.2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spans="1:14" ht="15" x14ac:dyDescent="0.2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spans="1:14" ht="15" x14ac:dyDescent="0.2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spans="1:14" ht="15" x14ac:dyDescent="0.2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spans="1:14" ht="15" x14ac:dyDescent="0.2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spans="1:14" ht="15" x14ac:dyDescent="0.2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spans="1:14" ht="15" x14ac:dyDescent="0.2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spans="1:14" ht="15" x14ac:dyDescent="0.2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spans="1:14" ht="15" x14ac:dyDescent="0.2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spans="1:14" ht="15" x14ac:dyDescent="0.2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spans="1:14" ht="15" x14ac:dyDescent="0.2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spans="1:14" ht="15" x14ac:dyDescent="0.2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spans="1:14" ht="15" x14ac:dyDescent="0.2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spans="1:14" ht="15" x14ac:dyDescent="0.2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spans="1:14" ht="15" x14ac:dyDescent="0.2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spans="1:14" ht="15" x14ac:dyDescent="0.2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spans="1:14" ht="15" x14ac:dyDescent="0.2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spans="1:14" ht="15" x14ac:dyDescent="0.2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spans="1:14" ht="15" x14ac:dyDescent="0.2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spans="1:14" ht="15" x14ac:dyDescent="0.2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spans="1:14" ht="15" x14ac:dyDescent="0.2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spans="1:14" ht="15" x14ac:dyDescent="0.2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spans="1:14" ht="15" x14ac:dyDescent="0.2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spans="1:14" ht="15" x14ac:dyDescent="0.2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spans="1:14" ht="15" x14ac:dyDescent="0.2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spans="1:14" ht="15" x14ac:dyDescent="0.2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spans="1:14" ht="15" x14ac:dyDescent="0.2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spans="1:14" ht="15" x14ac:dyDescent="0.2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spans="1:14" ht="15" x14ac:dyDescent="0.2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spans="1:14" ht="15" x14ac:dyDescent="0.2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spans="1:14" ht="15" x14ac:dyDescent="0.2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spans="1:14" ht="15" x14ac:dyDescent="0.2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spans="1:14" ht="15" x14ac:dyDescent="0.2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spans="1:14" ht="15" x14ac:dyDescent="0.2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spans="1:14" ht="15" x14ac:dyDescent="0.2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spans="1:14" ht="15" x14ac:dyDescent="0.2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spans="1:14" ht="15" x14ac:dyDescent="0.2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spans="1:14" ht="15" x14ac:dyDescent="0.2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spans="1:14" ht="15" x14ac:dyDescent="0.2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spans="1:14" ht="15" x14ac:dyDescent="0.2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spans="1:14" ht="15" x14ac:dyDescent="0.2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spans="1:14" ht="15" x14ac:dyDescent="0.2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spans="1:14" ht="15" x14ac:dyDescent="0.2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spans="1:14" ht="15" x14ac:dyDescent="0.2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spans="1:14" ht="15" x14ac:dyDescent="0.2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spans="1:14" ht="15" x14ac:dyDescent="0.2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spans="1:14" ht="15" x14ac:dyDescent="0.2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spans="1:14" ht="15" x14ac:dyDescent="0.2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spans="1:14" ht="15" x14ac:dyDescent="0.2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spans="1:14" ht="15" x14ac:dyDescent="0.2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spans="1:14" ht="15" x14ac:dyDescent="0.2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spans="1:14" ht="15" x14ac:dyDescent="0.2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spans="1:14" ht="15" x14ac:dyDescent="0.2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spans="1:14" ht="15" x14ac:dyDescent="0.2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spans="1:14" ht="15" x14ac:dyDescent="0.2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spans="1:14" ht="15" x14ac:dyDescent="0.2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spans="1:14" ht="15" x14ac:dyDescent="0.2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spans="1:14" ht="15" x14ac:dyDescent="0.2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spans="1:14" ht="15" x14ac:dyDescent="0.2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spans="1:14" ht="15" x14ac:dyDescent="0.2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spans="1:14" ht="15" x14ac:dyDescent="0.2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spans="1:14" ht="15" x14ac:dyDescent="0.2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spans="1:14" ht="15" x14ac:dyDescent="0.2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spans="1:14" ht="15" x14ac:dyDescent="0.2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spans="1:14" ht="15" x14ac:dyDescent="0.2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spans="1:14" ht="15" x14ac:dyDescent="0.2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spans="1:14" ht="15" x14ac:dyDescent="0.2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spans="1:14" ht="15" x14ac:dyDescent="0.2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spans="1:14" ht="15" x14ac:dyDescent="0.2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spans="1:14" ht="15" x14ac:dyDescent="0.2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spans="1:14" ht="15" x14ac:dyDescent="0.2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spans="1:14" ht="15" x14ac:dyDescent="0.2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spans="1:14" ht="15" x14ac:dyDescent="0.2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spans="1:14" ht="15" x14ac:dyDescent="0.2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spans="1:14" ht="15" x14ac:dyDescent="0.2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spans="1:14" ht="15" x14ac:dyDescent="0.2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spans="1:14" ht="15" x14ac:dyDescent="0.2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spans="1:14" ht="15" x14ac:dyDescent="0.2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spans="1:14" ht="15" x14ac:dyDescent="0.2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spans="1:14" ht="15" x14ac:dyDescent="0.2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spans="1:14" ht="15" x14ac:dyDescent="0.2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spans="1:14" ht="15" x14ac:dyDescent="0.2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spans="1:14" ht="15" x14ac:dyDescent="0.2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spans="1:14" ht="15" x14ac:dyDescent="0.2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spans="1:14" ht="15" x14ac:dyDescent="0.2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14" ht="15" x14ac:dyDescent="0.2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14" ht="15" x14ac:dyDescent="0.2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14" ht="15" x14ac:dyDescent="0.2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14" ht="15" x14ac:dyDescent="0.2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14" ht="15" x14ac:dyDescent="0.2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14" ht="15" x14ac:dyDescent="0.2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ht="15" x14ac:dyDescent="0.2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ht="15" x14ac:dyDescent="0.2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ht="15" x14ac:dyDescent="0.2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ht="15" x14ac:dyDescent="0.2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ht="15" x14ac:dyDescent="0.2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ht="15" x14ac:dyDescent="0.2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ht="15" x14ac:dyDescent="0.2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ht="15" x14ac:dyDescent="0.2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ht="15" x14ac:dyDescent="0.2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ht="15" x14ac:dyDescent="0.2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ht="15" x14ac:dyDescent="0.2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ht="15" x14ac:dyDescent="0.2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ht="15" x14ac:dyDescent="0.2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ht="15" x14ac:dyDescent="0.2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ht="15" x14ac:dyDescent="0.2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ht="15" x14ac:dyDescent="0.2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ht="15" x14ac:dyDescent="0.2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ht="15" x14ac:dyDescent="0.2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ht="15" x14ac:dyDescent="0.2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ht="15" x14ac:dyDescent="0.2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ht="15" x14ac:dyDescent="0.2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ht="15" x14ac:dyDescent="0.2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ht="15" x14ac:dyDescent="0.2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ht="15" x14ac:dyDescent="0.2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ht="15" x14ac:dyDescent="0.2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ht="15" x14ac:dyDescent="0.2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ht="15" x14ac:dyDescent="0.2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ht="15" x14ac:dyDescent="0.2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ht="15" x14ac:dyDescent="0.2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ht="15" x14ac:dyDescent="0.2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ht="15" x14ac:dyDescent="0.2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ht="15" x14ac:dyDescent="0.2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ht="15" x14ac:dyDescent="0.2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ht="15" x14ac:dyDescent="0.2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ht="15" x14ac:dyDescent="0.2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ht="15" x14ac:dyDescent="0.2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ht="15" x14ac:dyDescent="0.2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ht="15" x14ac:dyDescent="0.2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ht="15" x14ac:dyDescent="0.2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ht="15" x14ac:dyDescent="0.2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ht="15" x14ac:dyDescent="0.2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ht="15" x14ac:dyDescent="0.2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ht="15" x14ac:dyDescent="0.2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ht="15" x14ac:dyDescent="0.2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ht="15" x14ac:dyDescent="0.2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ht="15" x14ac:dyDescent="0.2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ht="15" x14ac:dyDescent="0.2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ht="15" x14ac:dyDescent="0.2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ht="15" x14ac:dyDescent="0.2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ht="15" x14ac:dyDescent="0.2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ht="15" x14ac:dyDescent="0.2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ht="15" x14ac:dyDescent="0.2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ht="15" x14ac:dyDescent="0.2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ht="15" x14ac:dyDescent="0.2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ht="15" x14ac:dyDescent="0.2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ht="15" x14ac:dyDescent="0.2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ht="15" x14ac:dyDescent="0.2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ht="15" x14ac:dyDescent="0.2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ht="15" x14ac:dyDescent="0.2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ht="15" x14ac:dyDescent="0.2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ht="15" x14ac:dyDescent="0.2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ht="15" x14ac:dyDescent="0.2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ht="15" x14ac:dyDescent="0.2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ht="15" x14ac:dyDescent="0.2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ht="15" x14ac:dyDescent="0.2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ht="15" x14ac:dyDescent="0.2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ht="15" x14ac:dyDescent="0.2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ht="15" x14ac:dyDescent="0.2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ht="15" x14ac:dyDescent="0.2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ht="15" x14ac:dyDescent="0.2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ht="15" x14ac:dyDescent="0.2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ht="15" x14ac:dyDescent="0.2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ht="15" x14ac:dyDescent="0.2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ht="15" x14ac:dyDescent="0.2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ht="15" x14ac:dyDescent="0.2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ht="15" x14ac:dyDescent="0.2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ht="15" x14ac:dyDescent="0.2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ht="15" x14ac:dyDescent="0.2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ht="15" x14ac:dyDescent="0.2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ht="15" x14ac:dyDescent="0.2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ht="15" x14ac:dyDescent="0.2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ht="15" x14ac:dyDescent="0.2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ht="15" x14ac:dyDescent="0.2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ht="15" x14ac:dyDescent="0.2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ht="15" x14ac:dyDescent="0.2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ht="15" x14ac:dyDescent="0.2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ht="15" x14ac:dyDescent="0.2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ht="15" x14ac:dyDescent="0.2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ht="15" x14ac:dyDescent="0.2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ht="15" x14ac:dyDescent="0.2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ht="15" x14ac:dyDescent="0.2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ht="15" x14ac:dyDescent="0.2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ht="15" x14ac:dyDescent="0.2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ht="15" x14ac:dyDescent="0.2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ht="15" x14ac:dyDescent="0.2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ht="15" x14ac:dyDescent="0.2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ht="15" x14ac:dyDescent="0.2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ht="15" x14ac:dyDescent="0.2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ht="15" x14ac:dyDescent="0.2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ht="15" x14ac:dyDescent="0.2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ht="15" x14ac:dyDescent="0.2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ht="15" x14ac:dyDescent="0.2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ht="15" x14ac:dyDescent="0.2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ht="15" x14ac:dyDescent="0.2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ht="15" x14ac:dyDescent="0.2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ht="15" x14ac:dyDescent="0.2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ht="15" x14ac:dyDescent="0.2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ht="15" x14ac:dyDescent="0.2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ht="15" x14ac:dyDescent="0.2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ht="15" x14ac:dyDescent="0.2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ht="15" x14ac:dyDescent="0.2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ht="15" x14ac:dyDescent="0.2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ht="15" x14ac:dyDescent="0.2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ht="15" x14ac:dyDescent="0.2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ht="15" x14ac:dyDescent="0.2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ht="15" x14ac:dyDescent="0.2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ht="15" x14ac:dyDescent="0.2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ht="15" x14ac:dyDescent="0.2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ht="15" x14ac:dyDescent="0.2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ht="15" x14ac:dyDescent="0.2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ht="15" x14ac:dyDescent="0.2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ht="15" x14ac:dyDescent="0.2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ht="15" x14ac:dyDescent="0.2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ht="15" x14ac:dyDescent="0.2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ht="15" x14ac:dyDescent="0.2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ht="15" x14ac:dyDescent="0.2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ht="15" x14ac:dyDescent="0.2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ht="15" x14ac:dyDescent="0.2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ht="15" x14ac:dyDescent="0.2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ht="15" x14ac:dyDescent="0.2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ht="15" x14ac:dyDescent="0.2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ht="15" x14ac:dyDescent="0.2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ht="15" x14ac:dyDescent="0.2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ht="15" x14ac:dyDescent="0.2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ht="15" x14ac:dyDescent="0.2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ht="15" x14ac:dyDescent="0.2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ht="15" x14ac:dyDescent="0.2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ht="15" x14ac:dyDescent="0.2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ht="15" x14ac:dyDescent="0.2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ht="15" x14ac:dyDescent="0.2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ht="15" x14ac:dyDescent="0.2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ht="15" x14ac:dyDescent="0.2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ht="15" x14ac:dyDescent="0.2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ht="15" x14ac:dyDescent="0.2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ht="15" x14ac:dyDescent="0.2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ht="15" x14ac:dyDescent="0.2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ht="15" x14ac:dyDescent="0.2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ht="15" x14ac:dyDescent="0.2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ht="15" x14ac:dyDescent="0.2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ht="15" x14ac:dyDescent="0.2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ht="15" x14ac:dyDescent="0.2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ht="15" x14ac:dyDescent="0.2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ht="15" x14ac:dyDescent="0.2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ht="15" x14ac:dyDescent="0.2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ht="15" x14ac:dyDescent="0.2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ht="15" x14ac:dyDescent="0.2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ht="15" x14ac:dyDescent="0.2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ht="15" x14ac:dyDescent="0.2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ht="15" x14ac:dyDescent="0.2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ht="15" x14ac:dyDescent="0.2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ht="15" x14ac:dyDescent="0.2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ht="15" x14ac:dyDescent="0.2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ht="15" x14ac:dyDescent="0.2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ht="15" x14ac:dyDescent="0.2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ht="15" x14ac:dyDescent="0.2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ht="15" x14ac:dyDescent="0.2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ht="15" x14ac:dyDescent="0.2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ht="15" x14ac:dyDescent="0.2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ht="15" x14ac:dyDescent="0.2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ht="15" x14ac:dyDescent="0.2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ht="15" x14ac:dyDescent="0.2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ht="15" x14ac:dyDescent="0.2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ht="15" x14ac:dyDescent="0.2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ht="15" x14ac:dyDescent="0.2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ht="15" x14ac:dyDescent="0.2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ht="15" x14ac:dyDescent="0.2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ht="15" x14ac:dyDescent="0.2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</sheetData>
  <autoFilter ref="A1:N2473">
    <filterColumn colId="0">
      <filters>
        <filter val="E311 STM Str/Impv, Colstrip 1"/>
        <filter val="E311 STM Str/Impv, Colstrip 1-2 Com"/>
        <filter val="E311 STM Str/Impv, Colstrip 1-NSC"/>
        <filter val="E311 STM Str/Impv, Colstrip 2"/>
        <filter val="E311 STM Str/Impv, Colstrip 2-NSC"/>
        <filter val="E311 STM Str/Impv, Colstrip 3"/>
        <filter val="E311 STM Str/Impv, Colstrip 3-4 Com"/>
        <filter val="E311 STM Str/Impv, Colstrip 3-NSC"/>
        <filter val="E311 STM Str/Impv, Colstrip 4"/>
        <filter val="E311 STM Str/Impv, Colstrip 4-NSC"/>
        <filter val="E311 STM Str/Impv, Colstrip1-2 -NSC"/>
        <filter val="E311 STM Str/Impv, Colstrip3-4 -NSC"/>
        <filter val="E311 STM Str/Impv, ColstripCMM-RET"/>
        <filter val="E312 STM Boiler, Colstrip 1"/>
        <filter val="E312 STM Boiler, Colstrip 1-2 Com"/>
        <filter val="E312 STM Boiler, Colstrip 1-NSC"/>
        <filter val="E312 STM Boiler, Colstrip 2"/>
        <filter val="E312 STM Boiler, Colstrip 2-NSC"/>
        <filter val="E312 STM Boiler, Colstrip 3"/>
        <filter val="E312 STM Boiler, Colstrip 3-4 Com"/>
        <filter val="E312 STM Boiler, Colstrip 3-NSC"/>
        <filter val="E312 STM Boiler, Colstrip 4"/>
        <filter val="E312 STM Boiler, Colstrip 4-NSC"/>
        <filter val="E312 STM Boiler, Colstrip1-2 Co-NSC"/>
        <filter val="E312 STM Boiler, Colstrip3-4 Co-NSC"/>
        <filter val="E314 STM Turbogen, Colstrip 1"/>
        <filter val="E314 STM Turbogen, Colstrip 1-2 Com"/>
        <filter val="E314 STM Turbogen, Colstrip 1-NSC"/>
        <filter val="E314 STM Turbogen, Colstrip 2"/>
        <filter val="E314 STM Turbogen, Colstrip 2-NSC"/>
        <filter val="E314 STM Turbogen, Colstrip 3"/>
        <filter val="E314 STM Turbogen, Colstrip 3-4-RET"/>
        <filter val="E314 STM Turbogen, Colstrip 3-NSC"/>
        <filter val="E314 STM Turbogen, Colstrip 4"/>
        <filter val="E314 STM Turbogen, Colstrip 4-NSC"/>
        <filter val="E314 STM Turbogen, Colstrip1-2 -NSC"/>
        <filter val="E315 STM Accessory, Colstrip 1"/>
        <filter val="E315 STM Accessory, Colstrip 1-2 Cm"/>
        <filter val="E315 STM Accessory, Colstrip 1-NSC"/>
        <filter val="E315 STM Accessory, Colstrip 2"/>
        <filter val="E315 STM Accessory, Colstrip 2-NSC"/>
        <filter val="E315 STM Accessory, Colstrip 3"/>
        <filter val="E315 STM Accessory, Colstrip 3-4 Cm"/>
        <filter val="E315 STM Accessory, Colstrip 3-NSC"/>
        <filter val="E315 STM Accessory, Colstrip 4"/>
        <filter val="E315 STM Accessory, Colstrip 4-NSC"/>
        <filter val="E315 STM Accessory, Colstrip1-2-NSC"/>
        <filter val="E315 STM Accessory, Colstrip3-4-NSC"/>
        <filter val="E316 STM Misc, Colstrip 1"/>
        <filter val="E316 STM Misc, Colstrip 1-2 Com"/>
        <filter val="E316 STM Misc, Colstrip 1-2 Com-NSC"/>
        <filter val="E316 STM Misc, Colstrip 1-4 Com"/>
        <filter val="E316 STM Misc, Colstrip 1-4 Com-NSC"/>
        <filter val="E316 STM Misc, Colstrip 1-NSC"/>
        <filter val="E316 STM Misc, Colstrip 2"/>
        <filter val="E316 STM Misc, Colstrip 2-NSC"/>
        <filter val="E316 STM Misc, Colstrip 3"/>
        <filter val="E316 STM Misc, Colstrip 3-4 Com"/>
        <filter val="E316 STM Misc, Colstrip 3-4 Com-NSC"/>
        <filter val="E316 STM Misc, Colstrip 3-NSC"/>
        <filter val="E316 STM Misc, Colstrip 4"/>
        <filter val="E316 STM Misc, Colstrip 4-NSC"/>
      </filters>
    </filterColumn>
  </autoFilter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EN413"/>
  <sheetViews>
    <sheetView zoomScaleNormal="100" workbookViewId="0">
      <pane xSplit="1" ySplit="6" topLeftCell="Y7" activePane="bottomRight" state="frozen"/>
      <selection activeCell="D49" sqref="D49:D61"/>
      <selection pane="topRight" activeCell="D49" sqref="D49:D61"/>
      <selection pane="bottomLeft" activeCell="D49" sqref="D49:D61"/>
      <selection pane="bottomRight" activeCell="AP16" sqref="AP16"/>
    </sheetView>
  </sheetViews>
  <sheetFormatPr defaultColWidth="9.140625" defaultRowHeight="12.75" x14ac:dyDescent="0.2"/>
  <cols>
    <col min="1" max="1" width="9.140625" style="8"/>
    <col min="2" max="2" width="1.5703125" style="8" customWidth="1"/>
    <col min="3" max="3" width="8.140625" style="8" bestFit="1" customWidth="1"/>
    <col min="4" max="4" width="9" style="8" bestFit="1" customWidth="1"/>
    <col min="5" max="5" width="1.5703125" style="8" customWidth="1"/>
    <col min="6" max="6" width="8.140625" style="8" bestFit="1" customWidth="1"/>
    <col min="7" max="7" width="9" style="8" bestFit="1" customWidth="1"/>
    <col min="8" max="8" width="1.5703125" style="8" customWidth="1"/>
    <col min="9" max="9" width="8.140625" style="8" bestFit="1" customWidth="1"/>
    <col min="10" max="10" width="9" style="8" bestFit="1" customWidth="1"/>
    <col min="11" max="11" width="1.5703125" style="8" customWidth="1"/>
    <col min="12" max="12" width="8.140625" style="8" bestFit="1" customWidth="1"/>
    <col min="13" max="13" width="9" style="8" bestFit="1" customWidth="1"/>
    <col min="14" max="14" width="1.5703125" style="8" customWidth="1"/>
    <col min="15" max="15" width="8.140625" style="8" bestFit="1" customWidth="1"/>
    <col min="16" max="16" width="9" style="8" bestFit="1" customWidth="1"/>
    <col min="17" max="17" width="1.5703125" style="8" customWidth="1"/>
    <col min="18" max="18" width="8.140625" style="8" bestFit="1" customWidth="1"/>
    <col min="19" max="19" width="9" style="8" bestFit="1" customWidth="1"/>
    <col min="20" max="20" width="1.5703125" style="8" customWidth="1"/>
    <col min="21" max="21" width="8.140625" style="8" bestFit="1" customWidth="1"/>
    <col min="22" max="22" width="9" style="8" bestFit="1" customWidth="1"/>
    <col min="23" max="23" width="1.5703125" style="8" customWidth="1"/>
    <col min="24" max="24" width="8.140625" style="8" bestFit="1" customWidth="1"/>
    <col min="25" max="25" width="9" style="8" bestFit="1" customWidth="1"/>
    <col min="26" max="26" width="1.5703125" style="8" customWidth="1"/>
    <col min="27" max="27" width="8.140625" style="8" bestFit="1" customWidth="1"/>
    <col min="28" max="28" width="9" style="8" bestFit="1" customWidth="1"/>
    <col min="29" max="29" width="1.5703125" style="8" customWidth="1"/>
    <col min="30" max="30" width="9.140625" style="8"/>
    <col min="31" max="31" width="9" style="8" bestFit="1" customWidth="1"/>
    <col min="32" max="32" width="1.5703125" style="8" customWidth="1"/>
    <col min="33" max="34" width="9.140625" style="8"/>
    <col min="35" max="35" width="1" style="8" customWidth="1"/>
    <col min="36" max="37" width="9.140625" style="8"/>
    <col min="38" max="38" width="2.140625" style="8" customWidth="1"/>
    <col min="39" max="40" width="9.140625" style="8"/>
    <col min="41" max="41" width="2.42578125" style="8" customWidth="1"/>
    <col min="42" max="42" width="18.85546875" style="8" bestFit="1" customWidth="1"/>
    <col min="43" max="16384" width="9.140625" style="8"/>
  </cols>
  <sheetData>
    <row r="1" spans="1:144" x14ac:dyDescent="0.2">
      <c r="A1" s="6" t="s">
        <v>83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144" x14ac:dyDescent="0.2">
      <c r="A2" s="6" t="s">
        <v>84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144" x14ac:dyDescent="0.2">
      <c r="A3" s="9"/>
    </row>
    <row r="4" spans="1:144" x14ac:dyDescent="0.2">
      <c r="A4" s="9" t="s">
        <v>67</v>
      </c>
    </row>
    <row r="5" spans="1:144" x14ac:dyDescent="0.2">
      <c r="C5" s="10" t="s">
        <v>68</v>
      </c>
      <c r="F5" s="10" t="s">
        <v>68</v>
      </c>
      <c r="I5" s="10" t="s">
        <v>68</v>
      </c>
      <c r="L5" s="10" t="s">
        <v>68</v>
      </c>
      <c r="O5" s="10" t="s">
        <v>68</v>
      </c>
      <c r="R5" s="10" t="s">
        <v>68</v>
      </c>
      <c r="U5" s="10" t="s">
        <v>69</v>
      </c>
      <c r="X5" s="10" t="s">
        <v>69</v>
      </c>
      <c r="AA5" s="154" t="s">
        <v>69</v>
      </c>
      <c r="AB5" s="155"/>
      <c r="AD5" s="10" t="s">
        <v>70</v>
      </c>
      <c r="AG5" s="10" t="s">
        <v>70</v>
      </c>
      <c r="AJ5" s="11" t="s">
        <v>71</v>
      </c>
      <c r="AM5" s="10" t="s">
        <v>69</v>
      </c>
      <c r="AP5" s="154" t="s">
        <v>488</v>
      </c>
      <c r="AQ5" s="155"/>
    </row>
    <row r="6" spans="1:144" s="10" customFormat="1" x14ac:dyDescent="0.2">
      <c r="A6" s="12" t="s">
        <v>1</v>
      </c>
      <c r="B6" s="13"/>
      <c r="C6" s="12" t="s">
        <v>72</v>
      </c>
      <c r="D6" s="12" t="s">
        <v>73</v>
      </c>
      <c r="E6" s="13"/>
      <c r="F6" s="12" t="s">
        <v>34</v>
      </c>
      <c r="G6" s="12" t="str">
        <f>+D6</f>
        <v>Cumulative</v>
      </c>
      <c r="H6" s="13"/>
      <c r="I6" s="12" t="s">
        <v>74</v>
      </c>
      <c r="J6" s="12" t="str">
        <f>+G6</f>
        <v>Cumulative</v>
      </c>
      <c r="K6" s="13"/>
      <c r="L6" s="12" t="s">
        <v>75</v>
      </c>
      <c r="M6" s="12" t="str">
        <f>+G6</f>
        <v>Cumulative</v>
      </c>
      <c r="N6" s="13"/>
      <c r="O6" s="12" t="s">
        <v>76</v>
      </c>
      <c r="P6" s="12" t="str">
        <f>+J6</f>
        <v>Cumulative</v>
      </c>
      <c r="Q6" s="13"/>
      <c r="R6" s="12" t="s">
        <v>77</v>
      </c>
      <c r="S6" s="12" t="str">
        <f>+J6</f>
        <v>Cumulative</v>
      </c>
      <c r="T6" s="13"/>
      <c r="U6" s="12" t="s">
        <v>78</v>
      </c>
      <c r="V6" s="12" t="str">
        <f>+P6</f>
        <v>Cumulative</v>
      </c>
      <c r="W6" s="13"/>
      <c r="X6" s="12" t="s">
        <v>76</v>
      </c>
      <c r="Y6" s="12" t="str">
        <f>+S6</f>
        <v>Cumulative</v>
      </c>
      <c r="Z6" s="13"/>
      <c r="AA6" s="156" t="s">
        <v>79</v>
      </c>
      <c r="AB6" s="156" t="str">
        <f>+V6</f>
        <v>Cumulative</v>
      </c>
      <c r="AC6" s="13"/>
      <c r="AD6" s="12" t="s">
        <v>80</v>
      </c>
      <c r="AE6" s="12" t="str">
        <f>+AB6</f>
        <v>Cumulative</v>
      </c>
      <c r="AF6" s="13"/>
      <c r="AG6" s="12" t="s">
        <v>81</v>
      </c>
      <c r="AH6" s="12" t="str">
        <f>+AE6</f>
        <v>Cumulative</v>
      </c>
      <c r="AI6" s="13"/>
      <c r="AJ6" s="12" t="s">
        <v>72</v>
      </c>
      <c r="AK6" s="12" t="s">
        <v>73</v>
      </c>
      <c r="AL6" s="13"/>
      <c r="AM6" s="12" t="s">
        <v>77</v>
      </c>
      <c r="AN6" s="12" t="str">
        <f>+AE6</f>
        <v>Cumulative</v>
      </c>
      <c r="AO6" s="13"/>
      <c r="AP6" s="201" t="s">
        <v>81</v>
      </c>
      <c r="AQ6" s="156" t="str">
        <f>+AN6</f>
        <v>Cumulative</v>
      </c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</row>
    <row r="7" spans="1:144" x14ac:dyDescent="0.2">
      <c r="A7" s="10">
        <v>1</v>
      </c>
      <c r="C7" s="14">
        <v>0.33329999999999999</v>
      </c>
      <c r="D7" s="14">
        <f>+C7</f>
        <v>0.33329999999999999</v>
      </c>
      <c r="E7" s="14"/>
      <c r="F7" s="14">
        <v>0.2</v>
      </c>
      <c r="G7" s="14">
        <f>+F7</f>
        <v>0.2</v>
      </c>
      <c r="H7" s="14"/>
      <c r="I7" s="14">
        <v>0.1429</v>
      </c>
      <c r="J7" s="14">
        <f>+I7</f>
        <v>0.1429</v>
      </c>
      <c r="K7" s="14"/>
      <c r="L7" s="14">
        <v>0.11111</v>
      </c>
      <c r="M7" s="14">
        <f>+L7</f>
        <v>0.11111</v>
      </c>
      <c r="N7" s="14"/>
      <c r="O7" s="14">
        <v>0.1</v>
      </c>
      <c r="P7" s="14">
        <f>+O7</f>
        <v>0.1</v>
      </c>
      <c r="Q7" s="14"/>
      <c r="R7" s="14">
        <v>8.3299999999999999E-2</v>
      </c>
      <c r="S7" s="14">
        <f>+R7</f>
        <v>8.3299999999999999E-2</v>
      </c>
      <c r="T7" s="14"/>
      <c r="U7" s="14">
        <v>0.05</v>
      </c>
      <c r="V7" s="14">
        <f>+U7</f>
        <v>0.05</v>
      </c>
      <c r="W7" s="14"/>
      <c r="X7" s="14">
        <v>7.4999999999999997E-2</v>
      </c>
      <c r="Y7" s="14">
        <f>+X7</f>
        <v>7.4999999999999997E-2</v>
      </c>
      <c r="Z7" s="14"/>
      <c r="AA7" s="157">
        <v>3.7499999999999999E-2</v>
      </c>
      <c r="AB7" s="157">
        <f>+AA7</f>
        <v>3.7499999999999999E-2</v>
      </c>
      <c r="AC7" s="14"/>
      <c r="AD7" s="14">
        <v>1.72E-2</v>
      </c>
      <c r="AE7" s="14">
        <f>+AD7</f>
        <v>1.72E-2</v>
      </c>
      <c r="AF7" s="14"/>
      <c r="AG7" s="14">
        <v>1.2840000000000001E-2</v>
      </c>
      <c r="AH7" s="14">
        <f>+AG7</f>
        <v>1.2840000000000001E-2</v>
      </c>
      <c r="AI7" s="14"/>
      <c r="AJ7" s="14">
        <f>1/3/2</f>
        <v>0.16666666666666666</v>
      </c>
      <c r="AK7" s="14">
        <f>+AJ7</f>
        <v>0.16666666666666666</v>
      </c>
      <c r="AL7" s="14"/>
      <c r="AM7" s="14">
        <v>6.25E-2</v>
      </c>
      <c r="AN7" s="14">
        <f>+AM7</f>
        <v>6.25E-2</v>
      </c>
      <c r="AO7" s="14"/>
      <c r="AP7" s="157">
        <v>1.1769999999999999E-2</v>
      </c>
      <c r="AQ7" s="157">
        <f>+AP7</f>
        <v>1.1769999999999999E-2</v>
      </c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</row>
    <row r="8" spans="1:144" x14ac:dyDescent="0.2">
      <c r="A8" s="10">
        <f>+A7+1</f>
        <v>2</v>
      </c>
      <c r="C8" s="14">
        <v>0.44450000000000001</v>
      </c>
      <c r="D8" s="14">
        <f>+D7+C8</f>
        <v>0.77780000000000005</v>
      </c>
      <c r="E8" s="14"/>
      <c r="F8" s="14">
        <v>0.32</v>
      </c>
      <c r="G8" s="14">
        <f>+G7+F8</f>
        <v>0.52</v>
      </c>
      <c r="H8" s="14"/>
      <c r="I8" s="14">
        <v>0.24490000000000001</v>
      </c>
      <c r="J8" s="14">
        <f>+J7+I8</f>
        <v>0.38780000000000003</v>
      </c>
      <c r="K8" s="14"/>
      <c r="L8" s="14">
        <v>0.19753000000000001</v>
      </c>
      <c r="M8" s="14">
        <f>+M7+L8</f>
        <v>0.30864000000000003</v>
      </c>
      <c r="N8" s="14"/>
      <c r="O8" s="14">
        <v>0.18</v>
      </c>
      <c r="P8" s="14">
        <f>+P7+O8</f>
        <v>0.28000000000000003</v>
      </c>
      <c r="Q8" s="14"/>
      <c r="R8" s="14">
        <v>0.15279999999999999</v>
      </c>
      <c r="S8" s="14">
        <f>+S7+R8</f>
        <v>0.23609999999999998</v>
      </c>
      <c r="T8" s="14"/>
      <c r="U8" s="14">
        <v>9.5000000000000001E-2</v>
      </c>
      <c r="V8" s="14">
        <f>+V7+U8</f>
        <v>0.14500000000000002</v>
      </c>
      <c r="W8" s="14"/>
      <c r="X8" s="14">
        <v>0.13875000000000001</v>
      </c>
      <c r="Y8" s="14">
        <f>+Y7+X8</f>
        <v>0.21375</v>
      </c>
      <c r="Z8" s="14"/>
      <c r="AA8" s="157">
        <v>7.2190000000000004E-2</v>
      </c>
      <c r="AB8" s="157">
        <f>+AB7+AA8</f>
        <v>0.10969000000000001</v>
      </c>
      <c r="AC8" s="14"/>
      <c r="AD8" s="14">
        <v>3.175E-2</v>
      </c>
      <c r="AE8" s="14">
        <f>+AE7+AD8</f>
        <v>4.895E-2</v>
      </c>
      <c r="AF8" s="14"/>
      <c r="AG8" s="14">
        <v>2.564E-2</v>
      </c>
      <c r="AH8" s="14">
        <f>+AH7+AG8</f>
        <v>3.848E-2</v>
      </c>
      <c r="AI8" s="14"/>
      <c r="AJ8" s="14">
        <f>1/3</f>
        <v>0.33333333333333331</v>
      </c>
      <c r="AK8" s="14">
        <f>+AK7+AJ8</f>
        <v>0.5</v>
      </c>
      <c r="AL8" s="14"/>
      <c r="AM8" s="14">
        <v>0.11719</v>
      </c>
      <c r="AN8" s="14">
        <f>+AN7+AM8</f>
        <v>0.17969000000000002</v>
      </c>
      <c r="AO8" s="14"/>
      <c r="AP8" s="157">
        <v>2.564E-2</v>
      </c>
      <c r="AQ8" s="157">
        <f>+AQ7+AP8</f>
        <v>3.7409999999999999E-2</v>
      </c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</row>
    <row r="9" spans="1:144" x14ac:dyDescent="0.2">
      <c r="A9" s="10">
        <f t="shared" ref="A9:A46" si="0">+A8+1</f>
        <v>3</v>
      </c>
      <c r="C9" s="14">
        <v>0.14810000000000001</v>
      </c>
      <c r="D9" s="14">
        <f>+D8+C9</f>
        <v>0.92590000000000006</v>
      </c>
      <c r="E9" s="14"/>
      <c r="F9" s="14">
        <v>0.192</v>
      </c>
      <c r="G9" s="14">
        <f>+G8+F9</f>
        <v>0.71199999999999997</v>
      </c>
      <c r="H9" s="14"/>
      <c r="I9" s="14">
        <v>0.1749</v>
      </c>
      <c r="J9" s="14">
        <f t="shared" ref="J9:J14" si="1">+J8+I9</f>
        <v>0.56269999999999998</v>
      </c>
      <c r="K9" s="14"/>
      <c r="L9" s="14">
        <v>0.15364</v>
      </c>
      <c r="M9" s="14">
        <f t="shared" ref="M9:M16" si="2">+M8+L9</f>
        <v>0.46228000000000002</v>
      </c>
      <c r="N9" s="14"/>
      <c r="O9" s="14">
        <v>0.14399999999999999</v>
      </c>
      <c r="P9" s="14">
        <f t="shared" ref="P9:P17" si="3">+P8+O9</f>
        <v>0.42400000000000004</v>
      </c>
      <c r="Q9" s="14"/>
      <c r="R9" s="14">
        <v>0.1273</v>
      </c>
      <c r="S9" s="14">
        <f t="shared" ref="S9:S19" si="4">+S8+R9</f>
        <v>0.36339999999999995</v>
      </c>
      <c r="T9" s="14"/>
      <c r="U9" s="14">
        <v>8.5500000000000007E-2</v>
      </c>
      <c r="V9" s="14">
        <f t="shared" ref="V9:V22" si="5">+V8+U9</f>
        <v>0.23050000000000004</v>
      </c>
      <c r="W9" s="14"/>
      <c r="X9" s="14">
        <v>0.11794</v>
      </c>
      <c r="Y9" s="14">
        <f t="shared" ref="Y9:Y17" si="6">+Y8+X9</f>
        <v>0.33168999999999998</v>
      </c>
      <c r="Z9" s="14"/>
      <c r="AA9" s="157">
        <v>6.6769999999999996E-2</v>
      </c>
      <c r="AB9" s="157">
        <f t="shared" ref="AB9:AB24" si="7">+AB8+AA9</f>
        <v>0.17646000000000001</v>
      </c>
      <c r="AC9" s="14"/>
      <c r="AD9" s="14">
        <v>3.175E-2</v>
      </c>
      <c r="AE9" s="14">
        <f t="shared" ref="AE9:AE38" si="8">+AE8+AD9</f>
        <v>8.0699999999999994E-2</v>
      </c>
      <c r="AF9" s="14"/>
      <c r="AG9" s="14">
        <v>2.564E-2</v>
      </c>
      <c r="AH9" s="14">
        <f t="shared" ref="AH9:AH46" si="9">+AH8+AG9</f>
        <v>6.4119999999999996E-2</v>
      </c>
      <c r="AI9" s="14"/>
      <c r="AJ9" s="14">
        <f>1/3</f>
        <v>0.33333333333333331</v>
      </c>
      <c r="AK9" s="14">
        <f>+AK8+AJ9</f>
        <v>0.83333333333333326</v>
      </c>
      <c r="AL9" s="14"/>
      <c r="AM9" s="14">
        <v>0.10255</v>
      </c>
      <c r="AN9" s="14">
        <f t="shared" ref="AN9:AN19" si="10">+AN8+AM9</f>
        <v>0.28224000000000005</v>
      </c>
      <c r="AO9" s="14"/>
      <c r="AP9" s="157">
        <v>2.564E-2</v>
      </c>
      <c r="AQ9" s="157">
        <f t="shared" ref="AQ9:AQ46" si="11">+AQ8+AP9</f>
        <v>6.3049999999999995E-2</v>
      </c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</row>
    <row r="10" spans="1:144" x14ac:dyDescent="0.2">
      <c r="A10" s="10">
        <f t="shared" si="0"/>
        <v>4</v>
      </c>
      <c r="C10" s="14">
        <v>7.4099999999999999E-2</v>
      </c>
      <c r="D10" s="14">
        <f>+D9+C10</f>
        <v>1</v>
      </c>
      <c r="E10" s="14"/>
      <c r="F10" s="14">
        <v>0.1152</v>
      </c>
      <c r="G10" s="14">
        <f>+G9+F10</f>
        <v>0.82719999999999994</v>
      </c>
      <c r="H10" s="14"/>
      <c r="I10" s="14">
        <v>0.1249</v>
      </c>
      <c r="J10" s="14">
        <f t="shared" si="1"/>
        <v>0.68759999999999999</v>
      </c>
      <c r="K10" s="14"/>
      <c r="L10" s="14">
        <v>0.11949</v>
      </c>
      <c r="M10" s="14">
        <f t="shared" si="2"/>
        <v>0.58177000000000001</v>
      </c>
      <c r="N10" s="14"/>
      <c r="O10" s="14">
        <v>0.1152</v>
      </c>
      <c r="P10" s="14">
        <f t="shared" si="3"/>
        <v>0.53920000000000001</v>
      </c>
      <c r="Q10" s="14"/>
      <c r="R10" s="14">
        <v>0.1061</v>
      </c>
      <c r="S10" s="14">
        <f t="shared" si="4"/>
        <v>0.46949999999999992</v>
      </c>
      <c r="T10" s="14"/>
      <c r="U10" s="14">
        <v>7.6999999999999999E-2</v>
      </c>
      <c r="V10" s="14">
        <f t="shared" si="5"/>
        <v>0.30750000000000005</v>
      </c>
      <c r="W10" s="14"/>
      <c r="X10" s="14">
        <v>0.10025000000000001</v>
      </c>
      <c r="Y10" s="14">
        <f t="shared" si="6"/>
        <v>0.43193999999999999</v>
      </c>
      <c r="Z10" s="14"/>
      <c r="AA10" s="157">
        <v>6.1769999999999999E-2</v>
      </c>
      <c r="AB10" s="157">
        <f t="shared" si="7"/>
        <v>0.23823</v>
      </c>
      <c r="AC10" s="14"/>
      <c r="AD10" s="14">
        <v>3.175E-2</v>
      </c>
      <c r="AE10" s="14">
        <f t="shared" si="8"/>
        <v>0.11244999999999999</v>
      </c>
      <c r="AF10" s="14"/>
      <c r="AG10" s="14">
        <v>2.564E-2</v>
      </c>
      <c r="AH10" s="14">
        <f t="shared" si="9"/>
        <v>8.9759999999999993E-2</v>
      </c>
      <c r="AI10" s="14"/>
      <c r="AJ10" s="14">
        <f>1/3/2</f>
        <v>0.16666666666666666</v>
      </c>
      <c r="AK10" s="14">
        <f>+AK9+AJ10</f>
        <v>0.99999999999999989</v>
      </c>
      <c r="AL10" s="14"/>
      <c r="AM10" s="14">
        <v>8.9730000000000004E-2</v>
      </c>
      <c r="AN10" s="14">
        <f t="shared" si="10"/>
        <v>0.37197000000000002</v>
      </c>
      <c r="AO10" s="14"/>
      <c r="AP10" s="157">
        <v>2.564E-2</v>
      </c>
      <c r="AQ10" s="157">
        <f t="shared" si="11"/>
        <v>8.8689999999999991E-2</v>
      </c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</row>
    <row r="11" spans="1:144" x14ac:dyDescent="0.2">
      <c r="A11" s="10">
        <f t="shared" si="0"/>
        <v>5</v>
      </c>
      <c r="C11" s="14"/>
      <c r="D11" s="14"/>
      <c r="E11" s="14"/>
      <c r="F11" s="14">
        <v>0.1152</v>
      </c>
      <c r="G11" s="14">
        <f>+G10+F11</f>
        <v>0.9423999999999999</v>
      </c>
      <c r="H11" s="14"/>
      <c r="I11" s="14">
        <v>8.9300000000000004E-2</v>
      </c>
      <c r="J11" s="14">
        <f t="shared" si="1"/>
        <v>0.77690000000000003</v>
      </c>
      <c r="K11" s="14"/>
      <c r="L11" s="14">
        <v>9.2939999999999995E-2</v>
      </c>
      <c r="M11" s="14">
        <f t="shared" si="2"/>
        <v>0.67471000000000003</v>
      </c>
      <c r="N11" s="14"/>
      <c r="O11" s="14">
        <v>9.2200000000000004E-2</v>
      </c>
      <c r="P11" s="14">
        <f t="shared" si="3"/>
        <v>0.63139999999999996</v>
      </c>
      <c r="Q11" s="14"/>
      <c r="R11" s="14">
        <v>8.8400000000000006E-2</v>
      </c>
      <c r="S11" s="14">
        <f t="shared" si="4"/>
        <v>0.55789999999999995</v>
      </c>
      <c r="T11" s="14"/>
      <c r="U11" s="14">
        <v>6.93E-2</v>
      </c>
      <c r="V11" s="14">
        <f t="shared" si="5"/>
        <v>0.37680000000000002</v>
      </c>
      <c r="W11" s="14"/>
      <c r="X11" s="14">
        <v>8.7389999999999995E-2</v>
      </c>
      <c r="Y11" s="14">
        <f t="shared" si="6"/>
        <v>0.51932999999999996</v>
      </c>
      <c r="Z11" s="14"/>
      <c r="AA11" s="157">
        <v>5.713E-2</v>
      </c>
      <c r="AB11" s="157">
        <f t="shared" si="7"/>
        <v>0.29536000000000001</v>
      </c>
      <c r="AC11" s="14"/>
      <c r="AD11" s="14">
        <v>3.175E-2</v>
      </c>
      <c r="AE11" s="14">
        <f t="shared" si="8"/>
        <v>0.14419999999999999</v>
      </c>
      <c r="AF11" s="14"/>
      <c r="AG11" s="14">
        <v>2.564E-2</v>
      </c>
      <c r="AH11" s="14">
        <f t="shared" si="9"/>
        <v>0.11539999999999999</v>
      </c>
      <c r="AI11" s="14"/>
      <c r="AJ11" s="14"/>
      <c r="AK11" s="14"/>
      <c r="AL11" s="14"/>
      <c r="AM11" s="14">
        <v>7.8520000000000006E-2</v>
      </c>
      <c r="AN11" s="14">
        <f t="shared" si="10"/>
        <v>0.45049000000000006</v>
      </c>
      <c r="AO11" s="14"/>
      <c r="AP11" s="157">
        <v>2.564E-2</v>
      </c>
      <c r="AQ11" s="157">
        <f t="shared" si="11"/>
        <v>0.11432999999999999</v>
      </c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</row>
    <row r="12" spans="1:144" x14ac:dyDescent="0.2">
      <c r="A12" s="10">
        <f t="shared" si="0"/>
        <v>6</v>
      </c>
      <c r="C12" s="14"/>
      <c r="D12" s="14"/>
      <c r="E12" s="14"/>
      <c r="F12" s="14">
        <v>5.7599999999999998E-2</v>
      </c>
      <c r="G12" s="14">
        <f>+G11+F12</f>
        <v>0.99999999999999989</v>
      </c>
      <c r="H12" s="14"/>
      <c r="I12" s="14">
        <v>8.9200000000000002E-2</v>
      </c>
      <c r="J12" s="14">
        <f t="shared" si="1"/>
        <v>0.86610000000000009</v>
      </c>
      <c r="K12" s="14"/>
      <c r="L12" s="14">
        <v>7.2289999999999993E-2</v>
      </c>
      <c r="M12" s="14">
        <f t="shared" si="2"/>
        <v>0.747</v>
      </c>
      <c r="N12" s="14"/>
      <c r="O12" s="14">
        <v>7.3700000000000002E-2</v>
      </c>
      <c r="P12" s="14">
        <f t="shared" si="3"/>
        <v>0.70509999999999995</v>
      </c>
      <c r="Q12" s="14"/>
      <c r="R12" s="14">
        <v>7.3700000000000002E-2</v>
      </c>
      <c r="S12" s="14">
        <f t="shared" si="4"/>
        <v>0.63159999999999994</v>
      </c>
      <c r="T12" s="14"/>
      <c r="U12" s="14">
        <v>6.2300000000000001E-2</v>
      </c>
      <c r="V12" s="14">
        <f t="shared" si="5"/>
        <v>0.43910000000000005</v>
      </c>
      <c r="W12" s="14"/>
      <c r="X12" s="14">
        <v>8.7389999999999995E-2</v>
      </c>
      <c r="Y12" s="14">
        <f t="shared" si="6"/>
        <v>0.60671999999999993</v>
      </c>
      <c r="Z12" s="14"/>
      <c r="AA12" s="157">
        <v>5.2850000000000001E-2</v>
      </c>
      <c r="AB12" s="157">
        <f t="shared" si="7"/>
        <v>0.34821000000000002</v>
      </c>
      <c r="AC12" s="14"/>
      <c r="AD12" s="14">
        <v>3.175E-2</v>
      </c>
      <c r="AE12" s="14">
        <f t="shared" si="8"/>
        <v>0.17595</v>
      </c>
      <c r="AF12" s="14"/>
      <c r="AG12" s="14">
        <v>2.564E-2</v>
      </c>
      <c r="AH12" s="14">
        <f t="shared" si="9"/>
        <v>0.14104</v>
      </c>
      <c r="AI12" s="14"/>
      <c r="AJ12" s="14"/>
      <c r="AK12" s="14"/>
      <c r="AL12" s="14"/>
      <c r="AM12" s="14">
        <v>7.3270000000000002E-2</v>
      </c>
      <c r="AN12" s="14">
        <f t="shared" si="10"/>
        <v>0.52376</v>
      </c>
      <c r="AO12" s="14"/>
      <c r="AP12" s="157">
        <v>2.564E-2</v>
      </c>
      <c r="AQ12" s="157">
        <f t="shared" si="11"/>
        <v>0.13996999999999998</v>
      </c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</row>
    <row r="13" spans="1:144" x14ac:dyDescent="0.2">
      <c r="A13" s="10">
        <f t="shared" si="0"/>
        <v>7</v>
      </c>
      <c r="C13" s="14"/>
      <c r="D13" s="14"/>
      <c r="E13" s="14"/>
      <c r="F13" s="14"/>
      <c r="G13" s="14"/>
      <c r="H13" s="14"/>
      <c r="I13" s="14">
        <v>8.9300000000000004E-2</v>
      </c>
      <c r="J13" s="14">
        <f t="shared" si="1"/>
        <v>0.95540000000000014</v>
      </c>
      <c r="K13" s="14"/>
      <c r="L13" s="14">
        <v>7.2279999999999997E-2</v>
      </c>
      <c r="M13" s="14">
        <f t="shared" si="2"/>
        <v>0.81928000000000001</v>
      </c>
      <c r="N13" s="14"/>
      <c r="O13" s="14">
        <v>6.5500000000000003E-2</v>
      </c>
      <c r="P13" s="14">
        <f t="shared" si="3"/>
        <v>0.77059999999999995</v>
      </c>
      <c r="Q13" s="14"/>
      <c r="R13" s="14">
        <v>6.1400000000000003E-2</v>
      </c>
      <c r="S13" s="14">
        <f t="shared" si="4"/>
        <v>0.69299999999999995</v>
      </c>
      <c r="T13" s="14"/>
      <c r="U13" s="14">
        <v>5.8999999999999997E-2</v>
      </c>
      <c r="V13" s="14">
        <f t="shared" si="5"/>
        <v>0.49810000000000004</v>
      </c>
      <c r="W13" s="14"/>
      <c r="X13" s="14">
        <v>8.7389999999999995E-2</v>
      </c>
      <c r="Y13" s="14">
        <f t="shared" si="6"/>
        <v>0.69410999999999989</v>
      </c>
      <c r="Z13" s="14"/>
      <c r="AA13" s="157">
        <v>4.888E-2</v>
      </c>
      <c r="AB13" s="157">
        <f t="shared" si="7"/>
        <v>0.39709</v>
      </c>
      <c r="AC13" s="14"/>
      <c r="AD13" s="14">
        <v>3.175E-2</v>
      </c>
      <c r="AE13" s="14">
        <f t="shared" si="8"/>
        <v>0.2077</v>
      </c>
      <c r="AF13" s="14"/>
      <c r="AG13" s="14">
        <v>2.564E-2</v>
      </c>
      <c r="AH13" s="14">
        <f t="shared" si="9"/>
        <v>0.16667999999999999</v>
      </c>
      <c r="AI13" s="14"/>
      <c r="AJ13" s="14"/>
      <c r="AK13" s="14"/>
      <c r="AL13" s="14"/>
      <c r="AM13" s="14">
        <v>7.3270000000000002E-2</v>
      </c>
      <c r="AN13" s="14">
        <f t="shared" si="10"/>
        <v>0.59702999999999995</v>
      </c>
      <c r="AO13" s="14"/>
      <c r="AP13" s="157">
        <v>2.564E-2</v>
      </c>
      <c r="AQ13" s="157">
        <f t="shared" si="11"/>
        <v>0.16560999999999998</v>
      </c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</row>
    <row r="14" spans="1:144" x14ac:dyDescent="0.2">
      <c r="A14" s="10">
        <f t="shared" si="0"/>
        <v>8</v>
      </c>
      <c r="C14" s="14"/>
      <c r="D14" s="14"/>
      <c r="E14" s="14"/>
      <c r="F14" s="14"/>
      <c r="G14" s="14"/>
      <c r="H14" s="14"/>
      <c r="I14" s="14">
        <v>4.4600000000000001E-2</v>
      </c>
      <c r="J14" s="14">
        <f t="shared" si="1"/>
        <v>1.0000000000000002</v>
      </c>
      <c r="K14" s="14"/>
      <c r="L14" s="14">
        <v>7.2289999999999993E-2</v>
      </c>
      <c r="M14" s="14">
        <f t="shared" si="2"/>
        <v>0.89156999999999997</v>
      </c>
      <c r="N14" s="14"/>
      <c r="O14" s="14">
        <v>6.5500000000000003E-2</v>
      </c>
      <c r="P14" s="14">
        <f t="shared" si="3"/>
        <v>0.83609999999999995</v>
      </c>
      <c r="Q14" s="14"/>
      <c r="R14" s="14">
        <v>5.5800000000000002E-2</v>
      </c>
      <c r="S14" s="14">
        <f t="shared" si="4"/>
        <v>0.74879999999999991</v>
      </c>
      <c r="T14" s="14"/>
      <c r="U14" s="14">
        <v>5.8999999999999997E-2</v>
      </c>
      <c r="V14" s="14">
        <f t="shared" si="5"/>
        <v>0.55710000000000004</v>
      </c>
      <c r="W14" s="14"/>
      <c r="X14" s="14">
        <v>8.7389999999999995E-2</v>
      </c>
      <c r="Y14" s="14">
        <f t="shared" si="6"/>
        <v>0.78149999999999986</v>
      </c>
      <c r="Z14" s="14"/>
      <c r="AA14" s="157">
        <v>4.5220000000000003E-2</v>
      </c>
      <c r="AB14" s="157">
        <f t="shared" si="7"/>
        <v>0.44230999999999998</v>
      </c>
      <c r="AC14" s="14"/>
      <c r="AD14" s="14">
        <v>3.1739999999999997E-2</v>
      </c>
      <c r="AE14" s="14">
        <f t="shared" si="8"/>
        <v>0.23943999999999999</v>
      </c>
      <c r="AF14" s="14"/>
      <c r="AG14" s="14">
        <v>2.564E-2</v>
      </c>
      <c r="AH14" s="14">
        <f t="shared" si="9"/>
        <v>0.19231999999999999</v>
      </c>
      <c r="AI14" s="14"/>
      <c r="AJ14" s="14"/>
      <c r="AK14" s="14"/>
      <c r="AL14" s="14"/>
      <c r="AM14" s="14">
        <v>7.3270000000000002E-2</v>
      </c>
      <c r="AN14" s="14">
        <f t="shared" si="10"/>
        <v>0.6702999999999999</v>
      </c>
      <c r="AO14" s="14"/>
      <c r="AP14" s="157">
        <v>2.564E-2</v>
      </c>
      <c r="AQ14" s="157">
        <f t="shared" si="11"/>
        <v>0.19124999999999998</v>
      </c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</row>
    <row r="15" spans="1:144" x14ac:dyDescent="0.2">
      <c r="A15" s="10">
        <f t="shared" si="0"/>
        <v>9</v>
      </c>
      <c r="C15" s="14"/>
      <c r="D15" s="14"/>
      <c r="E15" s="14"/>
      <c r="F15" s="14"/>
      <c r="G15" s="14"/>
      <c r="H15" s="14"/>
      <c r="I15" s="14"/>
      <c r="J15" s="14"/>
      <c r="K15" s="14"/>
      <c r="L15" s="14">
        <v>7.2289999999999993E-2</v>
      </c>
      <c r="M15" s="14">
        <f t="shared" si="2"/>
        <v>0.96385999999999994</v>
      </c>
      <c r="N15" s="14"/>
      <c r="O15" s="14">
        <v>6.5600000000000006E-2</v>
      </c>
      <c r="P15" s="14">
        <f t="shared" si="3"/>
        <v>0.90169999999999995</v>
      </c>
      <c r="Q15" s="14"/>
      <c r="R15" s="14">
        <v>5.5800000000000002E-2</v>
      </c>
      <c r="S15" s="14">
        <f t="shared" si="4"/>
        <v>0.80459999999999987</v>
      </c>
      <c r="T15" s="14"/>
      <c r="U15" s="14">
        <v>5.91E-2</v>
      </c>
      <c r="V15" s="14">
        <f t="shared" si="5"/>
        <v>0.61620000000000008</v>
      </c>
      <c r="W15" s="14"/>
      <c r="X15" s="14">
        <v>8.7389999999999995E-2</v>
      </c>
      <c r="Y15" s="14">
        <f t="shared" si="6"/>
        <v>0.86888999999999983</v>
      </c>
      <c r="Z15" s="14"/>
      <c r="AA15" s="157">
        <v>4.462E-2</v>
      </c>
      <c r="AB15" s="157">
        <f t="shared" si="7"/>
        <v>0.48692999999999997</v>
      </c>
      <c r="AC15" s="14"/>
      <c r="AD15" s="14">
        <v>3.175E-2</v>
      </c>
      <c r="AE15" s="14">
        <f t="shared" si="8"/>
        <v>0.27118999999999999</v>
      </c>
      <c r="AF15" s="14"/>
      <c r="AG15" s="14">
        <v>2.564E-2</v>
      </c>
      <c r="AH15" s="14">
        <f t="shared" si="9"/>
        <v>0.21795999999999999</v>
      </c>
      <c r="AI15" s="14"/>
      <c r="AJ15" s="14"/>
      <c r="AK15" s="14"/>
      <c r="AL15" s="14"/>
      <c r="AM15" s="14">
        <v>7.3270000000000002E-2</v>
      </c>
      <c r="AN15" s="14">
        <f t="shared" si="10"/>
        <v>0.74356999999999984</v>
      </c>
      <c r="AO15" s="14"/>
      <c r="AP15" s="157">
        <v>2.564E-2</v>
      </c>
      <c r="AQ15" s="157">
        <f t="shared" si="11"/>
        <v>0.21688999999999997</v>
      </c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</row>
    <row r="16" spans="1:144" x14ac:dyDescent="0.2">
      <c r="A16" s="10">
        <f t="shared" si="0"/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>
        <v>3.6139999999999999E-2</v>
      </c>
      <c r="M16" s="14">
        <f t="shared" si="2"/>
        <v>0.99999999999999989</v>
      </c>
      <c r="N16" s="14"/>
      <c r="O16" s="14">
        <v>6.5500000000000003E-2</v>
      </c>
      <c r="P16" s="14">
        <f t="shared" si="3"/>
        <v>0.96719999999999995</v>
      </c>
      <c r="Q16" s="14"/>
      <c r="R16" s="14">
        <v>5.5899999999999998E-2</v>
      </c>
      <c r="S16" s="14">
        <f t="shared" si="4"/>
        <v>0.86049999999999982</v>
      </c>
      <c r="T16" s="14"/>
      <c r="U16" s="14">
        <v>5.8999999999999997E-2</v>
      </c>
      <c r="V16" s="14">
        <f t="shared" si="5"/>
        <v>0.67520000000000002</v>
      </c>
      <c r="W16" s="14"/>
      <c r="X16" s="14">
        <v>8.7389999999999995E-2</v>
      </c>
      <c r="Y16" s="14">
        <f t="shared" si="6"/>
        <v>0.9562799999999998</v>
      </c>
      <c r="Z16" s="14"/>
      <c r="AA16" s="157">
        <v>4.4609999999999997E-2</v>
      </c>
      <c r="AB16" s="157">
        <f t="shared" si="7"/>
        <v>0.53154000000000001</v>
      </c>
      <c r="AC16" s="14"/>
      <c r="AD16" s="14">
        <v>3.1739999999999997E-2</v>
      </c>
      <c r="AE16" s="14">
        <f t="shared" si="8"/>
        <v>0.30292999999999998</v>
      </c>
      <c r="AF16" s="14"/>
      <c r="AG16" s="14">
        <v>2.564E-2</v>
      </c>
      <c r="AH16" s="14">
        <f t="shared" si="9"/>
        <v>0.24359999999999998</v>
      </c>
      <c r="AI16" s="14"/>
      <c r="AJ16" s="14"/>
      <c r="AK16" s="14"/>
      <c r="AL16" s="14"/>
      <c r="AM16" s="14">
        <v>7.3270000000000002E-2</v>
      </c>
      <c r="AN16" s="14">
        <f t="shared" si="10"/>
        <v>0.81683999999999979</v>
      </c>
      <c r="AO16" s="14"/>
      <c r="AP16" s="157">
        <v>2.564E-2</v>
      </c>
      <c r="AQ16" s="157">
        <f t="shared" si="11"/>
        <v>0.24252999999999997</v>
      </c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</row>
    <row r="17" spans="1:144" x14ac:dyDescent="0.2">
      <c r="A17" s="10">
        <f t="shared" si="0"/>
        <v>11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>
        <v>3.2800000000000003E-2</v>
      </c>
      <c r="P17" s="14">
        <f t="shared" si="3"/>
        <v>1</v>
      </c>
      <c r="Q17" s="14"/>
      <c r="R17" s="14">
        <v>5.5800000000000002E-2</v>
      </c>
      <c r="S17" s="14">
        <f t="shared" si="4"/>
        <v>0.91629999999999978</v>
      </c>
      <c r="T17" s="14"/>
      <c r="U17" s="14">
        <v>5.91E-2</v>
      </c>
      <c r="V17" s="14">
        <f t="shared" si="5"/>
        <v>0.73430000000000006</v>
      </c>
      <c r="W17" s="14"/>
      <c r="X17" s="14">
        <v>4.3720000000000002E-2</v>
      </c>
      <c r="Y17" s="14">
        <f t="shared" si="6"/>
        <v>0.99999999999999978</v>
      </c>
      <c r="Z17" s="14"/>
      <c r="AA17" s="157">
        <v>4.462E-2</v>
      </c>
      <c r="AB17" s="157">
        <f t="shared" si="7"/>
        <v>0.57616000000000001</v>
      </c>
      <c r="AC17" s="14"/>
      <c r="AD17" s="14">
        <v>3.175E-2</v>
      </c>
      <c r="AE17" s="14">
        <f t="shared" si="8"/>
        <v>0.33467999999999998</v>
      </c>
      <c r="AF17" s="14"/>
      <c r="AG17" s="14">
        <v>2.564E-2</v>
      </c>
      <c r="AH17" s="14">
        <f t="shared" si="9"/>
        <v>0.26923999999999998</v>
      </c>
      <c r="AI17" s="14"/>
      <c r="AJ17" s="14"/>
      <c r="AK17" s="14"/>
      <c r="AL17" s="14"/>
      <c r="AM17" s="14">
        <v>7.3270000000000002E-2</v>
      </c>
      <c r="AN17" s="14">
        <f t="shared" si="10"/>
        <v>0.89010999999999973</v>
      </c>
      <c r="AO17" s="14"/>
      <c r="AP17" s="157">
        <v>2.564E-2</v>
      </c>
      <c r="AQ17" s="157">
        <f t="shared" si="11"/>
        <v>0.26816999999999996</v>
      </c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</row>
    <row r="18" spans="1:144" x14ac:dyDescent="0.2">
      <c r="A18" s="10">
        <f t="shared" si="0"/>
        <v>12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>
        <v>5.5800000000000002E-2</v>
      </c>
      <c r="S18" s="14">
        <f t="shared" si="4"/>
        <v>0.97209999999999974</v>
      </c>
      <c r="T18" s="14"/>
      <c r="U18" s="14">
        <v>5.8999999999999997E-2</v>
      </c>
      <c r="V18" s="14">
        <f t="shared" si="5"/>
        <v>0.79330000000000012</v>
      </c>
      <c r="W18" s="14"/>
      <c r="X18" s="14"/>
      <c r="Y18" s="14"/>
      <c r="Z18" s="14"/>
      <c r="AA18" s="157">
        <v>4.4609999999999997E-2</v>
      </c>
      <c r="AB18" s="157">
        <f t="shared" si="7"/>
        <v>0.62077000000000004</v>
      </c>
      <c r="AC18" s="14"/>
      <c r="AD18" s="14">
        <v>3.1739999999999997E-2</v>
      </c>
      <c r="AE18" s="14">
        <f t="shared" si="8"/>
        <v>0.36641999999999997</v>
      </c>
      <c r="AF18" s="14"/>
      <c r="AG18" s="14">
        <v>2.564E-2</v>
      </c>
      <c r="AH18" s="14">
        <f t="shared" si="9"/>
        <v>0.29487999999999998</v>
      </c>
      <c r="AI18" s="14"/>
      <c r="AJ18" s="14"/>
      <c r="AK18" s="14"/>
      <c r="AL18" s="14"/>
      <c r="AM18" s="14">
        <v>7.3270000000000002E-2</v>
      </c>
      <c r="AN18" s="14">
        <f t="shared" si="10"/>
        <v>0.96337999999999968</v>
      </c>
      <c r="AO18" s="14"/>
      <c r="AP18" s="157">
        <v>2.564E-2</v>
      </c>
      <c r="AQ18" s="157">
        <f t="shared" si="11"/>
        <v>0.29380999999999996</v>
      </c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</row>
    <row r="19" spans="1:144" x14ac:dyDescent="0.2">
      <c r="A19" s="10">
        <f t="shared" si="0"/>
        <v>13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>
        <v>2.7900000000000001E-2</v>
      </c>
      <c r="S19" s="14">
        <f t="shared" si="4"/>
        <v>0.99999999999999978</v>
      </c>
      <c r="T19" s="14"/>
      <c r="U19" s="14">
        <v>5.91E-2</v>
      </c>
      <c r="V19" s="14">
        <f t="shared" si="5"/>
        <v>0.85240000000000016</v>
      </c>
      <c r="W19" s="14"/>
      <c r="X19" s="14"/>
      <c r="Y19" s="14"/>
      <c r="Z19" s="14"/>
      <c r="AA19" s="157">
        <v>4.462E-2</v>
      </c>
      <c r="AB19" s="157">
        <f t="shared" si="7"/>
        <v>0.66539000000000004</v>
      </c>
      <c r="AC19" s="14"/>
      <c r="AD19" s="14">
        <v>3.175E-2</v>
      </c>
      <c r="AE19" s="14">
        <f t="shared" si="8"/>
        <v>0.39816999999999997</v>
      </c>
      <c r="AF19" s="14"/>
      <c r="AG19" s="14">
        <v>2.564E-2</v>
      </c>
      <c r="AH19" s="14">
        <f t="shared" si="9"/>
        <v>0.32051999999999997</v>
      </c>
      <c r="AI19" s="14"/>
      <c r="AJ19" s="14"/>
      <c r="AK19" s="14"/>
      <c r="AL19" s="14"/>
      <c r="AM19" s="14">
        <v>3.662E-2</v>
      </c>
      <c r="AN19" s="14">
        <f t="shared" si="10"/>
        <v>0.99999999999999967</v>
      </c>
      <c r="AO19" s="14"/>
      <c r="AP19" s="157">
        <v>2.564E-2</v>
      </c>
      <c r="AQ19" s="157">
        <f t="shared" si="11"/>
        <v>0.31944999999999996</v>
      </c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</row>
    <row r="20" spans="1:144" x14ac:dyDescent="0.2">
      <c r="A20" s="10">
        <f t="shared" si="0"/>
        <v>14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>
        <v>5.8999999999999997E-2</v>
      </c>
      <c r="V20" s="14">
        <f t="shared" si="5"/>
        <v>0.91140000000000021</v>
      </c>
      <c r="W20" s="14"/>
      <c r="X20" s="14"/>
      <c r="Y20" s="14"/>
      <c r="Z20" s="14"/>
      <c r="AA20" s="157">
        <v>4.4609999999999997E-2</v>
      </c>
      <c r="AB20" s="157">
        <f t="shared" si="7"/>
        <v>0.71000000000000008</v>
      </c>
      <c r="AC20" s="14"/>
      <c r="AD20" s="14">
        <v>3.1739999999999997E-2</v>
      </c>
      <c r="AE20" s="14">
        <f t="shared" si="8"/>
        <v>0.42990999999999996</v>
      </c>
      <c r="AF20" s="14"/>
      <c r="AG20" s="14">
        <v>2.564E-2</v>
      </c>
      <c r="AH20" s="14">
        <f t="shared" si="9"/>
        <v>0.34615999999999997</v>
      </c>
      <c r="AI20" s="14"/>
      <c r="AJ20" s="14"/>
      <c r="AK20" s="14"/>
      <c r="AL20" s="14"/>
      <c r="AM20" s="14"/>
      <c r="AN20" s="14"/>
      <c r="AO20" s="14"/>
      <c r="AP20" s="157">
        <v>2.564E-2</v>
      </c>
      <c r="AQ20" s="157">
        <f t="shared" si="11"/>
        <v>0.34508999999999995</v>
      </c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</row>
    <row r="21" spans="1:144" x14ac:dyDescent="0.2">
      <c r="A21" s="10">
        <f t="shared" si="0"/>
        <v>15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>
        <v>5.91E-2</v>
      </c>
      <c r="V21" s="14">
        <f t="shared" si="5"/>
        <v>0.97050000000000025</v>
      </c>
      <c r="W21" s="14"/>
      <c r="X21" s="14"/>
      <c r="Y21" s="14"/>
      <c r="Z21" s="14"/>
      <c r="AA21" s="157">
        <v>4.462E-2</v>
      </c>
      <c r="AB21" s="157">
        <f t="shared" si="7"/>
        <v>0.75462000000000007</v>
      </c>
      <c r="AC21" s="14"/>
      <c r="AD21" s="14">
        <v>3.175E-2</v>
      </c>
      <c r="AE21" s="14">
        <f t="shared" si="8"/>
        <v>0.46165999999999996</v>
      </c>
      <c r="AF21" s="14"/>
      <c r="AG21" s="14">
        <v>2.564E-2</v>
      </c>
      <c r="AH21" s="14">
        <f t="shared" si="9"/>
        <v>0.37179999999999996</v>
      </c>
      <c r="AI21" s="14"/>
      <c r="AJ21" s="14"/>
      <c r="AK21" s="14"/>
      <c r="AL21" s="14"/>
      <c r="AM21" s="14"/>
      <c r="AN21" s="14"/>
      <c r="AO21" s="14"/>
      <c r="AP21" s="157">
        <v>2.564E-2</v>
      </c>
      <c r="AQ21" s="157">
        <f t="shared" si="11"/>
        <v>0.37072999999999995</v>
      </c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</row>
    <row r="22" spans="1:144" x14ac:dyDescent="0.2">
      <c r="A22" s="10">
        <f t="shared" si="0"/>
        <v>16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>
        <v>2.9499999999999998E-2</v>
      </c>
      <c r="V22" s="14">
        <f t="shared" si="5"/>
        <v>1.0000000000000002</v>
      </c>
      <c r="W22" s="14"/>
      <c r="X22" s="14"/>
      <c r="Y22" s="14"/>
      <c r="Z22" s="14"/>
      <c r="AA22" s="157">
        <v>4.4609999999999997E-2</v>
      </c>
      <c r="AB22" s="157">
        <f t="shared" si="7"/>
        <v>0.79923000000000011</v>
      </c>
      <c r="AC22" s="14"/>
      <c r="AD22" s="14">
        <v>3.1739999999999997E-2</v>
      </c>
      <c r="AE22" s="14">
        <f t="shared" si="8"/>
        <v>0.49339999999999995</v>
      </c>
      <c r="AF22" s="14"/>
      <c r="AG22" s="14">
        <v>2.564E-2</v>
      </c>
      <c r="AH22" s="14">
        <f t="shared" si="9"/>
        <v>0.39743999999999996</v>
      </c>
      <c r="AI22" s="14"/>
      <c r="AJ22" s="14"/>
      <c r="AK22" s="14"/>
      <c r="AL22" s="14"/>
      <c r="AM22" s="14"/>
      <c r="AN22" s="14"/>
      <c r="AO22" s="14"/>
      <c r="AP22" s="157">
        <v>2.564E-2</v>
      </c>
      <c r="AQ22" s="157">
        <f t="shared" si="11"/>
        <v>0.39636999999999994</v>
      </c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</row>
    <row r="23" spans="1:144" x14ac:dyDescent="0.2">
      <c r="A23" s="10">
        <f t="shared" si="0"/>
        <v>17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57">
        <v>4.462E-2</v>
      </c>
      <c r="AB23" s="157">
        <f t="shared" si="7"/>
        <v>0.8438500000000001</v>
      </c>
      <c r="AC23" s="14"/>
      <c r="AD23" s="14">
        <v>3.175E-2</v>
      </c>
      <c r="AE23" s="14">
        <f t="shared" si="8"/>
        <v>0.52515000000000001</v>
      </c>
      <c r="AF23" s="14"/>
      <c r="AG23" s="14">
        <v>2.564E-2</v>
      </c>
      <c r="AH23" s="14">
        <f t="shared" si="9"/>
        <v>0.42307999999999996</v>
      </c>
      <c r="AI23" s="14"/>
      <c r="AJ23" s="14"/>
      <c r="AK23" s="14"/>
      <c r="AL23" s="14"/>
      <c r="AM23" s="14"/>
      <c r="AN23" s="14"/>
      <c r="AO23" s="14"/>
      <c r="AP23" s="157">
        <v>2.564E-2</v>
      </c>
      <c r="AQ23" s="157">
        <f t="shared" si="11"/>
        <v>0.42200999999999994</v>
      </c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</row>
    <row r="24" spans="1:144" x14ac:dyDescent="0.2">
      <c r="A24" s="10">
        <f t="shared" si="0"/>
        <v>18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57">
        <v>4.4609999999999997E-2</v>
      </c>
      <c r="AB24" s="157">
        <f t="shared" si="7"/>
        <v>0.88846000000000014</v>
      </c>
      <c r="AC24" s="14"/>
      <c r="AD24" s="14">
        <v>3.1739999999999997E-2</v>
      </c>
      <c r="AE24" s="14">
        <f t="shared" si="8"/>
        <v>0.55689</v>
      </c>
      <c r="AF24" s="14"/>
      <c r="AG24" s="14">
        <v>2.564E-2</v>
      </c>
      <c r="AH24" s="14">
        <f t="shared" si="9"/>
        <v>0.44871999999999995</v>
      </c>
      <c r="AI24" s="14"/>
      <c r="AJ24" s="14"/>
      <c r="AK24" s="14"/>
      <c r="AL24" s="14"/>
      <c r="AM24" s="14"/>
      <c r="AN24" s="14"/>
      <c r="AO24" s="14"/>
      <c r="AP24" s="157">
        <v>2.564E-2</v>
      </c>
      <c r="AQ24" s="157">
        <f t="shared" si="11"/>
        <v>0.44764999999999994</v>
      </c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</row>
    <row r="25" spans="1:144" x14ac:dyDescent="0.2">
      <c r="A25" s="10">
        <f t="shared" si="0"/>
        <v>19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57">
        <v>4.462E-2</v>
      </c>
      <c r="AB25" s="157">
        <f>+AB24+AA25</f>
        <v>0.93308000000000013</v>
      </c>
      <c r="AC25" s="14"/>
      <c r="AD25" s="14">
        <v>3.175E-2</v>
      </c>
      <c r="AE25" s="14">
        <f t="shared" si="8"/>
        <v>0.58864000000000005</v>
      </c>
      <c r="AF25" s="14"/>
      <c r="AG25" s="14">
        <v>2.564E-2</v>
      </c>
      <c r="AH25" s="14">
        <f t="shared" si="9"/>
        <v>0.47435999999999995</v>
      </c>
      <c r="AI25" s="14"/>
      <c r="AJ25" s="14"/>
      <c r="AK25" s="14"/>
      <c r="AL25" s="14"/>
      <c r="AM25" s="14"/>
      <c r="AN25" s="14"/>
      <c r="AO25" s="14"/>
      <c r="AP25" s="157">
        <v>2.564E-2</v>
      </c>
      <c r="AQ25" s="157">
        <f t="shared" si="11"/>
        <v>0.47328999999999993</v>
      </c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</row>
    <row r="26" spans="1:144" x14ac:dyDescent="0.2">
      <c r="A26" s="10">
        <f t="shared" si="0"/>
        <v>20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7">
        <v>4.4609999999999997E-2</v>
      </c>
      <c r="AB26" s="157">
        <f>+AB25+AA26</f>
        <v>0.97769000000000017</v>
      </c>
      <c r="AC26" s="14"/>
      <c r="AD26" s="14">
        <v>3.1739999999999997E-2</v>
      </c>
      <c r="AE26" s="14">
        <f t="shared" si="8"/>
        <v>0.62038000000000004</v>
      </c>
      <c r="AF26" s="14"/>
      <c r="AG26" s="14">
        <v>2.564E-2</v>
      </c>
      <c r="AH26" s="14">
        <f t="shared" si="9"/>
        <v>0.49999999999999994</v>
      </c>
      <c r="AI26" s="14"/>
      <c r="AJ26" s="14"/>
      <c r="AK26" s="14"/>
      <c r="AL26" s="14"/>
      <c r="AM26" s="14"/>
      <c r="AN26" s="14"/>
      <c r="AO26" s="14"/>
      <c r="AP26" s="157">
        <v>2.564E-2</v>
      </c>
      <c r="AQ26" s="157">
        <f t="shared" si="11"/>
        <v>0.49892999999999993</v>
      </c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</row>
    <row r="27" spans="1:144" x14ac:dyDescent="0.2">
      <c r="A27" s="10">
        <f t="shared" si="0"/>
        <v>21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57">
        <v>2.231E-2</v>
      </c>
      <c r="AB27" s="157">
        <f>+AB26+AA27</f>
        <v>1.0000000000000002</v>
      </c>
      <c r="AC27" s="14"/>
      <c r="AD27" s="14">
        <v>3.175E-2</v>
      </c>
      <c r="AE27" s="14">
        <f t="shared" si="8"/>
        <v>0.6521300000000001</v>
      </c>
      <c r="AF27" s="14"/>
      <c r="AG27" s="14">
        <v>2.564E-2</v>
      </c>
      <c r="AH27" s="14">
        <f t="shared" si="9"/>
        <v>0.52564</v>
      </c>
      <c r="AI27" s="14"/>
      <c r="AJ27" s="14"/>
      <c r="AK27" s="14"/>
      <c r="AL27" s="14"/>
      <c r="AM27" s="14"/>
      <c r="AN27" s="14"/>
      <c r="AO27" s="14"/>
      <c r="AP27" s="157">
        <v>2.564E-2</v>
      </c>
      <c r="AQ27" s="157">
        <f t="shared" si="11"/>
        <v>0.52456999999999998</v>
      </c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</row>
    <row r="28" spans="1:144" x14ac:dyDescent="0.2">
      <c r="A28" s="10">
        <f t="shared" si="0"/>
        <v>22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>
        <v>3.1739999999999997E-2</v>
      </c>
      <c r="AE28" s="14">
        <f t="shared" si="8"/>
        <v>0.68387000000000009</v>
      </c>
      <c r="AF28" s="14"/>
      <c r="AG28" s="14">
        <v>2.564E-2</v>
      </c>
      <c r="AH28" s="14">
        <f t="shared" si="9"/>
        <v>0.55127999999999999</v>
      </c>
      <c r="AI28" s="14"/>
      <c r="AJ28" s="14"/>
      <c r="AK28" s="14"/>
      <c r="AL28" s="14"/>
      <c r="AM28" s="14"/>
      <c r="AN28" s="14"/>
      <c r="AO28" s="14"/>
      <c r="AP28" s="157">
        <v>2.564E-2</v>
      </c>
      <c r="AQ28" s="157">
        <f t="shared" si="11"/>
        <v>0.55020999999999998</v>
      </c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</row>
    <row r="29" spans="1:144" x14ac:dyDescent="0.2">
      <c r="A29" s="10">
        <f t="shared" si="0"/>
        <v>23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>
        <v>3.175E-2</v>
      </c>
      <c r="AE29" s="14">
        <f t="shared" si="8"/>
        <v>0.71562000000000014</v>
      </c>
      <c r="AF29" s="14"/>
      <c r="AG29" s="14">
        <v>2.564E-2</v>
      </c>
      <c r="AH29" s="14">
        <f t="shared" si="9"/>
        <v>0.57691999999999999</v>
      </c>
      <c r="AI29" s="14"/>
      <c r="AJ29" s="14"/>
      <c r="AK29" s="14"/>
      <c r="AL29" s="14"/>
      <c r="AM29" s="14"/>
      <c r="AN29" s="14"/>
      <c r="AO29" s="14"/>
      <c r="AP29" s="157">
        <v>2.564E-2</v>
      </c>
      <c r="AQ29" s="157">
        <f t="shared" si="11"/>
        <v>0.57584999999999997</v>
      </c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</row>
    <row r="30" spans="1:144" x14ac:dyDescent="0.2">
      <c r="A30" s="10">
        <f t="shared" si="0"/>
        <v>24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>
        <v>3.1739999999999997E-2</v>
      </c>
      <c r="AE30" s="14">
        <f t="shared" si="8"/>
        <v>0.74736000000000014</v>
      </c>
      <c r="AF30" s="14"/>
      <c r="AG30" s="14">
        <v>2.564E-2</v>
      </c>
      <c r="AH30" s="14">
        <f t="shared" si="9"/>
        <v>0.60255999999999998</v>
      </c>
      <c r="AI30" s="14"/>
      <c r="AJ30" s="14"/>
      <c r="AK30" s="14"/>
      <c r="AL30" s="14"/>
      <c r="AM30" s="14"/>
      <c r="AN30" s="14"/>
      <c r="AO30" s="14"/>
      <c r="AP30" s="157">
        <v>2.564E-2</v>
      </c>
      <c r="AQ30" s="157">
        <f t="shared" si="11"/>
        <v>0.60148999999999997</v>
      </c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</row>
    <row r="31" spans="1:144" x14ac:dyDescent="0.2">
      <c r="A31" s="10">
        <f t="shared" si="0"/>
        <v>25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>
        <v>3.175E-2</v>
      </c>
      <c r="AE31" s="14">
        <f t="shared" si="8"/>
        <v>0.77911000000000019</v>
      </c>
      <c r="AF31" s="14"/>
      <c r="AG31" s="14">
        <v>2.564E-2</v>
      </c>
      <c r="AH31" s="14">
        <f t="shared" si="9"/>
        <v>0.62819999999999998</v>
      </c>
      <c r="AI31" s="14"/>
      <c r="AJ31" s="14"/>
      <c r="AK31" s="14"/>
      <c r="AL31" s="14"/>
      <c r="AM31" s="14"/>
      <c r="AN31" s="14"/>
      <c r="AO31" s="14"/>
      <c r="AP31" s="157">
        <v>2.564E-2</v>
      </c>
      <c r="AQ31" s="157">
        <f t="shared" si="11"/>
        <v>0.62712999999999997</v>
      </c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</row>
    <row r="32" spans="1:144" x14ac:dyDescent="0.2">
      <c r="A32" s="10">
        <f t="shared" si="0"/>
        <v>26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>
        <v>3.1739999999999997E-2</v>
      </c>
      <c r="AE32" s="14">
        <f t="shared" si="8"/>
        <v>0.81085000000000018</v>
      </c>
      <c r="AF32" s="14"/>
      <c r="AG32" s="14">
        <v>2.564E-2</v>
      </c>
      <c r="AH32" s="14">
        <f t="shared" si="9"/>
        <v>0.65383999999999998</v>
      </c>
      <c r="AI32" s="14"/>
      <c r="AJ32" s="14"/>
      <c r="AK32" s="14"/>
      <c r="AL32" s="14"/>
      <c r="AM32" s="14"/>
      <c r="AN32" s="14"/>
      <c r="AO32" s="14"/>
      <c r="AP32" s="157">
        <v>2.564E-2</v>
      </c>
      <c r="AQ32" s="157">
        <f t="shared" si="11"/>
        <v>0.65276999999999996</v>
      </c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</row>
    <row r="33" spans="1:144" x14ac:dyDescent="0.2">
      <c r="A33" s="10">
        <f t="shared" si="0"/>
        <v>27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>
        <v>3.175E-2</v>
      </c>
      <c r="AE33" s="14">
        <f t="shared" si="8"/>
        <v>0.84260000000000024</v>
      </c>
      <c r="AF33" s="14"/>
      <c r="AG33" s="14">
        <v>2.564E-2</v>
      </c>
      <c r="AH33" s="14">
        <f t="shared" si="9"/>
        <v>0.67947999999999997</v>
      </c>
      <c r="AI33" s="14"/>
      <c r="AJ33" s="14"/>
      <c r="AK33" s="14"/>
      <c r="AL33" s="14"/>
      <c r="AM33" s="14"/>
      <c r="AN33" s="14"/>
      <c r="AO33" s="14"/>
      <c r="AP33" s="157">
        <v>2.564E-2</v>
      </c>
      <c r="AQ33" s="157">
        <f t="shared" si="11"/>
        <v>0.67840999999999996</v>
      </c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</row>
    <row r="34" spans="1:144" x14ac:dyDescent="0.2">
      <c r="A34" s="10">
        <f t="shared" si="0"/>
        <v>28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>
        <v>3.1739999999999997E-2</v>
      </c>
      <c r="AE34" s="14">
        <f t="shared" si="8"/>
        <v>0.87434000000000023</v>
      </c>
      <c r="AF34" s="14"/>
      <c r="AG34" s="14">
        <v>2.564E-2</v>
      </c>
      <c r="AH34" s="14">
        <f t="shared" si="9"/>
        <v>0.70511999999999997</v>
      </c>
      <c r="AI34" s="14"/>
      <c r="AJ34" s="14"/>
      <c r="AK34" s="14"/>
      <c r="AL34" s="14"/>
      <c r="AM34" s="14"/>
      <c r="AN34" s="14"/>
      <c r="AO34" s="14"/>
      <c r="AP34" s="157">
        <v>2.564E-2</v>
      </c>
      <c r="AQ34" s="157">
        <f t="shared" si="11"/>
        <v>0.70404999999999995</v>
      </c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</row>
    <row r="35" spans="1:144" x14ac:dyDescent="0.2">
      <c r="A35" s="10">
        <f t="shared" si="0"/>
        <v>29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>
        <v>3.175E-2</v>
      </c>
      <c r="AE35" s="14">
        <f t="shared" si="8"/>
        <v>0.90609000000000028</v>
      </c>
      <c r="AF35" s="14"/>
      <c r="AG35" s="14">
        <v>2.564E-2</v>
      </c>
      <c r="AH35" s="14">
        <f t="shared" si="9"/>
        <v>0.73075999999999997</v>
      </c>
      <c r="AI35" s="14"/>
      <c r="AJ35" s="14"/>
      <c r="AK35" s="14"/>
      <c r="AL35" s="14"/>
      <c r="AM35" s="14"/>
      <c r="AN35" s="14"/>
      <c r="AO35" s="14"/>
      <c r="AP35" s="157">
        <v>2.564E-2</v>
      </c>
      <c r="AQ35" s="157">
        <f t="shared" si="11"/>
        <v>0.72968999999999995</v>
      </c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</row>
    <row r="36" spans="1:144" x14ac:dyDescent="0.2">
      <c r="A36" s="10">
        <f t="shared" si="0"/>
        <v>30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>
        <v>3.1739999999999997E-2</v>
      </c>
      <c r="AE36" s="14">
        <f t="shared" si="8"/>
        <v>0.93783000000000027</v>
      </c>
      <c r="AF36" s="14"/>
      <c r="AG36" s="14">
        <v>2.564E-2</v>
      </c>
      <c r="AH36" s="14">
        <f t="shared" si="9"/>
        <v>0.75639999999999996</v>
      </c>
      <c r="AI36" s="14"/>
      <c r="AJ36" s="14"/>
      <c r="AK36" s="14"/>
      <c r="AL36" s="14"/>
      <c r="AM36" s="14"/>
      <c r="AN36" s="14"/>
      <c r="AO36" s="14"/>
      <c r="AP36" s="157">
        <v>2.564E-2</v>
      </c>
      <c r="AQ36" s="157">
        <f t="shared" si="11"/>
        <v>0.75532999999999995</v>
      </c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</row>
    <row r="37" spans="1:144" x14ac:dyDescent="0.2">
      <c r="A37" s="10">
        <f t="shared" si="0"/>
        <v>31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>
        <v>3.175E-2</v>
      </c>
      <c r="AE37" s="14">
        <f t="shared" si="8"/>
        <v>0.96958000000000033</v>
      </c>
      <c r="AF37" s="14"/>
      <c r="AG37" s="14">
        <v>2.564E-2</v>
      </c>
      <c r="AH37" s="14">
        <f t="shared" si="9"/>
        <v>0.78203999999999996</v>
      </c>
      <c r="AI37" s="14"/>
      <c r="AJ37" s="14"/>
      <c r="AK37" s="14"/>
      <c r="AL37" s="14"/>
      <c r="AM37" s="14"/>
      <c r="AN37" s="14"/>
      <c r="AO37" s="14"/>
      <c r="AP37" s="157">
        <v>2.564E-2</v>
      </c>
      <c r="AQ37" s="157">
        <f t="shared" si="11"/>
        <v>0.78096999999999994</v>
      </c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</row>
    <row r="38" spans="1:144" x14ac:dyDescent="0.2">
      <c r="A38" s="10">
        <f t="shared" si="0"/>
        <v>32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>
        <v>3.0419999999999999E-2</v>
      </c>
      <c r="AE38" s="14">
        <f t="shared" si="8"/>
        <v>1.0000000000000002</v>
      </c>
      <c r="AF38" s="14"/>
      <c r="AG38" s="14">
        <v>2.564E-2</v>
      </c>
      <c r="AH38" s="14">
        <f t="shared" si="9"/>
        <v>0.80767999999999995</v>
      </c>
      <c r="AI38" s="14"/>
      <c r="AJ38" s="14"/>
      <c r="AK38" s="14"/>
      <c r="AL38" s="14"/>
      <c r="AM38" s="14"/>
      <c r="AN38" s="14"/>
      <c r="AO38" s="14"/>
      <c r="AP38" s="157">
        <v>2.564E-2</v>
      </c>
      <c r="AQ38" s="157">
        <f t="shared" si="11"/>
        <v>0.80660999999999994</v>
      </c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</row>
    <row r="39" spans="1:144" x14ac:dyDescent="0.2">
      <c r="A39" s="10">
        <f t="shared" si="0"/>
        <v>33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>
        <v>2.564E-2</v>
      </c>
      <c r="AH39" s="14">
        <f t="shared" si="9"/>
        <v>0.83331999999999995</v>
      </c>
      <c r="AI39" s="14"/>
      <c r="AJ39" s="14"/>
      <c r="AK39" s="14"/>
      <c r="AL39" s="14"/>
      <c r="AM39" s="14"/>
      <c r="AN39" s="14"/>
      <c r="AO39" s="14"/>
      <c r="AP39" s="157">
        <v>2.564E-2</v>
      </c>
      <c r="AQ39" s="157">
        <f t="shared" si="11"/>
        <v>0.83224999999999993</v>
      </c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</row>
    <row r="40" spans="1:144" x14ac:dyDescent="0.2">
      <c r="A40" s="10">
        <f t="shared" si="0"/>
        <v>34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>
        <v>2.564E-2</v>
      </c>
      <c r="AH40" s="14">
        <f t="shared" si="9"/>
        <v>0.85895999999999995</v>
      </c>
      <c r="AI40" s="14"/>
      <c r="AJ40" s="14"/>
      <c r="AK40" s="14"/>
      <c r="AL40" s="14"/>
      <c r="AM40" s="14"/>
      <c r="AN40" s="14"/>
      <c r="AO40" s="14"/>
      <c r="AP40" s="157">
        <v>2.564E-2</v>
      </c>
      <c r="AQ40" s="157">
        <f t="shared" si="11"/>
        <v>0.85788999999999993</v>
      </c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</row>
    <row r="41" spans="1:144" x14ac:dyDescent="0.2">
      <c r="A41" s="10">
        <f t="shared" si="0"/>
        <v>35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>
        <v>2.564E-2</v>
      </c>
      <c r="AH41" s="14">
        <f t="shared" si="9"/>
        <v>0.88459999999999994</v>
      </c>
      <c r="AI41" s="14"/>
      <c r="AJ41" s="14"/>
      <c r="AK41" s="14"/>
      <c r="AL41" s="14"/>
      <c r="AM41" s="14"/>
      <c r="AN41" s="14"/>
      <c r="AO41" s="14"/>
      <c r="AP41" s="157">
        <v>2.564E-2</v>
      </c>
      <c r="AQ41" s="157">
        <f t="shared" si="11"/>
        <v>0.88352999999999993</v>
      </c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</row>
    <row r="42" spans="1:144" x14ac:dyDescent="0.2">
      <c r="A42" s="10">
        <f t="shared" si="0"/>
        <v>36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>
        <v>2.564E-2</v>
      </c>
      <c r="AH42" s="14">
        <f t="shared" si="9"/>
        <v>0.91023999999999994</v>
      </c>
      <c r="AI42" s="14"/>
      <c r="AJ42" s="14"/>
      <c r="AK42" s="14"/>
      <c r="AL42" s="14"/>
      <c r="AM42" s="14"/>
      <c r="AN42" s="14"/>
      <c r="AO42" s="14"/>
      <c r="AP42" s="157">
        <v>2.564E-2</v>
      </c>
      <c r="AQ42" s="157">
        <f t="shared" si="11"/>
        <v>0.90916999999999992</v>
      </c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</row>
    <row r="43" spans="1:144" x14ac:dyDescent="0.2">
      <c r="A43" s="10">
        <f t="shared" si="0"/>
        <v>37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>
        <v>2.564E-2</v>
      </c>
      <c r="AH43" s="14">
        <f t="shared" si="9"/>
        <v>0.93587999999999993</v>
      </c>
      <c r="AI43" s="14"/>
      <c r="AJ43" s="14"/>
      <c r="AK43" s="14"/>
      <c r="AL43" s="14"/>
      <c r="AM43" s="14"/>
      <c r="AN43" s="14"/>
      <c r="AO43" s="14"/>
      <c r="AP43" s="157">
        <v>2.564E-2</v>
      </c>
      <c r="AQ43" s="157">
        <f t="shared" si="11"/>
        <v>0.93480999999999992</v>
      </c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</row>
    <row r="44" spans="1:144" x14ac:dyDescent="0.2">
      <c r="A44" s="10">
        <f t="shared" si="0"/>
        <v>38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>
        <v>2.564E-2</v>
      </c>
      <c r="AH44" s="14">
        <f t="shared" si="9"/>
        <v>0.96151999999999993</v>
      </c>
      <c r="AI44" s="14"/>
      <c r="AJ44" s="14"/>
      <c r="AK44" s="14"/>
      <c r="AL44" s="14"/>
      <c r="AM44" s="14"/>
      <c r="AN44" s="14"/>
      <c r="AO44" s="14"/>
      <c r="AP44" s="157">
        <v>2.564E-2</v>
      </c>
      <c r="AQ44" s="157">
        <f t="shared" si="11"/>
        <v>0.96044999999999991</v>
      </c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</row>
    <row r="45" spans="1:144" x14ac:dyDescent="0.2">
      <c r="A45" s="10">
        <f t="shared" si="0"/>
        <v>39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>
        <v>2.564E-2</v>
      </c>
      <c r="AH45" s="14">
        <f t="shared" si="9"/>
        <v>0.98715999999999993</v>
      </c>
      <c r="AI45" s="14"/>
      <c r="AJ45" s="14"/>
      <c r="AK45" s="14"/>
      <c r="AL45" s="14"/>
      <c r="AM45" s="14"/>
      <c r="AN45" s="14"/>
      <c r="AO45" s="14"/>
      <c r="AP45" s="157">
        <v>2.564E-2</v>
      </c>
      <c r="AQ45" s="157">
        <f t="shared" si="11"/>
        <v>0.98608999999999991</v>
      </c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</row>
    <row r="46" spans="1:144" x14ac:dyDescent="0.2">
      <c r="A46" s="10">
        <f t="shared" si="0"/>
        <v>40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>
        <v>1.2840000000000001E-2</v>
      </c>
      <c r="AH46" s="14">
        <f t="shared" si="9"/>
        <v>0.99999999999999989</v>
      </c>
      <c r="AI46" s="14"/>
      <c r="AJ46" s="14"/>
      <c r="AK46" s="14"/>
      <c r="AL46" s="14"/>
      <c r="AM46" s="14"/>
      <c r="AN46" s="14"/>
      <c r="AO46" s="14"/>
      <c r="AP46" s="157">
        <v>1.391E-2</v>
      </c>
      <c r="AQ46" s="157">
        <f t="shared" si="11"/>
        <v>0.99999999999999989</v>
      </c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</row>
    <row r="47" spans="1:144" x14ac:dyDescent="0.2">
      <c r="A47" s="10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</row>
    <row r="48" spans="1:144" x14ac:dyDescent="0.2">
      <c r="A48" s="1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</row>
    <row r="49" spans="1:144" x14ac:dyDescent="0.2">
      <c r="A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</row>
    <row r="50" spans="1:144" x14ac:dyDescent="0.2">
      <c r="A50" s="1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</row>
    <row r="51" spans="1:144" x14ac:dyDescent="0.2">
      <c r="A51" s="10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</row>
    <row r="52" spans="1:144" x14ac:dyDescent="0.2">
      <c r="A52" s="10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</row>
    <row r="53" spans="1:144" x14ac:dyDescent="0.2">
      <c r="A53" s="10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</row>
    <row r="54" spans="1:144" x14ac:dyDescent="0.2">
      <c r="A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</row>
    <row r="55" spans="1:144" x14ac:dyDescent="0.2">
      <c r="A55" s="10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</row>
    <row r="56" spans="1:144" x14ac:dyDescent="0.2">
      <c r="A56" s="10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</row>
    <row r="57" spans="1:144" x14ac:dyDescent="0.2">
      <c r="A57" s="10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</row>
    <row r="58" spans="1:144" x14ac:dyDescent="0.2">
      <c r="A58" s="10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</row>
    <row r="59" spans="1:144" x14ac:dyDescent="0.2">
      <c r="A59" s="10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</row>
    <row r="60" spans="1:144" x14ac:dyDescent="0.2">
      <c r="A60" s="10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</row>
    <row r="61" spans="1:144" x14ac:dyDescent="0.2">
      <c r="A61" s="10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</row>
    <row r="62" spans="1:144" x14ac:dyDescent="0.2">
      <c r="A62" s="10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</row>
    <row r="63" spans="1:144" x14ac:dyDescent="0.2">
      <c r="A63" s="10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</row>
    <row r="64" spans="1:144" x14ac:dyDescent="0.2">
      <c r="A64" s="10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</row>
    <row r="65" spans="1:144" x14ac:dyDescent="0.2">
      <c r="A65" s="10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</row>
    <row r="66" spans="1:144" x14ac:dyDescent="0.2">
      <c r="A66" s="10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</row>
    <row r="67" spans="1:144" x14ac:dyDescent="0.2">
      <c r="A67" s="10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</row>
    <row r="68" spans="1:144" x14ac:dyDescent="0.2">
      <c r="A68" s="10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</row>
    <row r="69" spans="1:144" x14ac:dyDescent="0.2">
      <c r="A69" s="10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</row>
    <row r="70" spans="1:144" x14ac:dyDescent="0.2">
      <c r="A70" s="10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</row>
    <row r="71" spans="1:144" x14ac:dyDescent="0.2">
      <c r="A71" s="10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</row>
    <row r="72" spans="1:144" x14ac:dyDescent="0.2">
      <c r="A72" s="10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</row>
    <row r="73" spans="1:144" x14ac:dyDescent="0.2">
      <c r="A73" s="10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</row>
    <row r="74" spans="1:144" x14ac:dyDescent="0.2">
      <c r="A74" s="10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</row>
    <row r="75" spans="1:144" x14ac:dyDescent="0.2">
      <c r="A75" s="10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</row>
    <row r="76" spans="1:144" x14ac:dyDescent="0.2">
      <c r="A76" s="10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</row>
    <row r="77" spans="1:144" x14ac:dyDescent="0.2">
      <c r="A77" s="10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</row>
    <row r="78" spans="1:144" x14ac:dyDescent="0.2">
      <c r="A78" s="10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</row>
    <row r="79" spans="1:144" x14ac:dyDescent="0.2">
      <c r="A79" s="10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</row>
    <row r="80" spans="1:144" x14ac:dyDescent="0.2">
      <c r="A80" s="10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</row>
    <row r="81" spans="1:144" x14ac:dyDescent="0.2">
      <c r="A81" s="10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</row>
    <row r="82" spans="1:144" x14ac:dyDescent="0.2">
      <c r="A82" s="10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</row>
    <row r="83" spans="1:144" x14ac:dyDescent="0.2">
      <c r="A83" s="10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</row>
    <row r="84" spans="1:144" x14ac:dyDescent="0.2">
      <c r="A84" s="10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</row>
    <row r="85" spans="1:144" x14ac:dyDescent="0.2">
      <c r="A85" s="10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</row>
    <row r="86" spans="1:144" x14ac:dyDescent="0.2">
      <c r="A86" s="10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</row>
    <row r="87" spans="1:144" x14ac:dyDescent="0.2">
      <c r="A87" s="10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</row>
    <row r="88" spans="1:144" x14ac:dyDescent="0.2">
      <c r="A88" s="10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</row>
    <row r="89" spans="1:144" x14ac:dyDescent="0.2">
      <c r="A89" s="10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</row>
    <row r="90" spans="1:144" x14ac:dyDescent="0.2">
      <c r="A90" s="10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</row>
    <row r="91" spans="1:144" x14ac:dyDescent="0.2">
      <c r="A91" s="10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</row>
    <row r="92" spans="1:144" x14ac:dyDescent="0.2">
      <c r="A92" s="10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</row>
    <row r="93" spans="1:144" x14ac:dyDescent="0.2">
      <c r="A93" s="10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</row>
    <row r="94" spans="1:144" x14ac:dyDescent="0.2">
      <c r="A94" s="10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</row>
    <row r="95" spans="1:144" x14ac:dyDescent="0.2">
      <c r="A95" s="10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</row>
    <row r="96" spans="1:144" x14ac:dyDescent="0.2">
      <c r="A96" s="10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</row>
    <row r="97" spans="1:144" x14ac:dyDescent="0.2">
      <c r="A97" s="10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</row>
    <row r="98" spans="1:144" x14ac:dyDescent="0.2">
      <c r="A98" s="10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</row>
    <row r="99" spans="1:144" x14ac:dyDescent="0.2">
      <c r="A99" s="10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</row>
    <row r="100" spans="1:144" x14ac:dyDescent="0.2">
      <c r="A100" s="10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</row>
    <row r="101" spans="1:144" x14ac:dyDescent="0.2">
      <c r="A101" s="10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</row>
    <row r="102" spans="1:144" x14ac:dyDescent="0.2">
      <c r="A102" s="10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</row>
    <row r="103" spans="1:144" x14ac:dyDescent="0.2">
      <c r="A103" s="10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</row>
    <row r="104" spans="1:144" x14ac:dyDescent="0.2">
      <c r="A104" s="10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</row>
    <row r="105" spans="1:144" x14ac:dyDescent="0.2">
      <c r="A105" s="10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</row>
    <row r="106" spans="1:144" x14ac:dyDescent="0.2">
      <c r="A106" s="10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</row>
    <row r="107" spans="1:144" x14ac:dyDescent="0.2">
      <c r="A107" s="10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</row>
    <row r="108" spans="1:144" x14ac:dyDescent="0.2">
      <c r="A108" s="10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</row>
    <row r="109" spans="1:144" x14ac:dyDescent="0.2">
      <c r="A109" s="10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</row>
    <row r="110" spans="1:144" x14ac:dyDescent="0.2">
      <c r="A110" s="10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</row>
    <row r="111" spans="1:144" x14ac:dyDescent="0.2">
      <c r="A111" s="10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</row>
    <row r="112" spans="1:144" x14ac:dyDescent="0.2">
      <c r="A112" s="10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</row>
    <row r="113" spans="1:144" x14ac:dyDescent="0.2">
      <c r="A113" s="10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</row>
    <row r="114" spans="1:144" x14ac:dyDescent="0.2">
      <c r="A114" s="10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</row>
    <row r="115" spans="1:144" x14ac:dyDescent="0.2">
      <c r="A115" s="10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</row>
    <row r="116" spans="1:144" x14ac:dyDescent="0.2">
      <c r="A116" s="10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</row>
    <row r="117" spans="1:144" x14ac:dyDescent="0.2">
      <c r="A117" s="10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</row>
    <row r="118" spans="1:144" x14ac:dyDescent="0.2">
      <c r="A118" s="10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</row>
    <row r="119" spans="1:144" x14ac:dyDescent="0.2">
      <c r="A119" s="10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</row>
    <row r="120" spans="1:144" x14ac:dyDescent="0.2">
      <c r="A120" s="10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</row>
    <row r="121" spans="1:144" x14ac:dyDescent="0.2">
      <c r="A121" s="10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</row>
    <row r="122" spans="1:144" x14ac:dyDescent="0.2">
      <c r="A122" s="10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</row>
    <row r="123" spans="1:144" x14ac:dyDescent="0.2">
      <c r="A123" s="10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</row>
    <row r="124" spans="1:144" x14ac:dyDescent="0.2">
      <c r="A124" s="10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</row>
    <row r="125" spans="1:144" x14ac:dyDescent="0.2">
      <c r="A125" s="10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</row>
    <row r="126" spans="1:144" x14ac:dyDescent="0.2">
      <c r="A126" s="10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</row>
    <row r="127" spans="1:144" x14ac:dyDescent="0.2">
      <c r="A127" s="10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</row>
    <row r="128" spans="1:144" x14ac:dyDescent="0.2">
      <c r="A128" s="10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</row>
    <row r="129" spans="1:144" x14ac:dyDescent="0.2">
      <c r="A129" s="10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</row>
    <row r="130" spans="1:144" x14ac:dyDescent="0.2">
      <c r="A130" s="10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</row>
    <row r="131" spans="1:144" x14ac:dyDescent="0.2">
      <c r="A131" s="10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</row>
    <row r="132" spans="1:144" x14ac:dyDescent="0.2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</row>
    <row r="133" spans="1:144" x14ac:dyDescent="0.2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</row>
    <row r="134" spans="1:144" x14ac:dyDescent="0.2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</row>
    <row r="135" spans="1:144" x14ac:dyDescent="0.2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</row>
    <row r="136" spans="1:144" x14ac:dyDescent="0.2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</row>
    <row r="137" spans="1:144" x14ac:dyDescent="0.2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</row>
    <row r="138" spans="1:144" x14ac:dyDescent="0.2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</row>
    <row r="139" spans="1:144" x14ac:dyDescent="0.2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</row>
    <row r="140" spans="1:144" x14ac:dyDescent="0.2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</row>
    <row r="141" spans="1:144" x14ac:dyDescent="0.2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</row>
    <row r="142" spans="1:144" x14ac:dyDescent="0.2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</row>
    <row r="143" spans="1:144" x14ac:dyDescent="0.2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</row>
    <row r="144" spans="1:144" x14ac:dyDescent="0.2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</row>
    <row r="145" spans="3:144" x14ac:dyDescent="0.2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</row>
    <row r="146" spans="3:144" x14ac:dyDescent="0.2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</row>
    <row r="147" spans="3:144" x14ac:dyDescent="0.2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</row>
    <row r="148" spans="3:144" x14ac:dyDescent="0.2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</row>
    <row r="149" spans="3:144" x14ac:dyDescent="0.2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</row>
    <row r="150" spans="3:144" x14ac:dyDescent="0.2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</row>
    <row r="151" spans="3:144" x14ac:dyDescent="0.2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</row>
    <row r="152" spans="3:144" x14ac:dyDescent="0.2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</row>
    <row r="153" spans="3:144" x14ac:dyDescent="0.2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</row>
    <row r="154" spans="3:144" x14ac:dyDescent="0.2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</row>
    <row r="155" spans="3:144" x14ac:dyDescent="0.2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</row>
    <row r="156" spans="3:144" x14ac:dyDescent="0.2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</row>
    <row r="157" spans="3:144" x14ac:dyDescent="0.2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</row>
    <row r="158" spans="3:144" x14ac:dyDescent="0.2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</row>
    <row r="159" spans="3:144" x14ac:dyDescent="0.2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</row>
    <row r="160" spans="3:144" x14ac:dyDescent="0.2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</row>
    <row r="161" spans="3:144" x14ac:dyDescent="0.2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</row>
    <row r="162" spans="3:144" x14ac:dyDescent="0.2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</row>
    <row r="163" spans="3:144" x14ac:dyDescent="0.2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</row>
    <row r="164" spans="3:144" x14ac:dyDescent="0.2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</row>
    <row r="165" spans="3:144" x14ac:dyDescent="0.2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</row>
    <row r="166" spans="3:144" x14ac:dyDescent="0.2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</row>
    <row r="167" spans="3:144" x14ac:dyDescent="0.2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</row>
    <row r="168" spans="3:144" x14ac:dyDescent="0.2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</row>
    <row r="169" spans="3:144" x14ac:dyDescent="0.2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</row>
    <row r="170" spans="3:144" x14ac:dyDescent="0.2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</row>
    <row r="171" spans="3:144" x14ac:dyDescent="0.2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</row>
    <row r="172" spans="3:144" x14ac:dyDescent="0.2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</row>
    <row r="173" spans="3:144" x14ac:dyDescent="0.2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</row>
    <row r="174" spans="3:144" x14ac:dyDescent="0.2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</row>
    <row r="175" spans="3:144" x14ac:dyDescent="0.2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</row>
    <row r="176" spans="3:144" x14ac:dyDescent="0.2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</row>
    <row r="177" spans="3:144" x14ac:dyDescent="0.2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</row>
    <row r="178" spans="3:144" x14ac:dyDescent="0.2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</row>
    <row r="179" spans="3:144" x14ac:dyDescent="0.2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</row>
    <row r="180" spans="3:144" x14ac:dyDescent="0.2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</row>
    <row r="181" spans="3:144" x14ac:dyDescent="0.2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</row>
    <row r="182" spans="3:144" x14ac:dyDescent="0.2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</row>
    <row r="183" spans="3:144" x14ac:dyDescent="0.2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</row>
    <row r="184" spans="3:144" x14ac:dyDescent="0.2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</row>
    <row r="185" spans="3:144" x14ac:dyDescent="0.2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</row>
    <row r="186" spans="3:144" x14ac:dyDescent="0.2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</row>
    <row r="187" spans="3:144" x14ac:dyDescent="0.2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</row>
    <row r="188" spans="3:144" x14ac:dyDescent="0.2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</row>
    <row r="189" spans="3:144" x14ac:dyDescent="0.2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</row>
    <row r="190" spans="3:144" x14ac:dyDescent="0.2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</row>
    <row r="191" spans="3:144" x14ac:dyDescent="0.2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</row>
    <row r="192" spans="3:144" x14ac:dyDescent="0.2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</row>
    <row r="193" spans="3:144" x14ac:dyDescent="0.2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</row>
    <row r="194" spans="3:144" x14ac:dyDescent="0.2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</row>
    <row r="195" spans="3:144" x14ac:dyDescent="0.2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</row>
    <row r="196" spans="3:144" x14ac:dyDescent="0.2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</row>
    <row r="197" spans="3:144" x14ac:dyDescent="0.2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</row>
    <row r="198" spans="3:144" x14ac:dyDescent="0.2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</row>
    <row r="199" spans="3:144" x14ac:dyDescent="0.2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</row>
    <row r="200" spans="3:144" x14ac:dyDescent="0.2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</row>
    <row r="201" spans="3:144" x14ac:dyDescent="0.2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</row>
    <row r="202" spans="3:144" x14ac:dyDescent="0.2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</row>
    <row r="203" spans="3:144" x14ac:dyDescent="0.2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</row>
    <row r="204" spans="3:144" x14ac:dyDescent="0.2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</row>
    <row r="205" spans="3:144" x14ac:dyDescent="0.2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</row>
    <row r="206" spans="3:144" x14ac:dyDescent="0.2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</row>
    <row r="207" spans="3:144" x14ac:dyDescent="0.2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</row>
    <row r="208" spans="3:144" x14ac:dyDescent="0.2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</row>
    <row r="209" spans="3:144" x14ac:dyDescent="0.2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</row>
    <row r="210" spans="3:144" x14ac:dyDescent="0.2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</row>
    <row r="211" spans="3:144" x14ac:dyDescent="0.2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</row>
    <row r="212" spans="3:144" x14ac:dyDescent="0.2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</row>
    <row r="213" spans="3:144" x14ac:dyDescent="0.2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</row>
    <row r="214" spans="3:144" x14ac:dyDescent="0.2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</row>
    <row r="215" spans="3:144" x14ac:dyDescent="0.2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</row>
    <row r="216" spans="3:144" x14ac:dyDescent="0.2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</row>
    <row r="217" spans="3:144" x14ac:dyDescent="0.2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</row>
    <row r="218" spans="3:144" x14ac:dyDescent="0.2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</row>
    <row r="219" spans="3:144" x14ac:dyDescent="0.2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</row>
    <row r="220" spans="3:144" x14ac:dyDescent="0.2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</row>
    <row r="221" spans="3:144" x14ac:dyDescent="0.2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</row>
    <row r="222" spans="3:144" x14ac:dyDescent="0.2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</row>
    <row r="223" spans="3:144" x14ac:dyDescent="0.2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</row>
    <row r="224" spans="3:144" x14ac:dyDescent="0.2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</row>
    <row r="225" spans="3:144" x14ac:dyDescent="0.2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</row>
    <row r="226" spans="3:144" x14ac:dyDescent="0.2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</row>
    <row r="227" spans="3:144" x14ac:dyDescent="0.2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</row>
    <row r="228" spans="3:144" x14ac:dyDescent="0.2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</row>
    <row r="229" spans="3:144" x14ac:dyDescent="0.2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</row>
    <row r="230" spans="3:144" x14ac:dyDescent="0.2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</row>
    <row r="231" spans="3:144" x14ac:dyDescent="0.2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</row>
    <row r="232" spans="3:144" x14ac:dyDescent="0.2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</row>
    <row r="233" spans="3:144" x14ac:dyDescent="0.2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</row>
    <row r="234" spans="3:144" x14ac:dyDescent="0.2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</row>
    <row r="235" spans="3:144" x14ac:dyDescent="0.2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</row>
    <row r="236" spans="3:144" x14ac:dyDescent="0.2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</row>
    <row r="237" spans="3:144" x14ac:dyDescent="0.2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</row>
    <row r="238" spans="3:144" x14ac:dyDescent="0.2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</row>
    <row r="239" spans="3:144" x14ac:dyDescent="0.2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</row>
    <row r="240" spans="3:144" x14ac:dyDescent="0.2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</row>
    <row r="241" spans="3:144" x14ac:dyDescent="0.2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</row>
    <row r="242" spans="3:144" x14ac:dyDescent="0.2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</row>
    <row r="243" spans="3:144" x14ac:dyDescent="0.2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</row>
    <row r="244" spans="3:144" x14ac:dyDescent="0.2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</row>
    <row r="245" spans="3:144" x14ac:dyDescent="0.2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</row>
    <row r="246" spans="3:144" x14ac:dyDescent="0.2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</row>
    <row r="247" spans="3:144" x14ac:dyDescent="0.2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</row>
    <row r="248" spans="3:144" x14ac:dyDescent="0.2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</row>
    <row r="249" spans="3:144" x14ac:dyDescent="0.2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</row>
    <row r="250" spans="3:144" x14ac:dyDescent="0.2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</row>
    <row r="251" spans="3:144" x14ac:dyDescent="0.2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</row>
    <row r="252" spans="3:144" x14ac:dyDescent="0.2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</row>
    <row r="253" spans="3:144" x14ac:dyDescent="0.2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</row>
    <row r="254" spans="3:144" x14ac:dyDescent="0.2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</row>
    <row r="255" spans="3:144" x14ac:dyDescent="0.2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</row>
    <row r="256" spans="3:144" x14ac:dyDescent="0.2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</row>
    <row r="257" spans="3:144" x14ac:dyDescent="0.2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</row>
    <row r="258" spans="3:144" x14ac:dyDescent="0.2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</row>
    <row r="259" spans="3:144" x14ac:dyDescent="0.2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</row>
    <row r="260" spans="3:144" x14ac:dyDescent="0.2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</row>
    <row r="261" spans="3:144" x14ac:dyDescent="0.2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</row>
    <row r="262" spans="3:144" x14ac:dyDescent="0.2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</row>
    <row r="263" spans="3:144" x14ac:dyDescent="0.2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</row>
    <row r="264" spans="3:144" x14ac:dyDescent="0.2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</row>
    <row r="265" spans="3:144" x14ac:dyDescent="0.2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</row>
    <row r="266" spans="3:144" x14ac:dyDescent="0.2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</row>
    <row r="267" spans="3:144" x14ac:dyDescent="0.2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</row>
    <row r="268" spans="3:144" x14ac:dyDescent="0.2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</row>
    <row r="269" spans="3:144" x14ac:dyDescent="0.2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</row>
    <row r="270" spans="3:144" x14ac:dyDescent="0.2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</row>
    <row r="271" spans="3:144" x14ac:dyDescent="0.2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</row>
    <row r="272" spans="3:144" x14ac:dyDescent="0.2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</row>
    <row r="273" spans="3:144" x14ac:dyDescent="0.2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</row>
    <row r="274" spans="3:144" x14ac:dyDescent="0.2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</row>
    <row r="275" spans="3:144" x14ac:dyDescent="0.2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</row>
    <row r="276" spans="3:144" x14ac:dyDescent="0.2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</row>
    <row r="277" spans="3:144" x14ac:dyDescent="0.2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</row>
    <row r="278" spans="3:144" x14ac:dyDescent="0.2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</row>
    <row r="279" spans="3:144" x14ac:dyDescent="0.2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</row>
    <row r="280" spans="3:144" x14ac:dyDescent="0.2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</row>
    <row r="281" spans="3:144" x14ac:dyDescent="0.2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</row>
    <row r="282" spans="3:144" x14ac:dyDescent="0.2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</row>
    <row r="283" spans="3:144" x14ac:dyDescent="0.2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</row>
    <row r="284" spans="3:144" x14ac:dyDescent="0.2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</row>
    <row r="285" spans="3:144" x14ac:dyDescent="0.2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</row>
    <row r="286" spans="3:144" x14ac:dyDescent="0.2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</row>
    <row r="287" spans="3:144" x14ac:dyDescent="0.2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</row>
    <row r="288" spans="3:144" x14ac:dyDescent="0.2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</row>
    <row r="289" spans="3:144" x14ac:dyDescent="0.2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</row>
    <row r="290" spans="3:144" x14ac:dyDescent="0.2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</row>
    <row r="291" spans="3:144" x14ac:dyDescent="0.2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</row>
    <row r="292" spans="3:144" x14ac:dyDescent="0.2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</row>
    <row r="293" spans="3:144" x14ac:dyDescent="0.2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</row>
    <row r="294" spans="3:144" x14ac:dyDescent="0.2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</row>
    <row r="295" spans="3:144" x14ac:dyDescent="0.2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</row>
    <row r="296" spans="3:144" x14ac:dyDescent="0.2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</row>
    <row r="297" spans="3:144" x14ac:dyDescent="0.2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</row>
    <row r="298" spans="3:144" x14ac:dyDescent="0.2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</row>
    <row r="299" spans="3:144" x14ac:dyDescent="0.2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</row>
    <row r="300" spans="3:144" x14ac:dyDescent="0.2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</row>
    <row r="301" spans="3:144" x14ac:dyDescent="0.2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</row>
    <row r="302" spans="3:144" x14ac:dyDescent="0.2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</row>
    <row r="303" spans="3:144" x14ac:dyDescent="0.2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</row>
    <row r="304" spans="3:144" x14ac:dyDescent="0.2"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</row>
    <row r="305" spans="3:144" x14ac:dyDescent="0.2"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</row>
    <row r="306" spans="3:144" x14ac:dyDescent="0.2"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</row>
    <row r="307" spans="3:144" x14ac:dyDescent="0.2"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</row>
    <row r="308" spans="3:144" x14ac:dyDescent="0.2"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</row>
    <row r="309" spans="3:144" x14ac:dyDescent="0.2"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</row>
    <row r="310" spans="3:144" x14ac:dyDescent="0.2"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</row>
    <row r="311" spans="3:144" x14ac:dyDescent="0.2"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</row>
    <row r="312" spans="3:144" x14ac:dyDescent="0.2"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</row>
    <row r="313" spans="3:144" x14ac:dyDescent="0.2"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</row>
    <row r="314" spans="3:144" x14ac:dyDescent="0.2"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</row>
    <row r="315" spans="3:144" x14ac:dyDescent="0.2"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</row>
    <row r="316" spans="3:144" x14ac:dyDescent="0.2"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</row>
    <row r="317" spans="3:144" x14ac:dyDescent="0.2"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</row>
    <row r="318" spans="3:144" x14ac:dyDescent="0.2"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</row>
    <row r="319" spans="3:144" x14ac:dyDescent="0.2"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</row>
    <row r="320" spans="3:144" x14ac:dyDescent="0.2"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</row>
    <row r="321" spans="3:144" x14ac:dyDescent="0.2"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</row>
    <row r="322" spans="3:144" x14ac:dyDescent="0.2"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</row>
    <row r="323" spans="3:144" x14ac:dyDescent="0.2"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</row>
    <row r="324" spans="3:144" x14ac:dyDescent="0.2"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</row>
    <row r="325" spans="3:144" x14ac:dyDescent="0.2"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</row>
    <row r="326" spans="3:144" x14ac:dyDescent="0.2"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</row>
    <row r="327" spans="3:144" x14ac:dyDescent="0.2"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</row>
    <row r="328" spans="3:144" x14ac:dyDescent="0.2"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</row>
    <row r="329" spans="3:144" x14ac:dyDescent="0.2"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</row>
    <row r="330" spans="3:144" x14ac:dyDescent="0.2"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</row>
    <row r="331" spans="3:144" x14ac:dyDescent="0.2"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</row>
    <row r="332" spans="3:144" x14ac:dyDescent="0.2"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</row>
    <row r="333" spans="3:144" x14ac:dyDescent="0.2"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</row>
    <row r="334" spans="3:144" x14ac:dyDescent="0.2"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</row>
    <row r="335" spans="3:144" x14ac:dyDescent="0.2"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</row>
    <row r="336" spans="3:144" x14ac:dyDescent="0.2"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</row>
    <row r="337" spans="3:144" x14ac:dyDescent="0.2"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</row>
    <row r="338" spans="3:144" x14ac:dyDescent="0.2"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</row>
    <row r="339" spans="3:144" x14ac:dyDescent="0.2"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</row>
    <row r="340" spans="3:144" x14ac:dyDescent="0.2"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</row>
    <row r="341" spans="3:144" x14ac:dyDescent="0.2"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</row>
    <row r="342" spans="3:144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</row>
    <row r="343" spans="3:144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</row>
    <row r="344" spans="3:144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</row>
    <row r="345" spans="3:144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</row>
    <row r="346" spans="3:144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</row>
    <row r="347" spans="3:144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</row>
    <row r="348" spans="3:144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</row>
    <row r="349" spans="3:144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</row>
    <row r="350" spans="3:144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</row>
    <row r="351" spans="3:144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</row>
    <row r="352" spans="3:144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</row>
    <row r="353" spans="3:144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</row>
    <row r="354" spans="3:144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</row>
    <row r="355" spans="3:144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</row>
    <row r="356" spans="3:144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</row>
    <row r="357" spans="3:144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</row>
    <row r="358" spans="3:144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</row>
    <row r="359" spans="3:144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</row>
    <row r="360" spans="3:144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</row>
    <row r="361" spans="3:144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</row>
    <row r="362" spans="3:144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</row>
    <row r="363" spans="3:144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</row>
    <row r="364" spans="3:144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</row>
    <row r="365" spans="3:144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</row>
    <row r="366" spans="3:144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</row>
    <row r="367" spans="3:144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</row>
    <row r="368" spans="3:144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</row>
    <row r="369" spans="3:144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</row>
    <row r="370" spans="3:144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</row>
    <row r="371" spans="3:144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</row>
    <row r="372" spans="3:144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</row>
    <row r="373" spans="3:144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</row>
    <row r="374" spans="3:144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</row>
    <row r="375" spans="3:144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</row>
    <row r="376" spans="3:144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</row>
    <row r="377" spans="3:144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</row>
    <row r="378" spans="3:144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</row>
    <row r="379" spans="3:144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</row>
    <row r="380" spans="3:144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</row>
    <row r="381" spans="3:144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</row>
    <row r="382" spans="3:144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</row>
    <row r="383" spans="3:144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</row>
    <row r="384" spans="3:144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</row>
    <row r="385" spans="3:144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</row>
    <row r="386" spans="3:144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</row>
    <row r="387" spans="3:144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</row>
    <row r="388" spans="3:144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</row>
    <row r="389" spans="3:144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</row>
    <row r="390" spans="3:144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</row>
    <row r="391" spans="3:144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</row>
    <row r="392" spans="3:144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</row>
    <row r="393" spans="3:144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</row>
    <row r="394" spans="3:144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</row>
    <row r="395" spans="3:144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</row>
    <row r="396" spans="3:144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</row>
    <row r="397" spans="3:144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</row>
    <row r="398" spans="3:144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</row>
    <row r="399" spans="3:144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</row>
    <row r="400" spans="3:144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</row>
    <row r="401" spans="3:144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</row>
    <row r="402" spans="3:144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</row>
    <row r="403" spans="3:144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</row>
    <row r="404" spans="3:144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</row>
    <row r="405" spans="3:144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</row>
    <row r="406" spans="3:144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</row>
    <row r="407" spans="3:144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</row>
    <row r="408" spans="3:144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</row>
    <row r="409" spans="3:144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</row>
    <row r="410" spans="3:144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</row>
    <row r="411" spans="3:144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</row>
    <row r="412" spans="3:144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</row>
    <row r="413" spans="3:144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Q10"/>
  <sheetViews>
    <sheetView showZeros="0" workbookViewId="0">
      <pane xSplit="4" ySplit="4" topLeftCell="E5" activePane="bottomRight" state="frozen"/>
      <selection pane="topRight" activeCell="E1" sqref="E1"/>
      <selection pane="bottomLeft" activeCell="A3" sqref="A3"/>
      <selection pane="bottomRight" activeCell="H28" sqref="H28"/>
    </sheetView>
  </sheetViews>
  <sheetFormatPr defaultRowHeight="15" outlineLevelCol="1" x14ac:dyDescent="0.25"/>
  <cols>
    <col min="1" max="1" width="34.28515625" style="197" customWidth="1"/>
    <col min="2" max="2" width="47.140625" style="197" customWidth="1"/>
    <col min="3" max="3" width="25.85546875" style="197" customWidth="1"/>
    <col min="4" max="5" width="31.5703125" style="197" customWidth="1"/>
    <col min="6" max="6" width="11.7109375" style="197" customWidth="1"/>
    <col min="7" max="7" width="18" style="197" hidden="1" customWidth="1"/>
    <col min="8" max="8" width="18.85546875" style="197" customWidth="1"/>
    <col min="9" max="9" width="17.5703125" style="197" hidden="1" customWidth="1"/>
    <col min="10" max="81" width="17.5703125" style="197" customWidth="1" outlineLevel="1"/>
    <col min="82" max="82" width="12.5703125" style="197" bestFit="1" customWidth="1"/>
    <col min="83" max="87" width="14.28515625" style="197" bestFit="1" customWidth="1"/>
    <col min="88" max="88" width="9.140625" style="197"/>
    <col min="89" max="89" width="27.140625" style="197" bestFit="1" customWidth="1"/>
    <col min="90" max="90" width="9.140625" style="197"/>
    <col min="91" max="91" width="15" style="197" bestFit="1" customWidth="1"/>
    <col min="92" max="92" width="16" style="197" bestFit="1" customWidth="1"/>
    <col min="93" max="93" width="14" style="197" bestFit="1" customWidth="1"/>
    <col min="94" max="95" width="13.42578125" style="197" bestFit="1" customWidth="1"/>
    <col min="96" max="16384" width="9.140625" style="197"/>
  </cols>
  <sheetData>
    <row r="1" spans="1:95" ht="18.75" x14ac:dyDescent="0.3">
      <c r="A1" s="276" t="s">
        <v>3052</v>
      </c>
    </row>
    <row r="2" spans="1:95" ht="15.75" thickBot="1" x14ac:dyDescent="0.3"/>
    <row r="3" spans="1:95" ht="15.75" thickBot="1" x14ac:dyDescent="0.3">
      <c r="A3" s="232"/>
      <c r="B3" s="232"/>
      <c r="C3" s="233"/>
      <c r="D3" s="233"/>
      <c r="E3" s="233"/>
      <c r="F3" s="233"/>
      <c r="G3" s="233"/>
      <c r="H3" s="233"/>
      <c r="I3" s="233"/>
      <c r="J3" s="233" t="s">
        <v>414</v>
      </c>
      <c r="K3" s="233" t="s">
        <v>415</v>
      </c>
      <c r="L3" s="233" t="s">
        <v>416</v>
      </c>
      <c r="M3" s="233" t="s">
        <v>417</v>
      </c>
      <c r="N3" s="233" t="s">
        <v>418</v>
      </c>
      <c r="O3" s="233" t="s">
        <v>3002</v>
      </c>
      <c r="P3" s="233" t="s">
        <v>3003</v>
      </c>
      <c r="Q3" s="233" t="s">
        <v>3004</v>
      </c>
      <c r="R3" s="233" t="s">
        <v>3005</v>
      </c>
      <c r="S3" s="233" t="s">
        <v>419</v>
      </c>
      <c r="T3" s="233" t="s">
        <v>420</v>
      </c>
      <c r="U3" s="233" t="s">
        <v>421</v>
      </c>
      <c r="V3" s="233" t="s">
        <v>422</v>
      </c>
      <c r="W3" s="233" t="s">
        <v>423</v>
      </c>
      <c r="X3" s="233" t="s">
        <v>424</v>
      </c>
      <c r="Y3" s="233" t="s">
        <v>425</v>
      </c>
      <c r="Z3" s="233" t="s">
        <v>426</v>
      </c>
      <c r="AA3" s="233" t="s">
        <v>427</v>
      </c>
      <c r="AB3" s="233" t="s">
        <v>428</v>
      </c>
      <c r="AC3" s="233" t="s">
        <v>429</v>
      </c>
      <c r="AD3" s="233" t="s">
        <v>430</v>
      </c>
      <c r="AE3" s="233" t="s">
        <v>431</v>
      </c>
      <c r="AF3" s="233" t="s">
        <v>432</v>
      </c>
      <c r="AG3" s="233" t="s">
        <v>433</v>
      </c>
      <c r="AH3" s="233" t="s">
        <v>434</v>
      </c>
      <c r="AI3" s="233" t="s">
        <v>435</v>
      </c>
      <c r="AJ3" s="233" t="s">
        <v>436</v>
      </c>
      <c r="AK3" s="233" t="s">
        <v>437</v>
      </c>
      <c r="AL3" s="233" t="s">
        <v>438</v>
      </c>
      <c r="AM3" s="233" t="s">
        <v>439</v>
      </c>
      <c r="AN3" s="233" t="s">
        <v>440</v>
      </c>
      <c r="AO3" s="233" t="s">
        <v>441</v>
      </c>
      <c r="AP3" s="233" t="s">
        <v>442</v>
      </c>
      <c r="AQ3" s="233" t="s">
        <v>443</v>
      </c>
      <c r="AR3" s="233" t="s">
        <v>444</v>
      </c>
      <c r="AS3" s="233" t="s">
        <v>445</v>
      </c>
      <c r="AT3" s="233" t="s">
        <v>446</v>
      </c>
      <c r="AU3" s="233" t="s">
        <v>447</v>
      </c>
      <c r="AV3" s="233" t="s">
        <v>448</v>
      </c>
      <c r="AW3" s="233" t="s">
        <v>449</v>
      </c>
      <c r="AX3" s="233" t="s">
        <v>450</v>
      </c>
      <c r="AY3" s="233" t="s">
        <v>451</v>
      </c>
      <c r="AZ3" s="233" t="s">
        <v>452</v>
      </c>
      <c r="BA3" s="233" t="s">
        <v>453</v>
      </c>
      <c r="BB3" s="233" t="s">
        <v>454</v>
      </c>
      <c r="BC3" s="233" t="s">
        <v>455</v>
      </c>
      <c r="BD3" s="233" t="s">
        <v>456</v>
      </c>
      <c r="BE3" s="233" t="s">
        <v>457</v>
      </c>
      <c r="BF3" s="233" t="s">
        <v>458</v>
      </c>
      <c r="BG3" s="233" t="s">
        <v>459</v>
      </c>
      <c r="BH3" s="233" t="s">
        <v>460</v>
      </c>
      <c r="BI3" s="233" t="s">
        <v>461</v>
      </c>
      <c r="BJ3" s="233" t="s">
        <v>462</v>
      </c>
      <c r="BK3" s="233" t="s">
        <v>463</v>
      </c>
      <c r="BL3" s="233" t="s">
        <v>464</v>
      </c>
      <c r="BM3" s="233" t="s">
        <v>465</v>
      </c>
      <c r="BN3" s="233" t="s">
        <v>466</v>
      </c>
      <c r="BO3" s="233" t="s">
        <v>467</v>
      </c>
      <c r="BP3" s="233" t="s">
        <v>468</v>
      </c>
      <c r="BQ3" s="233" t="s">
        <v>469</v>
      </c>
      <c r="BR3" s="233" t="s">
        <v>470</v>
      </c>
      <c r="BS3" s="233" t="s">
        <v>471</v>
      </c>
      <c r="BT3" s="233" t="s">
        <v>472</v>
      </c>
      <c r="BU3" s="233" t="s">
        <v>473</v>
      </c>
      <c r="BV3" s="233" t="s">
        <v>474</v>
      </c>
      <c r="BW3" s="233" t="s">
        <v>475</v>
      </c>
      <c r="BX3" s="233" t="s">
        <v>476</v>
      </c>
      <c r="BY3" s="233" t="s">
        <v>477</v>
      </c>
      <c r="BZ3" s="233" t="s">
        <v>478</v>
      </c>
      <c r="CA3" s="233" t="s">
        <v>479</v>
      </c>
      <c r="CB3" s="233" t="s">
        <v>480</v>
      </c>
      <c r="CC3" s="233" t="s">
        <v>481</v>
      </c>
      <c r="CD3" s="234" t="s">
        <v>3006</v>
      </c>
      <c r="CE3" s="234"/>
      <c r="CF3" s="234"/>
      <c r="CG3" s="234"/>
      <c r="CH3" s="234"/>
      <c r="CM3" s="234" t="s">
        <v>3007</v>
      </c>
      <c r="CN3" s="234"/>
      <c r="CO3" s="234"/>
      <c r="CP3" s="234"/>
      <c r="CQ3" s="234"/>
    </row>
    <row r="4" spans="1:95" ht="60.75" thickBot="1" x14ac:dyDescent="0.3">
      <c r="A4" s="278" t="s">
        <v>407</v>
      </c>
      <c r="B4" s="232" t="s">
        <v>408</v>
      </c>
      <c r="C4" s="235" t="s">
        <v>409</v>
      </c>
      <c r="D4" s="235" t="s">
        <v>137</v>
      </c>
      <c r="E4" s="235" t="s">
        <v>3008</v>
      </c>
      <c r="F4" s="236" t="s">
        <v>410</v>
      </c>
      <c r="G4" s="236" t="s">
        <v>411</v>
      </c>
      <c r="H4" s="236" t="s">
        <v>412</v>
      </c>
      <c r="I4" s="236" t="s">
        <v>413</v>
      </c>
      <c r="J4" s="233" t="s">
        <v>3009</v>
      </c>
      <c r="K4" s="233" t="s">
        <v>3009</v>
      </c>
      <c r="L4" s="233" t="s">
        <v>3009</v>
      </c>
      <c r="M4" s="233" t="s">
        <v>3009</v>
      </c>
      <c r="N4" s="233" t="s">
        <v>3009</v>
      </c>
      <c r="O4" s="233" t="s">
        <v>3009</v>
      </c>
      <c r="P4" s="233" t="s">
        <v>3009</v>
      </c>
      <c r="Q4" s="233" t="s">
        <v>3009</v>
      </c>
      <c r="R4" s="233" t="s">
        <v>3009</v>
      </c>
      <c r="S4" s="233" t="s">
        <v>3009</v>
      </c>
      <c r="T4" s="233" t="s">
        <v>3009</v>
      </c>
      <c r="U4" s="233" t="s">
        <v>3009</v>
      </c>
      <c r="V4" s="233" t="s">
        <v>3009</v>
      </c>
      <c r="W4" s="233" t="s">
        <v>3009</v>
      </c>
      <c r="X4" s="233" t="s">
        <v>3009</v>
      </c>
      <c r="Y4" s="233" t="s">
        <v>3009</v>
      </c>
      <c r="Z4" s="233" t="s">
        <v>3009</v>
      </c>
      <c r="AA4" s="233" t="s">
        <v>3009</v>
      </c>
      <c r="AB4" s="233" t="s">
        <v>3009</v>
      </c>
      <c r="AC4" s="233" t="s">
        <v>3009</v>
      </c>
      <c r="AD4" s="233" t="s">
        <v>3009</v>
      </c>
      <c r="AE4" s="233" t="s">
        <v>3009</v>
      </c>
      <c r="AF4" s="233" t="s">
        <v>3009</v>
      </c>
      <c r="AG4" s="233" t="s">
        <v>3009</v>
      </c>
      <c r="AH4" s="233" t="s">
        <v>3009</v>
      </c>
      <c r="AI4" s="233" t="s">
        <v>3009</v>
      </c>
      <c r="AJ4" s="233" t="s">
        <v>3009</v>
      </c>
      <c r="AK4" s="233" t="s">
        <v>3009</v>
      </c>
      <c r="AL4" s="233" t="s">
        <v>3009</v>
      </c>
      <c r="AM4" s="233" t="s">
        <v>3009</v>
      </c>
      <c r="AN4" s="233" t="s">
        <v>3009</v>
      </c>
      <c r="AO4" s="233" t="s">
        <v>3009</v>
      </c>
      <c r="AP4" s="233" t="s">
        <v>3009</v>
      </c>
      <c r="AQ4" s="233" t="s">
        <v>3009</v>
      </c>
      <c r="AR4" s="233" t="s">
        <v>3009</v>
      </c>
      <c r="AS4" s="233" t="s">
        <v>3009</v>
      </c>
      <c r="AT4" s="233" t="s">
        <v>3009</v>
      </c>
      <c r="AU4" s="233" t="s">
        <v>3009</v>
      </c>
      <c r="AV4" s="233" t="s">
        <v>3009</v>
      </c>
      <c r="AW4" s="233" t="s">
        <v>3009</v>
      </c>
      <c r="AX4" s="233" t="s">
        <v>3009</v>
      </c>
      <c r="AY4" s="233" t="s">
        <v>3009</v>
      </c>
      <c r="AZ4" s="233" t="s">
        <v>3009</v>
      </c>
      <c r="BA4" s="233" t="s">
        <v>3009</v>
      </c>
      <c r="BB4" s="233" t="s">
        <v>3009</v>
      </c>
      <c r="BC4" s="233" t="s">
        <v>3009</v>
      </c>
      <c r="BD4" s="233" t="s">
        <v>3009</v>
      </c>
      <c r="BE4" s="233" t="s">
        <v>3009</v>
      </c>
      <c r="BF4" s="233" t="s">
        <v>3009</v>
      </c>
      <c r="BG4" s="233" t="s">
        <v>3009</v>
      </c>
      <c r="BH4" s="233" t="s">
        <v>3009</v>
      </c>
      <c r="BI4" s="233" t="s">
        <v>3009</v>
      </c>
      <c r="BJ4" s="233" t="s">
        <v>3009</v>
      </c>
      <c r="BK4" s="233" t="s">
        <v>3009</v>
      </c>
      <c r="BL4" s="233" t="s">
        <v>3009</v>
      </c>
      <c r="BM4" s="233" t="s">
        <v>3009</v>
      </c>
      <c r="BN4" s="233" t="s">
        <v>3009</v>
      </c>
      <c r="BO4" s="233" t="s">
        <v>3009</v>
      </c>
      <c r="BP4" s="233" t="s">
        <v>3009</v>
      </c>
      <c r="BQ4" s="233" t="s">
        <v>3009</v>
      </c>
      <c r="BR4" s="233" t="s">
        <v>3009</v>
      </c>
      <c r="BS4" s="233" t="s">
        <v>3009</v>
      </c>
      <c r="BT4" s="233" t="s">
        <v>3009</v>
      </c>
      <c r="BU4" s="233" t="s">
        <v>3009</v>
      </c>
      <c r="BV4" s="233" t="s">
        <v>3009</v>
      </c>
      <c r="BW4" s="233" t="s">
        <v>3009</v>
      </c>
      <c r="BX4" s="233" t="s">
        <v>3009</v>
      </c>
      <c r="BY4" s="233" t="s">
        <v>3009</v>
      </c>
      <c r="BZ4" s="233" t="s">
        <v>3009</v>
      </c>
      <c r="CA4" s="233" t="s">
        <v>3009</v>
      </c>
      <c r="CB4" s="233" t="s">
        <v>3009</v>
      </c>
      <c r="CC4" s="233" t="s">
        <v>3009</v>
      </c>
      <c r="CD4" s="196" t="s">
        <v>96</v>
      </c>
      <c r="CE4" s="196" t="s">
        <v>482</v>
      </c>
      <c r="CF4" s="196" t="s">
        <v>483</v>
      </c>
      <c r="CG4" s="196" t="s">
        <v>484</v>
      </c>
      <c r="CH4" s="196" t="s">
        <v>485</v>
      </c>
      <c r="CI4" s="199" t="s">
        <v>2</v>
      </c>
      <c r="CJ4" s="237" t="s">
        <v>3010</v>
      </c>
      <c r="CK4" s="237" t="s">
        <v>3011</v>
      </c>
      <c r="CL4" s="238" t="s">
        <v>3012</v>
      </c>
      <c r="CM4" s="196" t="s">
        <v>3013</v>
      </c>
      <c r="CN4" s="196" t="s">
        <v>3014</v>
      </c>
      <c r="CO4" s="196" t="s">
        <v>3015</v>
      </c>
      <c r="CP4" s="196" t="s">
        <v>3016</v>
      </c>
      <c r="CQ4" s="196" t="s">
        <v>3017</v>
      </c>
    </row>
    <row r="5" spans="1:95" s="282" customFormat="1" x14ac:dyDescent="0.25">
      <c r="A5" s="279" t="s">
        <v>3053</v>
      </c>
      <c r="B5" s="279" t="s">
        <v>3054</v>
      </c>
      <c r="C5" s="279" t="s">
        <v>3055</v>
      </c>
      <c r="D5" s="279" t="s">
        <v>181</v>
      </c>
      <c r="E5" s="279" t="s">
        <v>3018</v>
      </c>
      <c r="F5" s="279" t="s">
        <v>3056</v>
      </c>
      <c r="G5" s="198" t="s">
        <v>3057</v>
      </c>
      <c r="H5" s="279" t="s">
        <v>3058</v>
      </c>
      <c r="I5" s="198" t="s">
        <v>486</v>
      </c>
      <c r="J5" s="280">
        <v>-1386263.43</v>
      </c>
      <c r="K5" s="280">
        <v>-1043079.41</v>
      </c>
      <c r="L5" s="280">
        <v>-496500.40000000008</v>
      </c>
      <c r="M5" s="280">
        <v>0</v>
      </c>
      <c r="N5" s="280">
        <v>-2594056.5600000005</v>
      </c>
      <c r="O5" s="280">
        <v>-1929437.39</v>
      </c>
      <c r="P5" s="280">
        <v>-2318256.7200000002</v>
      </c>
      <c r="Q5" s="280">
        <v>-1071858.96</v>
      </c>
      <c r="R5" s="280">
        <v>-903278.52</v>
      </c>
      <c r="S5" s="280">
        <v>-807742.02000000014</v>
      </c>
      <c r="T5" s="280">
        <v>-1196162.9099999999</v>
      </c>
      <c r="U5" s="280">
        <v>-1153010.43</v>
      </c>
      <c r="V5" s="280">
        <v>-254375</v>
      </c>
      <c r="W5" s="280">
        <v>-254375</v>
      </c>
      <c r="X5" s="280">
        <v>-254375</v>
      </c>
      <c r="Y5" s="280">
        <v>-254375</v>
      </c>
      <c r="Z5" s="280">
        <v>-254375</v>
      </c>
      <c r="AA5" s="280">
        <v>-254375</v>
      </c>
      <c r="AB5" s="280">
        <v>-254375</v>
      </c>
      <c r="AC5" s="280">
        <v>-254375</v>
      </c>
      <c r="AD5" s="280">
        <v>-254375</v>
      </c>
      <c r="AE5" s="280">
        <v>-254375</v>
      </c>
      <c r="AF5" s="280">
        <v>-254375</v>
      </c>
      <c r="AG5" s="280">
        <v>-254375</v>
      </c>
      <c r="AH5" s="280">
        <v>-346640</v>
      </c>
      <c r="AI5" s="280">
        <v>-346640</v>
      </c>
      <c r="AJ5" s="280">
        <v>-346640</v>
      </c>
      <c r="AK5" s="280">
        <v>-346640</v>
      </c>
      <c r="AL5" s="280">
        <v>-346640</v>
      </c>
      <c r="AM5" s="280">
        <v>-346640</v>
      </c>
      <c r="AN5" s="280">
        <v>-346640</v>
      </c>
      <c r="AO5" s="280">
        <v>-346640</v>
      </c>
      <c r="AP5" s="280">
        <v>-346640</v>
      </c>
      <c r="AQ5" s="280">
        <v>-346640</v>
      </c>
      <c r="AR5" s="280">
        <v>-346640</v>
      </c>
      <c r="AS5" s="280">
        <v>-346640</v>
      </c>
      <c r="AT5" s="280">
        <v>-1595906.66666667</v>
      </c>
      <c r="AU5" s="280">
        <v>-1595906.66666667</v>
      </c>
      <c r="AV5" s="280">
        <v>-1595906.66666667</v>
      </c>
      <c r="AW5" s="280">
        <v>-1595906.66666667</v>
      </c>
      <c r="AX5" s="280">
        <v>-1595906.66666667</v>
      </c>
      <c r="AY5" s="280">
        <v>-1595906.66666667</v>
      </c>
      <c r="AZ5" s="280">
        <v>-1595906.66666667</v>
      </c>
      <c r="BA5" s="280">
        <v>-1595906.66666667</v>
      </c>
      <c r="BB5" s="280">
        <v>-1595906.66666667</v>
      </c>
      <c r="BC5" s="280">
        <v>-1595906.66666667</v>
      </c>
      <c r="BD5" s="280">
        <v>-1595906.66666667</v>
      </c>
      <c r="BE5" s="280">
        <v>-1595906.66666667</v>
      </c>
      <c r="BF5" s="280">
        <v>-1161906.66666667</v>
      </c>
      <c r="BG5" s="280">
        <v>-1161906.66666667</v>
      </c>
      <c r="BH5" s="280">
        <v>-1161906.66666667</v>
      </c>
      <c r="BI5" s="280">
        <v>-1161906.66666667</v>
      </c>
      <c r="BJ5" s="280">
        <v>-1161906.66666667</v>
      </c>
      <c r="BK5" s="280">
        <v>-1161906.66666667</v>
      </c>
      <c r="BL5" s="280">
        <v>-1161906.66666667</v>
      </c>
      <c r="BM5" s="280">
        <v>-1161906.66666667</v>
      </c>
      <c r="BN5" s="280">
        <v>-1161906.66666667</v>
      </c>
      <c r="BO5" s="280">
        <v>-1161906.66666667</v>
      </c>
      <c r="BP5" s="280">
        <v>-1161906.66666667</v>
      </c>
      <c r="BQ5" s="280">
        <v>-1161906.66666667</v>
      </c>
      <c r="BR5" s="280">
        <v>0</v>
      </c>
      <c r="BS5" s="280">
        <v>0</v>
      </c>
      <c r="BT5" s="280">
        <v>0</v>
      </c>
      <c r="BU5" s="280">
        <v>0</v>
      </c>
      <c r="BV5" s="280">
        <v>0</v>
      </c>
      <c r="BW5" s="280">
        <v>0</v>
      </c>
      <c r="BX5" s="280">
        <v>0</v>
      </c>
      <c r="BY5" s="280">
        <v>0</v>
      </c>
      <c r="BZ5" s="280">
        <v>0</v>
      </c>
      <c r="CA5" s="280">
        <v>0</v>
      </c>
      <c r="CB5" s="280">
        <v>0</v>
      </c>
      <c r="CC5" s="280">
        <v>0</v>
      </c>
      <c r="CD5" s="281">
        <v>-7450309.5600000005</v>
      </c>
      <c r="CE5" s="281">
        <v>-3052500</v>
      </c>
      <c r="CF5" s="281">
        <v>-4159680</v>
      </c>
      <c r="CG5" s="281">
        <v>-19150880.000000041</v>
      </c>
      <c r="CH5" s="281">
        <v>-13942880.000000039</v>
      </c>
      <c r="CI5" s="281">
        <v>-47756249.560000077</v>
      </c>
      <c r="CJ5" s="281" t="s">
        <v>3059</v>
      </c>
      <c r="CK5" s="282" t="s">
        <v>3055</v>
      </c>
      <c r="CM5" s="283">
        <f t="shared" ref="CM5:CN5" si="0">CD5</f>
        <v>-7450309.5600000005</v>
      </c>
      <c r="CN5" s="283">
        <f t="shared" si="0"/>
        <v>-3052500</v>
      </c>
      <c r="CO5" s="283">
        <f t="shared" ref="CO5" si="1">(AG5+AS5+SUM(AH5:AR5)*2)/24</f>
        <v>-342795.625</v>
      </c>
      <c r="CP5" s="283">
        <f t="shared" ref="CP5" si="2">(AS5+BE5+SUM(AT5:BD5)*2)/24</f>
        <v>-1543853.888888892</v>
      </c>
      <c r="CQ5" s="283">
        <f t="shared" ref="CQ5" si="3">(BE5+BQ5+SUM(BF5:BP5)*2)/24</f>
        <v>-1179990.0000000033</v>
      </c>
    </row>
    <row r="6" spans="1:95" x14ac:dyDescent="0.25">
      <c r="S6" s="199"/>
      <c r="U6" s="199">
        <f>SUBTOTAL(9,P5:U5)</f>
        <v>-7450309.5600000005</v>
      </c>
    </row>
    <row r="7" spans="1:95" x14ac:dyDescent="0.25">
      <c r="P7" s="200">
        <f t="shared" ref="P7:U7" si="4">+P5/$U$6</f>
        <v>0.31116246933503255</v>
      </c>
      <c r="Q7" s="200">
        <f t="shared" si="4"/>
        <v>0.14386770796138568</v>
      </c>
      <c r="R7" s="200">
        <f t="shared" si="4"/>
        <v>0.1212404011840818</v>
      </c>
      <c r="S7" s="200">
        <f t="shared" si="4"/>
        <v>0.10841724273266305</v>
      </c>
      <c r="T7" s="200">
        <f t="shared" si="4"/>
        <v>0.16055210865627439</v>
      </c>
      <c r="U7" s="200">
        <f t="shared" si="4"/>
        <v>0.15476007013056245</v>
      </c>
    </row>
    <row r="10" spans="1:95" ht="18.75" customHeight="1" x14ac:dyDescent="0.25"/>
  </sheetData>
  <autoFilter ref="A4:CD5">
    <filterColumn colId="1">
      <filters>
        <filter val="W_K.10005.01.02.01: COL U3 U4 Operational"/>
      </filters>
    </filterColumn>
  </autoFilter>
  <printOptions gridLines="1"/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0D63802-E5BD-4AC6-8655-9A5493907BB7}"/>
</file>

<file path=customXml/itemProps2.xml><?xml version="1.0" encoding="utf-8"?>
<ds:datastoreItem xmlns:ds="http://schemas.openxmlformats.org/officeDocument/2006/customXml" ds:itemID="{87E07129-0448-4F5E-8AD7-2B59389F226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EBE731D-A8FB-4061-BB26-B38BF1BDED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Summary Feed x Depr Grp</vt:lpstr>
      <vt:lpstr>The Tests=&gt;</vt:lpstr>
      <vt:lpstr>E311 3</vt:lpstr>
      <vt:lpstr>E311 3-4</vt:lpstr>
      <vt:lpstr>E311 4</vt:lpstr>
      <vt:lpstr>E312 3</vt:lpstr>
      <vt:lpstr>E312 3-4</vt:lpstr>
      <vt:lpstr>E312 4</vt:lpstr>
      <vt:lpstr>E314 3</vt:lpstr>
      <vt:lpstr>E314 4</vt:lpstr>
      <vt:lpstr>E315 3</vt:lpstr>
      <vt:lpstr>E315 3-4</vt:lpstr>
      <vt:lpstr>E315 4</vt:lpstr>
      <vt:lpstr>E316 3</vt:lpstr>
      <vt:lpstr>E316 4</vt:lpstr>
      <vt:lpstr>Support=&gt;</vt:lpstr>
      <vt:lpstr>Gross Plant Detail</vt:lpstr>
      <vt:lpstr>DFIT Detail</vt:lpstr>
      <vt:lpstr>Depr Exp Detail</vt:lpstr>
      <vt:lpstr>Current Depr Rates</vt:lpstr>
      <vt:lpstr>New Depr Rates</vt:lpstr>
      <vt:lpstr>MACRS</vt:lpstr>
      <vt:lpstr>SEF-16 Plant Closings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NC</cp:lastModifiedBy>
  <cp:lastPrinted>2019-04-20T14:54:53Z</cp:lastPrinted>
  <dcterms:created xsi:type="dcterms:W3CDTF">2013-03-08T01:16:38Z</dcterms:created>
  <dcterms:modified xsi:type="dcterms:W3CDTF">2022-01-23T16:12:42Z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