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nnections.xml" ContentType="application/vnd.openxmlformats-officedocument.spreadsheetml.connection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humar\Desktop\Exh. BDM (R)\"/>
    </mc:Choice>
  </mc:AlternateContent>
  <xr:revisionPtr revIDLastSave="0" documentId="8_{C03B1E3D-D322-49C3-8A04-1F1F9481AF9E}" xr6:coauthVersionLast="47" xr6:coauthVersionMax="47" xr10:uidLastSave="{00000000-0000-0000-0000-000000000000}"/>
  <bookViews>
    <workbookView xWindow="-27230" yWindow="-7500" windowWidth="25200" windowHeight="14270" tabRatio="740" firstSheet="8" activeTab="14" xr2:uid="{00000000-000D-0000-FFFF-FFFF00000000}"/>
  </bookViews>
  <sheets>
    <sheet name="CONFIDENTIAL" sheetId="23" r:id="rId1"/>
    <sheet name="3C Power cost summary (R)" sheetId="17" r:id="rId2"/>
    <sheet name="4C Summary by resource (R)" sheetId="18" r:id="rId3"/>
    <sheet name="5C Energy prices (R)" sheetId="12" r:id="rId4"/>
    <sheet name="7C Aurora total (R)" sheetId="4" r:id="rId5"/>
    <sheet name="8C Not in Aurora (R)" sheetId="5" r:id="rId6"/>
    <sheet name="9C Short-term contracts (R)" sheetId="22" r:id="rId7"/>
    <sheet name="10C Demand response (R)" sheetId="30" r:id="rId8"/>
    <sheet name="11C WA CCA (R)" sheetId="33" r:id="rId9"/>
    <sheet name="12C Wind integration (R)" sheetId="24" r:id="rId10"/>
    <sheet name="14C Transmission (R)" sheetId="9" r:id="rId11"/>
    <sheet name="15C Fixed gas transport (R)" sheetId="10" r:id="rId12"/>
    <sheet name="16C Gas MTM (R)" sheetId="11" r:id="rId13"/>
    <sheet name="17C Gas storage (R)" sheetId="34" r:id="rId14"/>
    <sheet name="18C Mid C summary (R)" sheetId="6" r:id="rId15"/>
    <sheet name="19C Colstrip fixed fuel (R)" sheetId="7" r:id="rId16"/>
    <sheet name="21C Non-fuel start costs (R)" sheetId="15" r:id="rId17"/>
    <sheet name=" 22C Distillate fuel (R)" sheetId="36" r:id="rId18"/>
  </sheets>
  <externalReferences>
    <externalReference r:id="rId19"/>
  </externalReferences>
  <definedNames>
    <definedName name="_________________ex1" hidden="1">{#N/A,#N/A,FALSE,"Summ";#N/A,#N/A,FALSE,"General"}</definedName>
    <definedName name="_________________new1" hidden="1">{#N/A,#N/A,FALSE,"Summ";#N/A,#N/A,FALSE,"General"}</definedName>
    <definedName name="_________________six6" hidden="1">{#N/A,#N/A,FALSE,"CRPT";#N/A,#N/A,FALSE,"TREND";#N/A,#N/A,FALSE,"%Curve"}</definedName>
    <definedName name="________________ex1" hidden="1">{#N/A,#N/A,FALSE,"Summ";#N/A,#N/A,FALSE,"General"}</definedName>
    <definedName name="________________new1" hidden="1">{#N/A,#N/A,FALSE,"Summ";#N/A,#N/A,FALSE,"General"}</definedName>
    <definedName name="________________six6" hidden="1">{#N/A,#N/A,FALSE,"CRPT";#N/A,#N/A,FALSE,"TREND";#N/A,#N/A,FALSE,"%Curve"}</definedName>
    <definedName name="_______________ex1" hidden="1">{#N/A,#N/A,FALSE,"Summ";#N/A,#N/A,FALSE,"General"}</definedName>
    <definedName name="_______________new1" hidden="1">{#N/A,#N/A,FALSE,"Summ";#N/A,#N/A,FALSE,"General"}</definedName>
    <definedName name="_______________six6" hidden="1">{#N/A,#N/A,FALSE,"CRPT";#N/A,#N/A,FALSE,"TREND";#N/A,#N/A,FALSE,"%Curve"}</definedName>
    <definedName name="______________ex1" hidden="1">{#N/A,#N/A,FALSE,"Summ";#N/A,#N/A,FALSE,"General"}</definedName>
    <definedName name="______________new1" hidden="1">{#N/A,#N/A,FALSE,"Summ";#N/A,#N/A,FALSE,"General"}</definedName>
    <definedName name="______________six6" hidden="1">{#N/A,#N/A,FALSE,"CRPT";#N/A,#N/A,FALSE,"TREND";#N/A,#N/A,FALSE,"%Curve"}</definedName>
    <definedName name="_____________ex1" hidden="1">{#N/A,#N/A,FALSE,"Summ";#N/A,#N/A,FALSE,"General"}</definedName>
    <definedName name="_____________new1" hidden="1">{#N/A,#N/A,FALSE,"Summ";#N/A,#N/A,FALSE,"General"}</definedName>
    <definedName name="_____________six6" hidden="1">{#N/A,#N/A,FALSE,"CRPT";#N/A,#N/A,FALSE,"TREND";#N/A,#N/A,FALSE,"%Curve"}</definedName>
    <definedName name="____________ex1" hidden="1">{#N/A,#N/A,FALSE,"Summ";#N/A,#N/A,FALSE,"General"}</definedName>
    <definedName name="____________new1" hidden="1">{#N/A,#N/A,FALSE,"Summ";#N/A,#N/A,FALSE,"General"}</definedName>
    <definedName name="____________six6" hidden="1">{#N/A,#N/A,FALSE,"CRPT";#N/A,#N/A,FALSE,"TREND";#N/A,#N/A,FALSE,"%Curve"}</definedName>
    <definedName name="___________ex1" hidden="1">{#N/A,#N/A,FALSE,"Summ";#N/A,#N/A,FALSE,"General"}</definedName>
    <definedName name="___________new1" hidden="1">{#N/A,#N/A,FALSE,"Summ";#N/A,#N/A,FALSE,"General"}</definedName>
    <definedName name="___________six6" hidden="1">{#N/A,#N/A,FALSE,"CRPT";#N/A,#N/A,FALSE,"TREND";#N/A,#N/A,FALSE,"%Curve"}</definedName>
    <definedName name="__________ex1" hidden="1">{#N/A,#N/A,FALSE,"Summ";#N/A,#N/A,FALSE,"General"}</definedName>
    <definedName name="__________new1" hidden="1">{#N/A,#N/A,FALSE,"Summ";#N/A,#N/A,FALSE,"General"}</definedName>
    <definedName name="__________six6" hidden="1">{#N/A,#N/A,FALSE,"CRPT";#N/A,#N/A,FALSE,"TREND";#N/A,#N/A,FALSE,"%Curve"}</definedName>
    <definedName name="_________ex1" hidden="1">{#N/A,#N/A,FALSE,"Summ";#N/A,#N/A,FALSE,"General"}</definedName>
    <definedName name="_________new1" hidden="1">{#N/A,#N/A,FALSE,"Summ";#N/A,#N/A,FALSE,"General"}</definedName>
    <definedName name="_________six6" hidden="1">{#N/A,#N/A,FALSE,"CRPT";#N/A,#N/A,FALSE,"TREND";#N/A,#N/A,FALSE,"%Curve"}</definedName>
    <definedName name="________ex1" hidden="1">{#N/A,#N/A,FALSE,"Summ";#N/A,#N/A,FALSE,"General"}</definedName>
    <definedName name="________new1" hidden="1">{#N/A,#N/A,FALSE,"Summ";#N/A,#N/A,FALSE,"General"}</definedName>
    <definedName name="________six6" hidden="1">{#N/A,#N/A,FALSE,"CRPT";#N/A,#N/A,FALSE,"TREND";#N/A,#N/A,FALSE,"%Curve"}</definedName>
    <definedName name="_______ex1" hidden="1">{#N/A,#N/A,FALSE,"Summ";#N/A,#N/A,FALSE,"General"}</definedName>
    <definedName name="_______new1" hidden="1">{#N/A,#N/A,FALSE,"Summ";#N/A,#N/A,FALSE,"General"}</definedName>
    <definedName name="_______six6" hidden="1">{#N/A,#N/A,FALSE,"CRPT";#N/A,#N/A,FALSE,"TREND";#N/A,#N/A,FALSE,"%Curve"}</definedName>
    <definedName name="_______www1" hidden="1">{#N/A,#N/A,FALSE,"schA"}</definedName>
    <definedName name="______ex1" hidden="1">{#N/A,#N/A,FALSE,"Summ";#N/A,#N/A,FALSE,"General"}</definedName>
    <definedName name="______new1" hidden="1">{#N/A,#N/A,FALSE,"Summ";#N/A,#N/A,FALSE,"General"}</definedName>
    <definedName name="______six6" hidden="1">{#N/A,#N/A,FALSE,"CRPT";#N/A,#N/A,FALSE,"TREND";#N/A,#N/A,FALSE,"%Curve"}</definedName>
    <definedName name="______www1" hidden="1">{#N/A,#N/A,FALSE,"schA"}</definedName>
    <definedName name="_____ex1" hidden="1">{#N/A,#N/A,FALSE,"Summ";#N/A,#N/A,FALSE,"General"}</definedName>
    <definedName name="_____new1" hidden="1">{#N/A,#N/A,FALSE,"Summ";#N/A,#N/A,FALSE,"General"}</definedName>
    <definedName name="_____six6" hidden="1">{#N/A,#N/A,FALSE,"CRPT";#N/A,#N/A,FALSE,"TREND";#N/A,#N/A,FALSE,"%Curve"}</definedName>
    <definedName name="_____www1" hidden="1">{#N/A,#N/A,FALSE,"schA"}</definedName>
    <definedName name="____ex1" hidden="1">{#N/A,#N/A,FALSE,"Summ";#N/A,#N/A,FALSE,"General"}</definedName>
    <definedName name="____Jun09">" BS!$AI$7:$AI$1643"</definedName>
    <definedName name="____new1" hidden="1">{#N/A,#N/A,FALSE,"Summ";#N/A,#N/A,FALSE,"General"}</definedName>
    <definedName name="____six6" hidden="1">{#N/A,#N/A,FALSE,"CRPT";#N/A,#N/A,FALSE,"TREND";#N/A,#N/A,FALSE,"%Curve"}</definedName>
    <definedName name="____www1" hidden="1">{#N/A,#N/A,FALSE,"schA"}</definedName>
    <definedName name="___ex1" hidden="1">{#N/A,#N/A,FALSE,"Summ";#N/A,#N/A,FALSE,"General"}</definedName>
    <definedName name="___Jun09">" BS!$AI$7:$AI$1643"</definedName>
    <definedName name="___new1" hidden="1">{#N/A,#N/A,FALSE,"Summ";#N/A,#N/A,FALSE,"General"}</definedName>
    <definedName name="___six6" hidden="1">{#N/A,#N/A,FALSE,"CRPT";#N/A,#N/A,FALSE,"TREND";#N/A,#N/A,FALSE,"%Curve"}</definedName>
    <definedName name="___www1" hidden="1">{#N/A,#N/A,FALSE,"schA"}</definedName>
    <definedName name="__123Graph_D" hidden="1">#REF!</definedName>
    <definedName name="__123Graph_ECURRENT" hidden="1">[1]ConsolidatingPL!#REF!</definedName>
    <definedName name="__ex1" hidden="1">{#N/A,#N/A,FALSE,"Summ";#N/A,#N/A,FALSE,"General"}</definedName>
    <definedName name="__Jun09">" BS!$AI$7:$AI$1643"</definedName>
    <definedName name="__new1" hidden="1">{#N/A,#N/A,FALSE,"Summ";#N/A,#N/A,FALSE,"General"}</definedName>
    <definedName name="__six6" hidden="1">{#N/A,#N/A,FALSE,"CRPT";#N/A,#N/A,FALSE,"TREND";#N/A,#N/A,FALSE,"%Curve"}</definedName>
    <definedName name="__www1" hidden="1">{#N/A,#N/A,FALSE,"schA"}</definedName>
    <definedName name="_ex1" hidden="1">{#N/A,#N/A,FALSE,"Summ";#N/A,#N/A,FALSE,"General"}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new1" hidden="1">{#N/A,#N/A,FALSE,"Summ";#N/A,#N/A,FALSE,"General"}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AAAAAAAAAAAA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utton_1">"TradeSummary_Ken_Finicle_List"</definedName>
    <definedName name="CBWorkbookPriority">-2060790043</definedName>
    <definedName name="de" hidden="1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h">IF(Loan_Amount*Interest_Rate*Loan_Years*Loan_Start&gt;0,1,0)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TML_CodePage">1252</definedName>
    <definedName name="HTML_Control" localSheetId="17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taxrate">0.4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st_Row" localSheetId="17">IF(' 22C Distillate fuel (R)'!Values_Entered,Header_Row+' 22C Distillate fuel (R)'!Number_of_Payments,Header_Row)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 localSheetId="17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17">' 22C Distillate fuel (R)'!$A$2:$Z$67</definedName>
    <definedName name="Print_Area_Reset" localSheetId="17">OFFSET(Full_Print,0,0,' 22C Distillate fuel (R)'!Last_Row)</definedName>
    <definedName name="Print_Area_Reset">OFFSET(Full_Print,0,0,Last_Row)</definedName>
    <definedName name="_xlnm.Print_Titles" localSheetId="17">' 22C Distillate fuel (R)'!$2:$3</definedName>
    <definedName name="q" hidden="1">{#N/A,#N/A,FALSE,"Coversheet";#N/A,#N/A,FALSE,"QA"}</definedName>
    <definedName name="qqq" hidden="1">{#N/A,#N/A,FALSE,"schA"}</definedName>
    <definedName name="S">IF(Loan_Amount*Interest_Rate*Loan_Years*Loan_Start&gt;0,1,0)</definedName>
    <definedName name="SAPBEXhrIndnt">"Wide"</definedName>
    <definedName name="SAPCrosstab5">#REF!</definedName>
    <definedName name="SAPsysID">"708C5W7SBKP804JT78WJ0JNKI"</definedName>
    <definedName name="SAPwbID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ST">2000</definedName>
    <definedName name="Total_Payment" localSheetId="17">Scheduled_Payment+Extra_Payment</definedName>
    <definedName name="Total_Payment">Scheduled_Payment+Extra_Payment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" hidden="1">{#N/A,#N/A,FALSE,"Coversheet";#N/A,#N/A,FALSE,"QA"}</definedName>
    <definedName name="Value" hidden="1">{#N/A,#N/A,FALSE,"Summ";#N/A,#N/A,FALSE,"General"}</definedName>
    <definedName name="Values_Entered" localSheetId="17">IF(Loan_Amount*Interest_Rate*Loan_Years*Loan_Start&gt;0,1,0)</definedName>
    <definedName name="Values_Entered">IF(Loan_Amount*Interest_Rate*Loan_Years*Loan_Start&gt;0,1,0)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xxx" hidden="1">{#N/A,#N/A,FALSE,"Summ";#N/A,#N/A,FALSE,"General"}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hidden="1">{#N/A,#N/A,FALSE,"Summ";#N/A,#N/A,FALSE,"General"}</definedName>
    <definedName name="z" hidden="1">{#N/A,#N/A,FALSE,"Coversheet";#N/A,#N/A,FALSE,"QA"}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34" l="1"/>
  <c r="F36" i="34"/>
  <c r="G35" i="34"/>
  <c r="F35" i="34"/>
  <c r="G34" i="34"/>
  <c r="F34" i="34"/>
  <c r="G26" i="34"/>
  <c r="G25" i="34"/>
  <c r="G22" i="34"/>
  <c r="J204" i="9" l="1"/>
  <c r="D38" i="18" l="1"/>
  <c r="O38" i="18" s="1"/>
  <c r="G38" i="18"/>
  <c r="R38" i="18" l="1"/>
  <c r="G37" i="18" l="1"/>
  <c r="D37" i="18"/>
  <c r="O37" i="18" s="1"/>
  <c r="R37" i="18" l="1"/>
  <c r="G10" i="18" l="1"/>
  <c r="G11" i="18"/>
  <c r="G12" i="18"/>
  <c r="G33" i="18"/>
  <c r="G34" i="18"/>
  <c r="G35" i="18"/>
  <c r="G36" i="18"/>
  <c r="G54" i="18"/>
  <c r="G56" i="18"/>
  <c r="G59" i="18"/>
  <c r="G60" i="18"/>
  <c r="G61" i="18"/>
  <c r="G62" i="18"/>
  <c r="G63" i="18"/>
  <c r="G64" i="18"/>
  <c r="G65" i="18"/>
  <c r="G66" i="18"/>
  <c r="G67" i="18"/>
  <c r="G68" i="18"/>
  <c r="G69" i="18"/>
  <c r="G9" i="18"/>
  <c r="W43" i="33" l="1"/>
  <c r="X43" i="33"/>
  <c r="Y43" i="33"/>
  <c r="Z43" i="33"/>
  <c r="AA43" i="33"/>
  <c r="AB43" i="33"/>
  <c r="AC43" i="33"/>
  <c r="AD43" i="33"/>
  <c r="AE43" i="33"/>
  <c r="AF43" i="33"/>
  <c r="AG43" i="33"/>
  <c r="V43" i="33"/>
  <c r="D54" i="18"/>
  <c r="R54" i="18" s="1"/>
  <c r="D56" i="18"/>
  <c r="R56" i="18" s="1"/>
  <c r="AH5" i="4"/>
  <c r="AG5" i="4"/>
  <c r="AF5" i="4"/>
  <c r="AE5" i="4"/>
  <c r="AD5" i="4"/>
  <c r="AC5" i="4"/>
  <c r="AB5" i="4"/>
  <c r="AA5" i="4"/>
  <c r="Z5" i="4"/>
  <c r="Y5" i="4"/>
  <c r="X5" i="4"/>
  <c r="W5" i="4"/>
  <c r="T5" i="6" l="1"/>
  <c r="AE5" i="6"/>
  <c r="AD5" i="6"/>
  <c r="AC5" i="6"/>
  <c r="AB5" i="6"/>
  <c r="AA5" i="6"/>
  <c r="Z5" i="6"/>
  <c r="Y5" i="6"/>
  <c r="X5" i="6"/>
  <c r="W5" i="6"/>
  <c r="V5" i="6"/>
  <c r="U5" i="6"/>
  <c r="D178" i="9" l="1"/>
  <c r="D159" i="9"/>
  <c r="AF204" i="9"/>
  <c r="AE204" i="9"/>
  <c r="AD204" i="9"/>
  <c r="AC204" i="9"/>
  <c r="AB204" i="9"/>
  <c r="AA204" i="9"/>
  <c r="Z204" i="9"/>
  <c r="Y204" i="9"/>
  <c r="X204" i="9"/>
  <c r="W204" i="9"/>
  <c r="V204" i="9"/>
  <c r="AG174" i="9"/>
  <c r="AF174" i="9"/>
  <c r="AE174" i="9"/>
  <c r="AD174" i="9"/>
  <c r="AC174" i="9"/>
  <c r="AB174" i="9"/>
  <c r="AA174" i="9"/>
  <c r="Z174" i="9"/>
  <c r="Y174" i="9"/>
  <c r="X174" i="9"/>
  <c r="W174" i="9"/>
  <c r="V174" i="9"/>
  <c r="AG173" i="9"/>
  <c r="AF173" i="9"/>
  <c r="AE173" i="9"/>
  <c r="AD173" i="9"/>
  <c r="AC173" i="9"/>
  <c r="AB173" i="9"/>
  <c r="AA173" i="9"/>
  <c r="Z173" i="9"/>
  <c r="Y173" i="9"/>
  <c r="X173" i="9"/>
  <c r="W173" i="9"/>
  <c r="V173" i="9"/>
  <c r="AG172" i="9"/>
  <c r="AF172" i="9"/>
  <c r="AE172" i="9"/>
  <c r="AD172" i="9"/>
  <c r="AC172" i="9"/>
  <c r="AB172" i="9"/>
  <c r="AA172" i="9"/>
  <c r="Z172" i="9"/>
  <c r="Y172" i="9"/>
  <c r="X172" i="9"/>
  <c r="W172" i="9"/>
  <c r="V172" i="9"/>
  <c r="AG167" i="9"/>
  <c r="AG169" i="9" s="1"/>
  <c r="AF167" i="9"/>
  <c r="AF168" i="9" s="1"/>
  <c r="AE167" i="9"/>
  <c r="AE169" i="9" s="1"/>
  <c r="AD167" i="9"/>
  <c r="AD169" i="9" s="1"/>
  <c r="AC167" i="9"/>
  <c r="AC168" i="9" s="1"/>
  <c r="AB167" i="9"/>
  <c r="AB169" i="9" s="1"/>
  <c r="AA167" i="9"/>
  <c r="AA169" i="9" s="1"/>
  <c r="Z167" i="9"/>
  <c r="Z169" i="9" s="1"/>
  <c r="Y167" i="9"/>
  <c r="Y169" i="9" s="1"/>
  <c r="X167" i="9"/>
  <c r="X168" i="9" s="1"/>
  <c r="W167" i="9"/>
  <c r="W169" i="9" s="1"/>
  <c r="V167" i="9"/>
  <c r="V169" i="9" s="1"/>
  <c r="X175" i="9" l="1"/>
  <c r="D173" i="9"/>
  <c r="D174" i="9"/>
  <c r="D172" i="9"/>
  <c r="D167" i="9"/>
  <c r="Y175" i="9"/>
  <c r="AG175" i="9"/>
  <c r="AA175" i="9"/>
  <c r="AB175" i="9"/>
  <c r="Y168" i="9"/>
  <c r="Y170" i="9" s="1"/>
  <c r="W168" i="9"/>
  <c r="W170" i="9" s="1"/>
  <c r="AF175" i="9"/>
  <c r="AD168" i="9"/>
  <c r="AD170" i="9" s="1"/>
  <c r="Z175" i="9"/>
  <c r="V175" i="9"/>
  <c r="AD175" i="9"/>
  <c r="AE168" i="9"/>
  <c r="AE170" i="9" s="1"/>
  <c r="W175" i="9"/>
  <c r="AE175" i="9"/>
  <c r="AG168" i="9"/>
  <c r="AG170" i="9" s="1"/>
  <c r="AC169" i="9"/>
  <c r="AC170" i="9" s="1"/>
  <c r="AC175" i="9"/>
  <c r="V168" i="9"/>
  <c r="Z168" i="9"/>
  <c r="Z170" i="9" s="1"/>
  <c r="AA168" i="9"/>
  <c r="AA170" i="9" s="1"/>
  <c r="AB168" i="9"/>
  <c r="AB170" i="9" s="1"/>
  <c r="X169" i="9"/>
  <c r="X170" i="9" s="1"/>
  <c r="AF169" i="9"/>
  <c r="AF170" i="9" s="1"/>
  <c r="D175" i="9" l="1"/>
  <c r="V170" i="9"/>
  <c r="D168" i="9"/>
  <c r="D169" i="9"/>
  <c r="D170" i="9" l="1"/>
  <c r="F26" i="34" l="1"/>
  <c r="F25" i="34"/>
  <c r="F22" i="34"/>
  <c r="U25" i="34" l="1"/>
  <c r="V25" i="34" l="1"/>
  <c r="AF5" i="11"/>
  <c r="AE5" i="11"/>
  <c r="AD5" i="11"/>
  <c r="AC5" i="11"/>
  <c r="AB5" i="11"/>
  <c r="AA5" i="11"/>
  <c r="Z5" i="11"/>
  <c r="Y5" i="11"/>
  <c r="X5" i="11"/>
  <c r="W5" i="11"/>
  <c r="V5" i="11"/>
  <c r="AH63" i="22"/>
  <c r="AG63" i="22"/>
  <c r="AF63" i="22"/>
  <c r="AE63" i="22"/>
  <c r="AD63" i="22"/>
  <c r="AC63" i="22"/>
  <c r="AB63" i="22"/>
  <c r="AA63" i="22"/>
  <c r="Z63" i="22"/>
  <c r="Y63" i="22"/>
  <c r="X63" i="22"/>
  <c r="W63" i="22"/>
  <c r="AH62" i="22"/>
  <c r="AG62" i="22"/>
  <c r="AF62" i="22"/>
  <c r="AE62" i="22"/>
  <c r="AD62" i="22"/>
  <c r="AC62" i="22"/>
  <c r="AB62" i="22"/>
  <c r="AA62" i="22"/>
  <c r="Z62" i="22"/>
  <c r="Y62" i="22"/>
  <c r="X62" i="22"/>
  <c r="W62" i="22"/>
  <c r="AH61" i="22"/>
  <c r="AG61" i="22"/>
  <c r="AF61" i="22"/>
  <c r="AE61" i="22"/>
  <c r="AD61" i="22"/>
  <c r="AC61" i="22"/>
  <c r="AB61" i="22"/>
  <c r="AA61" i="22"/>
  <c r="Z61" i="22"/>
  <c r="Y61" i="22"/>
  <c r="X61" i="22"/>
  <c r="W61" i="22"/>
  <c r="AH60" i="22"/>
  <c r="AG60" i="22"/>
  <c r="AF60" i="22"/>
  <c r="AE60" i="22"/>
  <c r="AD60" i="22"/>
  <c r="AC60" i="22"/>
  <c r="AB60" i="22"/>
  <c r="AA60" i="22"/>
  <c r="Z60" i="22"/>
  <c r="Y60" i="22"/>
  <c r="X60" i="22"/>
  <c r="W60" i="22"/>
  <c r="J7" i="24"/>
  <c r="K7" i="24"/>
  <c r="L7" i="24"/>
  <c r="M7" i="24"/>
  <c r="N7" i="24"/>
  <c r="O7" i="24"/>
  <c r="P7" i="24"/>
  <c r="Q7" i="24"/>
  <c r="R7" i="24"/>
  <c r="S7" i="24"/>
  <c r="T7" i="24"/>
  <c r="U7" i="24"/>
  <c r="V7" i="24"/>
  <c r="W7" i="24"/>
  <c r="X7" i="24"/>
  <c r="Y7" i="24"/>
  <c r="Z7" i="24"/>
  <c r="AA7" i="24"/>
  <c r="AB7" i="24"/>
  <c r="AC7" i="24"/>
  <c r="AD7" i="24"/>
  <c r="AE7" i="24"/>
  <c r="AF7" i="24"/>
  <c r="W25" i="34" l="1"/>
  <c r="X25" i="34" l="1"/>
  <c r="Y25" i="34" l="1"/>
  <c r="Z25" i="34" l="1"/>
  <c r="AA25" i="34" l="1"/>
  <c r="AB25" i="34" l="1"/>
  <c r="Y8" i="10"/>
  <c r="X8" i="10"/>
  <c r="W8" i="10"/>
  <c r="V8" i="10"/>
  <c r="U8" i="10"/>
  <c r="T8" i="10"/>
  <c r="S8" i="10"/>
  <c r="R8" i="10"/>
  <c r="Q8" i="10"/>
  <c r="P8" i="10"/>
  <c r="O8" i="10"/>
  <c r="AC25" i="34" l="1"/>
  <c r="AD25" i="34" l="1"/>
  <c r="AE25" i="34" l="1"/>
  <c r="AF25" i="34" l="1"/>
  <c r="K43" i="33" l="1"/>
  <c r="L43" i="33"/>
  <c r="M43" i="33"/>
  <c r="N43" i="33"/>
  <c r="O43" i="33"/>
  <c r="P43" i="33"/>
  <c r="Q43" i="33"/>
  <c r="R43" i="33"/>
  <c r="S43" i="33"/>
  <c r="T43" i="33"/>
  <c r="U43" i="33"/>
  <c r="J43" i="33"/>
  <c r="K5" i="4" l="1"/>
  <c r="L5" i="4"/>
  <c r="M5" i="4"/>
  <c r="N5" i="4"/>
  <c r="O5" i="4"/>
  <c r="P5" i="4"/>
  <c r="Q5" i="4"/>
  <c r="R5" i="4"/>
  <c r="S5" i="4"/>
  <c r="T5" i="4"/>
  <c r="U5" i="4"/>
  <c r="V5" i="4"/>
  <c r="D21" i="36"/>
  <c r="G23" i="36"/>
  <c r="D26" i="36"/>
  <c r="B28" i="36"/>
  <c r="B29" i="36"/>
  <c r="B30" i="36"/>
  <c r="B32" i="36"/>
  <c r="B41" i="36"/>
  <c r="B42" i="36"/>
  <c r="B43" i="36"/>
  <c r="B45" i="36"/>
  <c r="I46" i="36"/>
  <c r="L44" i="36"/>
  <c r="L23" i="36" l="1"/>
  <c r="U15" i="18"/>
  <c r="C11" i="18"/>
  <c r="C36" i="18"/>
  <c r="N36" i="18" s="1"/>
  <c r="C56" i="18"/>
  <c r="C62" i="18"/>
  <c r="C65" i="18"/>
  <c r="C69" i="18"/>
  <c r="U16" i="18"/>
  <c r="U14" i="18"/>
  <c r="C34" i="18"/>
  <c r="C60" i="18"/>
  <c r="U12" i="18"/>
  <c r="C12" i="18"/>
  <c r="C33" i="18"/>
  <c r="C59" i="18"/>
  <c r="C63" i="18"/>
  <c r="C66" i="18"/>
  <c r="U13" i="18"/>
  <c r="C54" i="18"/>
  <c r="C67" i="18"/>
  <c r="C10" i="18"/>
  <c r="C35" i="18"/>
  <c r="C61" i="18"/>
  <c r="C64" i="18"/>
  <c r="C68" i="18"/>
  <c r="O17" i="36"/>
  <c r="Y17" i="36"/>
  <c r="X17" i="36"/>
  <c r="P17" i="36"/>
  <c r="T17" i="36"/>
  <c r="V17" i="36"/>
  <c r="S17" i="36"/>
  <c r="R17" i="36"/>
  <c r="U17" i="36"/>
  <c r="Q17" i="36"/>
  <c r="W17" i="36"/>
  <c r="J44" i="36"/>
  <c r="H17" i="36"/>
  <c r="J42" i="36"/>
  <c r="L17" i="36"/>
  <c r="D17" i="36"/>
  <c r="K17" i="36"/>
  <c r="K41" i="36"/>
  <c r="J41" i="36"/>
  <c r="J46" i="36"/>
  <c r="K46" i="36"/>
  <c r="J45" i="36"/>
  <c r="K45" i="36"/>
  <c r="I31" i="36"/>
  <c r="G17" i="36"/>
  <c r="M17" i="36"/>
  <c r="K43" i="36"/>
  <c r="K42" i="36"/>
  <c r="J17" i="36"/>
  <c r="E17" i="36"/>
  <c r="F17" i="36"/>
  <c r="I17" i="36"/>
  <c r="J43" i="36" l="1"/>
  <c r="F37" i="18"/>
  <c r="V16" i="18"/>
  <c r="Z16" i="18" s="1"/>
  <c r="F38" i="18"/>
  <c r="V13" i="18"/>
  <c r="Z13" i="18" s="1"/>
  <c r="C38" i="18"/>
  <c r="V15" i="18"/>
  <c r="Z15" i="18" s="1"/>
  <c r="V12" i="18"/>
  <c r="Z12" i="18" s="1"/>
  <c r="C37" i="18"/>
  <c r="V14" i="18"/>
  <c r="Z14" i="18" s="1"/>
  <c r="N17" i="36"/>
  <c r="AB17" i="36" s="1"/>
  <c r="F66" i="18"/>
  <c r="F68" i="18"/>
  <c r="Q68" i="18" s="1"/>
  <c r="F64" i="18"/>
  <c r="F69" i="18"/>
  <c r="Q69" i="18" s="1"/>
  <c r="F67" i="18"/>
  <c r="F65" i="18"/>
  <c r="F54" i="18"/>
  <c r="F63" i="18"/>
  <c r="Q63" i="18" s="1"/>
  <c r="F59" i="18"/>
  <c r="Q59" i="18" s="1"/>
  <c r="F61" i="18"/>
  <c r="F62" i="18"/>
  <c r="Q62" i="18" s="1"/>
  <c r="F60" i="18"/>
  <c r="Q60" i="18" s="1"/>
  <c r="F56" i="18"/>
  <c r="F9" i="18"/>
  <c r="F34" i="18"/>
  <c r="F35" i="18"/>
  <c r="Q35" i="18" s="1"/>
  <c r="F11" i="18"/>
  <c r="Q11" i="18" s="1"/>
  <c r="F36" i="18"/>
  <c r="Q36" i="18" s="1"/>
  <c r="F12" i="18"/>
  <c r="F10" i="18"/>
  <c r="F33" i="18"/>
  <c r="Q33" i="18" s="1"/>
  <c r="E56" i="18"/>
  <c r="E54" i="18"/>
  <c r="V56" i="18"/>
  <c r="V60" i="18"/>
  <c r="V69" i="18"/>
  <c r="V62" i="18"/>
  <c r="V64" i="18"/>
  <c r="V66" i="18"/>
  <c r="V68" i="18"/>
  <c r="V63" i="18"/>
  <c r="V59" i="18"/>
  <c r="V61" i="18"/>
  <c r="V54" i="18"/>
  <c r="V67" i="18"/>
  <c r="V65" i="18"/>
  <c r="Y10" i="36"/>
  <c r="X10" i="36"/>
  <c r="P10" i="36"/>
  <c r="O10" i="36"/>
  <c r="N10" i="36"/>
  <c r="C17" i="36"/>
  <c r="S13" i="36"/>
  <c r="S14" i="36" s="1"/>
  <c r="S18" i="36" s="1"/>
  <c r="V13" i="36"/>
  <c r="V14" i="36" s="1"/>
  <c r="V18" i="36" s="1"/>
  <c r="N13" i="36"/>
  <c r="R13" i="36"/>
  <c r="R14" i="36" s="1"/>
  <c r="R18" i="36" s="1"/>
  <c r="Y13" i="36"/>
  <c r="Q13" i="36"/>
  <c r="Q14" i="36" s="1"/>
  <c r="Q18" i="36" s="1"/>
  <c r="X13" i="36"/>
  <c r="P13" i="36"/>
  <c r="T13" i="36"/>
  <c r="T14" i="36" s="1"/>
  <c r="T18" i="36" s="1"/>
  <c r="W13" i="36"/>
  <c r="W14" i="36" s="1"/>
  <c r="W18" i="36" s="1"/>
  <c r="O13" i="36"/>
  <c r="U13" i="36"/>
  <c r="U14" i="36" s="1"/>
  <c r="U18" i="36" s="1"/>
  <c r="B17" i="36"/>
  <c r="B13" i="36"/>
  <c r="J13" i="36"/>
  <c r="J14" i="36" s="1"/>
  <c r="J18" i="36" s="1"/>
  <c r="C13" i="36"/>
  <c r="K13" i="36"/>
  <c r="K14" i="36" s="1"/>
  <c r="K18" i="36" s="1"/>
  <c r="D13" i="36"/>
  <c r="L13" i="36"/>
  <c r="E13" i="36"/>
  <c r="E14" i="36" s="1"/>
  <c r="E18" i="36" s="1"/>
  <c r="M13" i="36"/>
  <c r="F13" i="36"/>
  <c r="F14" i="36" s="1"/>
  <c r="F18" i="36" s="1"/>
  <c r="I13" i="36"/>
  <c r="I14" i="36" s="1"/>
  <c r="I18" i="36" s="1"/>
  <c r="G13" i="36"/>
  <c r="G14" i="36" s="1"/>
  <c r="G18" i="36" s="1"/>
  <c r="H13" i="36"/>
  <c r="H14" i="36" s="1"/>
  <c r="H18" i="36" s="1"/>
  <c r="L45" i="36"/>
  <c r="C10" i="36"/>
  <c r="D10" i="36"/>
  <c r="L10" i="36"/>
  <c r="M10" i="36"/>
  <c r="B10" i="36"/>
  <c r="L46" i="36"/>
  <c r="L42" i="36"/>
  <c r="L43" i="36"/>
  <c r="L41" i="36"/>
  <c r="N37" i="18" l="1"/>
  <c r="E37" i="18"/>
  <c r="P37" i="18" s="1"/>
  <c r="N38" i="18"/>
  <c r="E38" i="18"/>
  <c r="P38" i="18" s="1"/>
  <c r="Q37" i="18"/>
  <c r="H37" i="18"/>
  <c r="Q38" i="18"/>
  <c r="H38" i="18"/>
  <c r="H54" i="18"/>
  <c r="S54" i="18" s="1"/>
  <c r="Q54" i="18"/>
  <c r="H64" i="18"/>
  <c r="Q64" i="18"/>
  <c r="H66" i="18"/>
  <c r="Q66" i="18"/>
  <c r="H56" i="18"/>
  <c r="S56" i="18" s="1"/>
  <c r="Q56" i="18"/>
  <c r="H61" i="18"/>
  <c r="Q61" i="18"/>
  <c r="H65" i="18"/>
  <c r="Q65" i="18"/>
  <c r="H12" i="18"/>
  <c r="Q12" i="18"/>
  <c r="H10" i="18"/>
  <c r="Q10" i="18"/>
  <c r="H34" i="18"/>
  <c r="Q34" i="18"/>
  <c r="H67" i="18"/>
  <c r="Q67" i="18"/>
  <c r="H60" i="18"/>
  <c r="H68" i="18"/>
  <c r="H59" i="18"/>
  <c r="H63" i="18"/>
  <c r="H62" i="18"/>
  <c r="H69" i="18"/>
  <c r="H35" i="18"/>
  <c r="H9" i="18"/>
  <c r="H36" i="18"/>
  <c r="H11" i="18"/>
  <c r="H33" i="18"/>
  <c r="AB10" i="36"/>
  <c r="AB13" i="36"/>
  <c r="AA17" i="36"/>
  <c r="AE17" i="36" s="1"/>
  <c r="AA10" i="36"/>
  <c r="AE10" i="36" s="1"/>
  <c r="AA13" i="36"/>
  <c r="AE13" i="36" s="1"/>
  <c r="I28" i="36"/>
  <c r="I30" i="36"/>
  <c r="I29" i="36"/>
  <c r="I32" i="36"/>
  <c r="I33" i="36"/>
  <c r="S38" i="18" l="1"/>
  <c r="AF10" i="36"/>
  <c r="S37" i="18"/>
  <c r="AF17" i="36"/>
  <c r="AF13" i="36"/>
  <c r="P12" i="36"/>
  <c r="O12" i="36"/>
  <c r="N12" i="36"/>
  <c r="Y12" i="36"/>
  <c r="X12" i="36"/>
  <c r="O9" i="36"/>
  <c r="Y9" i="36"/>
  <c r="N9" i="36"/>
  <c r="X9" i="36"/>
  <c r="P9" i="36"/>
  <c r="X7" i="36"/>
  <c r="Y7" i="36"/>
  <c r="P7" i="36"/>
  <c r="O7" i="36"/>
  <c r="N7" i="36"/>
  <c r="N11" i="36"/>
  <c r="O11" i="36"/>
  <c r="Y11" i="36"/>
  <c r="X11" i="36"/>
  <c r="P11" i="36"/>
  <c r="O8" i="36"/>
  <c r="Y8" i="36"/>
  <c r="X8" i="36"/>
  <c r="P8" i="36"/>
  <c r="N8" i="36"/>
  <c r="B8" i="36"/>
  <c r="C8" i="36"/>
  <c r="M8" i="36"/>
  <c r="D8" i="36"/>
  <c r="L8" i="36"/>
  <c r="B12" i="36"/>
  <c r="C12" i="36"/>
  <c r="M12" i="36"/>
  <c r="L12" i="36"/>
  <c r="D12" i="36"/>
  <c r="L7" i="36"/>
  <c r="M7" i="36"/>
  <c r="D7" i="36"/>
  <c r="B7" i="36"/>
  <c r="C7" i="36"/>
  <c r="I34" i="36"/>
  <c r="L11" i="36"/>
  <c r="M11" i="36"/>
  <c r="D11" i="36"/>
  <c r="C11" i="36"/>
  <c r="B11" i="36"/>
  <c r="B9" i="36"/>
  <c r="C9" i="36"/>
  <c r="D9" i="36"/>
  <c r="L9" i="36"/>
  <c r="M9" i="36"/>
  <c r="AB7" i="36" l="1"/>
  <c r="AA11" i="36"/>
  <c r="AE11" i="36" s="1"/>
  <c r="AB11" i="36"/>
  <c r="AF11" i="36" s="1"/>
  <c r="O14" i="36"/>
  <c r="O18" i="36" s="1"/>
  <c r="AB9" i="36"/>
  <c r="AB12" i="36"/>
  <c r="AB8" i="36"/>
  <c r="AF8" i="36" s="1"/>
  <c r="N14" i="36"/>
  <c r="P14" i="36"/>
  <c r="P18" i="36" s="1"/>
  <c r="Y14" i="36"/>
  <c r="Y18" i="36" s="1"/>
  <c r="X14" i="36"/>
  <c r="X18" i="36" s="1"/>
  <c r="AA9" i="36"/>
  <c r="AE9" i="36" s="1"/>
  <c r="AA7" i="36"/>
  <c r="AE7" i="36" s="1"/>
  <c r="AA12" i="36"/>
  <c r="AE12" i="36" s="1"/>
  <c r="AA8" i="36"/>
  <c r="AE8" i="36" s="1"/>
  <c r="L14" i="36"/>
  <c r="L18" i="36" s="1"/>
  <c r="C14" i="36"/>
  <c r="B14" i="36"/>
  <c r="M14" i="36"/>
  <c r="M18" i="36" s="1"/>
  <c r="D14" i="36"/>
  <c r="D18" i="36" s="1"/>
  <c r="AF12" i="36" l="1"/>
  <c r="AF9" i="36"/>
  <c r="AF7" i="36"/>
  <c r="N18" i="36"/>
  <c r="AB14" i="36"/>
  <c r="C18" i="36"/>
  <c r="B18" i="36"/>
  <c r="AA14" i="36"/>
  <c r="AF14" i="36" l="1"/>
  <c r="AB18" i="36"/>
  <c r="AE14" i="36"/>
  <c r="AA18" i="36"/>
  <c r="AE18" i="36" s="1"/>
  <c r="AF18" i="36" l="1"/>
  <c r="I25" i="34" l="1"/>
  <c r="J25" i="34" l="1"/>
  <c r="K25" i="34" l="1"/>
  <c r="L25" i="34" l="1"/>
  <c r="M25" i="34" l="1"/>
  <c r="N25" i="34" l="1"/>
  <c r="O25" i="34" l="1"/>
  <c r="P25" i="34" l="1"/>
  <c r="Q25" i="34" l="1"/>
  <c r="R25" i="34" l="1"/>
  <c r="S25" i="34" l="1"/>
  <c r="T25" i="34" l="1"/>
  <c r="L61" i="22" l="1"/>
  <c r="M61" i="22"/>
  <c r="N61" i="22"/>
  <c r="O61" i="22"/>
  <c r="P61" i="22"/>
  <c r="Q61" i="22"/>
  <c r="R61" i="22"/>
  <c r="S61" i="22"/>
  <c r="T61" i="22"/>
  <c r="U61" i="22"/>
  <c r="V61" i="22"/>
  <c r="L62" i="22"/>
  <c r="M62" i="22"/>
  <c r="N62" i="22"/>
  <c r="O62" i="22"/>
  <c r="P62" i="22"/>
  <c r="Q62" i="22"/>
  <c r="R62" i="22"/>
  <c r="S62" i="22"/>
  <c r="T62" i="22"/>
  <c r="U62" i="22"/>
  <c r="V62" i="22"/>
  <c r="L63" i="22"/>
  <c r="M63" i="22"/>
  <c r="N63" i="22"/>
  <c r="O63" i="22"/>
  <c r="P63" i="22"/>
  <c r="Q63" i="22"/>
  <c r="R63" i="22"/>
  <c r="S63" i="22"/>
  <c r="T63" i="22"/>
  <c r="U63" i="22"/>
  <c r="V63" i="22"/>
  <c r="K62" i="22"/>
  <c r="K63" i="22"/>
  <c r="K61" i="22"/>
  <c r="I7" i="24"/>
  <c r="D64" i="18" l="1"/>
  <c r="D65" i="18"/>
  <c r="D66" i="18"/>
  <c r="D67" i="18"/>
  <c r="D68" i="18"/>
  <c r="D69" i="18"/>
  <c r="O68" i="18" l="1"/>
  <c r="R68" i="18"/>
  <c r="O65" i="18"/>
  <c r="R65" i="18"/>
  <c r="O64" i="18"/>
  <c r="R64" i="18"/>
  <c r="O67" i="18"/>
  <c r="R67" i="18"/>
  <c r="O66" i="18"/>
  <c r="R66" i="18"/>
  <c r="O69" i="18"/>
  <c r="R69" i="18"/>
  <c r="U64" i="18" l="1"/>
  <c r="Z64" i="18" s="1"/>
  <c r="U65" i="18"/>
  <c r="Z65" i="18" s="1"/>
  <c r="U68" i="18"/>
  <c r="Z68" i="18" s="1"/>
  <c r="U66" i="18"/>
  <c r="Z66" i="18" s="1"/>
  <c r="U69" i="18"/>
  <c r="Z69" i="18" s="1"/>
  <c r="U67" i="18"/>
  <c r="Z67" i="18" s="1"/>
  <c r="Y68" i="18" l="1"/>
  <c r="Y65" i="18"/>
  <c r="Y66" i="18"/>
  <c r="Y67" i="18"/>
  <c r="Y69" i="18"/>
  <c r="Y64" i="18"/>
  <c r="L60" i="22" l="1"/>
  <c r="M60" i="22"/>
  <c r="N60" i="22"/>
  <c r="O60" i="22"/>
  <c r="P60" i="22"/>
  <c r="Q60" i="22"/>
  <c r="R60" i="22"/>
  <c r="S60" i="22"/>
  <c r="T60" i="22"/>
  <c r="U60" i="22"/>
  <c r="V60" i="22"/>
  <c r="K60" i="22"/>
  <c r="K167" i="9" l="1"/>
  <c r="K168" i="9" s="1"/>
  <c r="L167" i="9"/>
  <c r="L168" i="9" s="1"/>
  <c r="M167" i="9"/>
  <c r="M168" i="9" s="1"/>
  <c r="N167" i="9"/>
  <c r="N169" i="9" s="1"/>
  <c r="O167" i="9"/>
  <c r="O168" i="9" s="1"/>
  <c r="P167" i="9"/>
  <c r="P169" i="9" s="1"/>
  <c r="Q167" i="9"/>
  <c r="Q168" i="9" s="1"/>
  <c r="R167" i="9"/>
  <c r="R168" i="9" s="1"/>
  <c r="S167" i="9"/>
  <c r="S168" i="9" s="1"/>
  <c r="T167" i="9"/>
  <c r="T168" i="9" s="1"/>
  <c r="U167" i="9"/>
  <c r="U169" i="9" s="1"/>
  <c r="K172" i="9"/>
  <c r="L172" i="9"/>
  <c r="M172" i="9"/>
  <c r="N172" i="9"/>
  <c r="O172" i="9"/>
  <c r="P172" i="9"/>
  <c r="Q172" i="9"/>
  <c r="R172" i="9"/>
  <c r="S172" i="9"/>
  <c r="T172" i="9"/>
  <c r="U172" i="9"/>
  <c r="K173" i="9"/>
  <c r="L173" i="9"/>
  <c r="M173" i="9"/>
  <c r="N173" i="9"/>
  <c r="O173" i="9"/>
  <c r="P173" i="9"/>
  <c r="Q173" i="9"/>
  <c r="R173" i="9"/>
  <c r="S173" i="9"/>
  <c r="T173" i="9"/>
  <c r="U173" i="9"/>
  <c r="K174" i="9"/>
  <c r="L174" i="9"/>
  <c r="M174" i="9"/>
  <c r="N174" i="9"/>
  <c r="O174" i="9"/>
  <c r="P174" i="9"/>
  <c r="Q174" i="9"/>
  <c r="R174" i="9"/>
  <c r="S174" i="9"/>
  <c r="T174" i="9"/>
  <c r="U174" i="9"/>
  <c r="J174" i="9"/>
  <c r="J173" i="9"/>
  <c r="J172" i="9"/>
  <c r="J167" i="9"/>
  <c r="J169" i="9" s="1"/>
  <c r="N168" i="9" l="1"/>
  <c r="N170" i="9" s="1"/>
  <c r="P168" i="9"/>
  <c r="P170" i="9" s="1"/>
  <c r="S169" i="9"/>
  <c r="S170" i="9" s="1"/>
  <c r="K169" i="9"/>
  <c r="K170" i="9" s="1"/>
  <c r="T175" i="9"/>
  <c r="L175" i="9"/>
  <c r="O169" i="9"/>
  <c r="O170" i="9" s="1"/>
  <c r="O175" i="9"/>
  <c r="M175" i="9"/>
  <c r="M169" i="9"/>
  <c r="M170" i="9" s="1"/>
  <c r="U168" i="9"/>
  <c r="U170" i="9" s="1"/>
  <c r="J175" i="9"/>
  <c r="P175" i="9"/>
  <c r="S175" i="9"/>
  <c r="U175" i="9"/>
  <c r="L169" i="9"/>
  <c r="L170" i="9" s="1"/>
  <c r="T169" i="9"/>
  <c r="T170" i="9" s="1"/>
  <c r="K175" i="9"/>
  <c r="N175" i="9"/>
  <c r="R175" i="9"/>
  <c r="Q175" i="9"/>
  <c r="R169" i="9"/>
  <c r="R170" i="9" s="1"/>
  <c r="Q169" i="9"/>
  <c r="Q170" i="9" s="1"/>
  <c r="J168" i="9"/>
  <c r="J170" i="9" s="1"/>
  <c r="D10" i="18" l="1"/>
  <c r="R10" i="18" s="1"/>
  <c r="D11" i="18"/>
  <c r="R11" i="18" s="1"/>
  <c r="D12" i="18"/>
  <c r="R12" i="18" s="1"/>
  <c r="D33" i="18"/>
  <c r="R33" i="18" s="1"/>
  <c r="D34" i="18"/>
  <c r="R34" i="18" s="1"/>
  <c r="D35" i="18"/>
  <c r="R35" i="18" s="1"/>
  <c r="D36" i="18"/>
  <c r="D59" i="18"/>
  <c r="R59" i="18" s="1"/>
  <c r="D60" i="18"/>
  <c r="R60" i="18" s="1"/>
  <c r="D61" i="18"/>
  <c r="R61" i="18" s="1"/>
  <c r="D62" i="18"/>
  <c r="R62" i="18" s="1"/>
  <c r="D63" i="18"/>
  <c r="R63" i="18" s="1"/>
  <c r="D9" i="18"/>
  <c r="R9" i="18" s="1"/>
  <c r="O36" i="18" l="1"/>
  <c r="R36" i="18"/>
  <c r="O9" i="18"/>
  <c r="O10" i="18"/>
  <c r="O56" i="18"/>
  <c r="O59" i="18"/>
  <c r="O12" i="18"/>
  <c r="O60" i="18"/>
  <c r="O62" i="18"/>
  <c r="O54" i="18"/>
  <c r="O11" i="18"/>
  <c r="O61" i="18"/>
  <c r="O63" i="18"/>
  <c r="O35" i="18"/>
  <c r="O34" i="18"/>
  <c r="O33" i="18"/>
  <c r="AA48" i="12" l="1"/>
  <c r="T5" i="11"/>
  <c r="S5" i="11"/>
  <c r="R5" i="11"/>
  <c r="Q5" i="11"/>
  <c r="P5" i="11"/>
  <c r="O5" i="11"/>
  <c r="N5" i="11"/>
  <c r="M5" i="11"/>
  <c r="L5" i="11"/>
  <c r="K5" i="11"/>
  <c r="J5" i="11"/>
  <c r="S5" i="6"/>
  <c r="R5" i="6"/>
  <c r="Q5" i="6"/>
  <c r="P5" i="6"/>
  <c r="O5" i="6"/>
  <c r="N5" i="6"/>
  <c r="M5" i="6"/>
  <c r="L5" i="6"/>
  <c r="K5" i="6"/>
  <c r="J5" i="6"/>
  <c r="I5" i="6"/>
  <c r="M8" i="10"/>
  <c r="L8" i="10"/>
  <c r="K8" i="10"/>
  <c r="J8" i="10"/>
  <c r="I8" i="10"/>
  <c r="H8" i="10"/>
  <c r="G8" i="10"/>
  <c r="F8" i="10"/>
  <c r="E8" i="10"/>
  <c r="D8" i="10"/>
  <c r="C8" i="10"/>
  <c r="T204" i="9"/>
  <c r="S204" i="9"/>
  <c r="R204" i="9"/>
  <c r="Q204" i="9"/>
  <c r="P204" i="9"/>
  <c r="O204" i="9"/>
  <c r="N204" i="9"/>
  <c r="M204" i="9"/>
  <c r="L204" i="9"/>
  <c r="K204" i="9"/>
  <c r="C178" i="9"/>
  <c r="C159" i="9"/>
  <c r="G159" i="9" l="1"/>
  <c r="H159" i="9"/>
  <c r="G178" i="9"/>
  <c r="H178" i="9"/>
  <c r="C173" i="9"/>
  <c r="C174" i="9"/>
  <c r="C172" i="9"/>
  <c r="C167" i="9"/>
  <c r="G174" i="9" l="1"/>
  <c r="H174" i="9"/>
  <c r="G173" i="9"/>
  <c r="H173" i="9"/>
  <c r="G167" i="9"/>
  <c r="H167" i="9"/>
  <c r="G172" i="9"/>
  <c r="H172" i="9"/>
  <c r="C169" i="9"/>
  <c r="C168" i="9"/>
  <c r="C175" i="9"/>
  <c r="G168" i="9" l="1"/>
  <c r="H168" i="9"/>
  <c r="G169" i="9"/>
  <c r="H169" i="9"/>
  <c r="G175" i="9"/>
  <c r="H175" i="9"/>
  <c r="C170" i="9"/>
  <c r="G170" i="9" l="1"/>
  <c r="H170" i="9"/>
  <c r="C9" i="18" l="1"/>
  <c r="U54" i="18"/>
  <c r="Z54" i="18" s="1"/>
  <c r="U63" i="18"/>
  <c r="Z63" i="18" s="1"/>
  <c r="U56" i="18"/>
  <c r="Z56" i="18" s="1"/>
  <c r="U60" i="18"/>
  <c r="Z60" i="18" s="1"/>
  <c r="U62" i="18"/>
  <c r="Z62" i="18" s="1"/>
  <c r="U59" i="18"/>
  <c r="Z59" i="18" s="1"/>
  <c r="U61" i="18"/>
  <c r="Z61" i="18" s="1"/>
  <c r="Q9" i="18" l="1"/>
  <c r="N9" i="18"/>
  <c r="N68" i="18"/>
  <c r="E68" i="18"/>
  <c r="N69" i="18"/>
  <c r="E69" i="18"/>
  <c r="E65" i="18"/>
  <c r="N65" i="18"/>
  <c r="E66" i="18"/>
  <c r="N66" i="18"/>
  <c r="N67" i="18"/>
  <c r="E67" i="18"/>
  <c r="N64" i="18"/>
  <c r="E64" i="18"/>
  <c r="Y63" i="18"/>
  <c r="Y60" i="18"/>
  <c r="Y54" i="18"/>
  <c r="Y12" i="18"/>
  <c r="Y62" i="18"/>
  <c r="Y61" i="18"/>
  <c r="Y56" i="18"/>
  <c r="Y59" i="18"/>
  <c r="E34" i="18"/>
  <c r="S34" i="18" s="1"/>
  <c r="E36" i="18"/>
  <c r="N62" i="18"/>
  <c r="E62" i="18"/>
  <c r="N60" i="18"/>
  <c r="E60" i="18"/>
  <c r="N10" i="18"/>
  <c r="E10" i="18"/>
  <c r="N59" i="18"/>
  <c r="E59" i="18"/>
  <c r="E33" i="18"/>
  <c r="S33" i="18" s="1"/>
  <c r="N61" i="18"/>
  <c r="E61" i="18"/>
  <c r="N11" i="18"/>
  <c r="E11" i="18"/>
  <c r="N12" i="18"/>
  <c r="E12" i="18"/>
  <c r="E35" i="18"/>
  <c r="S35" i="18" s="1"/>
  <c r="N54" i="18"/>
  <c r="P54" i="18"/>
  <c r="Y15" i="18"/>
  <c r="Y16" i="18"/>
  <c r="Y14" i="18"/>
  <c r="P62" i="18" l="1"/>
  <c r="S62" i="18"/>
  <c r="P11" i="18"/>
  <c r="S11" i="18"/>
  <c r="P68" i="18"/>
  <c r="S68" i="18"/>
  <c r="P67" i="18"/>
  <c r="S67" i="18"/>
  <c r="P66" i="18"/>
  <c r="S66" i="18"/>
  <c r="P36" i="18"/>
  <c r="S36" i="18"/>
  <c r="P65" i="18"/>
  <c r="S65" i="18"/>
  <c r="P60" i="18"/>
  <c r="S60" i="18"/>
  <c r="P10" i="18"/>
  <c r="S10" i="18"/>
  <c r="P61" i="18"/>
  <c r="S61" i="18"/>
  <c r="P12" i="18"/>
  <c r="S12" i="18"/>
  <c r="P64" i="18"/>
  <c r="S64" i="18"/>
  <c r="P69" i="18"/>
  <c r="S69" i="18"/>
  <c r="P59" i="18"/>
  <c r="S59" i="18"/>
  <c r="N35" i="18"/>
  <c r="N33" i="18"/>
  <c r="P33" i="18"/>
  <c r="P34" i="18"/>
  <c r="N34" i="18"/>
  <c r="P35" i="18"/>
  <c r="E9" i="18"/>
  <c r="N63" i="18"/>
  <c r="E63" i="18"/>
  <c r="S63" i="18" s="1"/>
  <c r="N56" i="18"/>
  <c r="P56" i="18"/>
  <c r="Y13" i="18"/>
  <c r="P9" i="18" l="1"/>
  <c r="S9" i="18"/>
  <c r="P63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C81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
PSE hedges done out-of-model for 2024 PC update.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B2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For 2022 GRC, PSE hedges purchases/sales were in Aurora total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Rosenberger, Cole</author>
  </authors>
  <commentList>
    <comment ref="AL67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103 m^3</t>
        </r>
      </text>
    </comment>
    <comment ref="AL70" authorId="0" shapeId="0" xr:uid="{00000000-0006-0000-0C00-000002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43200 GJ</t>
        </r>
      </text>
    </comment>
    <comment ref="AL74" authorId="0" shapeId="0" xr:uid="{00000000-0006-0000-0C00-000003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43700 GJ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B102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Net of capacity used for CB withdrawals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P50605\Documents\My Data Sources\SQEWPCRSQ01V01 LacimaTabularCube Model.odc" keepAlive="1" name="SQEWPCRSQ01V01 LacimaTabularCube Model5" type="5" refreshedVersion="6" background="1">
    <dbPr connection="Provider=MSOLAP.5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</connections>
</file>

<file path=xl/sharedStrings.xml><?xml version="1.0" encoding="utf-8"?>
<sst xmlns="http://schemas.openxmlformats.org/spreadsheetml/2006/main" count="15384" uniqueCount="763">
  <si>
    <t>Average</t>
  </si>
  <si>
    <t>Baker Replacement</t>
  </si>
  <si>
    <t>Canadian Entitlement</t>
  </si>
  <si>
    <t>Centralia coal PPA</t>
  </si>
  <si>
    <t>Point Roberts (BC Hydro)</t>
  </si>
  <si>
    <t>Energy Keepers PPA</t>
  </si>
  <si>
    <t>SPI Biomass PPA</t>
  </si>
  <si>
    <t>Morgan Stanley PPA</t>
  </si>
  <si>
    <t>Golden Hills wind PPA</t>
  </si>
  <si>
    <t>Clearwater wind PPA</t>
  </si>
  <si>
    <t>HF Sinclair March Point Cogen</t>
  </si>
  <si>
    <t>Frederickson (1)</t>
  </si>
  <si>
    <t>Frederickson (2)</t>
  </si>
  <si>
    <t>Fredonia (1)</t>
  </si>
  <si>
    <t>Fredonia (2)</t>
  </si>
  <si>
    <t>Whitehorn (2)</t>
  </si>
  <si>
    <t>Whitehorn (3)</t>
  </si>
  <si>
    <t>Hopkins Ridge wind</t>
  </si>
  <si>
    <t>Wild Horse wind</t>
  </si>
  <si>
    <t>Lower Snake River wind</t>
  </si>
  <si>
    <t>Lower Baker</t>
  </si>
  <si>
    <t>Crystal Mountain</t>
  </si>
  <si>
    <t>Upper Baker</t>
  </si>
  <si>
    <t>Encogen</t>
  </si>
  <si>
    <t>Sumas</t>
  </si>
  <si>
    <t>Ferndale</t>
  </si>
  <si>
    <t>Goldendale</t>
  </si>
  <si>
    <t>Mint Farm</t>
  </si>
  <si>
    <t>Glacier Battery Storage</t>
  </si>
  <si>
    <t>Freddy 1</t>
  </si>
  <si>
    <t>Mid C Rocky Reach</t>
  </si>
  <si>
    <t>Mid C Rock Island</t>
  </si>
  <si>
    <t>Mid C Wells</t>
  </si>
  <si>
    <t>Total</t>
  </si>
  <si>
    <t>Capacity</t>
  </si>
  <si>
    <t xml:space="preserve"> </t>
  </si>
  <si>
    <t>Amount</t>
  </si>
  <si>
    <t>Colstrip  3&amp;4</t>
  </si>
  <si>
    <t>Frederickson 1&amp;2</t>
  </si>
  <si>
    <t>Fredonia 1&amp;2</t>
  </si>
  <si>
    <t>Fredonia 3&amp;4</t>
  </si>
  <si>
    <t>Klondike III wind PPA</t>
  </si>
  <si>
    <t>QF Koma Kulshan</t>
  </si>
  <si>
    <t>Mid C Priest Rapids Project</t>
  </si>
  <si>
    <t>PG&amp;E Exchange</t>
  </si>
  <si>
    <t>Snoqualmie Falls</t>
  </si>
  <si>
    <t>QF Twin Falls</t>
  </si>
  <si>
    <t>QF Weeks Falls</t>
  </si>
  <si>
    <t>Whitehorn 2&amp;3</t>
  </si>
  <si>
    <t>Wild Horse Expansion wind</t>
  </si>
  <si>
    <t>Powerex summer peak PPA</t>
  </si>
  <si>
    <t>Powerex winter peak PPA</t>
  </si>
  <si>
    <t>Puget Sound Energy</t>
  </si>
  <si>
    <t>Aurora Cost and Energy Outputs</t>
  </si>
  <si>
    <t>Units</t>
  </si>
  <si>
    <t>Acct.</t>
  </si>
  <si>
    <t>($ in thousands)</t>
  </si>
  <si>
    <t>555H</t>
  </si>
  <si>
    <t>555WS</t>
  </si>
  <si>
    <t>PSE hedges sales</t>
  </si>
  <si>
    <t>555MP</t>
  </si>
  <si>
    <t>PSE hedges purchases</t>
  </si>
  <si>
    <t>Market purchases</t>
  </si>
  <si>
    <t>EIM GHG Benefit</t>
  </si>
  <si>
    <t>Chelan pre-payment amort. (Nov. 2011 - Oct. 2031)</t>
  </si>
  <si>
    <t>Chelan transmission cost</t>
  </si>
  <si>
    <t>Fixed gas transportation cost</t>
  </si>
  <si>
    <t>Distillate fuel incremental costs</t>
  </si>
  <si>
    <t>Remove non-fuel peaker start cost</t>
  </si>
  <si>
    <t>Other power supply expense</t>
  </si>
  <si>
    <t>$</t>
  </si>
  <si>
    <t>Rate year: January 2024 through December 2024</t>
  </si>
  <si>
    <t>Power Costs Not in Aurora</t>
  </si>
  <si>
    <t>Colstrip 3&amp;4 fixed fuel cost</t>
  </si>
  <si>
    <t>Transmission cost</t>
  </si>
  <si>
    <t>BPA capacity agreement fixed cost</t>
  </si>
  <si>
    <t>Premiums / (discount) on physical index deals</t>
  </si>
  <si>
    <t>Summary of costs not in Aurora</t>
  </si>
  <si>
    <t>Coal fuel</t>
  </si>
  <si>
    <t>Natural gas fuel</t>
  </si>
  <si>
    <t>Wind and solar purchases</t>
  </si>
  <si>
    <t>Hydro purchases</t>
  </si>
  <si>
    <t>Other contract purchases and interchange</t>
  </si>
  <si>
    <t>Secondary sales</t>
  </si>
  <si>
    <t>Transmission</t>
  </si>
  <si>
    <t>Other revenues</t>
  </si>
  <si>
    <t>Total Power Costs Not in Aurora</t>
  </si>
  <si>
    <t>Lund Hill</t>
  </si>
  <si>
    <t>Skookumchuck</t>
  </si>
  <si>
    <t>Mid Columbia Contracts Costs</t>
  </si>
  <si>
    <t>Chelan PUD Rocky Reach</t>
  </si>
  <si>
    <t>O&amp;M charges</t>
  </si>
  <si>
    <t xml:space="preserve">Debt services </t>
  </si>
  <si>
    <t>Other charges</t>
  </si>
  <si>
    <t>Total Rocky Reach cost (FERC 555)</t>
  </si>
  <si>
    <t>Chelan PUD Rock Island</t>
  </si>
  <si>
    <t>Total Rock Island cost (FERC 555)</t>
  </si>
  <si>
    <t>Chelan 5% slice</t>
  </si>
  <si>
    <t>Douglas PUD Wells Project</t>
  </si>
  <si>
    <t>Long-term PPA fixed charges</t>
  </si>
  <si>
    <t>Long-term PPA variable charges</t>
  </si>
  <si>
    <t>Wells CEA Amendment Out of Model Cost ($)</t>
  </si>
  <si>
    <t>Total long-term PPA cost</t>
  </si>
  <si>
    <t>Wells Colville slice PPA cost</t>
  </si>
  <si>
    <t>Total Douglas Wells cost (FERC 555)</t>
  </si>
  <si>
    <t>Grant PUD Priest Rapids Project (WAN and PRD)</t>
  </si>
  <si>
    <t>Additional Surplus Product O&amp;M charges</t>
  </si>
  <si>
    <t>Additional Surplus Product debt service charges</t>
  </si>
  <si>
    <t>Reasonable Portion Costs</t>
  </si>
  <si>
    <t>Reasonable Portion Revenue</t>
  </si>
  <si>
    <t>Meaningful Priority cost</t>
  </si>
  <si>
    <t>Total Grant cost (FERC 555)</t>
  </si>
  <si>
    <t>Colstrip Fixed Fuel Costs</t>
  </si>
  <si>
    <t>Colstrip Units 3 &amp; 4</t>
  </si>
  <si>
    <t>Fixed fuel charges:</t>
  </si>
  <si>
    <t>Western Energy Co AOP:</t>
  </si>
  <si>
    <t>Fixed costs</t>
  </si>
  <si>
    <t>Over-riding royalties and return on investment</t>
  </si>
  <si>
    <t>Production taxes</t>
  </si>
  <si>
    <t xml:space="preserve">Royalties (and prod tax on royalties) </t>
  </si>
  <si>
    <t>Total WEC fixed cost</t>
  </si>
  <si>
    <t>Talen Business Plan:</t>
  </si>
  <si>
    <t>Diesel (50143)</t>
  </si>
  <si>
    <t xml:space="preserve">       Total Talen fixed cost</t>
  </si>
  <si>
    <t>PSE share of fixed costs</t>
  </si>
  <si>
    <t>Monthly fixed costs</t>
  </si>
  <si>
    <t>Rate Year Transmission Costs</t>
  </si>
  <si>
    <t>CAPACITY</t>
  </si>
  <si>
    <t>Point-to-point (PTP)</t>
  </si>
  <si>
    <t>Grant Priest Rapids / Midway (MW)</t>
  </si>
  <si>
    <t>Rock Island (MW)</t>
  </si>
  <si>
    <t>Rocky Reach (MW)</t>
  </si>
  <si>
    <t>Wanapum / Vantage (MW)</t>
  </si>
  <si>
    <t>Wanapum / Vantage / MIDCREMOTE (MW)</t>
  </si>
  <si>
    <t>Wanapum / Vantage (redirect from HR, MW)</t>
  </si>
  <si>
    <t>Vantage MIDC 230kV (MW)</t>
  </si>
  <si>
    <t>Vantage Energize Eastside (MW)</t>
  </si>
  <si>
    <t>Douglas / Wells (converted from IR, MW)</t>
  </si>
  <si>
    <t>Wells / Sickler (MW)</t>
  </si>
  <si>
    <t>Klahanie / Newpoint (9/1/2018 - 9/1/2023, MW)</t>
  </si>
  <si>
    <t>Talen BPA (MW)</t>
  </si>
  <si>
    <t xml:space="preserve">Montana / Garrison (MW) </t>
  </si>
  <si>
    <t>Covington / Clymer (MW)</t>
  </si>
  <si>
    <t>CW Paul /Centralia (MW)</t>
  </si>
  <si>
    <t>Qualifying resources (MW)</t>
  </si>
  <si>
    <t>Freddy 1 (MW)</t>
  </si>
  <si>
    <t>Hopkins Ridge (MW)</t>
  </si>
  <si>
    <t>LSR (original, MW)</t>
  </si>
  <si>
    <t>LSR (June 2012 addition, MW)</t>
  </si>
  <si>
    <t>LSR (January 2016 increase, MW)</t>
  </si>
  <si>
    <t>Klondike PPA (MW)</t>
  </si>
  <si>
    <t>Goldendale (MW)</t>
  </si>
  <si>
    <t>Mint Farm (MW)</t>
  </si>
  <si>
    <t>Mint Farm (station service, MW)</t>
  </si>
  <si>
    <t>Colstrip GARR-CHR demand (MW)</t>
  </si>
  <si>
    <t>Total long-term transmission capacity (MW)</t>
  </si>
  <si>
    <t>RATES</t>
  </si>
  <si>
    <t>Long-term PTP ($/kW/month)</t>
  </si>
  <si>
    <t>Scheduling, syst. control, &amp; dispatch ($/kW/month)</t>
  </si>
  <si>
    <t>Spinning Reserve ($/MWh)</t>
  </si>
  <si>
    <t>Supplemental Reserve ($/MWh)</t>
  </si>
  <si>
    <t>Regulating Reserves ($/kW/month)</t>
  </si>
  <si>
    <t>Following Reserves ($/kW/month)</t>
  </si>
  <si>
    <t>Imbalance Reserves ($/kW/month)</t>
  </si>
  <si>
    <t>Avangrid Operating Reserves Rate $/MWH</t>
  </si>
  <si>
    <t>Avangrid WIC charges - Klondike III ($/kW/month)</t>
  </si>
  <si>
    <t>TEMU Operating Reverves  -Centralia ($MWH)</t>
  </si>
  <si>
    <t>Energy Imbalance Service - HR (calculated rate, $/MWh)</t>
  </si>
  <si>
    <t>Energy Imbalance Service - LSR(calculated rate, $/MWh)</t>
  </si>
  <si>
    <t>CHARGES</t>
  </si>
  <si>
    <t>Priest Rapids / Midway (MW)</t>
  </si>
  <si>
    <t>Long-term PTP charges ($)</t>
  </si>
  <si>
    <t>Scheduling &amp; dispatch charges ($)</t>
  </si>
  <si>
    <t>Total Priest Rapids / Midway charges ($)</t>
  </si>
  <si>
    <t>Total Rock Island charges ($)</t>
  </si>
  <si>
    <t>Total Rocky Reach charges ($)</t>
  </si>
  <si>
    <t>Total Wanapum / Vantage charges ($)</t>
  </si>
  <si>
    <t>Total Wells / Sickler charges ($)</t>
  </si>
  <si>
    <t>Garrison (Talen) BPA (MW)</t>
  </si>
  <si>
    <t>Montana / Garrison (MW)</t>
  </si>
  <si>
    <t>Klahanie / Newpoint (MW)</t>
  </si>
  <si>
    <t>Total Klahanie / Newpoint charges ($)</t>
  </si>
  <si>
    <t>Covington for Clymer (MW)</t>
  </si>
  <si>
    <t>Total Covington for Clymer charges ($)</t>
  </si>
  <si>
    <t>CW Paul / Centralia (MW)</t>
  </si>
  <si>
    <t>Total CW Paul /Centralia charges ($)</t>
  </si>
  <si>
    <t>Total Mid-C and market purchases</t>
  </si>
  <si>
    <t>Short Distance Discount</t>
  </si>
  <si>
    <t>Total Freddy 1 charges ($)</t>
  </si>
  <si>
    <t>Klickitat County PUD charges ($)</t>
  </si>
  <si>
    <t>Total Goldendale charges ($)</t>
  </si>
  <si>
    <t>Total Mint Farm charges ($)</t>
  </si>
  <si>
    <t>Total Gas Fired Generation</t>
  </si>
  <si>
    <t>PG&amp;E South (MW)</t>
  </si>
  <si>
    <t>PG&amp;E North (MW)</t>
  </si>
  <si>
    <t>Total PG&amp;E exchange charges ($)</t>
  </si>
  <si>
    <t>TGT Firm Demand- MNT Intertie ($)</t>
  </si>
  <si>
    <t>NWE Terminal Charge (230KV rent expense, $)</t>
  </si>
  <si>
    <t>NWE "BPA Line Comp" (500KV rent expense, $)</t>
  </si>
  <si>
    <t>Total Colstrip and PG&amp;E exchange ($)</t>
  </si>
  <si>
    <t>Hopkins Ridge MW</t>
  </si>
  <si>
    <t>Subtotal Hopkins Ridge fixed PTP charges ($)</t>
  </si>
  <si>
    <t>Regulating reserves charges on 156.6 MW ($)</t>
  </si>
  <si>
    <t>Following reserves charges on 156.6 MW ($)</t>
  </si>
  <si>
    <t>Imbalance reserves charges on 156.6 MW ($)</t>
  </si>
  <si>
    <t>Subtotal Hopkins Ridge fixed VERBS charges ($)</t>
  </si>
  <si>
    <t>Hopkins Ridge rate year generation (MWh)</t>
  </si>
  <si>
    <t>Billing factor for spin &amp; supplemental reserves</t>
  </si>
  <si>
    <t>Generator imbalance charges ($)</t>
  </si>
  <si>
    <t>Spinning reserves charges ($)</t>
  </si>
  <si>
    <t>Supplemental reserves charges ($)</t>
  </si>
  <si>
    <t>Subtotal Hopkins Ridge variable charges ($)</t>
  </si>
  <si>
    <t>Total Hopkins Ridge transmission charges ($)</t>
  </si>
  <si>
    <t>Lower Snake River MW</t>
  </si>
  <si>
    <t>Subtotal LSR fixed PTP charges ($)</t>
  </si>
  <si>
    <t>Regulating reserves charges on 342.7 MW ($)</t>
  </si>
  <si>
    <t>Following reserves charges on 342.7 MW ($)</t>
  </si>
  <si>
    <t>Imbalance reserves charges on 342.7 MW ($)</t>
  </si>
  <si>
    <t>Subtotal LSR fixed VERBS charges ($)</t>
  </si>
  <si>
    <t>LSR rate year generation (MWh)</t>
  </si>
  <si>
    <t>Subtotal LSR variable charges ($)</t>
  </si>
  <si>
    <t>Customer interest on prepaid LGIA costs ($)</t>
  </si>
  <si>
    <t>Total Lower Snake River transmission charges ($)</t>
  </si>
  <si>
    <t>Klondike III MW</t>
  </si>
  <si>
    <t>Subtotal Klondike III fixed PTP charges ($)</t>
  </si>
  <si>
    <t>Avangrid WIC charges  ($)</t>
  </si>
  <si>
    <t>Klondike III rate year generation (MWh)</t>
  </si>
  <si>
    <t xml:space="preserve">Avangrid Operating Reserves </t>
  </si>
  <si>
    <t>Total Klondike III transmission charges ($)</t>
  </si>
  <si>
    <t>Wild Horse Grant PUD UFT charges ($)</t>
  </si>
  <si>
    <t>Total Wind</t>
  </si>
  <si>
    <t>Days</t>
  </si>
  <si>
    <t>MWh</t>
  </si>
  <si>
    <t xml:space="preserve">TEMU Operating Reverves Charges </t>
  </si>
  <si>
    <t>Total Centralia PPA</t>
  </si>
  <si>
    <t>O&amp;M and other firm transmission charges</t>
  </si>
  <si>
    <t>UFT Maple Valley ($)</t>
  </si>
  <si>
    <t>UFT Sedro Woolley Tap ($)</t>
  </si>
  <si>
    <t>O&amp;M Kitsap ($)</t>
  </si>
  <si>
    <t>O&amp;M Custer ($)</t>
  </si>
  <si>
    <t>O&amp;M Harvalum-EE Clouse ($)</t>
  </si>
  <si>
    <t>O&amp;M Bellingham ($)</t>
  </si>
  <si>
    <t>O&amp;M Olympia ($)</t>
  </si>
  <si>
    <t>O&amp;M CW Paul ($)</t>
  </si>
  <si>
    <t>O&amp;M Covington-White River ($)</t>
  </si>
  <si>
    <t>O&amp;M Covington ($)</t>
  </si>
  <si>
    <t>O&amp;M Covington-Berrydale ($)</t>
  </si>
  <si>
    <t>O&amp;M Kitsap-Bremerton ($)</t>
  </si>
  <si>
    <t>AC-95 SINT Non Fed O&amp;M, 3rd AC Intertie ($)</t>
  </si>
  <si>
    <t>Total other firm transmission charges</t>
  </si>
  <si>
    <t>Non-firm/secondary transmission charges</t>
  </si>
  <si>
    <t>PSANI Denney Way Upgrade Amortization</t>
  </si>
  <si>
    <t>PSANI Bothell-Snoking Upgrade Amortization</t>
  </si>
  <si>
    <t xml:space="preserve">Talen Amortization </t>
  </si>
  <si>
    <t xml:space="preserve">Annual Beverly Park UFE and Maintenance </t>
  </si>
  <si>
    <t>Total rate year costs summary</t>
  </si>
  <si>
    <t>Total Mid-C and market purchases ($)</t>
  </si>
  <si>
    <t>Total gas-fired generation ($)</t>
  </si>
  <si>
    <t>Total wind ($)</t>
  </si>
  <si>
    <t>Total Centralia PPA ($)</t>
  </si>
  <si>
    <t>Total frequency response ($)</t>
  </si>
  <si>
    <t>Total other firm transmission charges ($)</t>
  </si>
  <si>
    <t>Total non-firm/secondary transmission charges ($)</t>
  </si>
  <si>
    <t>PSANI Denney Way Upgrade Amortization ($)</t>
  </si>
  <si>
    <t>Talen Amortization  ($)</t>
  </si>
  <si>
    <t>PSANI Bothell-Snoking Upgrade Amortization ($)</t>
  </si>
  <si>
    <t>Annual Beverly Park UFE and Maintenance ($)</t>
  </si>
  <si>
    <t>Total excluding Chelan and transmission Resale</t>
  </si>
  <si>
    <t>Chelan Transmission</t>
  </si>
  <si>
    <t xml:space="preserve">Transmission re-assignments </t>
  </si>
  <si>
    <t>Total transmission costs</t>
  </si>
  <si>
    <t>Fixed Gas for Power Transportation Costs</t>
  </si>
  <si>
    <t>FX Rate</t>
  </si>
  <si>
    <t>https://www.wellsfargo.com/foreign-exchange/currency-rates/</t>
  </si>
  <si>
    <t>Dth to GJ</t>
  </si>
  <si>
    <t>Pipeline</t>
  </si>
  <si>
    <t>Charge</t>
  </si>
  <si>
    <t>Capacity (MMBtu/d)</t>
  </si>
  <si>
    <t xml:space="preserve">Contract </t>
  </si>
  <si>
    <t>Expiration</t>
  </si>
  <si>
    <t>Rate Schedule</t>
  </si>
  <si>
    <t xml:space="preserve">Rate </t>
  </si>
  <si>
    <t>Receipt (From)</t>
  </si>
  <si>
    <t>Northwest</t>
  </si>
  <si>
    <t>O&amp;M</t>
  </si>
  <si>
    <t>Firm</t>
  </si>
  <si>
    <t>Goldendale Lateral</t>
  </si>
  <si>
    <t>Demand</t>
  </si>
  <si>
    <t>TF-1E</t>
  </si>
  <si>
    <t>TF-1</t>
  </si>
  <si>
    <t>Stanfield</t>
  </si>
  <si>
    <t>138780 &amp; 138781</t>
  </si>
  <si>
    <t>138782 &amp; 138783</t>
  </si>
  <si>
    <t>138784 thru 138790</t>
  </si>
  <si>
    <t>JP</t>
  </si>
  <si>
    <t>SGS-2F</t>
  </si>
  <si>
    <t>JP Storage</t>
  </si>
  <si>
    <t>JP-Winter</t>
  </si>
  <si>
    <t>LS-2F</t>
  </si>
  <si>
    <t>Plymouth Storage</t>
  </si>
  <si>
    <t xml:space="preserve">NW Total </t>
  </si>
  <si>
    <t>Cascade</t>
  </si>
  <si>
    <t>Dispatch Service</t>
  </si>
  <si>
    <t>Encogen Plant NOM</t>
  </si>
  <si>
    <t>CT Meter</t>
  </si>
  <si>
    <t>Gross Rev Tax</t>
  </si>
  <si>
    <t>City B&amp;O Tax</t>
  </si>
  <si>
    <t xml:space="preserve">Total </t>
  </si>
  <si>
    <t>Ferndale Plant NOM</t>
  </si>
  <si>
    <t>Fredonia Plant NOM</t>
  </si>
  <si>
    <t>Facilities Charge</t>
  </si>
  <si>
    <t>Compressor Oper</t>
  </si>
  <si>
    <t>Mint Farm Plant NOM</t>
  </si>
  <si>
    <t>Whitehorn Plant NOM</t>
  </si>
  <si>
    <t>Contract Charge</t>
  </si>
  <si>
    <t>Cascade Total</t>
  </si>
  <si>
    <t>GTN</t>
  </si>
  <si>
    <t>FTS-1</t>
  </si>
  <si>
    <t>Kingsgate</t>
  </si>
  <si>
    <t xml:space="preserve">Stanfield </t>
  </si>
  <si>
    <t xml:space="preserve">GTN Total </t>
  </si>
  <si>
    <t xml:space="preserve">Westcoast </t>
  </si>
  <si>
    <t xml:space="preserve">Demand </t>
  </si>
  <si>
    <t>2587 &amp; 3545 TSEXP PSEE</t>
  </si>
  <si>
    <t>T-South</t>
  </si>
  <si>
    <t>Station 2</t>
  </si>
  <si>
    <t>Huntingdon</t>
  </si>
  <si>
    <t xml:space="preserve">Westcost Total </t>
  </si>
  <si>
    <t>Foothills</t>
  </si>
  <si>
    <t>PUGE F4</t>
  </si>
  <si>
    <t>FT</t>
  </si>
  <si>
    <t>ABC-ANG/NOVA</t>
  </si>
  <si>
    <t xml:space="preserve">Abandoment </t>
  </si>
  <si>
    <t>Foothills Total</t>
  </si>
  <si>
    <t>Nova</t>
  </si>
  <si>
    <t>2015-658207 &amp; 658208</t>
  </si>
  <si>
    <t>FT-D1</t>
  </si>
  <si>
    <t>AECO</t>
  </si>
  <si>
    <t>STA 2000 ABC</t>
  </si>
  <si>
    <t>Nova Total</t>
  </si>
  <si>
    <t>Purchase from PSEG</t>
  </si>
  <si>
    <t>JP Storage Agreement</t>
  </si>
  <si>
    <t>JP Storage Capacity</t>
  </si>
  <si>
    <t xml:space="preserve">Total Fixed Gas Tranpsort and Storage Costs </t>
  </si>
  <si>
    <t>Gas Mark-to-Model and Open Transport Value</t>
  </si>
  <si>
    <t>Price Assumptions (USD/dth)</t>
  </si>
  <si>
    <t>Station2</t>
  </si>
  <si>
    <t>Financial Deals</t>
  </si>
  <si>
    <t>Volume</t>
  </si>
  <si>
    <t>Sumas Purchase</t>
  </si>
  <si>
    <t>Price</t>
  </si>
  <si>
    <t>Sumas Purchase Price</t>
  </si>
  <si>
    <t>Sumas Purchase MTM cost / (benefit)</t>
  </si>
  <si>
    <t>Sumas Sale</t>
  </si>
  <si>
    <t>Sumas Sale Price</t>
  </si>
  <si>
    <t>Sumas Sale MTM cost / (benefit)</t>
  </si>
  <si>
    <t>AECO Purchase</t>
  </si>
  <si>
    <t>AECO Purchase Price</t>
  </si>
  <si>
    <t>AECO Purchase MTM cost / (benefit)</t>
  </si>
  <si>
    <t>AECO Sale</t>
  </si>
  <si>
    <t>AECO Sale Price</t>
  </si>
  <si>
    <t>AECO Sale MTM cost / (benefit)</t>
  </si>
  <si>
    <t>Physical Index Deals</t>
  </si>
  <si>
    <t>Premium / (discount)</t>
  </si>
  <si>
    <t>MTM Cost / (benefit)</t>
  </si>
  <si>
    <t>Station 2 @ AECO</t>
  </si>
  <si>
    <t>Premium / (discount) @ Station 2</t>
  </si>
  <si>
    <t>Physical Fixed Deals</t>
  </si>
  <si>
    <t>Cost / (benefit)</t>
  </si>
  <si>
    <t>Volume Assumptions (MMBtu/day)</t>
  </si>
  <si>
    <t>AECO - Stanfield</t>
  </si>
  <si>
    <t>TransCanda (NGTL) Nova Pipeline</t>
  </si>
  <si>
    <t>TransCanada (Foothills) ANG Pipeline</t>
  </si>
  <si>
    <t>TransCanada Gas Transmission Corp (GTN) Pipeline</t>
  </si>
  <si>
    <t>Stanfield - Sumas</t>
  </si>
  <si>
    <t>Stanfield Capacity</t>
  </si>
  <si>
    <t>Goldendale Dispatch (MWh)</t>
  </si>
  <si>
    <t>Goldendale Dispatch (MMBtu/d)</t>
  </si>
  <si>
    <t>Station 2 - Sumas</t>
  </si>
  <si>
    <t>Capacity on Westcoast Station 2 to Sumas</t>
  </si>
  <si>
    <t>Losses</t>
  </si>
  <si>
    <t>Foothills Fuel Rate</t>
  </si>
  <si>
    <t>GTN Fuel Rate</t>
  </si>
  <si>
    <t>AECO to Stanfield total</t>
  </si>
  <si>
    <t>Stanfield to Sumas</t>
  </si>
  <si>
    <t>NWP Fuel Rate</t>
  </si>
  <si>
    <t>Station 2 to Sumas</t>
  </si>
  <si>
    <t>Westcoast Fuel Rate</t>
  </si>
  <si>
    <t>Charges (USD/dth)</t>
  </si>
  <si>
    <t>GTN commodity charge + FERC ACA</t>
  </si>
  <si>
    <t>NWP Commodity Charge + FERC ACA</t>
  </si>
  <si>
    <t>Commodity, British Columbia Motor Fuel &amp; Carbon Taxes</t>
  </si>
  <si>
    <t>Outage Forecasts (as of 11/19/2022)</t>
  </si>
  <si>
    <t>Westcoast T-South</t>
  </si>
  <si>
    <t>Foothills BC</t>
  </si>
  <si>
    <t>Basis Gains</t>
  </si>
  <si>
    <t>Value at Station 2</t>
  </si>
  <si>
    <t>Value at Sumas</t>
  </si>
  <si>
    <t>Loss / (gain) on Station 2 to Sumas</t>
  </si>
  <si>
    <t>Value at AECO</t>
  </si>
  <si>
    <t>Value at Stanfield</t>
  </si>
  <si>
    <t>Loss / (gain) on AECO to Stanfield</t>
  </si>
  <si>
    <t>Loss / (gain) on Stanfield to Sumas</t>
  </si>
  <si>
    <t>Total GAS MTM</t>
  </si>
  <si>
    <t>Market Energy Prices</t>
  </si>
  <si>
    <t>2024 Average</t>
  </si>
  <si>
    <t>$/MMBtu</t>
  </si>
  <si>
    <t>Mid C On-Peak</t>
  </si>
  <si>
    <t>Mid C Off-Peak</t>
  </si>
  <si>
    <t>Mid C Flat</t>
  </si>
  <si>
    <t>Market Heat Rate - On Peak</t>
  </si>
  <si>
    <t>Market Heat Rate - Off Peak</t>
  </si>
  <si>
    <t>Market Heat Rate - Flat</t>
  </si>
  <si>
    <t>Distillate Fuel Incremental Costs</t>
  </si>
  <si>
    <t>Frederickson 1 &amp; 2</t>
  </si>
  <si>
    <t>Fredonia 1 &amp; 2</t>
  </si>
  <si>
    <t>Fredonia 3 &amp; 4</t>
  </si>
  <si>
    <t xml:space="preserve">Ferndale </t>
  </si>
  <si>
    <t>Whitehorn 2 &amp; 3</t>
  </si>
  <si>
    <t>Crystal mountain</t>
  </si>
  <si>
    <t>MWHs</t>
  </si>
  <si>
    <t>Net cost total</t>
  </si>
  <si>
    <t>Heat rate on Oil</t>
  </si>
  <si>
    <t>Oil inventory</t>
  </si>
  <si>
    <t>Gallons burnt per hour</t>
  </si>
  <si>
    <t>BTU content of #2 Fuel oil</t>
  </si>
  <si>
    <t>Historical run profile</t>
  </si>
  <si>
    <t>Gallons per year</t>
  </si>
  <si>
    <t>Oil need</t>
  </si>
  <si>
    <t>Oil Cost @ market</t>
  </si>
  <si>
    <t>New cost of oil inventory</t>
  </si>
  <si>
    <t>Cost of Oil</t>
  </si>
  <si>
    <t>(MW)</t>
  </si>
  <si>
    <t>(Btu/KWh)</t>
  </si>
  <si>
    <t>($/gal)</t>
  </si>
  <si>
    <t>(gal)</t>
  </si>
  <si>
    <t>(Btu/gal)</t>
  </si>
  <si>
    <t>(MWh)</t>
  </si>
  <si>
    <t>($)</t>
  </si>
  <si>
    <t>Oil for testing - Calculated oil cost for 5hr compliance and reliability testing</t>
  </si>
  <si>
    <t>*Heat rate on Oil</t>
  </si>
  <si>
    <t>Testing hours</t>
  </si>
  <si>
    <t>(hrs)</t>
  </si>
  <si>
    <t xml:space="preserve"> *Heat rate on oil is derived from gallon per minute diesel burn rates from simple cycle plant data.  The combined cycles use their natural gas heat rates.</t>
  </si>
  <si>
    <t xml:space="preserve">Adequate oil supply to cover winter reliability - 48 hr supply (Incremental oil purchases are rolled into inventory cost) </t>
  </si>
  <si>
    <t>Reliability run</t>
  </si>
  <si>
    <t>48hr reliability run</t>
  </si>
  <si>
    <t>*Minimum fill level 1'6'' from tank base</t>
  </si>
  <si>
    <t>Sufficiency test</t>
  </si>
  <si>
    <t>(Btu/gallons)</t>
  </si>
  <si>
    <t>5hrs + 48hr exceed minimum fill level?</t>
  </si>
  <si>
    <t xml:space="preserve">*Minimum fill level 1'6'' is the minimum measure that diesel can be extracted to from each tank until mandatory refill must take place </t>
  </si>
  <si>
    <t xml:space="preserve">SUMMARY OF OIL INVENTORY </t>
  </si>
  <si>
    <t>Gallons</t>
  </si>
  <si>
    <t>SAP Account</t>
  </si>
  <si>
    <t>Frederickson</t>
  </si>
  <si>
    <t>Fredonia</t>
  </si>
  <si>
    <t>Whitehorn</t>
  </si>
  <si>
    <t>Books</t>
  </si>
  <si>
    <t>Fair Market value (base price) #2 Fuel oil 15- PPM Sulfur Dyed ultra low sulfur diesel</t>
  </si>
  <si>
    <t>With taxes &amp; fees: average 10%</t>
  </si>
  <si>
    <t>Adjustment for Non-Fuel Cost Included in Peaker Start Costs</t>
  </si>
  <si>
    <t>Non-fuel costs in AURORA results</t>
  </si>
  <si>
    <t>Power cost adjustment</t>
  </si>
  <si>
    <t>Power Costs Summary</t>
  </si>
  <si>
    <t>Other contract purchases</t>
  </si>
  <si>
    <t>Total Rate Year Power Costs</t>
  </si>
  <si>
    <t>Chelan 38 5% slice (Jan. 2024 - Dec. 2028)</t>
  </si>
  <si>
    <t>PG&amp;E South (contract months, MW)</t>
  </si>
  <si>
    <t>PG&amp;E North (contract months, MW)</t>
  </si>
  <si>
    <t>Rockies Purchase</t>
  </si>
  <si>
    <t>Rockies Purchase Price</t>
  </si>
  <si>
    <t>Rockies Purchase MTM cost / (benefit)</t>
  </si>
  <si>
    <t>Station 2 Purchase</t>
  </si>
  <si>
    <t>Station 2 Purchase Price</t>
  </si>
  <si>
    <t>Station 2 Purchase MTM cost / (benefit)</t>
  </si>
  <si>
    <t>Rockies</t>
  </si>
  <si>
    <t>Index Gas</t>
  </si>
  <si>
    <t>Fixed Gas</t>
  </si>
  <si>
    <t>Rate Year Power Costs by Resource</t>
  </si>
  <si>
    <t>Resource/item</t>
  </si>
  <si>
    <t>Aurora</t>
  </si>
  <si>
    <t>Not in Aurora</t>
  </si>
  <si>
    <t>Coal</t>
  </si>
  <si>
    <t>Natural gas</t>
  </si>
  <si>
    <t>Wind and solar</t>
  </si>
  <si>
    <t>Hydro</t>
  </si>
  <si>
    <t>Other contracts</t>
  </si>
  <si>
    <t>BPA wheeled generation (MWh)</t>
  </si>
  <si>
    <t>BPA generation losses (MWh)</t>
  </si>
  <si>
    <t>BPA generation loss charge ($)</t>
  </si>
  <si>
    <t>Fixed Price Power Deals</t>
  </si>
  <si>
    <t>Purchase</t>
  </si>
  <si>
    <t>Peak</t>
  </si>
  <si>
    <t>MW/h</t>
  </si>
  <si>
    <t>Total $</t>
  </si>
  <si>
    <t>$/MWh</t>
  </si>
  <si>
    <t>MTM cost / (benefit) $</t>
  </si>
  <si>
    <t>Off-Peak</t>
  </si>
  <si>
    <t>Sale</t>
  </si>
  <si>
    <t>All</t>
  </si>
  <si>
    <t>Golden Hills Winter Peak</t>
  </si>
  <si>
    <t>MW</t>
  </si>
  <si>
    <t>$/kW-month</t>
  </si>
  <si>
    <t>Premium / (discount) $</t>
  </si>
  <si>
    <t>BPA</t>
  </si>
  <si>
    <t>HF Sincliar March Point</t>
  </si>
  <si>
    <t>Market Prices</t>
  </si>
  <si>
    <t>Market Power Price</t>
  </si>
  <si>
    <t>HF Sinclair March Point Cogen capacity fixed cost</t>
  </si>
  <si>
    <t>Wind integration cost</t>
  </si>
  <si>
    <t>Market Price ($/MWh)</t>
  </si>
  <si>
    <t>Generation (MWh)</t>
  </si>
  <si>
    <t>Clearwater Wind PPA</t>
  </si>
  <si>
    <t>Risk Factor</t>
  </si>
  <si>
    <t>PC Adjustment</t>
  </si>
  <si>
    <t>Year</t>
  </si>
  <si>
    <t>Date</t>
  </si>
  <si>
    <t>Golden Hills</t>
  </si>
  <si>
    <t>Golden Hills PTC Benefit</t>
  </si>
  <si>
    <t>Tax Credit</t>
  </si>
  <si>
    <t>Golden Hills winter peak capacity fixed cost</t>
  </si>
  <si>
    <t>Demand Response</t>
  </si>
  <si>
    <t>Opower Contract</t>
  </si>
  <si>
    <t>EnelX Contract</t>
  </si>
  <si>
    <t>AutoGrid Contract</t>
  </si>
  <si>
    <t>Demand Response Contracts</t>
  </si>
  <si>
    <t>Program Year Total Cost ($)</t>
  </si>
  <si>
    <t>557DR</t>
  </si>
  <si>
    <t>Index Price Power Deals</t>
  </si>
  <si>
    <t>3Bar Wind PPA</t>
  </si>
  <si>
    <t>Black Creek PPA</t>
  </si>
  <si>
    <t>Bloks Evergreen Dairy PPA</t>
  </si>
  <si>
    <t>CC Solar 1 PPA</t>
  </si>
  <si>
    <t>CC Solar 2 PPA</t>
  </si>
  <si>
    <t>Emerald City Renewables PPA</t>
  </si>
  <si>
    <t>Emerald City Renewables 2 PPA</t>
  </si>
  <si>
    <t>Forest Farmstead PPA</t>
  </si>
  <si>
    <t>Fumaria PPA</t>
  </si>
  <si>
    <t>IKEA PPA</t>
  </si>
  <si>
    <t>Knudson Wind Turbine PPA</t>
  </si>
  <si>
    <t>Penstemon PPA</t>
  </si>
  <si>
    <t>Skookumchuck Hydro PPA</t>
  </si>
  <si>
    <t>Smith Creek PPA</t>
  </si>
  <si>
    <t>Sygitowicz PPA</t>
  </si>
  <si>
    <t>Urtica PPA</t>
  </si>
  <si>
    <t>Transport mark-to-model</t>
  </si>
  <si>
    <t>Hourly Market Purchases</t>
  </si>
  <si>
    <t>Hourly Market Sales</t>
  </si>
  <si>
    <t>EIM Market Purchases</t>
  </si>
  <si>
    <t>EIM Market Sales</t>
  </si>
  <si>
    <t>Chelan P1 2023 RFP</t>
  </si>
  <si>
    <t>Chelan P2 2023 RFP</t>
  </si>
  <si>
    <t>Chelan P3 2023 RFP</t>
  </si>
  <si>
    <t>Chelan P4 2023 RFP</t>
  </si>
  <si>
    <t>Morgan Stanley P1 2023 RFP</t>
  </si>
  <si>
    <t>Total load (MWh)</t>
  </si>
  <si>
    <t>Energy (MWh)</t>
  </si>
  <si>
    <t>Energy Variance (MWh)</t>
  </si>
  <si>
    <r>
      <t xml:space="preserve">Chelan pre-payment amort. </t>
    </r>
    <r>
      <rPr>
        <sz val="11"/>
        <color theme="1"/>
        <rFont val="Calibri"/>
        <family val="2"/>
        <scheme val="minor"/>
      </rPr>
      <t>(Nov. 2011 - Oct. 2031)</t>
    </r>
  </si>
  <si>
    <t>Transmission re-assignments (test year order 56500100)</t>
  </si>
  <si>
    <t>Total Power Costs per MWh</t>
  </si>
  <si>
    <r>
      <t>Transmission re-assignments</t>
    </r>
    <r>
      <rPr>
        <sz val="11"/>
        <rFont val="Calibri"/>
        <family val="2"/>
        <scheme val="minor"/>
      </rPr>
      <t xml:space="preserve"> (test year order 56500100)</t>
    </r>
  </si>
  <si>
    <r>
      <t xml:space="preserve">PSE share of costs </t>
    </r>
    <r>
      <rPr>
        <sz val="11"/>
        <color theme="1"/>
        <rFont val="Calibri"/>
        <family val="2"/>
        <scheme val="minor"/>
      </rPr>
      <t>($ in thousands)</t>
    </r>
  </si>
  <si>
    <t>MMBtu/MWh</t>
  </si>
  <si>
    <t>Rockies - Sumas</t>
  </si>
  <si>
    <t>Value at Rockies</t>
  </si>
  <si>
    <t>Loss / (gain) on Rockies to Sumas</t>
  </si>
  <si>
    <t>Months in rate year</t>
  </si>
  <si>
    <t>Rockies Price Rank</t>
  </si>
  <si>
    <t>Rockies gas price</t>
  </si>
  <si>
    <t>Max injection (MMBTU  per month)</t>
  </si>
  <si>
    <t>Max withdrawal (MMBTU per month)</t>
  </si>
  <si>
    <t>Starting volume</t>
  </si>
  <si>
    <t>Injections</t>
  </si>
  <si>
    <t>Withdrawal</t>
  </si>
  <si>
    <t>Injection Fuel Loss %</t>
  </si>
  <si>
    <t>Withdrawal Fuel Loss %</t>
  </si>
  <si>
    <t>Injections (plus fuel losses)</t>
  </si>
  <si>
    <t>Withdrawals (minus fuel losses)</t>
  </si>
  <si>
    <t>Ending volume</t>
  </si>
  <si>
    <t>CB max storage volume</t>
  </si>
  <si>
    <t>CB min storage volume</t>
  </si>
  <si>
    <t>Storage Level Constraints Check</t>
  </si>
  <si>
    <t>Variable Storage Cost: Injection ($/dth)</t>
  </si>
  <si>
    <t>Variable Storage Cost: Withdrawal ($/dth)</t>
  </si>
  <si>
    <t>Cost of injections</t>
  </si>
  <si>
    <t>Benefit of withdrawals</t>
  </si>
  <si>
    <t>Net cost/benefit</t>
  </si>
  <si>
    <t>Max injection (MMBTU  per day)</t>
  </si>
  <si>
    <t>Max withdrawal (MMBTU per day)</t>
  </si>
  <si>
    <t>MMBTU to Dth Conversion Factor</t>
  </si>
  <si>
    <t>Clay Basin Storage Value</t>
  </si>
  <si>
    <t>Mint Farm Dispatch (MWh)</t>
  </si>
  <si>
    <t>Encogen Dispatch (MWh)</t>
  </si>
  <si>
    <t>Fredonia 1&amp;2 Dispatch (MWh)</t>
  </si>
  <si>
    <t>Fredonia 3&amp;4 Dispatch (MWh)</t>
  </si>
  <si>
    <t>Frederickson 1&amp;2 Dispatch (MWh)</t>
  </si>
  <si>
    <t>Mint Farm Dispatch (MMBtu/d)</t>
  </si>
  <si>
    <t>Encogen Dispatch (MMBtu/d)</t>
  </si>
  <si>
    <t>Fredonia 1&amp;2 Dispatch (MMBtu/d)</t>
  </si>
  <si>
    <t>Fredonia 3&amp;4 Dispatch (MMBtu/d)</t>
  </si>
  <si>
    <t>Frederickson 1&amp;2 Dispatch (MMBtu/d)</t>
  </si>
  <si>
    <t>Withdrawal from Clay Basin (MMBtu)</t>
  </si>
  <si>
    <t>Capacity Release from PSEG on NWP (MMBtu/d)</t>
  </si>
  <si>
    <t>Gas Storage</t>
  </si>
  <si>
    <t>CB Storage</t>
  </si>
  <si>
    <t>Storage Total</t>
  </si>
  <si>
    <t>CB Storage Agreement</t>
  </si>
  <si>
    <t>CB Storage Capacity</t>
  </si>
  <si>
    <t>Unit Costs ($/MWh)</t>
  </si>
  <si>
    <t>Oil for Crystal mountain generator - reliability operations over a 3 yr. period (not modeled in AURORA)</t>
  </si>
  <si>
    <t>Value of energy</t>
  </si>
  <si>
    <t>Platts Mid C price</t>
  </si>
  <si>
    <t>TF-2</t>
  </si>
  <si>
    <t>CB/Rockies</t>
  </si>
  <si>
    <t>CETA-eligible renewables</t>
  </si>
  <si>
    <t>Colstrip</t>
  </si>
  <si>
    <t>Gas-fired generation</t>
  </si>
  <si>
    <t>Centralia PPA</t>
  </si>
  <si>
    <t>Unpsecified contracts</t>
  </si>
  <si>
    <t xml:space="preserve">PG&amp;E exchange </t>
  </si>
  <si>
    <t>Market sales</t>
  </si>
  <si>
    <t>CETA renewables</t>
  </si>
  <si>
    <t>Unpsecified/market purchases</t>
  </si>
  <si>
    <t>Other non-emitting (Centralia PPA)</t>
  </si>
  <si>
    <t>Total resources for retail load (MWh)</t>
  </si>
  <si>
    <t>Total emissions for retail load (metric tons)</t>
  </si>
  <si>
    <t>Unspecified/market purchases</t>
  </si>
  <si>
    <t>Total resources for wholesale sales</t>
  </si>
  <si>
    <t>Total emissions for wholesale sales (metric tons)</t>
  </si>
  <si>
    <t>Cost per MWh of gas generation (before any allowance costs)</t>
  </si>
  <si>
    <t>Revenue per MWh of wholesale sales</t>
  </si>
  <si>
    <t>Average margin on sales of gas generation</t>
  </si>
  <si>
    <t>check load</t>
  </si>
  <si>
    <t>CCA allowance cost per MWh of gas generation</t>
  </si>
  <si>
    <t>Reduction to gas generation considering allowance cost in dispatch (MWh)</t>
  </si>
  <si>
    <r>
      <t>Resources used to serve load</t>
    </r>
    <r>
      <rPr>
        <b/>
        <u/>
        <sz val="10"/>
        <color indexed="8"/>
        <rFont val="Calibri"/>
        <family val="2"/>
        <scheme val="minor"/>
      </rPr>
      <t xml:space="preserve"> </t>
    </r>
    <r>
      <rPr>
        <b/>
        <u/>
        <sz val="10"/>
        <color theme="8" tint="-0.249977111117893"/>
        <rFont val="Calibri"/>
        <family val="2"/>
        <scheme val="minor"/>
      </rPr>
      <t>(eligible for no-cost allowances)</t>
    </r>
  </si>
  <si>
    <t>Power cost impact of lower fuel cost</t>
  </si>
  <si>
    <t>Power cost impact of lower wholesale sales revenue</t>
  </si>
  <si>
    <t>Net impact to power cost</t>
  </si>
  <si>
    <t>Reduction to emissions (metric tons)</t>
  </si>
  <si>
    <t>Reduction to allowance purchase costs</t>
  </si>
  <si>
    <r>
      <t xml:space="preserve">Resources used for wholesale sales/exchange out </t>
    </r>
    <r>
      <rPr>
        <b/>
        <u/>
        <sz val="10"/>
        <color rgb="FFFF0000"/>
        <rFont val="Calibri"/>
        <family val="2"/>
        <scheme val="minor"/>
      </rPr>
      <t>(PSE must purchase allowances)</t>
    </r>
  </si>
  <si>
    <t>check against total wholesale sales/exchange out</t>
  </si>
  <si>
    <t>Total energy supply/load from "Aurora total"</t>
  </si>
  <si>
    <t>Adjustment to fuel cost in FERC 547</t>
  </si>
  <si>
    <t>Adjustment to wholesale sales revenue in FERC 447</t>
  </si>
  <si>
    <t>Before re-dispatch adjustments</t>
  </si>
  <si>
    <t>GFG factor</t>
  </si>
  <si>
    <t>Reduction to market sales revenue (CCA)</t>
  </si>
  <si>
    <t>Reduction to fuel cost (CCA)</t>
  </si>
  <si>
    <t>Coal factor</t>
  </si>
  <si>
    <t>Unspecified factor</t>
  </si>
  <si>
    <t>Renewables factor</t>
  </si>
  <si>
    <t>WA CCA</t>
  </si>
  <si>
    <t>Dispatch Adjustment for WA CCA</t>
  </si>
  <si>
    <t>Goldendale Tax</t>
  </si>
  <si>
    <t>2025_01</t>
  </si>
  <si>
    <t>2025_02</t>
  </si>
  <si>
    <t>2025_03</t>
  </si>
  <si>
    <t>2025_04</t>
  </si>
  <si>
    <t>2025_05</t>
  </si>
  <si>
    <t>2025_06</t>
  </si>
  <si>
    <t>2025_07</t>
  </si>
  <si>
    <t>2025_08</t>
  </si>
  <si>
    <t>2025_09</t>
  </si>
  <si>
    <t>2025_10</t>
  </si>
  <si>
    <t>2025_11</t>
  </si>
  <si>
    <t>2025_12</t>
  </si>
  <si>
    <t>2026_01</t>
  </si>
  <si>
    <t>2026_02</t>
  </si>
  <si>
    <t>2026_03</t>
  </si>
  <si>
    <t>2026_04</t>
  </si>
  <si>
    <t>2026_05</t>
  </si>
  <si>
    <t>2026_06</t>
  </si>
  <si>
    <t>2026_07</t>
  </si>
  <si>
    <t>2026_08</t>
  </si>
  <si>
    <t>2026_09</t>
  </si>
  <si>
    <t>2026_10</t>
  </si>
  <si>
    <t>2026_11</t>
  </si>
  <si>
    <t>2026_12</t>
  </si>
  <si>
    <t>Rate years: January 2025 through December 2026</t>
  </si>
  <si>
    <t>Gas price 90-day average dates: 8/17/23 - 11/15/23</t>
  </si>
  <si>
    <t>2025 Average</t>
  </si>
  <si>
    <t>2026 Average</t>
  </si>
  <si>
    <t>Conversion Factor</t>
  </si>
  <si>
    <t>Contract Volume</t>
  </si>
  <si>
    <t>Rate year: January 2025 through December 2026</t>
  </si>
  <si>
    <t>Total Mid-C Costs</t>
  </si>
  <si>
    <t>2025 allowance price</t>
  </si>
  <si>
    <t>2026 allowance price</t>
  </si>
  <si>
    <t>2024 GRC</t>
  </si>
  <si>
    <t>Vantage Wind PPA</t>
  </si>
  <si>
    <t>Chelan P5 2023 RFP</t>
  </si>
  <si>
    <t>Morgan Stanley P2 2023 RFP</t>
  </si>
  <si>
    <t>Morgan Stanley P3 2023 RFP</t>
  </si>
  <si>
    <t>Beaver Creek Wind</t>
  </si>
  <si>
    <t>Appaloosa Solar</t>
  </si>
  <si>
    <t>Beaver Creek wind</t>
  </si>
  <si>
    <t>Shaded information is designated as confidential per WAC 480-07-160</t>
  </si>
  <si>
    <t>Colstrip GARR (MW)</t>
  </si>
  <si>
    <t>Total Colstrip/Clearwater charges ($)</t>
  </si>
  <si>
    <t>Demand response benefit</t>
  </si>
  <si>
    <t>Demand Response contract costs</t>
  </si>
  <si>
    <t>Program Year Total Benefit ($)</t>
  </si>
  <si>
    <t>Program Year Total ($)</t>
  </si>
  <si>
    <t>Freddy 1 Tolling</t>
  </si>
  <si>
    <t>Freddy 1 tolling agreement fixed cost</t>
  </si>
  <si>
    <t>Freddy1 Tolling</t>
  </si>
  <si>
    <t>Start-Up</t>
  </si>
  <si>
    <t>Gas price 90-day average of forward prices from 8/17/23 - 11/15/2023</t>
  </si>
  <si>
    <t>Rate period: January 2025 through December 2026</t>
  </si>
  <si>
    <t>*2024 Power Cost Update forecat in rates effective 1/1/2024 per Commission Final Order 01 in UE-230805</t>
  </si>
  <si>
    <t>2024 (currently in rates)</t>
  </si>
  <si>
    <t>2025 increase / (decrease) vs 2024</t>
  </si>
  <si>
    <t>2026 increase / (decrease) vs 2025</t>
  </si>
  <si>
    <t>% increase / (decrease) 2025 vs 2024</t>
  </si>
  <si>
    <t>% increase / (decrease) 2026 vs 2025</t>
  </si>
  <si>
    <t>2024 (in current rates)</t>
  </si>
  <si>
    <t>2025 minus 2024</t>
  </si>
  <si>
    <t>2026 minus 2025</t>
  </si>
  <si>
    <r>
      <t xml:space="preserve">2024 </t>
    </r>
    <r>
      <rPr>
        <u/>
        <sz val="11"/>
        <rFont val="Calibri"/>
        <family val="2"/>
        <scheme val="minor"/>
      </rPr>
      <t>(currently in rates)</t>
    </r>
  </si>
  <si>
    <t>Executed short term power contracts and PPA fixed charges</t>
  </si>
  <si>
    <r>
      <t xml:space="preserve">2024 </t>
    </r>
    <r>
      <rPr>
        <sz val="11"/>
        <color theme="1"/>
        <rFont val="Calibri"/>
        <family val="2"/>
        <scheme val="minor"/>
      </rPr>
      <t>(currently in rates)</t>
    </r>
    <r>
      <rPr>
        <b/>
        <sz val="11"/>
        <color theme="1"/>
        <rFont val="Calibri"/>
        <family val="2"/>
        <scheme val="minor"/>
      </rPr>
      <t>*</t>
    </r>
  </si>
  <si>
    <r>
      <t xml:space="preserve">2024 </t>
    </r>
    <r>
      <rPr>
        <sz val="11"/>
        <rFont val="Calibri"/>
        <family val="2"/>
        <scheme val="minor"/>
      </rPr>
      <t>(currently in rates)</t>
    </r>
  </si>
  <si>
    <r>
      <t xml:space="preserve">2024 </t>
    </r>
    <r>
      <rPr>
        <u/>
        <sz val="11"/>
        <color theme="1"/>
        <rFont val="Calibri"/>
        <family val="2"/>
        <scheme val="minor"/>
      </rPr>
      <t>(currently in rates)</t>
    </r>
  </si>
  <si>
    <r>
      <t>Increase / (Decrease)</t>
    </r>
    <r>
      <rPr>
        <sz val="11"/>
        <rFont val="Calibri"/>
        <family val="2"/>
        <scheme val="minor"/>
      </rPr>
      <t xml:space="preserve"> [2025 shows change relative to 2024 forecast currently in rates, 2026 shows change relative to 2025 forecast]</t>
    </r>
  </si>
  <si>
    <t>2025 average vs 2024</t>
  </si>
  <si>
    <t>2026 average vs 2025</t>
  </si>
  <si>
    <t>2024 GRC, 8/17/23 - 11/15/23 90-day average gas prices</t>
  </si>
  <si>
    <t>2024 Power Cost Update, 6/5/23 - 9/5/23 90-day average gas prices</t>
  </si>
  <si>
    <t>Wind Integration adjustment</t>
  </si>
  <si>
    <t>Frequency response contract</t>
  </si>
  <si>
    <t>Total Basis Gain (pipeline value)</t>
  </si>
  <si>
    <t>Total Fixed Price Gas contracts</t>
  </si>
  <si>
    <t>Total Index price gas contracts</t>
  </si>
  <si>
    <t xml:space="preserve">2024 GRC - Exhibit BDM-3C </t>
  </si>
  <si>
    <t>2024 GRC - Exhibit BDM-7C</t>
  </si>
  <si>
    <t>2024 GRC - Exhibit BDM-4C</t>
  </si>
  <si>
    <t>2024 GRC - Exhibit BDM-5C</t>
  </si>
  <si>
    <t>2024 GRC - Exhibit BDM-8C</t>
  </si>
  <si>
    <t>2024 GRC - Exhibit BDM-9C</t>
  </si>
  <si>
    <t>2024 GRC - Exhibit BDM-10C</t>
  </si>
  <si>
    <t xml:space="preserve">2024 GRC - Exhibit BDM-11C </t>
  </si>
  <si>
    <t>2024 GRC - Exhibit BDM-12C</t>
  </si>
  <si>
    <t>2024 GRC - Exhibit BDM-14C</t>
  </si>
  <si>
    <t>2024 GRC - Exhibit BDM-15C</t>
  </si>
  <si>
    <t>2024 GRC - Exhibit BDM-16C</t>
  </si>
  <si>
    <t>2024 GRC - Exhibit BDM-17C</t>
  </si>
  <si>
    <t>2024 GRC - Exhibit BDM-18C</t>
  </si>
  <si>
    <t>2024 GRC - Exhibit BDM-19C</t>
  </si>
  <si>
    <t xml:space="preserve">2024 GRC - Exhibit BDM-21C </t>
  </si>
  <si>
    <t>2024 GRC - Exhibit BDM-22C</t>
  </si>
  <si>
    <t>Shaded information is Designated as Confidential per WAC 480-07-160</t>
  </si>
  <si>
    <t>XXXXXXXX</t>
  </si>
  <si>
    <t>XXXXXXXXX</t>
  </si>
  <si>
    <t>XXXXXXX</t>
  </si>
  <si>
    <t>XXXXX</t>
  </si>
  <si>
    <t>XXXXXX</t>
  </si>
  <si>
    <t>REDACTED VERSION</t>
  </si>
  <si>
    <t>Summer Target Load Reduction (MWs)</t>
  </si>
  <si>
    <t>Winter Target Load Reduction (MWs)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</si>
</sst>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[$-409]mmm\-yy;@"/>
    <numFmt numFmtId="167" formatCode="_(&quot;$&quot;* #,##0_);_(&quot;$&quot;* \(#,##0\);_(&quot;$&quot;* &quot;-&quot;??_);_(@_)"/>
    <numFmt numFmtId="168" formatCode="&quot;$&quot;#,##0.000_);\(&quot;$&quot;#,##0.000\)"/>
    <numFmt numFmtId="169" formatCode="0.0000%"/>
    <numFmt numFmtId="170" formatCode="&quot;$&quot;#,##0.0000_);\(&quot;$&quot;#,##0.0000\)"/>
    <numFmt numFmtId="171" formatCode="0.0%"/>
    <numFmt numFmtId="172" formatCode="0_);\(0\)"/>
    <numFmt numFmtId="173" formatCode="0.00000"/>
    <numFmt numFmtId="174" formatCode="0.000%"/>
    <numFmt numFmtId="175" formatCode="_(* #,##0.000_);_(* \(#,##0.000\);_(* &quot;-&quot;??_);_(@_)"/>
    <numFmt numFmtId="176" formatCode="&quot;$&quot;#,##0.00"/>
    <numFmt numFmtId="177" formatCode="&quot;$&quot;#,##0.0000000_);\(&quot;$&quot;#,##0.0000000\)"/>
    <numFmt numFmtId="178" formatCode="&quot;$&quot;#,##0"/>
    <numFmt numFmtId="179" formatCode="#,##0.0_);\(#,##0.0\)"/>
    <numFmt numFmtId="180" formatCode="0.0"/>
    <numFmt numFmtId="181" formatCode="&quot;$&quot;#,##0.000"/>
    <numFmt numFmtId="182" formatCode="_(* #,##0_);_(* \(#,##0\);_(* &quot;-&quot;????_);_(@_)"/>
    <numFmt numFmtId="183" formatCode="0.00000000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1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sz val="7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i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i/>
      <sz val="9"/>
      <color rgb="FF7F7F7F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i/>
      <sz val="10"/>
      <name val="Calibri"/>
      <family val="2"/>
      <scheme val="minor"/>
    </font>
    <font>
      <b/>
      <i/>
      <u/>
      <sz val="10"/>
      <color indexed="8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b/>
      <u/>
      <sz val="10"/>
      <color theme="8" tint="-0.249977111117893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b/>
      <u/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Arial"/>
      <family val="2"/>
    </font>
    <font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6"/>
      <name val="Arial"/>
      <family val="2"/>
    </font>
    <font>
      <b/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1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rgb="FFFFFF00"/>
      </bottom>
      <diagonal/>
    </border>
    <border>
      <left/>
      <right/>
      <top style="thick">
        <color rgb="FFFFFF00"/>
      </top>
      <bottom/>
      <diagonal/>
    </border>
    <border>
      <left style="thin">
        <color indexed="64"/>
      </left>
      <right/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/>
      <right style="thin">
        <color indexed="64"/>
      </right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/>
      <right style="thick">
        <color rgb="FFFFFF00"/>
      </right>
      <top/>
      <bottom/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 style="thin">
        <color indexed="64"/>
      </left>
      <right/>
      <top style="thick">
        <color rgb="FFFFFF00"/>
      </top>
      <bottom/>
      <diagonal/>
    </border>
    <border>
      <left/>
      <right/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rgb="FFFFFF00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thin">
        <color indexed="64"/>
      </top>
      <bottom style="double">
        <color indexed="64"/>
      </bottom>
      <diagonal/>
    </border>
    <border>
      <left/>
      <right style="thick">
        <color rgb="FFFFFF00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rgb="FFFFFF00"/>
      </bottom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rgb="FFFFFF0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ck">
        <color rgb="FFFFFF00"/>
      </top>
      <bottom style="thick">
        <color rgb="FFFFFF00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ck">
        <color rgb="FFFFFF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/>
      <bottom style="thick">
        <color rgb="FFFFFF00"/>
      </bottom>
      <diagonal/>
    </border>
    <border>
      <left style="medium">
        <color rgb="FFFFFF00"/>
      </left>
      <right/>
      <top/>
      <bottom/>
      <diagonal/>
    </border>
    <border>
      <left style="medium">
        <color rgb="FFFFFF00"/>
      </left>
      <right/>
      <top/>
      <bottom style="thin">
        <color auto="1"/>
      </bottom>
      <diagonal/>
    </border>
    <border>
      <left/>
      <right style="medium">
        <color rgb="FFFFFF00"/>
      </right>
      <top/>
      <bottom style="thin">
        <color auto="1"/>
      </bottom>
      <diagonal/>
    </border>
    <border>
      <left/>
      <right style="medium">
        <color rgb="FFFFFF00"/>
      </right>
      <top/>
      <bottom/>
      <diagonal/>
    </border>
    <border>
      <left style="thin">
        <color indexed="64"/>
      </left>
      <right/>
      <top style="medium">
        <color rgb="FFFFFF00"/>
      </top>
      <bottom/>
      <diagonal/>
    </border>
    <border>
      <left style="thin">
        <color indexed="64"/>
      </left>
      <right/>
      <top style="medium">
        <color rgb="FFFFFF00"/>
      </top>
      <bottom style="medium">
        <color rgb="FFFFFF00"/>
      </bottom>
      <diagonal/>
    </border>
    <border>
      <left style="thin">
        <color indexed="64"/>
      </left>
      <right/>
      <top/>
      <bottom style="medium">
        <color rgb="FFFFFF00"/>
      </bottom>
      <diagonal/>
    </border>
    <border>
      <left style="thin">
        <color indexed="64"/>
      </left>
      <right style="thin">
        <color indexed="64"/>
      </right>
      <top style="medium">
        <color rgb="FFFFFF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FFFF00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medium">
        <color indexed="64"/>
      </left>
      <right/>
      <top style="thick">
        <color rgb="FFFFFF00"/>
      </top>
      <bottom style="thick">
        <color rgb="FFFFFF00"/>
      </bottom>
      <diagonal/>
    </border>
    <border>
      <left/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/>
      <top style="thick">
        <color rgb="FFFFFF00"/>
      </top>
      <bottom/>
      <diagonal/>
    </border>
    <border>
      <left/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/>
      <top/>
      <bottom style="thick">
        <color rgb="FFFFFF00"/>
      </bottom>
      <diagonal/>
    </border>
    <border>
      <left/>
      <right style="medium">
        <color indexed="64"/>
      </right>
      <top/>
      <bottom style="thick">
        <color rgb="FFFFFF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ck">
        <color rgb="FFFFFF00"/>
      </top>
      <bottom/>
      <diagonal/>
    </border>
    <border>
      <left style="thin">
        <color indexed="64"/>
      </left>
      <right style="medium">
        <color indexed="64"/>
      </right>
      <top/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medium">
        <color rgb="FFFFFF00"/>
      </top>
      <bottom/>
      <diagonal/>
    </border>
    <border>
      <left/>
      <right style="thin">
        <color indexed="64"/>
      </right>
      <top style="thin">
        <color auto="1"/>
      </top>
      <bottom style="medium">
        <color rgb="FFFFFF00"/>
      </bottom>
      <diagonal/>
    </border>
    <border>
      <left/>
      <right style="thin">
        <color indexed="64"/>
      </right>
      <top style="medium">
        <color rgb="FFFFFF00"/>
      </top>
      <bottom style="medium">
        <color rgb="FFFFFF00"/>
      </bottom>
      <diagonal/>
    </border>
    <border>
      <left/>
      <right style="thin">
        <color indexed="64"/>
      </right>
      <top style="medium">
        <color rgb="FFFFFF00"/>
      </top>
      <bottom/>
      <diagonal/>
    </border>
    <border>
      <left/>
      <right/>
      <top style="thick">
        <color rgb="FFFFFF00"/>
      </top>
      <bottom style="thin">
        <color indexed="64"/>
      </bottom>
      <diagonal/>
    </border>
    <border>
      <left/>
      <right style="thick">
        <color rgb="FFFFFF00"/>
      </right>
      <top style="medium">
        <color rgb="FFFFFF00"/>
      </top>
      <bottom/>
      <diagonal/>
    </border>
    <border>
      <left style="medium">
        <color indexed="64"/>
      </left>
      <right/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/>
      <diagonal/>
    </border>
    <border>
      <left style="medium">
        <color indexed="64"/>
      </left>
      <right style="thick">
        <color rgb="FFFFFF00"/>
      </right>
      <top/>
      <bottom/>
      <diagonal/>
    </border>
    <border>
      <left style="medium">
        <color indexed="64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/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/>
  </cellStyleXfs>
  <cellXfs count="1730">
    <xf numFmtId="0" fontId="0" fillId="0" borderId="0" xfId="0"/>
    <xf numFmtId="0" fontId="0" fillId="0" borderId="0" xfId="0" applyFill="1"/>
    <xf numFmtId="0" fontId="3" fillId="0" borderId="0" xfId="0" applyFont="1" applyAlignment="1">
      <alignment horizontal="left"/>
    </xf>
    <xf numFmtId="0" fontId="5" fillId="0" borderId="0" xfId="0" applyFont="1" applyBorder="1"/>
    <xf numFmtId="0" fontId="6" fillId="0" borderId="0" xfId="0" applyNumberFormat="1" applyFont="1" applyAlignment="1">
      <alignment vertical="top"/>
    </xf>
    <xf numFmtId="164" fontId="7" fillId="0" borderId="0" xfId="0" applyNumberFormat="1" applyFont="1" applyFill="1" applyBorder="1" applyAlignment="1">
      <alignment horizontal="right" wrapText="1"/>
    </xf>
    <xf numFmtId="0" fontId="8" fillId="0" borderId="3" xfId="0" applyNumberFormat="1" applyFont="1" applyFill="1" applyBorder="1" applyAlignment="1">
      <alignment horizontal="center"/>
    </xf>
    <xf numFmtId="0" fontId="7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left"/>
    </xf>
    <xf numFmtId="0" fontId="8" fillId="0" borderId="0" xfId="0" applyNumberFormat="1" applyFont="1" applyFill="1" applyAlignment="1">
      <alignment horizontal="left"/>
    </xf>
    <xf numFmtId="0" fontId="9" fillId="0" borderId="0" xfId="0" applyNumberFormat="1" applyFont="1" applyFill="1" applyAlignment="1">
      <alignment horizontal="right"/>
    </xf>
    <xf numFmtId="0" fontId="11" fillId="0" borderId="0" xfId="0" applyNumberFormat="1" applyFont="1" applyFill="1" applyBorder="1" applyAlignment="1">
      <alignment horizontal="right"/>
    </xf>
    <xf numFmtId="0" fontId="7" fillId="0" borderId="3" xfId="0" applyNumberFormat="1" applyFont="1" applyFill="1" applyBorder="1" applyAlignment="1">
      <alignment horizontal="left"/>
    </xf>
    <xf numFmtId="164" fontId="8" fillId="0" borderId="3" xfId="0" applyNumberFormat="1" applyFont="1" applyFill="1" applyBorder="1" applyAlignment="1">
      <alignment horizontal="right" wrapText="1"/>
    </xf>
    <xf numFmtId="0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167" fontId="7" fillId="0" borderId="0" xfId="2" applyNumberFormat="1" applyFont="1" applyFill="1" applyBorder="1"/>
    <xf numFmtId="167" fontId="7" fillId="0" borderId="2" xfId="2" applyNumberFormat="1" applyFont="1" applyFill="1" applyBorder="1"/>
    <xf numFmtId="165" fontId="7" fillId="2" borderId="14" xfId="1" applyNumberFormat="1" applyFont="1" applyFill="1" applyBorder="1" applyAlignment="1">
      <alignment horizontal="right"/>
    </xf>
    <xf numFmtId="165" fontId="10" fillId="2" borderId="14" xfId="1" applyNumberFormat="1" applyFont="1" applyFill="1" applyBorder="1" applyAlignment="1">
      <alignment horizontal="right"/>
    </xf>
    <xf numFmtId="165" fontId="7" fillId="2" borderId="15" xfId="1" applyNumberFormat="1" applyFont="1" applyFill="1" applyBorder="1" applyAlignment="1">
      <alignment horizontal="right" wrapText="1"/>
    </xf>
    <xf numFmtId="165" fontId="7" fillId="2" borderId="16" xfId="1" applyNumberFormat="1" applyFont="1" applyFill="1" applyBorder="1" applyAlignment="1">
      <alignment horizontal="right" wrapText="1"/>
    </xf>
    <xf numFmtId="165" fontId="7" fillId="0" borderId="8" xfId="1" applyNumberFormat="1" applyFont="1" applyFill="1" applyBorder="1" applyAlignment="1">
      <alignment horizontal="right" wrapText="1"/>
    </xf>
    <xf numFmtId="165" fontId="7" fillId="2" borderId="14" xfId="1" applyNumberFormat="1" applyFont="1" applyFill="1" applyBorder="1" applyAlignment="1">
      <alignment horizontal="right" wrapText="1"/>
    </xf>
    <xf numFmtId="165" fontId="10" fillId="2" borderId="15" xfId="1" applyNumberFormat="1" applyFont="1" applyFill="1" applyBorder="1" applyAlignment="1">
      <alignment horizontal="right"/>
    </xf>
    <xf numFmtId="165" fontId="7" fillId="2" borderId="15" xfId="1" applyNumberFormat="1" applyFont="1" applyFill="1" applyBorder="1" applyAlignment="1">
      <alignment horizontal="right"/>
    </xf>
    <xf numFmtId="165" fontId="7" fillId="2" borderId="31" xfId="1" applyNumberFormat="1" applyFont="1" applyFill="1" applyBorder="1" applyAlignment="1">
      <alignment horizontal="right" wrapText="1"/>
    </xf>
    <xf numFmtId="165" fontId="8" fillId="2" borderId="33" xfId="1" applyNumberFormat="1" applyFont="1" applyFill="1" applyBorder="1" applyAlignment="1">
      <alignment horizontal="right" wrapText="1"/>
    </xf>
    <xf numFmtId="165" fontId="7" fillId="0" borderId="10" xfId="1" applyNumberFormat="1" applyFont="1" applyFill="1" applyBorder="1" applyAlignment="1">
      <alignment horizontal="right" wrapText="1"/>
    </xf>
    <xf numFmtId="165" fontId="10" fillId="2" borderId="21" xfId="1" applyNumberFormat="1" applyFont="1" applyFill="1" applyBorder="1" applyAlignment="1">
      <alignment horizontal="right"/>
    </xf>
    <xf numFmtId="165" fontId="7" fillId="2" borderId="22" xfId="1" applyNumberFormat="1" applyFont="1" applyFill="1" applyBorder="1" applyAlignment="1">
      <alignment horizontal="right" wrapText="1"/>
    </xf>
    <xf numFmtId="165" fontId="7" fillId="2" borderId="23" xfId="1" applyNumberFormat="1" applyFont="1" applyFill="1" applyBorder="1" applyAlignment="1">
      <alignment horizontal="right" wrapText="1"/>
    </xf>
    <xf numFmtId="165" fontId="7" fillId="0" borderId="2" xfId="1" applyNumberFormat="1" applyFont="1" applyFill="1" applyBorder="1" applyAlignment="1">
      <alignment horizontal="right" wrapText="1"/>
    </xf>
    <xf numFmtId="165" fontId="7" fillId="2" borderId="21" xfId="1" applyNumberFormat="1" applyFont="1" applyFill="1" applyBorder="1" applyAlignment="1">
      <alignment horizontal="right" wrapText="1"/>
    </xf>
    <xf numFmtId="165" fontId="10" fillId="2" borderId="22" xfId="1" applyNumberFormat="1" applyFont="1" applyFill="1" applyBorder="1" applyAlignment="1">
      <alignment horizontal="right"/>
    </xf>
    <xf numFmtId="165" fontId="7" fillId="2" borderId="22" xfId="1" applyNumberFormat="1" applyFont="1" applyFill="1" applyBorder="1" applyAlignment="1">
      <alignment horizontal="right"/>
    </xf>
    <xf numFmtId="165" fontId="7" fillId="2" borderId="35" xfId="1" applyNumberFormat="1" applyFont="1" applyFill="1" applyBorder="1" applyAlignment="1">
      <alignment horizontal="right" wrapText="1"/>
    </xf>
    <xf numFmtId="165" fontId="8" fillId="2" borderId="25" xfId="1" applyNumberFormat="1" applyFont="1" applyFill="1" applyBorder="1" applyAlignment="1">
      <alignment horizontal="right" wrapText="1"/>
    </xf>
    <xf numFmtId="0" fontId="3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Fill="1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2" fillId="0" borderId="3" xfId="0" applyFont="1" applyBorder="1"/>
    <xf numFmtId="0" fontId="17" fillId="0" borderId="0" xfId="0" applyFont="1" applyBorder="1" applyAlignment="1">
      <alignment horizontal="left"/>
    </xf>
    <xf numFmtId="0" fontId="10" fillId="0" borderId="0" xfId="0" applyNumberFormat="1" applyFont="1" applyFill="1" applyBorder="1" applyAlignment="1"/>
    <xf numFmtId="0" fontId="10" fillId="0" borderId="1" xfId="0" applyNumberFormat="1" applyFont="1" applyFill="1" applyBorder="1" applyAlignment="1"/>
    <xf numFmtId="165" fontId="7" fillId="0" borderId="27" xfId="1" applyNumberFormat="1" applyFont="1" applyFill="1" applyBorder="1" applyAlignment="1">
      <alignment horizontal="right" wrapText="1"/>
    </xf>
    <xf numFmtId="165" fontId="7" fillId="0" borderId="28" xfId="1" applyNumberFormat="1" applyFont="1" applyFill="1" applyBorder="1" applyAlignment="1">
      <alignment horizontal="right" wrapText="1"/>
    </xf>
    <xf numFmtId="165" fontId="7" fillId="2" borderId="12" xfId="1" applyNumberFormat="1" applyFont="1" applyFill="1" applyBorder="1" applyAlignment="1">
      <alignment horizontal="right"/>
    </xf>
    <xf numFmtId="165" fontId="7" fillId="2" borderId="0" xfId="1" applyNumberFormat="1" applyFont="1" applyFill="1" applyBorder="1" applyAlignment="1">
      <alignment horizontal="right"/>
    </xf>
    <xf numFmtId="165" fontId="7" fillId="2" borderId="16" xfId="1" applyNumberFormat="1" applyFont="1" applyFill="1" applyBorder="1" applyAlignment="1">
      <alignment horizontal="right"/>
    </xf>
    <xf numFmtId="165" fontId="7" fillId="2" borderId="11" xfId="1" applyNumberFormat="1" applyFont="1" applyFill="1" applyBorder="1" applyAlignment="1">
      <alignment horizontal="right"/>
    </xf>
    <xf numFmtId="165" fontId="7" fillId="0" borderId="38" xfId="1" applyNumberFormat="1" applyFont="1" applyFill="1" applyBorder="1" applyAlignment="1">
      <alignment horizontal="right"/>
    </xf>
    <xf numFmtId="165" fontId="7" fillId="0" borderId="0" xfId="1" applyNumberFormat="1" applyFont="1" applyFill="1" applyAlignment="1">
      <alignment horizontal="right"/>
    </xf>
    <xf numFmtId="165" fontId="7" fillId="0" borderId="8" xfId="1" applyNumberFormat="1" applyFont="1" applyFill="1" applyBorder="1" applyAlignment="1">
      <alignment horizontal="right"/>
    </xf>
    <xf numFmtId="165" fontId="7" fillId="0" borderId="30" xfId="1" applyNumberFormat="1" applyFont="1" applyFill="1" applyBorder="1" applyAlignment="1">
      <alignment horizontal="right"/>
    </xf>
    <xf numFmtId="165" fontId="7" fillId="2" borderId="31" xfId="1" applyNumberFormat="1" applyFont="1" applyFill="1" applyBorder="1" applyAlignment="1">
      <alignment horizontal="right"/>
    </xf>
    <xf numFmtId="165" fontId="7" fillId="2" borderId="37" xfId="1" applyNumberFormat="1" applyFont="1" applyFill="1" applyBorder="1" applyAlignment="1">
      <alignment horizontal="right"/>
    </xf>
    <xf numFmtId="165" fontId="8" fillId="2" borderId="33" xfId="1" applyNumberFormat="1" applyFont="1" applyFill="1" applyBorder="1" applyAlignment="1">
      <alignment horizontal="right"/>
    </xf>
    <xf numFmtId="165" fontId="8" fillId="2" borderId="39" xfId="1" applyNumberFormat="1" applyFont="1" applyFill="1" applyBorder="1" applyAlignment="1">
      <alignment horizontal="right"/>
    </xf>
    <xf numFmtId="165" fontId="7" fillId="2" borderId="0" xfId="0" applyNumberFormat="1" applyFont="1" applyFill="1" applyBorder="1"/>
    <xf numFmtId="165" fontId="0" fillId="2" borderId="0" xfId="0" applyNumberFormat="1" applyFont="1" applyFill="1" applyBorder="1"/>
    <xf numFmtId="0" fontId="0" fillId="0" borderId="0" xfId="0" applyFont="1" applyBorder="1"/>
    <xf numFmtId="0" fontId="4" fillId="0" borderId="0" xfId="0" applyNumberFormat="1" applyFont="1" applyAlignment="1"/>
    <xf numFmtId="0" fontId="6" fillId="0" borderId="0" xfId="3" applyNumberFormat="1" applyFont="1" applyFill="1" applyAlignment="1">
      <alignment vertical="top"/>
    </xf>
    <xf numFmtId="0" fontId="18" fillId="0" borderId="0" xfId="0" applyFont="1"/>
    <xf numFmtId="0" fontId="0" fillId="0" borderId="40" xfId="0" applyFont="1" applyBorder="1"/>
    <xf numFmtId="0" fontId="0" fillId="0" borderId="42" xfId="0" applyFont="1" applyBorder="1"/>
    <xf numFmtId="5" fontId="0" fillId="2" borderId="12" xfId="0" applyNumberFormat="1" applyFont="1" applyFill="1" applyBorder="1"/>
    <xf numFmtId="5" fontId="0" fillId="2" borderId="21" xfId="0" applyNumberFormat="1" applyFont="1" applyFill="1" applyBorder="1"/>
    <xf numFmtId="5" fontId="0" fillId="2" borderId="0" xfId="0" applyNumberFormat="1" applyFont="1" applyFill="1" applyBorder="1"/>
    <xf numFmtId="5" fontId="0" fillId="2" borderId="22" xfId="0" applyNumberFormat="1" applyFont="1" applyFill="1" applyBorder="1"/>
    <xf numFmtId="0" fontId="2" fillId="0" borderId="3" xfId="0" applyFont="1" applyFill="1" applyBorder="1"/>
    <xf numFmtId="5" fontId="2" fillId="2" borderId="39" xfId="0" applyNumberFormat="1" applyFont="1" applyFill="1" applyBorder="1"/>
    <xf numFmtId="5" fontId="2" fillId="2" borderId="25" xfId="0" applyNumberFormat="1" applyFont="1" applyFill="1" applyBorder="1"/>
    <xf numFmtId="5" fontId="0" fillId="0" borderId="0" xfId="0" applyNumberFormat="1" applyFont="1"/>
    <xf numFmtId="5" fontId="0" fillId="0" borderId="0" xfId="0" applyNumberFormat="1" applyFont="1" applyFill="1"/>
    <xf numFmtId="5" fontId="2" fillId="2" borderId="37" xfId="0" applyNumberFormat="1" applyFont="1" applyFill="1" applyBorder="1"/>
    <xf numFmtId="5" fontId="2" fillId="2" borderId="35" xfId="0" applyNumberFormat="1" applyFont="1" applyFill="1" applyBorder="1"/>
    <xf numFmtId="0" fontId="15" fillId="0" borderId="0" xfId="0" applyFont="1" applyFill="1" applyAlignment="1">
      <alignment wrapText="1"/>
    </xf>
    <xf numFmtId="5" fontId="15" fillId="2" borderId="0" xfId="0" applyNumberFormat="1" applyFont="1" applyFill="1" applyBorder="1"/>
    <xf numFmtId="5" fontId="15" fillId="2" borderId="22" xfId="0" applyNumberFormat="1" applyFont="1" applyFill="1" applyBorder="1"/>
    <xf numFmtId="0" fontId="0" fillId="0" borderId="0" xfId="0" applyFont="1" applyAlignment="1">
      <alignment wrapText="1"/>
    </xf>
    <xf numFmtId="5" fontId="0" fillId="0" borderId="0" xfId="0" applyNumberFormat="1" applyFont="1" applyBorder="1"/>
    <xf numFmtId="0" fontId="2" fillId="0" borderId="3" xfId="0" applyFont="1" applyBorder="1" applyAlignment="1">
      <alignment wrapText="1"/>
    </xf>
    <xf numFmtId="0" fontId="16" fillId="0" borderId="0" xfId="0" applyFont="1"/>
    <xf numFmtId="0" fontId="16" fillId="0" borderId="0" xfId="0" applyFont="1" applyFill="1"/>
    <xf numFmtId="0" fontId="20" fillId="0" borderId="0" xfId="0" applyFont="1" applyFill="1"/>
    <xf numFmtId="0" fontId="3" fillId="0" borderId="0" xfId="0" applyFont="1" applyBorder="1" applyAlignment="1">
      <alignment horizontal="left"/>
    </xf>
    <xf numFmtId="0" fontId="21" fillId="0" borderId="0" xfId="0" applyFont="1" applyBorder="1"/>
    <xf numFmtId="0" fontId="0" fillId="0" borderId="0" xfId="0" applyAlignment="1">
      <alignment horizontal="right"/>
    </xf>
    <xf numFmtId="0" fontId="7" fillId="0" borderId="0" xfId="0" applyFont="1" applyFill="1" applyBorder="1"/>
    <xf numFmtId="165" fontId="7" fillId="0" borderId="0" xfId="1" applyNumberFormat="1" applyFont="1" applyFill="1" applyBorder="1"/>
    <xf numFmtId="0" fontId="7" fillId="0" borderId="0" xfId="0" applyFont="1" applyFill="1"/>
    <xf numFmtId="165" fontId="7" fillId="0" borderId="0" xfId="1" applyNumberFormat="1" applyFont="1" applyFill="1"/>
    <xf numFmtId="0" fontId="19" fillId="0" borderId="0" xfId="0" applyFont="1" applyFill="1"/>
    <xf numFmtId="0" fontId="19" fillId="0" borderId="0" xfId="0" applyFont="1"/>
    <xf numFmtId="0" fontId="19" fillId="0" borderId="0" xfId="0" applyFont="1" applyBorder="1"/>
    <xf numFmtId="0" fontId="7" fillId="0" borderId="0" xfId="0" applyFont="1"/>
    <xf numFmtId="0" fontId="7" fillId="0" borderId="0" xfId="0" applyFont="1" applyBorder="1"/>
    <xf numFmtId="165" fontId="7" fillId="0" borderId="0" xfId="0" applyNumberFormat="1" applyFont="1" applyFill="1" applyBorder="1"/>
    <xf numFmtId="165" fontId="7" fillId="0" borderId="0" xfId="1" applyNumberFormat="1" applyFont="1" applyBorder="1"/>
    <xf numFmtId="0" fontId="4" fillId="0" borderId="0" xfId="0" applyFont="1"/>
    <xf numFmtId="0" fontId="4" fillId="0" borderId="0" xfId="0" applyFont="1" applyFill="1"/>
    <xf numFmtId="165" fontId="4" fillId="0" borderId="0" xfId="0" applyNumberFormat="1" applyFont="1"/>
    <xf numFmtId="0" fontId="7" fillId="0" borderId="0" xfId="0" applyNumberFormat="1" applyFont="1" applyFill="1" applyBorder="1"/>
    <xf numFmtId="165" fontId="8" fillId="0" borderId="0" xfId="0" applyNumberFormat="1" applyFont="1" applyFill="1"/>
    <xf numFmtId="5" fontId="7" fillId="0" borderId="0" xfId="0" applyNumberFormat="1" applyFont="1"/>
    <xf numFmtId="0" fontId="7" fillId="0" borderId="0" xfId="0" applyNumberFormat="1" applyFont="1" applyBorder="1"/>
    <xf numFmtId="5" fontId="7" fillId="0" borderId="0" xfId="0" applyNumberFormat="1" applyFont="1" applyFill="1"/>
    <xf numFmtId="165" fontId="7" fillId="0" borderId="0" xfId="1" applyNumberFormat="1" applyFont="1"/>
    <xf numFmtId="17" fontId="20" fillId="0" borderId="0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43" fontId="16" fillId="0" borderId="0" xfId="0" applyNumberFormat="1" applyFont="1" applyAlignment="1">
      <alignment horizontal="center" vertical="center"/>
    </xf>
    <xf numFmtId="165" fontId="16" fillId="0" borderId="0" xfId="1" applyNumberFormat="1" applyFont="1" applyAlignment="1">
      <alignment horizontal="center" vertical="center"/>
    </xf>
    <xf numFmtId="0" fontId="5" fillId="0" borderId="0" xfId="0" applyFont="1"/>
    <xf numFmtId="5" fontId="2" fillId="0" borderId="0" xfId="0" applyNumberFormat="1" applyFont="1" applyBorder="1"/>
    <xf numFmtId="7" fontId="7" fillId="0" borderId="0" xfId="0" applyNumberFormat="1" applyFont="1" applyFill="1" applyBorder="1"/>
    <xf numFmtId="7" fontId="8" fillId="0" borderId="2" xfId="0" applyNumberFormat="1" applyFont="1" applyFill="1" applyBorder="1"/>
    <xf numFmtId="7" fontId="7" fillId="0" borderId="11" xfId="0" applyNumberFormat="1" applyFont="1" applyFill="1" applyBorder="1"/>
    <xf numFmtId="7" fontId="7" fillId="2" borderId="15" xfId="0" applyNumberFormat="1" applyFont="1" applyFill="1" applyBorder="1"/>
    <xf numFmtId="7" fontId="7" fillId="2" borderId="0" xfId="0" applyNumberFormat="1" applyFont="1" applyFill="1" applyBorder="1"/>
    <xf numFmtId="7" fontId="8" fillId="2" borderId="21" xfId="0" applyNumberFormat="1" applyFont="1" applyFill="1" applyBorder="1"/>
    <xf numFmtId="7" fontId="8" fillId="2" borderId="22" xfId="0" applyNumberFormat="1" applyFont="1" applyFill="1" applyBorder="1"/>
    <xf numFmtId="39" fontId="8" fillId="2" borderId="22" xfId="0" applyNumberFormat="1" applyFont="1" applyFill="1" applyBorder="1"/>
    <xf numFmtId="39" fontId="8" fillId="2" borderId="23" xfId="0" applyNumberFormat="1" applyFont="1" applyFill="1" applyBorder="1"/>
    <xf numFmtId="0" fontId="7" fillId="0" borderId="1" xfId="0" applyFont="1" applyFill="1" applyBorder="1"/>
    <xf numFmtId="0" fontId="0" fillId="0" borderId="1" xfId="0" applyFont="1" applyFill="1" applyBorder="1"/>
    <xf numFmtId="39" fontId="7" fillId="2" borderId="15" xfId="0" applyNumberFormat="1" applyFont="1" applyFill="1" applyBorder="1"/>
    <xf numFmtId="39" fontId="7" fillId="2" borderId="0" xfId="0" applyNumberFormat="1" applyFont="1" applyFill="1" applyBorder="1"/>
    <xf numFmtId="39" fontId="7" fillId="2" borderId="16" xfId="0" applyNumberFormat="1" applyFont="1" applyFill="1" applyBorder="1"/>
    <xf numFmtId="39" fontId="7" fillId="2" borderId="11" xfId="0" applyNumberFormat="1" applyFont="1" applyFill="1" applyBorder="1"/>
    <xf numFmtId="7" fontId="7" fillId="0" borderId="0" xfId="0" applyNumberFormat="1" applyFont="1" applyFill="1"/>
    <xf numFmtId="0" fontId="8" fillId="0" borderId="1" xfId="0" applyFont="1" applyFill="1" applyBorder="1" applyAlignment="1">
      <alignment wrapText="1"/>
    </xf>
    <xf numFmtId="7" fontId="7" fillId="0" borderId="1" xfId="0" applyNumberFormat="1" applyFont="1" applyFill="1" applyBorder="1"/>
    <xf numFmtId="7" fontId="7" fillId="2" borderId="14" xfId="0" applyNumberFormat="1" applyFont="1" applyFill="1" applyBorder="1"/>
    <xf numFmtId="7" fontId="7" fillId="2" borderId="12" xfId="0" applyNumberFormat="1" applyFont="1" applyFill="1" applyBorder="1"/>
    <xf numFmtId="0" fontId="0" fillId="0" borderId="0" xfId="0" applyAlignment="1">
      <alignment horizontal="left"/>
    </xf>
    <xf numFmtId="0" fontId="0" fillId="0" borderId="0" xfId="0" applyNumberFormat="1"/>
    <xf numFmtId="165" fontId="0" fillId="0" borderId="0" xfId="1" applyNumberFormat="1" applyFont="1"/>
    <xf numFmtId="0" fontId="4" fillId="0" borderId="0" xfId="0" applyNumberFormat="1" applyFont="1" applyFill="1" applyBorder="1" applyAlignment="1">
      <alignment horizontal="center"/>
    </xf>
    <xf numFmtId="0" fontId="16" fillId="0" borderId="0" xfId="0" applyFont="1" applyBorder="1"/>
    <xf numFmtId="0" fontId="4" fillId="0" borderId="0" xfId="0" applyFont="1" applyAlignment="1">
      <alignment horizontal="centerContinuous"/>
    </xf>
    <xf numFmtId="0" fontId="20" fillId="0" borderId="0" xfId="0" applyFont="1" applyFill="1" applyAlignment="1">
      <alignment horizontal="center"/>
    </xf>
    <xf numFmtId="0" fontId="8" fillId="0" borderId="8" xfId="0" applyFont="1" applyBorder="1"/>
    <xf numFmtId="0" fontId="8" fillId="0" borderId="8" xfId="0" applyFont="1" applyFill="1" applyBorder="1"/>
    <xf numFmtId="0" fontId="8" fillId="0" borderId="45" xfId="0" applyFont="1" applyFill="1" applyBorder="1"/>
    <xf numFmtId="0" fontId="2" fillId="0" borderId="45" xfId="0" applyFont="1" applyBorder="1"/>
    <xf numFmtId="0" fontId="4" fillId="0" borderId="0" xfId="0" applyFont="1" applyAlignment="1" applyProtection="1"/>
    <xf numFmtId="0" fontId="26" fillId="0" borderId="0" xfId="0" applyFont="1" applyBorder="1"/>
    <xf numFmtId="0" fontId="4" fillId="0" borderId="0" xfId="0" applyFont="1" applyBorder="1" applyAlignment="1" applyProtection="1"/>
    <xf numFmtId="0" fontId="0" fillId="0" borderId="0" xfId="0" applyFont="1" applyAlignment="1">
      <alignment horizontal="centerContinuous"/>
    </xf>
    <xf numFmtId="0" fontId="3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Fill="1" applyAlignment="1">
      <alignment horizontal="centerContinuous"/>
    </xf>
    <xf numFmtId="0" fontId="3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 applyFill="1" applyAlignment="1">
      <alignment horizontal="centerContinuous" vertical="top"/>
    </xf>
    <xf numFmtId="0" fontId="10" fillId="0" borderId="4" xfId="0" applyNumberFormat="1" applyFont="1" applyFill="1" applyBorder="1" applyAlignment="1"/>
    <xf numFmtId="165" fontId="0" fillId="0" borderId="0" xfId="0" applyNumberFormat="1" applyFont="1" applyFill="1" applyBorder="1"/>
    <xf numFmtId="0" fontId="10" fillId="0" borderId="1" xfId="0" applyNumberFormat="1" applyFont="1" applyFill="1" applyBorder="1" applyAlignment="1">
      <alignment horizontal="left"/>
    </xf>
    <xf numFmtId="165" fontId="7" fillId="0" borderId="5" xfId="1" applyNumberFormat="1" applyFont="1" applyBorder="1"/>
    <xf numFmtId="165" fontId="7" fillId="0" borderId="7" xfId="0" applyNumberFormat="1" applyFont="1" applyFill="1" applyBorder="1"/>
    <xf numFmtId="165" fontId="7" fillId="0" borderId="5" xfId="0" applyNumberFormat="1" applyFont="1" applyFill="1" applyBorder="1"/>
    <xf numFmtId="165" fontId="7" fillId="0" borderId="6" xfId="0" applyNumberFormat="1" applyFont="1" applyFill="1" applyBorder="1"/>
    <xf numFmtId="165" fontId="7" fillId="0" borderId="3" xfId="0" applyNumberFormat="1" applyFont="1" applyFill="1" applyBorder="1"/>
    <xf numFmtId="175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14" fillId="0" borderId="0" xfId="0" applyNumberFormat="1" applyFont="1" applyFill="1" applyBorder="1" applyAlignment="1"/>
    <xf numFmtId="42" fontId="14" fillId="0" borderId="0" xfId="0" applyNumberFormat="1" applyFont="1" applyFill="1" applyBorder="1" applyAlignment="1"/>
    <xf numFmtId="0" fontId="20" fillId="0" borderId="0" xfId="0" applyNumberFormat="1" applyFont="1" applyFill="1" applyBorder="1" applyAlignment="1"/>
    <xf numFmtId="0" fontId="20" fillId="0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164" fontId="28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165" fontId="13" fillId="0" borderId="0" xfId="0" applyNumberFormat="1" applyFont="1" applyFill="1" applyBorder="1" applyAlignment="1">
      <alignment horizontal="center"/>
    </xf>
    <xf numFmtId="17" fontId="4" fillId="0" borderId="0" xfId="0" applyNumberFormat="1" applyFont="1" applyFill="1" applyBorder="1" applyAlignment="1">
      <alignment horizontal="center"/>
    </xf>
    <xf numFmtId="167" fontId="4" fillId="0" borderId="0" xfId="0" applyNumberFormat="1" applyFont="1" applyFill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20" fillId="0" borderId="0" xfId="0" applyNumberFormat="1" applyFont="1" applyFill="1" applyBorder="1" applyAlignment="1">
      <alignment horizontal="center" wrapText="1"/>
    </xf>
    <xf numFmtId="165" fontId="29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4" fillId="0" borderId="0" xfId="0" applyFont="1" applyAlignment="1">
      <alignment horizontal="right"/>
    </xf>
    <xf numFmtId="0" fontId="5" fillId="0" borderId="0" xfId="0" applyFont="1" applyFill="1" applyBorder="1"/>
    <xf numFmtId="0" fontId="20" fillId="0" borderId="0" xfId="0" applyFont="1" applyAlignment="1">
      <alignment horizontal="centerContinuous"/>
    </xf>
    <xf numFmtId="0" fontId="20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25" fillId="0" borderId="0" xfId="0" applyNumberFormat="1" applyFont="1" applyFill="1" applyAlignment="1">
      <alignment horizontal="right"/>
    </xf>
    <xf numFmtId="0" fontId="8" fillId="0" borderId="5" xfId="0" applyNumberFormat="1" applyFont="1" applyFill="1" applyBorder="1" applyAlignment="1">
      <alignment horizontal="center"/>
    </xf>
    <xf numFmtId="0" fontId="8" fillId="0" borderId="5" xfId="0" applyNumberFormat="1" applyFont="1" applyBorder="1" applyAlignment="1">
      <alignment horizontal="center" wrapText="1"/>
    </xf>
    <xf numFmtId="0" fontId="8" fillId="0" borderId="5" xfId="0" applyNumberFormat="1" applyFont="1" applyBorder="1" applyAlignment="1">
      <alignment horizontal="center"/>
    </xf>
    <xf numFmtId="0" fontId="7" fillId="0" borderId="0" xfId="0" applyNumberFormat="1" applyFont="1" applyFill="1" applyBorder="1" applyAlignment="1"/>
    <xf numFmtId="0" fontId="2" fillId="0" borderId="26" xfId="0" applyFont="1" applyFill="1" applyBorder="1" applyAlignment="1">
      <alignment horizontal="center" wrapText="1"/>
    </xf>
    <xf numFmtId="37" fontId="0" fillId="0" borderId="10" xfId="0" applyNumberFormat="1" applyFont="1" applyFill="1" applyBorder="1"/>
    <xf numFmtId="37" fontId="0" fillId="2" borderId="14" xfId="0" applyNumberFormat="1" applyFont="1" applyFill="1" applyBorder="1"/>
    <xf numFmtId="37" fontId="0" fillId="2" borderId="12" xfId="0" applyNumberFormat="1" applyFont="1" applyFill="1" applyBorder="1"/>
    <xf numFmtId="37" fontId="0" fillId="2" borderId="21" xfId="0" applyNumberFormat="1" applyFont="1" applyFill="1" applyBorder="1"/>
    <xf numFmtId="37" fontId="0" fillId="0" borderId="2" xfId="0" applyNumberFormat="1" applyFont="1" applyFill="1" applyBorder="1"/>
    <xf numFmtId="37" fontId="0" fillId="2" borderId="15" xfId="0" applyNumberFormat="1" applyFont="1" applyFill="1" applyBorder="1"/>
    <xf numFmtId="37" fontId="0" fillId="2" borderId="22" xfId="0" applyNumberFormat="1" applyFont="1" applyFill="1" applyBorder="1"/>
    <xf numFmtId="37" fontId="0" fillId="0" borderId="8" xfId="0" applyNumberFormat="1" applyFont="1" applyFill="1" applyBorder="1"/>
    <xf numFmtId="37" fontId="0" fillId="2" borderId="16" xfId="0" applyNumberFormat="1" applyFont="1" applyFill="1" applyBorder="1"/>
    <xf numFmtId="37" fontId="0" fillId="2" borderId="23" xfId="0" applyNumberFormat="1" applyFont="1" applyFill="1" applyBorder="1"/>
    <xf numFmtId="0" fontId="8" fillId="0" borderId="0" xfId="0" applyFont="1" applyAlignment="1">
      <alignment horizontal="right"/>
    </xf>
    <xf numFmtId="5" fontId="8" fillId="0" borderId="45" xfId="0" applyNumberFormat="1" applyFont="1" applyBorder="1"/>
    <xf numFmtId="5" fontId="8" fillId="0" borderId="1" xfId="0" applyNumberFormat="1" applyFont="1" applyBorder="1"/>
    <xf numFmtId="5" fontId="8" fillId="0" borderId="18" xfId="0" applyNumberFormat="1" applyFont="1" applyBorder="1"/>
    <xf numFmtId="5" fontId="8" fillId="0" borderId="0" xfId="0" applyNumberFormat="1" applyFont="1" applyFill="1"/>
    <xf numFmtId="37" fontId="8" fillId="0" borderId="6" xfId="0" applyNumberFormat="1" applyFont="1" applyBorder="1"/>
    <xf numFmtId="37" fontId="8" fillId="0" borderId="7" xfId="0" applyNumberFormat="1" applyFont="1" applyBorder="1"/>
    <xf numFmtId="37" fontId="7" fillId="0" borderId="36" xfId="0" applyNumberFormat="1" applyFont="1" applyBorder="1"/>
    <xf numFmtId="37" fontId="7" fillId="0" borderId="9" xfId="0" applyNumberFormat="1" applyFont="1" applyBorder="1"/>
    <xf numFmtId="37" fontId="0" fillId="0" borderId="8" xfId="0" applyNumberFormat="1" applyFont="1" applyBorder="1"/>
    <xf numFmtId="37" fontId="0" fillId="0" borderId="2" xfId="0" applyNumberFormat="1" applyFont="1" applyBorder="1"/>
    <xf numFmtId="0" fontId="8" fillId="0" borderId="0" xfId="0" applyFont="1" applyFill="1"/>
    <xf numFmtId="178" fontId="8" fillId="0" borderId="0" xfId="0" applyNumberFormat="1" applyFont="1" applyBorder="1"/>
    <xf numFmtId="37" fontId="8" fillId="0" borderId="0" xfId="0" applyNumberFormat="1" applyFont="1" applyBorder="1"/>
    <xf numFmtId="7" fontId="8" fillId="0" borderId="6" xfId="0" applyNumberFormat="1" applyFont="1" applyBorder="1" applyAlignment="1">
      <alignment horizontal="center"/>
    </xf>
    <xf numFmtId="7" fontId="8" fillId="0" borderId="7" xfId="0" applyNumberFormat="1" applyFont="1" applyBorder="1" applyAlignment="1">
      <alignment horizontal="center"/>
    </xf>
    <xf numFmtId="10" fontId="8" fillId="0" borderId="0" xfId="0" applyNumberFormat="1" applyFont="1" applyBorder="1" applyAlignment="1">
      <alignment horizontal="center"/>
    </xf>
    <xf numFmtId="7" fontId="8" fillId="0" borderId="0" xfId="0" applyNumberFormat="1" applyFont="1" applyBorder="1" applyAlignment="1">
      <alignment horizontal="center"/>
    </xf>
    <xf numFmtId="10" fontId="7" fillId="0" borderId="0" xfId="0" applyNumberFormat="1" applyFont="1" applyBorder="1" applyAlignment="1">
      <alignment horizontal="center"/>
    </xf>
    <xf numFmtId="7" fontId="4" fillId="0" borderId="0" xfId="0" applyNumberFormat="1" applyFont="1"/>
    <xf numFmtId="0" fontId="10" fillId="0" borderId="0" xfId="0" applyFont="1" applyFill="1" applyBorder="1" applyAlignment="1">
      <alignment horizontal="left"/>
    </xf>
    <xf numFmtId="0" fontId="16" fillId="0" borderId="0" xfId="0" applyFont="1" applyAlignment="1">
      <alignment horizontal="center" vertical="center"/>
    </xf>
    <xf numFmtId="164" fontId="7" fillId="0" borderId="0" xfId="0" applyNumberFormat="1" applyFont="1" applyFill="1" applyBorder="1" applyAlignment="1">
      <alignment horizontal="right"/>
    </xf>
    <xf numFmtId="1" fontId="8" fillId="0" borderId="0" xfId="0" applyNumberFormat="1" applyFont="1" applyBorder="1" applyAlignment="1">
      <alignment horizontal="center"/>
    </xf>
    <xf numFmtId="5" fontId="0" fillId="2" borderId="14" xfId="0" applyNumberFormat="1" applyFont="1" applyFill="1" applyBorder="1"/>
    <xf numFmtId="5" fontId="0" fillId="2" borderId="15" xfId="0" applyNumberFormat="1" applyFont="1" applyFill="1" applyBorder="1"/>
    <xf numFmtId="5" fontId="2" fillId="2" borderId="33" xfId="0" applyNumberFormat="1" applyFont="1" applyFill="1" applyBorder="1"/>
    <xf numFmtId="5" fontId="2" fillId="2" borderId="31" xfId="0" applyNumberFormat="1" applyFont="1" applyFill="1" applyBorder="1"/>
    <xf numFmtId="5" fontId="15" fillId="2" borderId="15" xfId="0" applyNumberFormat="1" applyFont="1" applyFill="1" applyBorder="1"/>
    <xf numFmtId="178" fontId="0" fillId="2" borderId="14" xfId="0" applyNumberFormat="1" applyFont="1" applyFill="1" applyBorder="1"/>
    <xf numFmtId="178" fontId="0" fillId="2" borderId="12" xfId="0" applyNumberFormat="1" applyFont="1" applyFill="1" applyBorder="1"/>
    <xf numFmtId="178" fontId="2" fillId="2" borderId="14" xfId="0" applyNumberFormat="1" applyFont="1" applyFill="1" applyBorder="1"/>
    <xf numFmtId="178" fontId="2" fillId="2" borderId="12" xfId="0" applyNumberFormat="1" applyFont="1" applyFill="1" applyBorder="1"/>
    <xf numFmtId="178" fontId="2" fillId="2" borderId="16" xfId="0" applyNumberFormat="1" applyFont="1" applyFill="1" applyBorder="1"/>
    <xf numFmtId="178" fontId="2" fillId="2" borderId="11" xfId="0" applyNumberFormat="1" applyFont="1" applyFill="1" applyBorder="1"/>
    <xf numFmtId="178" fontId="2" fillId="2" borderId="23" xfId="0" applyNumberFormat="1" applyFont="1" applyFill="1" applyBorder="1"/>
    <xf numFmtId="178" fontId="2" fillId="2" borderId="21" xfId="0" applyNumberFormat="1" applyFont="1" applyFill="1" applyBorder="1"/>
    <xf numFmtId="0" fontId="16" fillId="0" borderId="0" xfId="0" applyFont="1" applyAlignment="1">
      <alignment horizontal="center" vertical="center"/>
    </xf>
    <xf numFmtId="0" fontId="0" fillId="0" borderId="0" xfId="0" applyFill="1" applyAlignment="1"/>
    <xf numFmtId="0" fontId="32" fillId="0" borderId="0" xfId="7" applyFill="1" applyBorder="1"/>
    <xf numFmtId="0" fontId="6" fillId="0" borderId="0" xfId="0" applyFont="1"/>
    <xf numFmtId="37" fontId="0" fillId="2" borderId="31" xfId="0" applyNumberFormat="1" applyFont="1" applyFill="1" applyBorder="1"/>
    <xf numFmtId="37" fontId="0" fillId="2" borderId="35" xfId="0" applyNumberFormat="1" applyFont="1" applyFill="1" applyBorder="1"/>
    <xf numFmtId="37" fontId="7" fillId="2" borderId="15" xfId="0" applyNumberFormat="1" applyFont="1" applyFill="1" applyBorder="1"/>
    <xf numFmtId="37" fontId="7" fillId="2" borderId="22" xfId="0" applyNumberFormat="1" applyFont="1" applyFill="1" applyBorder="1"/>
    <xf numFmtId="0" fontId="0" fillId="0" borderId="0" xfId="0" applyAlignment="1">
      <alignment horizontal="center" vertical="center"/>
    </xf>
    <xf numFmtId="0" fontId="27" fillId="0" borderId="0" xfId="0" applyFont="1"/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176" fontId="0" fillId="2" borderId="31" xfId="0" applyNumberFormat="1" applyFill="1" applyBorder="1"/>
    <xf numFmtId="176" fontId="0" fillId="2" borderId="37" xfId="0" applyNumberFormat="1" applyFill="1" applyBorder="1"/>
    <xf numFmtId="0" fontId="31" fillId="0" borderId="0" xfId="6" applyAlignment="1">
      <alignment horizontal="center" vertical="center"/>
    </xf>
    <xf numFmtId="0" fontId="31" fillId="0" borderId="0" xfId="6" applyAlignment="1">
      <alignment horizontal="right" vertical="center"/>
    </xf>
    <xf numFmtId="165" fontId="0" fillId="2" borderId="14" xfId="1" applyNumberFormat="1" applyFont="1" applyFill="1" applyBorder="1"/>
    <xf numFmtId="165" fontId="0" fillId="2" borderId="12" xfId="1" applyNumberFormat="1" applyFont="1" applyFill="1" applyBorder="1"/>
    <xf numFmtId="165" fontId="0" fillId="2" borderId="15" xfId="1" applyNumberFormat="1" applyFont="1" applyFill="1" applyBorder="1"/>
    <xf numFmtId="165" fontId="0" fillId="2" borderId="0" xfId="1" applyNumberFormat="1" applyFont="1" applyFill="1" applyBorder="1"/>
    <xf numFmtId="0" fontId="0" fillId="0" borderId="0" xfId="0" applyAlignment="1">
      <alignment vertical="center" wrapText="1"/>
    </xf>
    <xf numFmtId="165" fontId="0" fillId="2" borderId="16" xfId="1" applyNumberFormat="1" applyFont="1" applyFill="1" applyBorder="1"/>
    <xf numFmtId="165" fontId="0" fillId="2" borderId="11" xfId="1" applyNumberFormat="1" applyFont="1" applyFill="1" applyBorder="1"/>
    <xf numFmtId="0" fontId="0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178" fontId="0" fillId="2" borderId="14" xfId="1" applyNumberFormat="1" applyFont="1" applyFill="1" applyBorder="1"/>
    <xf numFmtId="178" fontId="0" fillId="2" borderId="12" xfId="1" applyNumberFormat="1" applyFont="1" applyFill="1" applyBorder="1"/>
    <xf numFmtId="178" fontId="0" fillId="2" borderId="15" xfId="1" applyNumberFormat="1" applyFont="1" applyFill="1" applyBorder="1"/>
    <xf numFmtId="178" fontId="0" fillId="2" borderId="0" xfId="1" applyNumberFormat="1" applyFont="1" applyFill="1" applyBorder="1"/>
    <xf numFmtId="178" fontId="0" fillId="2" borderId="16" xfId="1" applyNumberFormat="1" applyFont="1" applyFill="1" applyBorder="1"/>
    <xf numFmtId="178" fontId="0" fillId="2" borderId="11" xfId="1" applyNumberFormat="1" applyFont="1" applyFill="1" applyBorder="1"/>
    <xf numFmtId="0" fontId="16" fillId="0" borderId="0" xfId="0" applyFont="1" applyAlignment="1">
      <alignment horizontal="center" vertical="center"/>
    </xf>
    <xf numFmtId="7" fontId="8" fillId="0" borderId="5" xfId="0" applyNumberFormat="1" applyFont="1" applyBorder="1" applyAlignment="1">
      <alignment horizontal="center"/>
    </xf>
    <xf numFmtId="37" fontId="0" fillId="0" borderId="27" xfId="0" applyNumberFormat="1" applyFont="1" applyFill="1" applyBorder="1"/>
    <xf numFmtId="37" fontId="0" fillId="0" borderId="28" xfId="0" applyNumberFormat="1" applyFont="1" applyFill="1" applyBorder="1"/>
    <xf numFmtId="37" fontId="0" fillId="0" borderId="34" xfId="0" applyNumberFormat="1" applyFont="1" applyFill="1" applyBorder="1"/>
    <xf numFmtId="37" fontId="8" fillId="0" borderId="5" xfId="0" applyNumberFormat="1" applyFont="1" applyBorder="1"/>
    <xf numFmtId="37" fontId="7" fillId="0" borderId="26" xfId="0" applyNumberFormat="1" applyFont="1" applyBorder="1"/>
    <xf numFmtId="37" fontId="0" fillId="0" borderId="10" xfId="0" applyNumberFormat="1" applyFont="1" applyBorder="1"/>
    <xf numFmtId="0" fontId="0" fillId="0" borderId="0" xfId="0" applyFill="1" applyBorder="1"/>
    <xf numFmtId="165" fontId="7" fillId="2" borderId="21" xfId="1" applyNumberFormat="1" applyFont="1" applyFill="1" applyBorder="1" applyAlignment="1">
      <alignment horizontal="right"/>
    </xf>
    <xf numFmtId="165" fontId="7" fillId="2" borderId="23" xfId="1" applyNumberFormat="1" applyFont="1" applyFill="1" applyBorder="1" applyAlignment="1">
      <alignment horizontal="right"/>
    </xf>
    <xf numFmtId="165" fontId="7" fillId="2" borderId="35" xfId="1" applyNumberFormat="1" applyFont="1" applyFill="1" applyBorder="1" applyAlignment="1">
      <alignment horizontal="right"/>
    </xf>
    <xf numFmtId="165" fontId="8" fillId="2" borderId="25" xfId="1" applyNumberFormat="1" applyFont="1" applyFill="1" applyBorder="1" applyAlignment="1">
      <alignment horizontal="right"/>
    </xf>
    <xf numFmtId="166" fontId="2" fillId="0" borderId="36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166" fontId="2" fillId="0" borderId="9" xfId="0" applyNumberFormat="1" applyFont="1" applyBorder="1" applyAlignment="1">
      <alignment horizont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176" fontId="31" fillId="0" borderId="8" xfId="6" applyNumberFormat="1" applyBorder="1" applyAlignment="1">
      <alignment horizontal="center" vertical="center"/>
    </xf>
    <xf numFmtId="176" fontId="31" fillId="0" borderId="0" xfId="6" applyNumberFormat="1" applyBorder="1" applyAlignment="1">
      <alignment horizontal="center" vertical="center"/>
    </xf>
    <xf numFmtId="165" fontId="0" fillId="0" borderId="8" xfId="1" applyNumberFormat="1" applyFont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166" fontId="2" fillId="0" borderId="8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178" fontId="0" fillId="0" borderId="8" xfId="0" applyNumberFormat="1" applyBorder="1" applyAlignment="1">
      <alignment vertical="center"/>
    </xf>
    <xf numFmtId="178" fontId="0" fillId="0" borderId="0" xfId="0" applyNumberFormat="1" applyBorder="1" applyAlignment="1">
      <alignment vertical="center"/>
    </xf>
    <xf numFmtId="0" fontId="8" fillId="0" borderId="1" xfId="0" applyFont="1" applyFill="1" applyBorder="1"/>
    <xf numFmtId="0" fontId="2" fillId="0" borderId="0" xfId="0" applyNumberFormat="1" applyFont="1"/>
    <xf numFmtId="0" fontId="8" fillId="0" borderId="36" xfId="0" applyFont="1" applyFill="1" applyBorder="1" applyAlignment="1">
      <alignment wrapText="1"/>
    </xf>
    <xf numFmtId="166" fontId="25" fillId="0" borderId="4" xfId="0" applyNumberFormat="1" applyFont="1" applyBorder="1" applyAlignment="1">
      <alignment horizontal="center"/>
    </xf>
    <xf numFmtId="166" fontId="25" fillId="0" borderId="9" xfId="0" applyNumberFormat="1" applyFont="1" applyBorder="1" applyAlignment="1">
      <alignment horizontal="center"/>
    </xf>
    <xf numFmtId="0" fontId="7" fillId="0" borderId="8" xfId="0" applyFont="1" applyFill="1" applyBorder="1"/>
    <xf numFmtId="0" fontId="7" fillId="0" borderId="45" xfId="0" applyFont="1" applyFill="1" applyBorder="1"/>
    <xf numFmtId="176" fontId="0" fillId="0" borderId="0" xfId="0" applyNumberFormat="1"/>
    <xf numFmtId="0" fontId="25" fillId="0" borderId="0" xfId="0" applyFont="1" applyFill="1" applyAlignment="1">
      <alignment horizontal="center"/>
    </xf>
    <xf numFmtId="5" fontId="2" fillId="2" borderId="0" xfId="0" applyNumberFormat="1" applyFont="1" applyFill="1" applyBorder="1"/>
    <xf numFmtId="44" fontId="4" fillId="0" borderId="0" xfId="2" applyFont="1"/>
    <xf numFmtId="43" fontId="0" fillId="0" borderId="0" xfId="1" applyFont="1"/>
    <xf numFmtId="44" fontId="2" fillId="0" borderId="0" xfId="2" applyFont="1" applyBorder="1"/>
    <xf numFmtId="0" fontId="8" fillId="0" borderId="4" xfId="0" applyNumberFormat="1" applyFont="1" applyFill="1" applyBorder="1" applyAlignment="1">
      <alignment horizontal="center"/>
    </xf>
    <xf numFmtId="0" fontId="8" fillId="0" borderId="4" xfId="0" applyNumberFormat="1" applyFont="1" applyFill="1" applyBorder="1" applyAlignment="1">
      <alignment horizontal="left"/>
    </xf>
    <xf numFmtId="164" fontId="9" fillId="0" borderId="4" xfId="0" applyNumberFormat="1" applyFont="1" applyFill="1" applyBorder="1" applyAlignment="1">
      <alignment horizontal="right"/>
    </xf>
    <xf numFmtId="165" fontId="31" fillId="0" borderId="0" xfId="1" applyNumberFormat="1" applyFont="1" applyFill="1" applyBorder="1"/>
    <xf numFmtId="165" fontId="7" fillId="0" borderId="13" xfId="1" applyNumberFormat="1" applyFont="1" applyFill="1" applyBorder="1" applyAlignment="1">
      <alignment horizontal="right"/>
    </xf>
    <xf numFmtId="165" fontId="7" fillId="0" borderId="13" xfId="1" applyNumberFormat="1" applyFont="1" applyFill="1" applyBorder="1" applyAlignment="1">
      <alignment horizontal="right" wrapText="1"/>
    </xf>
    <xf numFmtId="165" fontId="7" fillId="0" borderId="19" xfId="1" applyNumberFormat="1" applyFont="1" applyFill="1" applyBorder="1" applyAlignment="1">
      <alignment horizontal="right" wrapText="1"/>
    </xf>
    <xf numFmtId="180" fontId="7" fillId="2" borderId="12" xfId="0" applyNumberFormat="1" applyFont="1" applyFill="1" applyBorder="1" applyAlignment="1" applyProtection="1">
      <alignment horizontal="right"/>
    </xf>
    <xf numFmtId="5" fontId="8" fillId="2" borderId="33" xfId="0" applyNumberFormat="1" applyFont="1" applyFill="1" applyBorder="1" applyAlignment="1" applyProtection="1">
      <alignment horizontal="right"/>
    </xf>
    <xf numFmtId="5" fontId="8" fillId="2" borderId="39" xfId="0" applyNumberFormat="1" applyFont="1" applyFill="1" applyBorder="1" applyAlignment="1" applyProtection="1">
      <alignment horizontal="right"/>
    </xf>
    <xf numFmtId="5" fontId="8" fillId="2" borderId="25" xfId="0" applyNumberFormat="1" applyFont="1" applyFill="1" applyBorder="1" applyAlignment="1" applyProtection="1">
      <alignment horizontal="right"/>
    </xf>
    <xf numFmtId="44" fontId="0" fillId="0" borderId="0" xfId="0" applyNumberFormat="1" applyFont="1"/>
    <xf numFmtId="0" fontId="7" fillId="0" borderId="0" xfId="0" applyFont="1" applyFill="1" applyBorder="1" applyAlignment="1" applyProtection="1">
      <alignment horizontal="right" vertical="top"/>
      <protection locked="0"/>
    </xf>
    <xf numFmtId="178" fontId="7" fillId="2" borderId="14" xfId="0" applyNumberFormat="1" applyFont="1" applyFill="1" applyBorder="1" applyAlignment="1" applyProtection="1">
      <alignment horizontal="right"/>
    </xf>
    <xf numFmtId="178" fontId="7" fillId="2" borderId="12" xfId="0" applyNumberFormat="1" applyFont="1" applyFill="1" applyBorder="1" applyAlignment="1" applyProtection="1">
      <alignment horizontal="right"/>
    </xf>
    <xf numFmtId="178" fontId="7" fillId="2" borderId="21" xfId="0" applyNumberFormat="1" applyFont="1" applyFill="1" applyBorder="1" applyAlignment="1" applyProtection="1">
      <alignment horizontal="right"/>
    </xf>
    <xf numFmtId="178" fontId="7" fillId="2" borderId="15" xfId="0" applyNumberFormat="1" applyFont="1" applyFill="1" applyBorder="1" applyAlignment="1" applyProtection="1">
      <alignment horizontal="right"/>
    </xf>
    <xf numFmtId="178" fontId="7" fillId="2" borderId="0" xfId="0" applyNumberFormat="1" applyFont="1" applyFill="1" applyBorder="1" applyAlignment="1" applyProtection="1">
      <alignment horizontal="right"/>
    </xf>
    <xf numFmtId="178" fontId="7" fillId="2" borderId="22" xfId="0" applyNumberFormat="1" applyFont="1" applyFill="1" applyBorder="1" applyAlignment="1" applyProtection="1">
      <alignment horizontal="right"/>
    </xf>
    <xf numFmtId="0" fontId="7" fillId="0" borderId="1" xfId="0" applyFont="1" applyFill="1" applyBorder="1" applyAlignment="1" applyProtection="1">
      <alignment horizontal="right" vertical="top"/>
      <protection locked="0"/>
    </xf>
    <xf numFmtId="178" fontId="7" fillId="2" borderId="17" xfId="0" applyNumberFormat="1" applyFont="1" applyFill="1" applyBorder="1" applyAlignment="1" applyProtection="1">
      <alignment horizontal="right"/>
    </xf>
    <xf numFmtId="178" fontId="7" fillId="2" borderId="1" xfId="0" applyNumberFormat="1" applyFont="1" applyFill="1" applyBorder="1" applyAlignment="1" applyProtection="1">
      <alignment horizontal="right"/>
    </xf>
    <xf numFmtId="178" fontId="7" fillId="2" borderId="24" xfId="0" applyNumberFormat="1" applyFont="1" applyFill="1" applyBorder="1" applyAlignment="1" applyProtection="1">
      <alignment horizontal="right"/>
    </xf>
    <xf numFmtId="0" fontId="7" fillId="0" borderId="29" xfId="0" applyFont="1" applyBorder="1" applyAlignment="1" applyProtection="1">
      <alignment horizontal="right"/>
    </xf>
    <xf numFmtId="0" fontId="8" fillId="0" borderId="6" xfId="0" applyFont="1" applyBorder="1" applyAlignment="1" applyProtection="1">
      <alignment horizontal="right"/>
    </xf>
    <xf numFmtId="0" fontId="7" fillId="0" borderId="0" xfId="0" applyFont="1" applyAlignment="1" applyProtection="1"/>
    <xf numFmtId="0" fontId="7" fillId="0" borderId="0" xfId="0" applyNumberFormat="1" applyFont="1" applyFill="1" applyBorder="1" applyAlignment="1">
      <alignment horizontal="left"/>
    </xf>
    <xf numFmtId="0" fontId="0" fillId="0" borderId="6" xfId="0" applyFont="1" applyBorder="1"/>
    <xf numFmtId="17" fontId="2" fillId="0" borderId="3" xfId="0" applyNumberFormat="1" applyFont="1" applyBorder="1" applyAlignment="1">
      <alignment horizontal="center"/>
    </xf>
    <xf numFmtId="178" fontId="0" fillId="0" borderId="0" xfId="0" applyNumberFormat="1" applyFont="1" applyBorder="1"/>
    <xf numFmtId="178" fontId="7" fillId="0" borderId="0" xfId="0" applyNumberFormat="1" applyFont="1" applyBorder="1"/>
    <xf numFmtId="5" fontId="0" fillId="0" borderId="8" xfId="0" applyNumberFormat="1" applyFont="1" applyBorder="1"/>
    <xf numFmtId="5" fontId="0" fillId="0" borderId="10" xfId="0" applyNumberFormat="1" applyFont="1" applyBorder="1"/>
    <xf numFmtId="178" fontId="0" fillId="0" borderId="1" xfId="0" applyNumberFormat="1" applyFont="1" applyBorder="1"/>
    <xf numFmtId="5" fontId="0" fillId="0" borderId="45" xfId="0" applyNumberFormat="1" applyFont="1" applyBorder="1"/>
    <xf numFmtId="5" fontId="0" fillId="0" borderId="32" xfId="0" applyNumberFormat="1" applyFont="1" applyBorder="1"/>
    <xf numFmtId="165" fontId="0" fillId="2" borderId="14" xfId="0" applyNumberFormat="1" applyFont="1" applyFill="1" applyBorder="1"/>
    <xf numFmtId="165" fontId="0" fillId="2" borderId="12" xfId="0" applyNumberFormat="1" applyFont="1" applyFill="1" applyBorder="1"/>
    <xf numFmtId="165" fontId="0" fillId="2" borderId="21" xfId="0" applyNumberFormat="1" applyFont="1" applyFill="1" applyBorder="1"/>
    <xf numFmtId="165" fontId="0" fillId="2" borderId="77" xfId="0" applyNumberFormat="1" applyFont="1" applyFill="1" applyBorder="1"/>
    <xf numFmtId="165" fontId="0" fillId="2" borderId="78" xfId="0" applyNumberFormat="1" applyFont="1" applyFill="1" applyBorder="1"/>
    <xf numFmtId="165" fontId="0" fillId="2" borderId="79" xfId="0" applyNumberFormat="1" applyFont="1" applyFill="1" applyBorder="1"/>
    <xf numFmtId="176" fontId="7" fillId="2" borderId="16" xfId="0" applyNumberFormat="1" applyFont="1" applyFill="1" applyBorder="1"/>
    <xf numFmtId="176" fontId="7" fillId="2" borderId="11" xfId="0" applyNumberFormat="1" applyFont="1" applyFill="1" applyBorder="1"/>
    <xf numFmtId="176" fontId="7" fillId="2" borderId="23" xfId="0" applyNumberFormat="1" applyFont="1" applyFill="1" applyBorder="1"/>
    <xf numFmtId="178" fontId="7" fillId="0" borderId="0" xfId="0" applyNumberFormat="1" applyFont="1" applyFill="1" applyBorder="1"/>
    <xf numFmtId="178" fontId="2" fillId="0" borderId="5" xfId="0" applyNumberFormat="1" applyFont="1" applyBorder="1"/>
    <xf numFmtId="0" fontId="2" fillId="0" borderId="0" xfId="0" applyFont="1" applyBorder="1"/>
    <xf numFmtId="0" fontId="8" fillId="0" borderId="0" xfId="0" applyFont="1" applyFill="1" applyBorder="1" applyAlignment="1"/>
    <xf numFmtId="0" fontId="0" fillId="0" borderId="36" xfId="0" applyFont="1" applyBorder="1"/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8" xfId="0" applyFont="1" applyBorder="1"/>
    <xf numFmtId="0" fontId="7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" fontId="7" fillId="0" borderId="1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0" fillId="0" borderId="57" xfId="0" applyFont="1" applyBorder="1"/>
    <xf numFmtId="0" fontId="0" fillId="0" borderId="56" xfId="0" applyFont="1" applyBorder="1"/>
    <xf numFmtId="165" fontId="7" fillId="2" borderId="31" xfId="0" applyNumberFormat="1" applyFont="1" applyFill="1" applyBorder="1" applyAlignment="1"/>
    <xf numFmtId="7" fontId="7" fillId="2" borderId="37" xfId="0" applyNumberFormat="1" applyFont="1" applyFill="1" applyBorder="1" applyAlignment="1">
      <alignment horizontal="center"/>
    </xf>
    <xf numFmtId="165" fontId="7" fillId="2" borderId="35" xfId="0" applyNumberFormat="1" applyFont="1" applyFill="1" applyBorder="1" applyAlignment="1"/>
    <xf numFmtId="165" fontId="7" fillId="0" borderId="56" xfId="0" applyNumberFormat="1" applyFont="1" applyBorder="1"/>
    <xf numFmtId="165" fontId="7" fillId="2" borderId="37" xfId="0" applyNumberFormat="1" applyFont="1" applyFill="1" applyBorder="1" applyAlignment="1"/>
    <xf numFmtId="7" fontId="7" fillId="2" borderId="35" xfId="0" applyNumberFormat="1" applyFont="1" applyFill="1" applyBorder="1" applyAlignment="1">
      <alignment horizontal="center"/>
    </xf>
    <xf numFmtId="5" fontId="7" fillId="0" borderId="58" xfId="0" applyNumberFormat="1" applyFont="1" applyBorder="1" applyAlignment="1">
      <alignment horizontal="center"/>
    </xf>
    <xf numFmtId="0" fontId="7" fillId="0" borderId="36" xfId="0" applyFont="1" applyBorder="1" applyAlignment="1">
      <alignment vertical="center"/>
    </xf>
    <xf numFmtId="0" fontId="7" fillId="0" borderId="0" xfId="0" applyFont="1" applyBorder="1" applyAlignment="1">
      <alignment horizontal="center" wrapText="1"/>
    </xf>
    <xf numFmtId="0" fontId="7" fillId="0" borderId="8" xfId="0" applyFont="1" applyBorder="1"/>
    <xf numFmtId="0" fontId="7" fillId="0" borderId="36" xfId="0" applyFont="1" applyBorder="1"/>
    <xf numFmtId="165" fontId="7" fillId="0" borderId="0" xfId="0" applyNumberFormat="1" applyFont="1" applyAlignment="1"/>
    <xf numFmtId="165" fontId="7" fillId="2" borderId="14" xfId="0" applyNumberFormat="1" applyFont="1" applyFill="1" applyBorder="1" applyAlignment="1"/>
    <xf numFmtId="7" fontId="7" fillId="2" borderId="12" xfId="0" applyNumberFormat="1" applyFont="1" applyFill="1" applyBorder="1" applyAlignment="1">
      <alignment horizontal="center"/>
    </xf>
    <xf numFmtId="165" fontId="7" fillId="2" borderId="21" xfId="0" applyNumberFormat="1" applyFont="1" applyFill="1" applyBorder="1" applyAlignment="1"/>
    <xf numFmtId="165" fontId="7" fillId="0" borderId="0" xfId="0" applyNumberFormat="1" applyFont="1"/>
    <xf numFmtId="165" fontId="7" fillId="2" borderId="59" xfId="0" applyNumberFormat="1" applyFont="1" applyFill="1" applyBorder="1" applyAlignment="1"/>
    <xf numFmtId="5" fontId="7" fillId="0" borderId="9" xfId="0" applyNumberFormat="1" applyFont="1" applyFill="1" applyBorder="1" applyAlignment="1">
      <alignment horizontal="center"/>
    </xf>
    <xf numFmtId="5" fontId="7" fillId="0" borderId="0" xfId="0" applyNumberFormat="1" applyFont="1" applyFill="1" applyBorder="1" applyAlignment="1">
      <alignment horizontal="center"/>
    </xf>
    <xf numFmtId="165" fontId="7" fillId="2" borderId="15" xfId="0" applyNumberFormat="1" applyFont="1" applyFill="1" applyBorder="1" applyAlignment="1"/>
    <xf numFmtId="7" fontId="7" fillId="2" borderId="0" xfId="0" applyNumberFormat="1" applyFont="1" applyFill="1" applyBorder="1" applyAlignment="1">
      <alignment horizontal="center"/>
    </xf>
    <xf numFmtId="165" fontId="7" fillId="2" borderId="22" xfId="0" applyNumberFormat="1" applyFont="1" applyFill="1" applyBorder="1" applyAlignment="1"/>
    <xf numFmtId="165" fontId="7" fillId="2" borderId="60" xfId="0" applyNumberFormat="1" applyFont="1" applyFill="1" applyBorder="1" applyAlignment="1"/>
    <xf numFmtId="5" fontId="7" fillId="0" borderId="2" xfId="0" applyNumberFormat="1" applyFont="1" applyFill="1" applyBorder="1" applyAlignment="1">
      <alignment horizontal="center"/>
    </xf>
    <xf numFmtId="165" fontId="7" fillId="2" borderId="16" xfId="0" applyNumberFormat="1" applyFont="1" applyFill="1" applyBorder="1" applyAlignment="1"/>
    <xf numFmtId="7" fontId="7" fillId="2" borderId="11" xfId="0" applyNumberFormat="1" applyFont="1" applyFill="1" applyBorder="1" applyAlignment="1">
      <alignment horizontal="center"/>
    </xf>
    <xf numFmtId="165" fontId="7" fillId="2" borderId="23" xfId="0" applyNumberFormat="1" applyFont="1" applyFill="1" applyBorder="1" applyAlignment="1"/>
    <xf numFmtId="165" fontId="7" fillId="2" borderId="61" xfId="0" applyNumberFormat="1" applyFont="1" applyFill="1" applyBorder="1" applyAlignment="1"/>
    <xf numFmtId="0" fontId="7" fillId="0" borderId="57" xfId="0" applyFont="1" applyBorder="1"/>
    <xf numFmtId="165" fontId="7" fillId="0" borderId="50" xfId="0" applyNumberFormat="1" applyFont="1" applyBorder="1" applyAlignment="1"/>
    <xf numFmtId="165" fontId="7" fillId="0" borderId="56" xfId="0" applyNumberFormat="1" applyFont="1" applyFill="1" applyBorder="1" applyAlignment="1"/>
    <xf numFmtId="165" fontId="7" fillId="0" borderId="50" xfId="0" applyNumberFormat="1" applyFont="1" applyBorder="1"/>
    <xf numFmtId="5" fontId="7" fillId="0" borderId="0" xfId="0" applyNumberFormat="1" applyFont="1" applyBorder="1" applyAlignment="1">
      <alignment horizontal="center"/>
    </xf>
    <xf numFmtId="0" fontId="34" fillId="0" borderId="62" xfId="0" applyFont="1" applyFill="1" applyBorder="1"/>
    <xf numFmtId="0" fontId="7" fillId="0" borderId="36" xfId="0" applyFont="1" applyBorder="1" applyAlignment="1">
      <alignment vertical="center" wrapText="1"/>
    </xf>
    <xf numFmtId="0" fontId="7" fillId="0" borderId="45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" fontId="7" fillId="0" borderId="18" xfId="0" applyNumberFormat="1" applyFont="1" applyBorder="1" applyAlignment="1">
      <alignment horizontal="center" vertical="center"/>
    </xf>
    <xf numFmtId="167" fontId="7" fillId="0" borderId="0" xfId="0" applyNumberFormat="1" applyFont="1" applyBorder="1" applyAlignment="1">
      <alignment horizontal="center"/>
    </xf>
    <xf numFmtId="5" fontId="7" fillId="0" borderId="4" xfId="0" applyNumberFormat="1" applyFont="1" applyFill="1" applyBorder="1" applyAlignment="1">
      <alignment horizontal="center"/>
    </xf>
    <xf numFmtId="7" fontId="7" fillId="2" borderId="59" xfId="0" applyNumberFormat="1" applyFont="1" applyFill="1" applyBorder="1" applyAlignment="1">
      <alignment horizontal="center"/>
    </xf>
    <xf numFmtId="7" fontId="7" fillId="2" borderId="60" xfId="0" applyNumberFormat="1" applyFont="1" applyFill="1" applyBorder="1" applyAlignment="1">
      <alignment horizontal="center"/>
    </xf>
    <xf numFmtId="167" fontId="7" fillId="0" borderId="1" xfId="0" applyNumberFormat="1" applyFont="1" applyBorder="1" applyAlignment="1">
      <alignment horizontal="center"/>
    </xf>
    <xf numFmtId="7" fontId="7" fillId="2" borderId="61" xfId="0" applyNumberFormat="1" applyFont="1" applyFill="1" applyBorder="1" applyAlignment="1">
      <alignment horizontal="center"/>
    </xf>
    <xf numFmtId="1" fontId="7" fillId="0" borderId="50" xfId="0" applyNumberFormat="1" applyFont="1" applyBorder="1" applyAlignment="1">
      <alignment horizontal="center"/>
    </xf>
    <xf numFmtId="165" fontId="7" fillId="0" borderId="56" xfId="0" applyNumberFormat="1" applyFont="1" applyBorder="1" applyAlignment="1"/>
    <xf numFmtId="167" fontId="7" fillId="0" borderId="50" xfId="0" applyNumberFormat="1" applyFont="1" applyBorder="1"/>
    <xf numFmtId="5" fontId="7" fillId="0" borderId="50" xfId="0" applyNumberFormat="1" applyFont="1" applyBorder="1" applyAlignment="1">
      <alignment horizontal="center"/>
    </xf>
    <xf numFmtId="7" fontId="7" fillId="0" borderId="63" xfId="0" applyNumberFormat="1" applyFont="1" applyBorder="1" applyAlignment="1">
      <alignment horizontal="center"/>
    </xf>
    <xf numFmtId="0" fontId="17" fillId="0" borderId="0" xfId="0" applyFont="1"/>
    <xf numFmtId="0" fontId="7" fillId="0" borderId="6" xfId="0" applyFont="1" applyBorder="1"/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5" fontId="7" fillId="2" borderId="21" xfId="0" applyNumberFormat="1" applyFont="1" applyFill="1" applyBorder="1" applyAlignment="1">
      <alignment horizontal="right"/>
    </xf>
    <xf numFmtId="1" fontId="7" fillId="0" borderId="2" xfId="0" applyNumberFormat="1" applyFont="1" applyBorder="1" applyAlignment="1"/>
    <xf numFmtId="5" fontId="7" fillId="2" borderId="22" xfId="0" applyNumberFormat="1" applyFont="1" applyFill="1" applyBorder="1" applyAlignment="1">
      <alignment horizontal="right"/>
    </xf>
    <xf numFmtId="165" fontId="7" fillId="2" borderId="17" xfId="0" applyNumberFormat="1" applyFont="1" applyFill="1" applyBorder="1" applyAlignment="1"/>
    <xf numFmtId="7" fontId="7" fillId="2" borderId="1" xfId="0" applyNumberFormat="1" applyFont="1" applyFill="1" applyBorder="1" applyAlignment="1">
      <alignment horizontal="center"/>
    </xf>
    <xf numFmtId="5" fontId="7" fillId="2" borderId="24" xfId="0" applyNumberFormat="1" applyFont="1" applyFill="1" applyBorder="1" applyAlignment="1">
      <alignment horizontal="right"/>
    </xf>
    <xf numFmtId="165" fontId="7" fillId="2" borderId="16" xfId="0" applyNumberFormat="1" applyFont="1" applyFill="1" applyBorder="1"/>
    <xf numFmtId="176" fontId="7" fillId="2" borderId="11" xfId="0" applyNumberFormat="1" applyFont="1" applyFill="1" applyBorder="1" applyAlignment="1">
      <alignment horizontal="center"/>
    </xf>
    <xf numFmtId="5" fontId="7" fillId="2" borderId="23" xfId="0" applyNumberFormat="1" applyFont="1" applyFill="1" applyBorder="1" applyAlignment="1">
      <alignment horizontal="right"/>
    </xf>
    <xf numFmtId="165" fontId="7" fillId="0" borderId="58" xfId="0" applyNumberFormat="1" applyFont="1" applyBorder="1"/>
    <xf numFmtId="167" fontId="7" fillId="0" borderId="0" xfId="0" applyNumberFormat="1" applyFont="1" applyBorder="1"/>
    <xf numFmtId="43" fontId="7" fillId="0" borderId="0" xfId="0" applyNumberFormat="1" applyFont="1" applyFill="1" applyBorder="1"/>
    <xf numFmtId="170" fontId="7" fillId="2" borderId="59" xfId="0" applyNumberFormat="1" applyFont="1" applyFill="1" applyBorder="1"/>
    <xf numFmtId="0" fontId="7" fillId="0" borderId="56" xfId="0" applyFont="1" applyFill="1" applyBorder="1"/>
    <xf numFmtId="43" fontId="7" fillId="0" borderId="56" xfId="0" applyNumberFormat="1" applyFont="1" applyFill="1" applyBorder="1"/>
    <xf numFmtId="170" fontId="8" fillId="2" borderId="61" xfId="0" applyNumberFormat="1" applyFont="1" applyFill="1" applyBorder="1"/>
    <xf numFmtId="17" fontId="2" fillId="0" borderId="7" xfId="0" applyNumberFormat="1" applyFont="1" applyBorder="1" applyAlignment="1">
      <alignment horizontal="center"/>
    </xf>
    <xf numFmtId="178" fontId="0" fillId="0" borderId="2" xfId="0" applyNumberFormat="1" applyFont="1" applyBorder="1"/>
    <xf numFmtId="178" fontId="0" fillId="0" borderId="18" xfId="0" applyNumberFormat="1" applyFont="1" applyBorder="1"/>
    <xf numFmtId="178" fontId="7" fillId="0" borderId="2" xfId="0" applyNumberFormat="1" applyFont="1" applyFill="1" applyBorder="1"/>
    <xf numFmtId="0" fontId="2" fillId="0" borderId="6" xfId="0" applyFont="1" applyBorder="1"/>
    <xf numFmtId="178" fontId="0" fillId="0" borderId="3" xfId="0" applyNumberFormat="1" applyFont="1" applyBorder="1"/>
    <xf numFmtId="178" fontId="0" fillId="0" borderId="7" xfId="0" applyNumberFormat="1" applyFont="1" applyBorder="1"/>
    <xf numFmtId="0" fontId="2" fillId="0" borderId="5" xfId="0" applyFont="1" applyFill="1" applyBorder="1" applyAlignment="1">
      <alignment horizontal="center" wrapText="1"/>
    </xf>
    <xf numFmtId="17" fontId="8" fillId="0" borderId="4" xfId="0" applyNumberFormat="1" applyFont="1" applyFill="1" applyBorder="1" applyAlignment="1">
      <alignment horizontal="center"/>
    </xf>
    <xf numFmtId="17" fontId="8" fillId="0" borderId="9" xfId="0" applyNumberFormat="1" applyFont="1" applyBorder="1" applyAlignment="1">
      <alignment horizontal="center"/>
    </xf>
    <xf numFmtId="0" fontId="10" fillId="0" borderId="8" xfId="0" applyNumberFormat="1" applyFont="1" applyFill="1" applyBorder="1" applyAlignment="1">
      <alignment horizontal="left"/>
    </xf>
    <xf numFmtId="0" fontId="7" fillId="0" borderId="8" xfId="0" applyFont="1" applyFill="1" applyBorder="1" applyAlignment="1">
      <alignment horizontal="left"/>
    </xf>
    <xf numFmtId="0" fontId="31" fillId="0" borderId="0" xfId="6" applyFont="1"/>
    <xf numFmtId="165" fontId="7" fillId="0" borderId="2" xfId="0" applyNumberFormat="1" applyFont="1" applyBorder="1"/>
    <xf numFmtId="0" fontId="7" fillId="0" borderId="45" xfId="0" applyFont="1" applyFill="1" applyBorder="1" applyAlignment="1">
      <alignment horizontal="left"/>
    </xf>
    <xf numFmtId="165" fontId="36" fillId="0" borderId="0" xfId="0" applyNumberFormat="1" applyFont="1" applyAlignment="1">
      <alignment horizontal="center"/>
    </xf>
    <xf numFmtId="0" fontId="25" fillId="0" borderId="0" xfId="0" applyNumberFormat="1" applyFont="1" applyFill="1" applyBorder="1" applyAlignment="1"/>
    <xf numFmtId="42" fontId="25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0" fontId="8" fillId="0" borderId="0" xfId="0" applyNumberFormat="1" applyFont="1" applyFill="1" applyBorder="1" applyAlignment="1">
      <alignment horizontal="center"/>
    </xf>
    <xf numFmtId="0" fontId="12" fillId="0" borderId="0" xfId="0" applyNumberFormat="1" applyFont="1" applyFill="1" applyBorder="1" applyAlignment="1"/>
    <xf numFmtId="0" fontId="12" fillId="0" borderId="0" xfId="0" applyNumberFormat="1" applyFont="1" applyFill="1" applyBorder="1" applyAlignment="1">
      <alignment horizontal="left"/>
    </xf>
    <xf numFmtId="0" fontId="7" fillId="0" borderId="0" xfId="0" applyNumberFormat="1" applyFont="1" applyBorder="1" applyAlignment="1">
      <alignment horizontal="right"/>
    </xf>
    <xf numFmtId="0" fontId="25" fillId="0" borderId="0" xfId="0" applyNumberFormat="1" applyFont="1" applyFill="1" applyAlignment="1"/>
    <xf numFmtId="0" fontId="0" fillId="0" borderId="0" xfId="0" applyFont="1" applyAlignment="1">
      <alignment horizontal="right"/>
    </xf>
    <xf numFmtId="0" fontId="7" fillId="0" borderId="15" xfId="0" applyFont="1" applyBorder="1"/>
    <xf numFmtId="0" fontId="7" fillId="0" borderId="0" xfId="0" applyFont="1" applyAlignment="1">
      <alignment horizontal="right"/>
    </xf>
    <xf numFmtId="179" fontId="7" fillId="0" borderId="0" xfId="0" applyNumberFormat="1" applyFont="1"/>
    <xf numFmtId="0" fontId="10" fillId="0" borderId="0" xfId="0" applyNumberFormat="1" applyFont="1" applyFill="1" applyAlignment="1"/>
    <xf numFmtId="0" fontId="7" fillId="0" borderId="0" xfId="0" applyNumberFormat="1" applyFont="1" applyFill="1" applyAlignment="1"/>
    <xf numFmtId="0" fontId="2" fillId="0" borderId="0" xfId="0" applyNumberFormat="1" applyFont="1" applyAlignment="1">
      <alignment vertical="top"/>
    </xf>
    <xf numFmtId="0" fontId="25" fillId="0" borderId="5" xfId="0" applyNumberFormat="1" applyFont="1" applyBorder="1" applyAlignment="1">
      <alignment horizontal="center"/>
    </xf>
    <xf numFmtId="166" fontId="25" fillId="0" borderId="5" xfId="0" applyNumberFormat="1" applyFont="1" applyBorder="1" applyAlignment="1">
      <alignment horizontal="center" wrapText="1"/>
    </xf>
    <xf numFmtId="166" fontId="25" fillId="0" borderId="8" xfId="0" applyNumberFormat="1" applyFont="1" applyBorder="1" applyAlignment="1">
      <alignment horizontal="center"/>
    </xf>
    <xf numFmtId="166" fontId="25" fillId="0" borderId="0" xfId="0" applyNumberFormat="1" applyFont="1" applyBorder="1" applyAlignment="1">
      <alignment horizontal="center"/>
    </xf>
    <xf numFmtId="166" fontId="25" fillId="0" borderId="45" xfId="0" applyNumberFormat="1" applyFont="1" applyBorder="1" applyAlignment="1">
      <alignment horizontal="center"/>
    </xf>
    <xf numFmtId="166" fontId="25" fillId="0" borderId="1" xfId="0" applyNumberFormat="1" applyFont="1" applyBorder="1" applyAlignment="1">
      <alignment horizontal="center"/>
    </xf>
    <xf numFmtId="166" fontId="25" fillId="0" borderId="18" xfId="0" applyNumberFormat="1" applyFont="1" applyBorder="1" applyAlignment="1">
      <alignment horizontal="center"/>
    </xf>
    <xf numFmtId="0" fontId="37" fillId="0" borderId="0" xfId="0" applyNumberFormat="1" applyFont="1" applyFill="1" applyBorder="1" applyAlignment="1">
      <alignment horizontal="center"/>
    </xf>
    <xf numFmtId="0" fontId="37" fillId="0" borderId="0" xfId="0" applyNumberFormat="1" applyFont="1" applyFill="1" applyBorder="1" applyAlignment="1">
      <alignment horizontal="left"/>
    </xf>
    <xf numFmtId="0" fontId="11" fillId="0" borderId="2" xfId="0" applyNumberFormat="1" applyFont="1" applyFill="1" applyBorder="1" applyAlignment="1">
      <alignment horizontal="right"/>
    </xf>
    <xf numFmtId="0" fontId="7" fillId="0" borderId="8" xfId="0" applyNumberFormat="1" applyFont="1" applyFill="1" applyBorder="1" applyAlignment="1"/>
    <xf numFmtId="0" fontId="7" fillId="0" borderId="2" xfId="0" applyNumberFormat="1" applyFont="1" applyFill="1" applyBorder="1" applyAlignment="1"/>
    <xf numFmtId="0" fontId="0" fillId="0" borderId="2" xfId="0" applyFont="1" applyFill="1" applyBorder="1"/>
    <xf numFmtId="0" fontId="31" fillId="0" borderId="0" xfId="6" applyNumberFormat="1" applyFont="1" applyFill="1" applyBorder="1" applyAlignment="1">
      <alignment horizontal="center"/>
    </xf>
    <xf numFmtId="0" fontId="31" fillId="0" borderId="0" xfId="6" applyNumberFormat="1" applyFont="1" applyFill="1" applyBorder="1" applyAlignment="1">
      <alignment horizontal="left"/>
    </xf>
    <xf numFmtId="164" fontId="31" fillId="0" borderId="0" xfId="6" applyNumberFormat="1" applyFont="1" applyFill="1" applyBorder="1" applyAlignment="1">
      <alignment horizontal="right"/>
    </xf>
    <xf numFmtId="0" fontId="31" fillId="0" borderId="0" xfId="6" applyFont="1" applyFill="1" applyBorder="1"/>
    <xf numFmtId="167" fontId="31" fillId="0" borderId="0" xfId="6" applyNumberFormat="1" applyFont="1" applyFill="1" applyBorder="1"/>
    <xf numFmtId="167" fontId="0" fillId="0" borderId="0" xfId="0" applyNumberFormat="1" applyFont="1"/>
    <xf numFmtId="165" fontId="0" fillId="0" borderId="0" xfId="0" applyNumberFormat="1" applyFont="1"/>
    <xf numFmtId="0" fontId="38" fillId="0" borderId="0" xfId="0" applyNumberFormat="1" applyFont="1" applyFill="1" applyAlignment="1">
      <alignment horizontal="center"/>
    </xf>
    <xf numFmtId="0" fontId="38" fillId="0" borderId="0" xfId="0" applyNumberFormat="1" applyFont="1" applyFill="1" applyAlignment="1">
      <alignment horizontal="left"/>
    </xf>
    <xf numFmtId="0" fontId="10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7" fillId="0" borderId="0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10" fillId="0" borderId="0" xfId="0" applyNumberFormat="1" applyFont="1" applyFill="1" applyBorder="1" applyAlignment="1">
      <alignment horizontal="left"/>
    </xf>
    <xf numFmtId="0" fontId="10" fillId="0" borderId="3" xfId="0" applyNumberFormat="1" applyFont="1" applyFill="1" applyBorder="1" applyAlignment="1">
      <alignment horizontal="left"/>
    </xf>
    <xf numFmtId="0" fontId="9" fillId="0" borderId="3" xfId="0" applyNumberFormat="1" applyFont="1" applyFill="1" applyBorder="1" applyAlignment="1"/>
    <xf numFmtId="0" fontId="25" fillId="0" borderId="0" xfId="0" applyFont="1"/>
    <xf numFmtId="0" fontId="38" fillId="0" borderId="0" xfId="0" applyFont="1" applyAlignment="1">
      <alignment horizontal="right"/>
    </xf>
    <xf numFmtId="0" fontId="38" fillId="0" borderId="0" xfId="0" applyFont="1" applyBorder="1" applyAlignment="1">
      <alignment horizontal="centerContinuous"/>
    </xf>
    <xf numFmtId="0" fontId="7" fillId="0" borderId="0" xfId="0" applyFont="1" applyFill="1" applyBorder="1" applyAlignment="1">
      <alignment horizontal="centerContinuous"/>
    </xf>
    <xf numFmtId="5" fontId="7" fillId="2" borderId="14" xfId="0" applyNumberFormat="1" applyFont="1" applyFill="1" applyBorder="1" applyAlignment="1">
      <alignment horizontal="right"/>
    </xf>
    <xf numFmtId="5" fontId="7" fillId="2" borderId="15" xfId="0" applyNumberFormat="1" applyFont="1" applyFill="1" applyBorder="1" applyAlignment="1">
      <alignment horizontal="right"/>
    </xf>
    <xf numFmtId="0" fontId="0" fillId="0" borderId="1" xfId="0" applyFont="1" applyBorder="1" applyAlignment="1">
      <alignment horizontal="left" indent="1"/>
    </xf>
    <xf numFmtId="5" fontId="7" fillId="2" borderId="17" xfId="0" applyNumberFormat="1" applyFont="1" applyFill="1" applyBorder="1" applyAlignment="1">
      <alignment horizontal="right"/>
    </xf>
    <xf numFmtId="5" fontId="7" fillId="2" borderId="49" xfId="0" applyNumberFormat="1" applyFont="1" applyFill="1" applyBorder="1" applyAlignment="1">
      <alignment horizontal="right"/>
    </xf>
    <xf numFmtId="0" fontId="7" fillId="2" borderId="15" xfId="0" applyNumberFormat="1" applyFont="1" applyFill="1" applyBorder="1" applyAlignment="1">
      <alignment horizontal="right"/>
    </xf>
    <xf numFmtId="41" fontId="8" fillId="0" borderId="50" xfId="0" applyNumberFormat="1" applyFont="1" applyFill="1" applyBorder="1" applyAlignment="1">
      <alignment horizontal="right"/>
    </xf>
    <xf numFmtId="5" fontId="8" fillId="2" borderId="51" xfId="0" applyNumberFormat="1" applyFont="1" applyFill="1" applyBorder="1" applyAlignment="1">
      <alignment horizontal="right"/>
    </xf>
    <xf numFmtId="5" fontId="8" fillId="2" borderId="52" xfId="0" applyNumberFormat="1" applyFont="1" applyFill="1" applyBorder="1" applyAlignment="1">
      <alignment horizontal="right"/>
    </xf>
    <xf numFmtId="5" fontId="8" fillId="2" borderId="16" xfId="0" applyNumberFormat="1" applyFont="1" applyFill="1" applyBorder="1" applyAlignment="1">
      <alignment horizontal="right"/>
    </xf>
    <xf numFmtId="5" fontId="8" fillId="2" borderId="23" xfId="0" applyNumberFormat="1" applyFont="1" applyFill="1" applyBorder="1" applyAlignment="1">
      <alignment horizontal="right"/>
    </xf>
    <xf numFmtId="0" fontId="0" fillId="0" borderId="0" xfId="0" applyFont="1" applyFill="1" applyAlignment="1">
      <alignment horizontal="right"/>
    </xf>
    <xf numFmtId="5" fontId="7" fillId="0" borderId="0" xfId="0" applyNumberFormat="1" applyFont="1" applyFill="1" applyBorder="1"/>
    <xf numFmtId="5" fontId="0" fillId="0" borderId="1" xfId="0" applyNumberFormat="1" applyFont="1" applyBorder="1"/>
    <xf numFmtId="166" fontId="7" fillId="0" borderId="0" xfId="0" applyNumberFormat="1" applyFont="1" applyFill="1"/>
    <xf numFmtId="0" fontId="8" fillId="0" borderId="0" xfId="0" applyNumberFormat="1" applyFont="1" applyBorder="1"/>
    <xf numFmtId="166" fontId="8" fillId="0" borderId="0" xfId="0" applyNumberFormat="1" applyFont="1" applyFill="1" applyBorder="1" applyAlignment="1">
      <alignment horizontal="center"/>
    </xf>
    <xf numFmtId="165" fontId="7" fillId="0" borderId="0" xfId="0" applyNumberFormat="1" applyFont="1" applyBorder="1"/>
    <xf numFmtId="165" fontId="7" fillId="0" borderId="9" xfId="0" applyNumberFormat="1" applyFont="1" applyBorder="1"/>
    <xf numFmtId="165" fontId="7" fillId="0" borderId="42" xfId="0" applyNumberFormat="1" applyFont="1" applyBorder="1"/>
    <xf numFmtId="165" fontId="7" fillId="0" borderId="0" xfId="0" applyNumberFormat="1" applyFont="1" applyFill="1"/>
    <xf numFmtId="165" fontId="7" fillId="0" borderId="2" xfId="0" applyNumberFormat="1" applyFont="1" applyFill="1" applyBorder="1"/>
    <xf numFmtId="165" fontId="7" fillId="0" borderId="42" xfId="0" applyNumberFormat="1" applyFont="1" applyFill="1" applyBorder="1"/>
    <xf numFmtId="165" fontId="7" fillId="0" borderId="0" xfId="0" applyNumberFormat="1" applyFont="1" applyFill="1" applyBorder="1" applyAlignment="1">
      <alignment horizontal="right"/>
    </xf>
    <xf numFmtId="10" fontId="7" fillId="0" borderId="0" xfId="0" applyNumberFormat="1" applyFont="1" applyFill="1"/>
    <xf numFmtId="165" fontId="8" fillId="0" borderId="0" xfId="0" applyNumberFormat="1" applyFont="1" applyFill="1" applyBorder="1"/>
    <xf numFmtId="165" fontId="8" fillId="0" borderId="2" xfId="0" applyNumberFormat="1" applyFont="1" applyFill="1" applyBorder="1"/>
    <xf numFmtId="10" fontId="7" fillId="0" borderId="42" xfId="0" applyNumberFormat="1" applyFont="1" applyFill="1" applyBorder="1"/>
    <xf numFmtId="0" fontId="8" fillId="0" borderId="0" xfId="0" applyNumberFormat="1" applyFont="1" applyFill="1" applyBorder="1"/>
    <xf numFmtId="165" fontId="7" fillId="0" borderId="36" xfId="0" applyNumberFormat="1" applyFont="1" applyFill="1" applyBorder="1" applyAlignment="1">
      <alignment horizontal="right"/>
    </xf>
    <xf numFmtId="165" fontId="7" fillId="0" borderId="8" xfId="0" applyNumberFormat="1" applyFont="1" applyFill="1" applyBorder="1" applyAlignment="1">
      <alignment horizontal="right"/>
    </xf>
    <xf numFmtId="168" fontId="7" fillId="0" borderId="0" xfId="0" applyNumberFormat="1" applyFont="1" applyFill="1" applyBorder="1"/>
    <xf numFmtId="168" fontId="7" fillId="0" borderId="2" xfId="0" applyNumberFormat="1" applyFont="1" applyFill="1" applyBorder="1"/>
    <xf numFmtId="168" fontId="7" fillId="0" borderId="42" xfId="0" applyNumberFormat="1" applyFont="1" applyFill="1" applyBorder="1"/>
    <xf numFmtId="169" fontId="7" fillId="0" borderId="2" xfId="4" applyNumberFormat="1" applyFont="1" applyFill="1" applyBorder="1"/>
    <xf numFmtId="170" fontId="7" fillId="0" borderId="0" xfId="0" applyNumberFormat="1" applyFont="1" applyFill="1" applyBorder="1"/>
    <xf numFmtId="170" fontId="7" fillId="0" borderId="2" xfId="0" applyNumberFormat="1" applyFont="1" applyFill="1" applyBorder="1"/>
    <xf numFmtId="170" fontId="7" fillId="0" borderId="42" xfId="0" applyNumberFormat="1" applyFont="1" applyFill="1" applyBorder="1"/>
    <xf numFmtId="165" fontId="0" fillId="0" borderId="8" xfId="0" applyNumberFormat="1" applyFont="1" applyFill="1" applyBorder="1" applyAlignment="1">
      <alignment horizontal="right"/>
    </xf>
    <xf numFmtId="165" fontId="0" fillId="0" borderId="45" xfId="0" applyNumberFormat="1" applyFont="1" applyFill="1" applyBorder="1" applyAlignment="1">
      <alignment horizontal="right"/>
    </xf>
    <xf numFmtId="168" fontId="7" fillId="0" borderId="1" xfId="0" applyNumberFormat="1" applyFont="1" applyFill="1" applyBorder="1"/>
    <xf numFmtId="168" fontId="7" fillId="0" borderId="18" xfId="0" applyNumberFormat="1" applyFont="1" applyFill="1" applyBorder="1"/>
    <xf numFmtId="168" fontId="7" fillId="0" borderId="41" xfId="0" applyNumberFormat="1" applyFont="1" applyFill="1" applyBorder="1"/>
    <xf numFmtId="5" fontId="7" fillId="0" borderId="2" xfId="0" applyNumberFormat="1" applyFont="1" applyFill="1" applyBorder="1"/>
    <xf numFmtId="5" fontId="7" fillId="0" borderId="42" xfId="0" applyNumberFormat="1" applyFont="1" applyFill="1" applyBorder="1"/>
    <xf numFmtId="166" fontId="8" fillId="0" borderId="2" xfId="0" applyNumberFormat="1" applyFont="1" applyFill="1" applyBorder="1" applyAlignment="1">
      <alignment horizontal="center"/>
    </xf>
    <xf numFmtId="165" fontId="7" fillId="0" borderId="4" xfId="0" applyNumberFormat="1" applyFont="1" applyFill="1" applyBorder="1"/>
    <xf numFmtId="165" fontId="7" fillId="0" borderId="9" xfId="0" applyNumberFormat="1" applyFont="1" applyFill="1" applyBorder="1"/>
    <xf numFmtId="165" fontId="7" fillId="0" borderId="54" xfId="0" applyNumberFormat="1" applyFont="1" applyFill="1" applyBorder="1"/>
    <xf numFmtId="5" fontId="7" fillId="0" borderId="8" xfId="0" applyNumberFormat="1" applyFont="1" applyFill="1" applyBorder="1" applyAlignment="1">
      <alignment horizontal="right"/>
    </xf>
    <xf numFmtId="5" fontId="37" fillId="0" borderId="0" xfId="0" applyNumberFormat="1" applyFont="1" applyFill="1" applyBorder="1"/>
    <xf numFmtId="5" fontId="37" fillId="0" borderId="2" xfId="0" applyNumberFormat="1" applyFont="1" applyFill="1" applyBorder="1"/>
    <xf numFmtId="5" fontId="37" fillId="0" borderId="42" xfId="0" applyNumberFormat="1" applyFont="1" applyFill="1" applyBorder="1"/>
    <xf numFmtId="5" fontId="8" fillId="0" borderId="8" xfId="0" applyNumberFormat="1" applyFont="1" applyFill="1" applyBorder="1" applyAlignment="1">
      <alignment horizontal="right"/>
    </xf>
    <xf numFmtId="5" fontId="8" fillId="0" borderId="0" xfId="0" applyNumberFormat="1" applyFont="1" applyFill="1" applyBorder="1"/>
    <xf numFmtId="5" fontId="8" fillId="0" borderId="2" xfId="0" applyNumberFormat="1" applyFont="1" applyFill="1" applyBorder="1"/>
    <xf numFmtId="5" fontId="8" fillId="0" borderId="42" xfId="0" applyNumberFormat="1" applyFont="1" applyFill="1" applyBorder="1"/>
    <xf numFmtId="165" fontId="7" fillId="0" borderId="8" xfId="0" applyNumberFormat="1" applyFont="1" applyFill="1" applyBorder="1"/>
    <xf numFmtId="5" fontId="7" fillId="0" borderId="42" xfId="0" applyNumberFormat="1" applyFont="1" applyBorder="1"/>
    <xf numFmtId="5" fontId="8" fillId="0" borderId="8" xfId="0" applyNumberFormat="1" applyFont="1" applyFill="1" applyBorder="1"/>
    <xf numFmtId="0" fontId="7" fillId="0" borderId="0" xfId="0" applyNumberFormat="1" applyFont="1" applyFill="1" applyBorder="1" applyAlignment="1">
      <alignment horizontal="right"/>
    </xf>
    <xf numFmtId="5" fontId="7" fillId="0" borderId="0" xfId="0" applyNumberFormat="1" applyFont="1" applyBorder="1"/>
    <xf numFmtId="5" fontId="7" fillId="0" borderId="2" xfId="0" applyNumberFormat="1" applyFont="1" applyBorder="1"/>
    <xf numFmtId="165" fontId="8" fillId="0" borderId="0" xfId="0" applyNumberFormat="1" applyFont="1" applyBorder="1"/>
    <xf numFmtId="5" fontId="7" fillId="0" borderId="8" xfId="0" applyNumberFormat="1" applyFont="1" applyBorder="1"/>
    <xf numFmtId="5" fontId="7" fillId="0" borderId="8" xfId="0" applyNumberFormat="1" applyFont="1" applyFill="1" applyBorder="1"/>
    <xf numFmtId="10" fontId="7" fillId="0" borderId="0" xfId="0" applyNumberFormat="1" applyFont="1" applyFill="1" applyBorder="1"/>
    <xf numFmtId="10" fontId="7" fillId="0" borderId="8" xfId="0" applyNumberFormat="1" applyFont="1" applyFill="1" applyBorder="1" applyAlignment="1">
      <alignment horizontal="right"/>
    </xf>
    <xf numFmtId="3" fontId="7" fillId="2" borderId="37" xfId="0" applyNumberFormat="1" applyFont="1" applyFill="1" applyBorder="1"/>
    <xf numFmtId="3" fontId="7" fillId="2" borderId="35" xfId="0" applyNumberFormat="1" applyFont="1" applyFill="1" applyBorder="1"/>
    <xf numFmtId="165" fontId="7" fillId="0" borderId="8" xfId="0" applyNumberFormat="1" applyFont="1" applyBorder="1" applyAlignment="1">
      <alignment horizontal="right"/>
    </xf>
    <xf numFmtId="10" fontId="7" fillId="0" borderId="2" xfId="0" applyNumberFormat="1" applyFont="1" applyFill="1" applyBorder="1"/>
    <xf numFmtId="5" fontId="7" fillId="2" borderId="14" xfId="0" applyNumberFormat="1" applyFont="1" applyFill="1" applyBorder="1"/>
    <xf numFmtId="5" fontId="7" fillId="2" borderId="12" xfId="0" applyNumberFormat="1" applyFont="1" applyFill="1" applyBorder="1"/>
    <xf numFmtId="5" fontId="7" fillId="2" borderId="21" xfId="0" applyNumberFormat="1" applyFont="1" applyFill="1" applyBorder="1"/>
    <xf numFmtId="5" fontId="7" fillId="2" borderId="15" xfId="0" applyNumberFormat="1" applyFont="1" applyFill="1" applyBorder="1"/>
    <xf numFmtId="5" fontId="7" fillId="2" borderId="0" xfId="0" applyNumberFormat="1" applyFont="1" applyFill="1" applyBorder="1"/>
    <xf numFmtId="5" fontId="7" fillId="2" borderId="22" xfId="0" applyNumberFormat="1" applyFont="1" applyFill="1" applyBorder="1"/>
    <xf numFmtId="5" fontId="37" fillId="2" borderId="0" xfId="0" applyNumberFormat="1" applyFont="1" applyFill="1" applyBorder="1"/>
    <xf numFmtId="5" fontId="37" fillId="2" borderId="22" xfId="0" applyNumberFormat="1" applyFont="1" applyFill="1" applyBorder="1"/>
    <xf numFmtId="5" fontId="7" fillId="2" borderId="11" xfId="0" applyNumberFormat="1" applyFont="1" applyFill="1" applyBorder="1"/>
    <xf numFmtId="5" fontId="7" fillId="2" borderId="23" xfId="0" applyNumberFormat="1" applyFont="1" applyFill="1" applyBorder="1"/>
    <xf numFmtId="5" fontId="8" fillId="2" borderId="31" xfId="0" applyNumberFormat="1" applyFont="1" applyFill="1" applyBorder="1"/>
    <xf numFmtId="5" fontId="8" fillId="2" borderId="37" xfId="0" applyNumberFormat="1" applyFont="1" applyFill="1" applyBorder="1"/>
    <xf numFmtId="5" fontId="8" fillId="2" borderId="35" xfId="0" applyNumberFormat="1" applyFont="1" applyFill="1" applyBorder="1"/>
    <xf numFmtId="165" fontId="8" fillId="0" borderId="8" xfId="0" applyNumberFormat="1" applyFont="1" applyFill="1" applyBorder="1" applyAlignment="1">
      <alignment horizontal="right"/>
    </xf>
    <xf numFmtId="165" fontId="8" fillId="0" borderId="8" xfId="0" applyNumberFormat="1" applyFont="1" applyFill="1" applyBorder="1"/>
    <xf numFmtId="171" fontId="7" fillId="0" borderId="0" xfId="0" applyNumberFormat="1" applyFont="1" applyFill="1" applyBorder="1"/>
    <xf numFmtId="172" fontId="7" fillId="0" borderId="0" xfId="0" applyNumberFormat="1" applyFont="1" applyFill="1" applyBorder="1"/>
    <xf numFmtId="172" fontId="7" fillId="0" borderId="2" xfId="0" applyNumberFormat="1" applyFont="1" applyFill="1" applyBorder="1"/>
    <xf numFmtId="1" fontId="7" fillId="0" borderId="42" xfId="0" applyNumberFormat="1" applyFont="1" applyFill="1" applyBorder="1"/>
    <xf numFmtId="165" fontId="7" fillId="2" borderId="12" xfId="1" applyNumberFormat="1" applyFont="1" applyFill="1" applyBorder="1"/>
    <xf numFmtId="165" fontId="7" fillId="2" borderId="21" xfId="1" applyNumberFormat="1" applyFont="1" applyFill="1" applyBorder="1"/>
    <xf numFmtId="5" fontId="8" fillId="2" borderId="0" xfId="0" applyNumberFormat="1" applyFont="1" applyFill="1" applyBorder="1"/>
    <xf numFmtId="5" fontId="8" fillId="2" borderId="22" xfId="0" applyNumberFormat="1" applyFont="1" applyFill="1" applyBorder="1"/>
    <xf numFmtId="5" fontId="8" fillId="0" borderId="45" xfId="0" applyNumberFormat="1" applyFont="1" applyFill="1" applyBorder="1" applyAlignment="1">
      <alignment horizontal="right"/>
    </xf>
    <xf numFmtId="5" fontId="8" fillId="2" borderId="16" xfId="0" applyNumberFormat="1" applyFont="1" applyFill="1" applyBorder="1"/>
    <xf numFmtId="5" fontId="8" fillId="2" borderId="11" xfId="0" applyNumberFormat="1" applyFont="1" applyFill="1" applyBorder="1"/>
    <xf numFmtId="5" fontId="8" fillId="2" borderId="23" xfId="0" applyNumberFormat="1" applyFont="1" applyFill="1" applyBorder="1"/>
    <xf numFmtId="5" fontId="7" fillId="0" borderId="4" xfId="0" applyNumberFormat="1" applyFont="1" applyFill="1" applyBorder="1"/>
    <xf numFmtId="5" fontId="7" fillId="0" borderId="9" xfId="0" applyNumberFormat="1" applyFont="1" applyFill="1" applyBorder="1"/>
    <xf numFmtId="5" fontId="7" fillId="0" borderId="54" xfId="0" applyNumberFormat="1" applyFont="1" applyFill="1" applyBorder="1"/>
    <xf numFmtId="165" fontId="7" fillId="0" borderId="45" xfId="0" applyNumberFormat="1" applyFont="1" applyFill="1" applyBorder="1" applyAlignment="1">
      <alignment horizontal="right"/>
    </xf>
    <xf numFmtId="5" fontId="8" fillId="0" borderId="6" xfId="0" applyNumberFormat="1" applyFont="1" applyFill="1" applyBorder="1" applyAlignment="1">
      <alignment horizontal="right"/>
    </xf>
    <xf numFmtId="5" fontId="8" fillId="0" borderId="3" xfId="0" applyNumberFormat="1" applyFont="1" applyFill="1" applyBorder="1"/>
    <xf numFmtId="5" fontId="8" fillId="0" borderId="7" xfId="0" applyNumberFormat="1" applyFont="1" applyFill="1" applyBorder="1"/>
    <xf numFmtId="5" fontId="8" fillId="0" borderId="46" xfId="0" applyNumberFormat="1" applyFont="1" applyFill="1" applyBorder="1"/>
    <xf numFmtId="5" fontId="8" fillId="0" borderId="36" xfId="0" applyNumberFormat="1" applyFont="1" applyFill="1" applyBorder="1" applyAlignment="1">
      <alignment horizontal="right"/>
    </xf>
    <xf numFmtId="5" fontId="8" fillId="0" borderId="4" xfId="0" applyNumberFormat="1" applyFont="1" applyFill="1" applyBorder="1"/>
    <xf numFmtId="5" fontId="8" fillId="0" borderId="9" xfId="0" applyNumberFormat="1" applyFont="1" applyFill="1" applyBorder="1"/>
    <xf numFmtId="5" fontId="8" fillId="0" borderId="54" xfId="0" applyNumberFormat="1" applyFont="1" applyFill="1" applyBorder="1"/>
    <xf numFmtId="5" fontId="8" fillId="0" borderId="1" xfId="0" applyNumberFormat="1" applyFont="1" applyFill="1" applyBorder="1"/>
    <xf numFmtId="5" fontId="8" fillId="0" borderId="18" xfId="0" applyNumberFormat="1" applyFont="1" applyFill="1" applyBorder="1"/>
    <xf numFmtId="5" fontId="8" fillId="0" borderId="41" xfId="0" applyNumberFormat="1" applyFont="1" applyFill="1" applyBorder="1"/>
    <xf numFmtId="166" fontId="7" fillId="0" borderId="0" xfId="0" applyNumberFormat="1" applyFont="1" applyFill="1" applyBorder="1"/>
    <xf numFmtId="165" fontId="7" fillId="0" borderId="2" xfId="0" applyNumberFormat="1" applyFont="1" applyFill="1" applyBorder="1" applyAlignment="1">
      <alignment horizontal="right"/>
    </xf>
    <xf numFmtId="5" fontId="8" fillId="0" borderId="64" xfId="0" applyNumberFormat="1" applyFont="1" applyFill="1" applyBorder="1"/>
    <xf numFmtId="5" fontId="8" fillId="0" borderId="73" xfId="0" applyNumberFormat="1" applyFont="1" applyFill="1" applyBorder="1"/>
    <xf numFmtId="165" fontId="8" fillId="0" borderId="3" xfId="0" applyNumberFormat="1" applyFont="1" applyFill="1" applyBorder="1"/>
    <xf numFmtId="165" fontId="8" fillId="0" borderId="7" xfId="0" applyNumberFormat="1" applyFont="1" applyFill="1" applyBorder="1"/>
    <xf numFmtId="5" fontId="8" fillId="0" borderId="50" xfId="0" applyNumberFormat="1" applyFont="1" applyFill="1" applyBorder="1"/>
    <xf numFmtId="5" fontId="8" fillId="0" borderId="58" xfId="0" applyNumberFormat="1" applyFont="1" applyFill="1" applyBorder="1"/>
    <xf numFmtId="5" fontId="8" fillId="0" borderId="55" xfId="0" applyNumberFormat="1" applyFont="1" applyFill="1" applyBorder="1"/>
    <xf numFmtId="0" fontId="0" fillId="0" borderId="75" xfId="0" applyFont="1" applyFill="1" applyBorder="1"/>
    <xf numFmtId="0" fontId="0" fillId="0" borderId="70" xfId="0" applyFont="1" applyFill="1" applyBorder="1"/>
    <xf numFmtId="0" fontId="0" fillId="0" borderId="76" xfId="0" applyFont="1" applyFill="1" applyBorder="1"/>
    <xf numFmtId="0" fontId="0" fillId="0" borderId="3" xfId="0" applyFont="1" applyBorder="1"/>
    <xf numFmtId="0" fontId="0" fillId="0" borderId="7" xfId="0" applyFont="1" applyBorder="1"/>
    <xf numFmtId="176" fontId="0" fillId="0" borderId="40" xfId="0" applyNumberFormat="1" applyFont="1" applyFill="1" applyBorder="1"/>
    <xf numFmtId="176" fontId="0" fillId="0" borderId="36" xfId="0" applyNumberFormat="1" applyFont="1" applyBorder="1"/>
    <xf numFmtId="176" fontId="0" fillId="0" borderId="4" xfId="0" applyNumberFormat="1" applyFont="1" applyBorder="1"/>
    <xf numFmtId="176" fontId="0" fillId="0" borderId="9" xfId="0" applyNumberFormat="1" applyFont="1" applyBorder="1"/>
    <xf numFmtId="176" fontId="0" fillId="0" borderId="42" xfId="0" applyNumberFormat="1" applyFont="1" applyFill="1" applyBorder="1"/>
    <xf numFmtId="176" fontId="0" fillId="0" borderId="8" xfId="0" applyNumberFormat="1" applyFont="1" applyBorder="1"/>
    <xf numFmtId="176" fontId="0" fillId="0" borderId="0" xfId="0" applyNumberFormat="1" applyFont="1" applyBorder="1"/>
    <xf numFmtId="176" fontId="0" fillId="0" borderId="2" xfId="0" applyNumberFormat="1" applyFont="1" applyBorder="1"/>
    <xf numFmtId="0" fontId="0" fillId="0" borderId="42" xfId="0" applyFont="1" applyFill="1" applyBorder="1"/>
    <xf numFmtId="0" fontId="0" fillId="0" borderId="2" xfId="0" applyFont="1" applyBorder="1"/>
    <xf numFmtId="0" fontId="0" fillId="0" borderId="45" xfId="0" applyFont="1" applyBorder="1"/>
    <xf numFmtId="0" fontId="0" fillId="0" borderId="18" xfId="0" applyFont="1" applyBorder="1"/>
    <xf numFmtId="7" fontId="0" fillId="2" borderId="15" xfId="0" applyNumberFormat="1" applyFont="1" applyFill="1" applyBorder="1"/>
    <xf numFmtId="7" fontId="0" fillId="2" borderId="0" xfId="0" applyNumberFormat="1" applyFont="1" applyFill="1" applyBorder="1"/>
    <xf numFmtId="7" fontId="0" fillId="2" borderId="22" xfId="0" applyNumberFormat="1" applyFont="1" applyFill="1" applyBorder="1"/>
    <xf numFmtId="0" fontId="2" fillId="0" borderId="4" xfId="0" applyFont="1" applyBorder="1"/>
    <xf numFmtId="7" fontId="0" fillId="0" borderId="6" xfId="0" applyNumberFormat="1" applyFont="1" applyBorder="1"/>
    <xf numFmtId="0" fontId="0" fillId="0" borderId="4" xfId="0" applyFont="1" applyBorder="1"/>
    <xf numFmtId="0" fontId="0" fillId="0" borderId="9" xfId="0" applyFont="1" applyBorder="1"/>
    <xf numFmtId="0" fontId="2" fillId="0" borderId="4" xfId="0" applyFont="1" applyFill="1" applyBorder="1"/>
    <xf numFmtId="3" fontId="0" fillId="2" borderId="14" xfId="0" applyNumberFormat="1" applyFont="1" applyFill="1" applyBorder="1"/>
    <xf numFmtId="3" fontId="0" fillId="2" borderId="12" xfId="0" applyNumberFormat="1" applyFont="1" applyFill="1" applyBorder="1"/>
    <xf numFmtId="3" fontId="0" fillId="2" borderId="21" xfId="0" applyNumberFormat="1" applyFont="1" applyFill="1" applyBorder="1"/>
    <xf numFmtId="3" fontId="0" fillId="0" borderId="42" xfId="0" applyNumberFormat="1" applyFont="1" applyFill="1" applyBorder="1"/>
    <xf numFmtId="3" fontId="0" fillId="0" borderId="8" xfId="0" applyNumberFormat="1" applyFont="1" applyFill="1" applyBorder="1"/>
    <xf numFmtId="3" fontId="0" fillId="0" borderId="0" xfId="0" applyNumberFormat="1" applyFont="1" applyFill="1" applyBorder="1"/>
    <xf numFmtId="3" fontId="0" fillId="0" borderId="2" xfId="0" applyNumberFormat="1" applyFont="1" applyFill="1" applyBorder="1"/>
    <xf numFmtId="165" fontId="0" fillId="2" borderId="21" xfId="1" applyNumberFormat="1" applyFont="1" applyFill="1" applyBorder="1"/>
    <xf numFmtId="165" fontId="0" fillId="2" borderId="23" xfId="1" applyNumberFormat="1" applyFont="1" applyFill="1" applyBorder="1"/>
    <xf numFmtId="169" fontId="0" fillId="0" borderId="42" xfId="0" applyNumberFormat="1" applyFont="1" applyFill="1" applyBorder="1"/>
    <xf numFmtId="10" fontId="0" fillId="0" borderId="8" xfId="0" applyNumberFormat="1" applyFont="1" applyBorder="1"/>
    <xf numFmtId="10" fontId="0" fillId="0" borderId="0" xfId="0" applyNumberFormat="1" applyFont="1" applyBorder="1"/>
    <xf numFmtId="10" fontId="0" fillId="0" borderId="2" xfId="0" applyNumberFormat="1" applyFont="1" applyBorder="1"/>
    <xf numFmtId="0" fontId="15" fillId="0" borderId="0" xfId="0" applyFont="1"/>
    <xf numFmtId="169" fontId="15" fillId="0" borderId="42" xfId="0" applyNumberFormat="1" applyFont="1" applyFill="1" applyBorder="1"/>
    <xf numFmtId="10" fontId="15" fillId="0" borderId="8" xfId="0" applyNumberFormat="1" applyFont="1" applyBorder="1"/>
    <xf numFmtId="10" fontId="15" fillId="0" borderId="0" xfId="0" applyNumberFormat="1" applyFont="1" applyBorder="1"/>
    <xf numFmtId="10" fontId="15" fillId="0" borderId="2" xfId="0" applyNumberFormat="1" applyFont="1" applyBorder="1"/>
    <xf numFmtId="169" fontId="0" fillId="0" borderId="42" xfId="0" applyNumberFormat="1" applyFont="1" applyFill="1" applyBorder="1" applyAlignment="1">
      <alignment horizontal="right"/>
    </xf>
    <xf numFmtId="169" fontId="0" fillId="0" borderId="8" xfId="0" applyNumberFormat="1" applyFont="1" applyFill="1" applyBorder="1"/>
    <xf numFmtId="169" fontId="0" fillId="0" borderId="0" xfId="0" applyNumberFormat="1" applyFont="1" applyFill="1" applyBorder="1"/>
    <xf numFmtId="169" fontId="0" fillId="0" borderId="2" xfId="0" applyNumberFormat="1" applyFont="1" applyFill="1" applyBorder="1"/>
    <xf numFmtId="7" fontId="0" fillId="0" borderId="0" xfId="0" applyNumberFormat="1" applyFont="1" applyFill="1"/>
    <xf numFmtId="177" fontId="0" fillId="0" borderId="42" xfId="0" applyNumberFormat="1" applyFont="1" applyFill="1" applyBorder="1"/>
    <xf numFmtId="7" fontId="0" fillId="0" borderId="8" xfId="0" applyNumberFormat="1" applyFont="1" applyFill="1" applyBorder="1"/>
    <xf numFmtId="7" fontId="0" fillId="0" borderId="0" xfId="0" applyNumberFormat="1" applyFont="1" applyFill="1" applyBorder="1"/>
    <xf numFmtId="7" fontId="0" fillId="0" borderId="2" xfId="0" applyNumberFormat="1" applyFont="1" applyFill="1" applyBorder="1"/>
    <xf numFmtId="9" fontId="0" fillId="0" borderId="42" xfId="0" applyNumberFormat="1" applyFont="1" applyFill="1" applyBorder="1"/>
    <xf numFmtId="9" fontId="0" fillId="0" borderId="8" xfId="4" applyFont="1" applyFill="1" applyBorder="1"/>
    <xf numFmtId="9" fontId="0" fillId="0" borderId="0" xfId="4" applyFont="1" applyFill="1" applyBorder="1"/>
    <xf numFmtId="9" fontId="0" fillId="0" borderId="2" xfId="4" applyFont="1" applyFill="1" applyBorder="1"/>
    <xf numFmtId="166" fontId="2" fillId="0" borderId="42" xfId="0" applyNumberFormat="1" applyFont="1" applyFill="1" applyBorder="1" applyAlignment="1">
      <alignment horizontal="right"/>
    </xf>
    <xf numFmtId="166" fontId="2" fillId="0" borderId="8" xfId="0" applyNumberFormat="1" applyFont="1" applyBorder="1"/>
    <xf numFmtId="166" fontId="2" fillId="0" borderId="0" xfId="0" applyNumberFormat="1" applyFont="1" applyBorder="1"/>
    <xf numFmtId="166" fontId="2" fillId="0" borderId="2" xfId="0" applyNumberFormat="1" applyFont="1" applyBorder="1"/>
    <xf numFmtId="5" fontId="0" fillId="0" borderId="2" xfId="0" applyNumberFormat="1" applyFont="1" applyBorder="1"/>
    <xf numFmtId="5" fontId="0" fillId="0" borderId="36" xfId="0" applyNumberFormat="1" applyFont="1" applyBorder="1"/>
    <xf numFmtId="5" fontId="0" fillId="0" borderId="4" xfId="0" applyNumberFormat="1" applyFont="1" applyBorder="1"/>
    <xf numFmtId="5" fontId="0" fillId="0" borderId="9" xfId="0" applyNumberFormat="1" applyFont="1" applyBorder="1"/>
    <xf numFmtId="5" fontId="0" fillId="0" borderId="18" xfId="0" applyNumberFormat="1" applyFont="1" applyBorder="1"/>
    <xf numFmtId="0" fontId="41" fillId="0" borderId="0" xfId="6" applyFont="1" applyFill="1" applyAlignment="1">
      <alignment horizontal="center"/>
    </xf>
    <xf numFmtId="0" fontId="41" fillId="0" borderId="0" xfId="6" applyFont="1" applyAlignment="1">
      <alignment horizontal="center"/>
    </xf>
    <xf numFmtId="0" fontId="41" fillId="0" borderId="0" xfId="6" applyFont="1" applyFill="1"/>
    <xf numFmtId="0" fontId="8" fillId="0" borderId="1" xfId="0" applyFont="1" applyFill="1" applyBorder="1" applyAlignment="1"/>
    <xf numFmtId="0" fontId="37" fillId="0" borderId="4" xfId="0" applyFont="1" applyFill="1" applyBorder="1" applyAlignment="1">
      <alignment wrapText="1"/>
    </xf>
    <xf numFmtId="0" fontId="7" fillId="0" borderId="1" xfId="0" applyFont="1" applyFill="1" applyBorder="1" applyAlignment="1">
      <alignment horizontal="left"/>
    </xf>
    <xf numFmtId="0" fontId="7" fillId="0" borderId="36" xfId="0" applyFont="1" applyFill="1" applyBorder="1"/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173" fontId="2" fillId="0" borderId="4" xfId="0" applyNumberFormat="1" applyFont="1" applyBorder="1" applyAlignment="1">
      <alignment horizontal="right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42" fillId="0" borderId="45" xfId="5" applyFont="1" applyBorder="1" applyAlignment="1">
      <alignment vertical="center"/>
    </xf>
    <xf numFmtId="0" fontId="42" fillId="0" borderId="1" xfId="5" applyFont="1" applyBorder="1" applyAlignment="1">
      <alignment horizontal="right" vertical="center"/>
    </xf>
    <xf numFmtId="0" fontId="42" fillId="0" borderId="1" xfId="5" applyFont="1" applyBorder="1" applyAlignment="1">
      <alignment vertical="center"/>
    </xf>
    <xf numFmtId="0" fontId="2" fillId="0" borderId="4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166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wrapText="1"/>
    </xf>
    <xf numFmtId="5" fontId="0" fillId="0" borderId="0" xfId="1" applyNumberFormat="1" applyFont="1" applyBorder="1" applyAlignment="1">
      <alignment horizontal="right" vertical="center"/>
    </xf>
    <xf numFmtId="3" fontId="0" fillId="0" borderId="0" xfId="0" applyNumberFormat="1" applyFont="1" applyAlignment="1">
      <alignment horizontal="right" vertical="center"/>
    </xf>
    <xf numFmtId="5" fontId="0" fillId="0" borderId="0" xfId="1" applyNumberFormat="1" applyFont="1" applyFill="1" applyAlignment="1">
      <alignment horizontal="right" vertical="center"/>
    </xf>
    <xf numFmtId="167" fontId="2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Border="1" applyAlignment="1">
      <alignment horizontal="center" vertical="center"/>
    </xf>
    <xf numFmtId="43" fontId="0" fillId="0" borderId="0" xfId="0" applyNumberFormat="1" applyFont="1" applyAlignment="1">
      <alignment horizontal="center" vertical="center"/>
    </xf>
    <xf numFmtId="167" fontId="0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167" fontId="0" fillId="0" borderId="0" xfId="2" applyNumberFormat="1" applyFont="1" applyAlignment="1">
      <alignment horizontal="center" vertical="center"/>
    </xf>
    <xf numFmtId="167" fontId="0" fillId="0" borderId="0" xfId="2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67" fontId="2" fillId="0" borderId="0" xfId="2" applyNumberFormat="1" applyFont="1" applyFill="1" applyBorder="1" applyAlignment="1">
      <alignment horizontal="center" vertical="center"/>
    </xf>
    <xf numFmtId="167" fontId="0" fillId="0" borderId="0" xfId="0" applyNumberFormat="1" applyFont="1" applyAlignment="1">
      <alignment horizontal="center" vertical="center"/>
    </xf>
    <xf numFmtId="165" fontId="0" fillId="0" borderId="0" xfId="0" applyNumberFormat="1" applyFont="1" applyAlignment="1">
      <alignment horizontal="center" vertical="center"/>
    </xf>
    <xf numFmtId="175" fontId="0" fillId="0" borderId="0" xfId="0" applyNumberFormat="1" applyFont="1" applyAlignment="1">
      <alignment horizontal="center" vertical="center"/>
    </xf>
    <xf numFmtId="43" fontId="0" fillId="0" borderId="0" xfId="0" applyNumberFormat="1" applyFont="1" applyAlignment="1">
      <alignment horizontal="right" vertical="center"/>
    </xf>
    <xf numFmtId="43" fontId="0" fillId="0" borderId="0" xfId="1" applyFont="1" applyAlignment="1">
      <alignment horizontal="right" vertical="center"/>
    </xf>
    <xf numFmtId="165" fontId="0" fillId="0" borderId="0" xfId="1" applyNumberFormat="1" applyFont="1" applyAlignment="1">
      <alignment horizontal="right" vertical="center"/>
    </xf>
    <xf numFmtId="0" fontId="0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22" fillId="0" borderId="18" xfId="5" applyFont="1" applyBorder="1" applyAlignment="1">
      <alignment horizontal="right" vertical="center"/>
    </xf>
    <xf numFmtId="165" fontId="0" fillId="2" borderId="22" xfId="1" applyNumberFormat="1" applyFont="1" applyFill="1" applyBorder="1"/>
    <xf numFmtId="5" fontId="2" fillId="0" borderId="0" xfId="0" applyNumberFormat="1" applyFont="1" applyFill="1" applyBorder="1"/>
    <xf numFmtId="176" fontId="0" fillId="2" borderId="14" xfId="0" applyNumberFormat="1" applyFont="1" applyFill="1" applyBorder="1"/>
    <xf numFmtId="176" fontId="0" fillId="2" borderId="12" xfId="0" applyNumberFormat="1" applyFont="1" applyFill="1" applyBorder="1"/>
    <xf numFmtId="176" fontId="0" fillId="2" borderId="21" xfId="0" applyNumberFormat="1" applyFont="1" applyFill="1" applyBorder="1"/>
    <xf numFmtId="176" fontId="7" fillId="2" borderId="14" xfId="0" applyNumberFormat="1" applyFont="1" applyFill="1" applyBorder="1"/>
    <xf numFmtId="176" fontId="7" fillId="2" borderId="12" xfId="0" applyNumberFormat="1" applyFont="1" applyFill="1" applyBorder="1"/>
    <xf numFmtId="176" fontId="7" fillId="2" borderId="21" xfId="0" applyNumberFormat="1" applyFont="1" applyFill="1" applyBorder="1"/>
    <xf numFmtId="176" fontId="7" fillId="2" borderId="15" xfId="0" applyNumberFormat="1" applyFont="1" applyFill="1" applyBorder="1"/>
    <xf numFmtId="176" fontId="7" fillId="2" borderId="0" xfId="0" applyNumberFormat="1" applyFont="1" applyFill="1" applyBorder="1"/>
    <xf numFmtId="176" fontId="7" fillId="2" borderId="22" xfId="0" applyNumberFormat="1" applyFont="1" applyFill="1" applyBorder="1"/>
    <xf numFmtId="178" fontId="1" fillId="2" borderId="14" xfId="1" applyNumberFormat="1" applyFont="1" applyFill="1" applyBorder="1"/>
    <xf numFmtId="178" fontId="1" fillId="2" borderId="21" xfId="1" applyNumberFormat="1" applyFont="1" applyFill="1" applyBorder="1"/>
    <xf numFmtId="178" fontId="1" fillId="2" borderId="15" xfId="1" applyNumberFormat="1" applyFont="1" applyFill="1" applyBorder="1"/>
    <xf numFmtId="178" fontId="1" fillId="2" borderId="22" xfId="1" applyNumberFormat="1" applyFont="1" applyFill="1" applyBorder="1"/>
    <xf numFmtId="178" fontId="1" fillId="2" borderId="16" xfId="1" applyNumberFormat="1" applyFont="1" applyFill="1" applyBorder="1"/>
    <xf numFmtId="178" fontId="1" fillId="2" borderId="23" xfId="1" applyNumberFormat="1" applyFont="1" applyFill="1" applyBorder="1"/>
    <xf numFmtId="178" fontId="2" fillId="0" borderId="6" xfId="0" applyNumberFormat="1" applyFont="1" applyBorder="1" applyAlignment="1">
      <alignment vertical="center"/>
    </xf>
    <xf numFmtId="178" fontId="2" fillId="0" borderId="7" xfId="0" applyNumberFormat="1" applyFont="1" applyBorder="1" applyAlignment="1">
      <alignment vertical="center"/>
    </xf>
    <xf numFmtId="178" fontId="2" fillId="0" borderId="3" xfId="0" applyNumberFormat="1" applyFont="1" applyBorder="1" applyAlignment="1">
      <alignment vertical="center"/>
    </xf>
    <xf numFmtId="44" fontId="25" fillId="0" borderId="0" xfId="0" applyNumberFormat="1" applyFont="1" applyFill="1" applyBorder="1" applyAlignment="1"/>
    <xf numFmtId="0" fontId="0" fillId="0" borderId="0" xfId="0" applyFont="1" applyAlignment="1">
      <alignment horizontal="center" vertical="center"/>
    </xf>
    <xf numFmtId="0" fontId="8" fillId="0" borderId="6" xfId="0" applyNumberFormat="1" applyFont="1" applyBorder="1" applyAlignment="1">
      <alignment horizontal="left"/>
    </xf>
    <xf numFmtId="0" fontId="8" fillId="0" borderId="4" xfId="0" applyNumberFormat="1" applyFont="1" applyBorder="1" applyAlignment="1">
      <alignment horizontal="center"/>
    </xf>
    <xf numFmtId="169" fontId="4" fillId="0" borderId="0" xfId="4" applyNumberFormat="1" applyFont="1" applyFill="1" applyBorder="1" applyAlignment="1"/>
    <xf numFmtId="0" fontId="0" fillId="0" borderId="0" xfId="0" applyFill="1" applyBorder="1" applyAlignment="1">
      <alignment horizontal="right"/>
    </xf>
    <xf numFmtId="3" fontId="0" fillId="2" borderId="15" xfId="0" applyNumberFormat="1" applyFont="1" applyFill="1" applyBorder="1"/>
    <xf numFmtId="3" fontId="0" fillId="2" borderId="0" xfId="0" applyNumberFormat="1" applyFont="1" applyFill="1" applyBorder="1"/>
    <xf numFmtId="3" fontId="0" fillId="2" borderId="22" xfId="0" applyNumberFormat="1" applyFont="1" applyFill="1" applyBorder="1"/>
    <xf numFmtId="0" fontId="8" fillId="0" borderId="0" xfId="0" applyFont="1"/>
    <xf numFmtId="0" fontId="7" fillId="0" borderId="42" xfId="0" applyFont="1" applyFill="1" applyBorder="1"/>
    <xf numFmtId="5" fontId="7" fillId="0" borderId="45" xfId="0" applyNumberFormat="1" applyFont="1" applyBorder="1"/>
    <xf numFmtId="5" fontId="7" fillId="0" borderId="1" xfId="0" applyNumberFormat="1" applyFont="1" applyBorder="1"/>
    <xf numFmtId="5" fontId="7" fillId="0" borderId="18" xfId="0" applyNumberFormat="1" applyFont="1" applyBorder="1"/>
    <xf numFmtId="0" fontId="8" fillId="0" borderId="4" xfId="0" applyFont="1" applyBorder="1"/>
    <xf numFmtId="5" fontId="8" fillId="2" borderId="33" xfId="0" applyNumberFormat="1" applyFont="1" applyFill="1" applyBorder="1"/>
    <xf numFmtId="5" fontId="8" fillId="2" borderId="39" xfId="0" applyNumberFormat="1" applyFont="1" applyFill="1" applyBorder="1"/>
    <xf numFmtId="5" fontId="8" fillId="2" borderId="25" xfId="0" applyNumberFormat="1" applyFont="1" applyFill="1" applyBorder="1"/>
    <xf numFmtId="0" fontId="31" fillId="0" borderId="0" xfId="6" applyAlignment="1">
      <alignment horizontal="right"/>
    </xf>
    <xf numFmtId="165" fontId="7" fillId="2" borderId="0" xfId="1" applyNumberFormat="1" applyFont="1" applyFill="1" applyBorder="1"/>
    <xf numFmtId="165" fontId="7" fillId="2" borderId="22" xfId="1" applyNumberFormat="1" applyFont="1" applyFill="1" applyBorder="1"/>
    <xf numFmtId="165" fontId="7" fillId="2" borderId="11" xfId="1" applyNumberFormat="1" applyFont="1" applyFill="1" applyBorder="1"/>
    <xf numFmtId="165" fontId="7" fillId="2" borderId="23" xfId="1" applyNumberFormat="1" applyFont="1" applyFill="1" applyBorder="1"/>
    <xf numFmtId="169" fontId="7" fillId="0" borderId="0" xfId="4" applyNumberFormat="1" applyFont="1"/>
    <xf numFmtId="3" fontId="7" fillId="0" borderId="0" xfId="0" applyNumberFormat="1" applyFont="1" applyAlignment="1">
      <alignment horizontal="center"/>
    </xf>
    <xf numFmtId="178" fontId="0" fillId="2" borderId="22" xfId="1" applyNumberFormat="1" applyFont="1" applyFill="1" applyBorder="1"/>
    <xf numFmtId="178" fontId="0" fillId="2" borderId="23" xfId="1" applyNumberFormat="1" applyFont="1" applyFill="1" applyBorder="1"/>
    <xf numFmtId="0" fontId="31" fillId="0" borderId="0" xfId="6" applyFill="1" applyBorder="1"/>
    <xf numFmtId="165" fontId="0" fillId="0" borderId="0" xfId="1" applyNumberFormat="1" applyFont="1" applyFill="1" applyBorder="1"/>
    <xf numFmtId="3" fontId="0" fillId="0" borderId="0" xfId="0" applyNumberFormat="1" applyFill="1" applyBorder="1" applyAlignment="1">
      <alignment horizontal="center"/>
    </xf>
    <xf numFmtId="43" fontId="0" fillId="0" borderId="0" xfId="1" applyFont="1" applyFill="1" applyBorder="1"/>
    <xf numFmtId="17" fontId="2" fillId="0" borderId="0" xfId="0" applyNumberFormat="1" applyFont="1" applyFill="1" applyBorder="1" applyAlignment="1">
      <alignment horizontal="center"/>
    </xf>
    <xf numFmtId="0" fontId="31" fillId="0" borderId="42" xfId="6" applyBorder="1"/>
    <xf numFmtId="0" fontId="0" fillId="0" borderId="42" xfId="0" applyBorder="1"/>
    <xf numFmtId="169" fontId="4" fillId="0" borderId="42" xfId="4" applyNumberFormat="1" applyFont="1" applyFill="1" applyBorder="1" applyAlignment="1"/>
    <xf numFmtId="3" fontId="0" fillId="0" borderId="42" xfId="0" applyNumberFormat="1" applyBorder="1" applyAlignment="1">
      <alignment horizontal="center"/>
    </xf>
    <xf numFmtId="0" fontId="0" fillId="0" borderId="82" xfId="0" applyBorder="1" applyAlignment="1">
      <alignment horizontal="right"/>
    </xf>
    <xf numFmtId="0" fontId="0" fillId="0" borderId="83" xfId="0" applyBorder="1"/>
    <xf numFmtId="0" fontId="0" fillId="0" borderId="86" xfId="0" applyBorder="1" applyAlignment="1">
      <alignment horizontal="right"/>
    </xf>
    <xf numFmtId="0" fontId="0" fillId="0" borderId="87" xfId="0" applyBorder="1"/>
    <xf numFmtId="0" fontId="0" fillId="0" borderId="84" xfId="0" applyBorder="1" applyAlignment="1">
      <alignment horizontal="right"/>
    </xf>
    <xf numFmtId="0" fontId="0" fillId="0" borderId="85" xfId="0" applyBorder="1"/>
    <xf numFmtId="0" fontId="31" fillId="0" borderId="8" xfId="6" applyBorder="1"/>
    <xf numFmtId="0" fontId="0" fillId="0" borderId="8" xfId="0" applyBorder="1"/>
    <xf numFmtId="0" fontId="7" fillId="0" borderId="2" xfId="0" applyFont="1" applyBorder="1"/>
    <xf numFmtId="17" fontId="2" fillId="0" borderId="6" xfId="0" applyNumberFormat="1" applyFont="1" applyBorder="1" applyAlignment="1">
      <alignment horizontal="center"/>
    </xf>
    <xf numFmtId="17" fontId="8" fillId="0" borderId="3" xfId="0" applyNumberFormat="1" applyFont="1" applyBorder="1" applyAlignment="1">
      <alignment horizontal="center"/>
    </xf>
    <xf numFmtId="17" fontId="8" fillId="0" borderId="7" xfId="0" applyNumberFormat="1" applyFont="1" applyBorder="1" applyAlignment="1">
      <alignment horizontal="center"/>
    </xf>
    <xf numFmtId="0" fontId="31" fillId="0" borderId="0" xfId="6" applyBorder="1"/>
    <xf numFmtId="0" fontId="31" fillId="0" borderId="2" xfId="6" applyBorder="1"/>
    <xf numFmtId="169" fontId="4" fillId="0" borderId="38" xfId="4" applyNumberFormat="1" applyFont="1" applyFill="1" applyBorder="1" applyAlignment="1"/>
    <xf numFmtId="169" fontId="4" fillId="0" borderId="13" xfId="4" applyNumberFormat="1" applyFont="1" applyFill="1" applyBorder="1" applyAlignment="1"/>
    <xf numFmtId="0" fontId="0" fillId="0" borderId="30" xfId="0" applyBorder="1"/>
    <xf numFmtId="3" fontId="0" fillId="0" borderId="38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169" fontId="7" fillId="0" borderId="20" xfId="4" applyNumberFormat="1" applyFont="1" applyBorder="1"/>
    <xf numFmtId="169" fontId="7" fillId="0" borderId="19" xfId="4" applyNumberFormat="1" applyFont="1" applyBorder="1"/>
    <xf numFmtId="0" fontId="7" fillId="0" borderId="88" xfId="0" applyFont="1" applyBorder="1"/>
    <xf numFmtId="3" fontId="7" fillId="0" borderId="20" xfId="0" applyNumberFormat="1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0" fontId="8" fillId="3" borderId="36" xfId="0" applyFont="1" applyFill="1" applyBorder="1" applyAlignment="1"/>
    <xf numFmtId="0" fontId="33" fillId="3" borderId="4" xfId="0" applyFont="1" applyFill="1" applyBorder="1" applyAlignment="1"/>
    <xf numFmtId="0" fontId="7" fillId="0" borderId="8" xfId="0" applyFont="1" applyBorder="1" applyAlignment="1">
      <alignment horizontal="right"/>
    </xf>
    <xf numFmtId="167" fontId="0" fillId="2" borderId="59" xfId="2" applyNumberFormat="1" applyFont="1" applyFill="1" applyBorder="1" applyAlignment="1">
      <alignment horizontal="center" vertical="center"/>
    </xf>
    <xf numFmtId="167" fontId="0" fillId="2" borderId="61" xfId="2" applyNumberFormat="1" applyFont="1" applyFill="1" applyBorder="1" applyAlignment="1">
      <alignment horizontal="center" vertical="center"/>
    </xf>
    <xf numFmtId="9" fontId="8" fillId="0" borderId="0" xfId="4" applyFont="1" applyBorder="1" applyAlignment="1">
      <alignment horizontal="center"/>
    </xf>
    <xf numFmtId="176" fontId="7" fillId="0" borderId="5" xfId="1" applyNumberFormat="1" applyFont="1" applyBorder="1"/>
    <xf numFmtId="176" fontId="7" fillId="0" borderId="7" xfId="0" applyNumberFormat="1" applyFont="1" applyFill="1" applyBorder="1"/>
    <xf numFmtId="176" fontId="7" fillId="0" borderId="5" xfId="0" applyNumberFormat="1" applyFont="1" applyFill="1" applyBorder="1"/>
    <xf numFmtId="5" fontId="10" fillId="0" borderId="0" xfId="0" applyNumberFormat="1" applyFont="1" applyFill="1" applyBorder="1" applyAlignment="1"/>
    <xf numFmtId="5" fontId="7" fillId="0" borderId="10" xfId="0" applyNumberFormat="1" applyFont="1" applyBorder="1"/>
    <xf numFmtId="5" fontId="2" fillId="0" borderId="65" xfId="0" applyNumberFormat="1" applyFont="1" applyBorder="1"/>
    <xf numFmtId="5" fontId="2" fillId="0" borderId="66" xfId="0" applyNumberFormat="1" applyFont="1" applyBorder="1"/>
    <xf numFmtId="5" fontId="8" fillId="0" borderId="66" xfId="0" applyNumberFormat="1" applyFont="1" applyBorder="1"/>
    <xf numFmtId="178" fontId="31" fillId="0" borderId="0" xfId="6" applyNumberFormat="1" applyFont="1" applyBorder="1"/>
    <xf numFmtId="0" fontId="7" fillId="0" borderId="6" xfId="0" applyFont="1" applyFill="1" applyBorder="1" applyAlignment="1">
      <alignment horizontal="left"/>
    </xf>
    <xf numFmtId="0" fontId="10" fillId="0" borderId="7" xfId="0" applyNumberFormat="1" applyFont="1" applyFill="1" applyBorder="1" applyAlignment="1">
      <alignment horizontal="left"/>
    </xf>
    <xf numFmtId="0" fontId="0" fillId="0" borderId="0" xfId="0" applyBorder="1"/>
    <xf numFmtId="176" fontId="7" fillId="0" borderId="6" xfId="0" applyNumberFormat="1" applyFont="1" applyFill="1" applyBorder="1"/>
    <xf numFmtId="176" fontId="7" fillId="0" borderId="3" xfId="0" applyNumberFormat="1" applyFont="1" applyFill="1" applyBorder="1"/>
    <xf numFmtId="0" fontId="10" fillId="0" borderId="45" xfId="0" applyNumberFormat="1" applyFont="1" applyFill="1" applyBorder="1" applyAlignment="1">
      <alignment horizontal="left"/>
    </xf>
    <xf numFmtId="0" fontId="9" fillId="0" borderId="89" xfId="0" applyNumberFormat="1" applyFont="1" applyFill="1" applyBorder="1" applyAlignment="1"/>
    <xf numFmtId="5" fontId="9" fillId="0" borderId="0" xfId="0" applyNumberFormat="1" applyFont="1" applyFill="1" applyBorder="1" applyAlignment="1"/>
    <xf numFmtId="0" fontId="0" fillId="0" borderId="0" xfId="0" applyFont="1" applyBorder="1" applyAlignment="1">
      <alignment horizontal="centerContinuous"/>
    </xf>
    <xf numFmtId="5" fontId="2" fillId="2" borderId="16" xfId="0" applyNumberFormat="1" applyFont="1" applyFill="1" applyBorder="1"/>
    <xf numFmtId="5" fontId="2" fillId="2" borderId="11" xfId="0" applyNumberFormat="1" applyFont="1" applyFill="1" applyBorder="1"/>
    <xf numFmtId="166" fontId="2" fillId="0" borderId="6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0" fillId="0" borderId="2" xfId="0" applyBorder="1" applyAlignment="1">
      <alignment vertical="center"/>
    </xf>
    <xf numFmtId="166" fontId="2" fillId="0" borderId="19" xfId="0" applyNumberFormat="1" applyFont="1" applyBorder="1" applyAlignment="1">
      <alignment horizontal="center"/>
    </xf>
    <xf numFmtId="176" fontId="31" fillId="0" borderId="20" xfId="6" applyNumberFormat="1" applyBorder="1" applyAlignment="1">
      <alignment horizontal="center" vertical="center"/>
    </xf>
    <xf numFmtId="165" fontId="0" fillId="0" borderId="20" xfId="1" applyNumberFormat="1" applyFont="1" applyBorder="1" applyAlignment="1">
      <alignment vertical="center"/>
    </xf>
    <xf numFmtId="165" fontId="0" fillId="0" borderId="2" xfId="1" applyNumberFormat="1" applyFont="1" applyBorder="1" applyAlignment="1">
      <alignment vertical="center"/>
    </xf>
    <xf numFmtId="178" fontId="0" fillId="0" borderId="20" xfId="0" applyNumberFormat="1" applyBorder="1" applyAlignment="1">
      <alignment vertical="center"/>
    </xf>
    <xf numFmtId="178" fontId="0" fillId="0" borderId="2" xfId="0" applyNumberFormat="1" applyBorder="1" applyAlignment="1">
      <alignment vertical="center"/>
    </xf>
    <xf numFmtId="178" fontId="0" fillId="2" borderId="21" xfId="1" applyNumberFormat="1" applyFont="1" applyFill="1" applyBorder="1"/>
    <xf numFmtId="176" fontId="0" fillId="2" borderId="35" xfId="0" applyNumberFormat="1" applyFill="1" applyBorder="1"/>
    <xf numFmtId="0" fontId="2" fillId="0" borderId="42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42" xfId="0" applyFont="1" applyBorder="1" applyAlignment="1">
      <alignment vertical="center"/>
    </xf>
    <xf numFmtId="165" fontId="1" fillId="0" borderId="42" xfId="1" applyNumberFormat="1" applyFont="1" applyBorder="1" applyAlignment="1">
      <alignment vertical="center"/>
    </xf>
    <xf numFmtId="178" fontId="0" fillId="0" borderId="42" xfId="0" applyNumberFormat="1" applyFont="1" applyBorder="1" applyAlignment="1">
      <alignment vertical="center"/>
    </xf>
    <xf numFmtId="178" fontId="2" fillId="0" borderId="55" xfId="0" applyNumberFormat="1" applyFont="1" applyBorder="1" applyAlignment="1">
      <alignment vertical="center"/>
    </xf>
    <xf numFmtId="165" fontId="1" fillId="2" borderId="0" xfId="1" applyNumberFormat="1" applyFont="1" applyFill="1" applyBorder="1"/>
    <xf numFmtId="0" fontId="2" fillId="0" borderId="0" xfId="0" applyFont="1" applyBorder="1" applyAlignment="1">
      <alignment horizontal="center" vertical="center"/>
    </xf>
    <xf numFmtId="178" fontId="1" fillId="2" borderId="0" xfId="1" applyNumberFormat="1" applyFont="1" applyFill="1" applyBorder="1"/>
    <xf numFmtId="176" fontId="0" fillId="2" borderId="31" xfId="0" applyNumberFormat="1" applyFont="1" applyFill="1" applyBorder="1"/>
    <xf numFmtId="176" fontId="0" fillId="2" borderId="37" xfId="0" applyNumberFormat="1" applyFont="1" applyFill="1" applyBorder="1"/>
    <xf numFmtId="176" fontId="0" fillId="2" borderId="35" xfId="0" applyNumberFormat="1" applyFont="1" applyFill="1" applyBorder="1"/>
    <xf numFmtId="165" fontId="1" fillId="2" borderId="14" xfId="1" applyNumberFormat="1" applyFont="1" applyFill="1" applyBorder="1"/>
    <xf numFmtId="165" fontId="1" fillId="2" borderId="12" xfId="1" applyNumberFormat="1" applyFont="1" applyFill="1" applyBorder="1"/>
    <xf numFmtId="165" fontId="1" fillId="2" borderId="21" xfId="1" applyNumberFormat="1" applyFont="1" applyFill="1" applyBorder="1"/>
    <xf numFmtId="165" fontId="1" fillId="2" borderId="15" xfId="1" applyNumberFormat="1" applyFont="1" applyFill="1" applyBorder="1"/>
    <xf numFmtId="165" fontId="1" fillId="2" borderId="22" xfId="1" applyNumberFormat="1" applyFont="1" applyFill="1" applyBorder="1"/>
    <xf numFmtId="165" fontId="1" fillId="2" borderId="16" xfId="1" applyNumberFormat="1" applyFont="1" applyFill="1" applyBorder="1"/>
    <xf numFmtId="165" fontId="1" fillId="2" borderId="11" xfId="1" applyNumberFormat="1" applyFont="1" applyFill="1" applyBorder="1"/>
    <xf numFmtId="165" fontId="1" fillId="2" borderId="23" xfId="1" applyNumberFormat="1" applyFont="1" applyFill="1" applyBorder="1"/>
    <xf numFmtId="178" fontId="1" fillId="2" borderId="12" xfId="1" applyNumberFormat="1" applyFont="1" applyFill="1" applyBorder="1"/>
    <xf numFmtId="178" fontId="1" fillId="2" borderId="11" xfId="1" applyNumberFormat="1" applyFont="1" applyFill="1" applyBorder="1"/>
    <xf numFmtId="0" fontId="31" fillId="0" borderId="0" xfId="6" applyNumberFormat="1" applyFill="1" applyAlignment="1">
      <alignment horizontal="center" wrapText="1"/>
    </xf>
    <xf numFmtId="0" fontId="0" fillId="0" borderId="0" xfId="0" applyAlignment="1"/>
    <xf numFmtId="0" fontId="38" fillId="0" borderId="48" xfId="0" applyFont="1" applyBorder="1" applyAlignment="1">
      <alignment horizontal="centerContinuous"/>
    </xf>
    <xf numFmtId="0" fontId="25" fillId="0" borderId="10" xfId="0" applyFont="1" applyBorder="1" applyAlignment="1">
      <alignment horizontal="right"/>
    </xf>
    <xf numFmtId="0" fontId="25" fillId="0" borderId="28" xfId="0" applyFont="1" applyBorder="1" applyAlignment="1">
      <alignment horizontal="right"/>
    </xf>
    <xf numFmtId="0" fontId="2" fillId="0" borderId="69" xfId="0" applyFont="1" applyBorder="1" applyAlignment="1"/>
    <xf numFmtId="0" fontId="39" fillId="0" borderId="70" xfId="0" applyFont="1" applyBorder="1" applyAlignment="1"/>
    <xf numFmtId="0" fontId="2" fillId="0" borderId="86" xfId="0" applyFont="1" applyBorder="1"/>
    <xf numFmtId="0" fontId="38" fillId="0" borderId="0" xfId="0" applyFont="1" applyBorder="1" applyAlignment="1">
      <alignment horizontal="right"/>
    </xf>
    <xf numFmtId="0" fontId="8" fillId="0" borderId="86" xfId="0" applyFont="1" applyFill="1" applyBorder="1"/>
    <xf numFmtId="0" fontId="18" fillId="0" borderId="0" xfId="0" applyFont="1" applyBorder="1"/>
    <xf numFmtId="0" fontId="40" fillId="0" borderId="0" xfId="0" applyFont="1" applyBorder="1"/>
    <xf numFmtId="0" fontId="0" fillId="0" borderId="86" xfId="0" applyFont="1" applyFill="1" applyBorder="1"/>
    <xf numFmtId="0" fontId="0" fillId="0" borderId="0" xfId="0" applyFont="1" applyBorder="1" applyAlignment="1">
      <alignment horizontal="left" indent="1"/>
    </xf>
    <xf numFmtId="0" fontId="0" fillId="0" borderId="0" xfId="0" applyFont="1" applyBorder="1" applyAlignment="1">
      <alignment horizontal="left" indent="2"/>
    </xf>
    <xf numFmtId="0" fontId="0" fillId="0" borderId="84" xfId="0" applyFont="1" applyFill="1" applyBorder="1"/>
    <xf numFmtId="0" fontId="8" fillId="0" borderId="47" xfId="0" applyFont="1" applyFill="1" applyBorder="1" applyAlignment="1">
      <alignment horizontal="right"/>
    </xf>
    <xf numFmtId="5" fontId="0" fillId="0" borderId="0" xfId="0" applyNumberFormat="1" applyFont="1" applyFill="1" applyBorder="1"/>
    <xf numFmtId="5" fontId="0" fillId="0" borderId="30" xfId="0" applyNumberFormat="1" applyFont="1" applyBorder="1"/>
    <xf numFmtId="5" fontId="0" fillId="0" borderId="37" xfId="0" applyNumberFormat="1" applyFont="1" applyBorder="1"/>
    <xf numFmtId="5" fontId="0" fillId="0" borderId="88" xfId="0" applyNumberFormat="1" applyFont="1" applyBorder="1"/>
    <xf numFmtId="5" fontId="0" fillId="0" borderId="38" xfId="0" applyNumberFormat="1" applyFont="1" applyFill="1" applyBorder="1"/>
    <xf numFmtId="5" fontId="0" fillId="0" borderId="13" xfId="0" applyNumberFormat="1" applyFont="1" applyBorder="1"/>
    <xf numFmtId="5" fontId="0" fillId="0" borderId="20" xfId="0" applyNumberFormat="1" applyFont="1" applyFill="1" applyBorder="1"/>
    <xf numFmtId="5" fontId="0" fillId="0" borderId="19" xfId="0" applyNumberFormat="1" applyFont="1" applyBorder="1"/>
    <xf numFmtId="166" fontId="7" fillId="0" borderId="6" xfId="0" applyNumberFormat="1" applyFont="1" applyFill="1" applyBorder="1"/>
    <xf numFmtId="17" fontId="8" fillId="0" borderId="3" xfId="0" applyNumberFormat="1" applyFont="1" applyFill="1" applyBorder="1" applyAlignment="1">
      <alignment horizontal="center"/>
    </xf>
    <xf numFmtId="17" fontId="8" fillId="0" borderId="7" xfId="0" applyNumberFormat="1" applyFont="1" applyFill="1" applyBorder="1" applyAlignment="1">
      <alignment horizontal="center"/>
    </xf>
    <xf numFmtId="0" fontId="8" fillId="0" borderId="8" xfId="0" applyNumberFormat="1" applyFont="1" applyBorder="1"/>
    <xf numFmtId="0" fontId="7" fillId="0" borderId="8" xfId="0" applyNumberFormat="1" applyFont="1" applyFill="1" applyBorder="1"/>
    <xf numFmtId="0" fontId="7" fillId="0" borderId="45" xfId="0" applyNumberFormat="1" applyFont="1" applyFill="1" applyBorder="1"/>
    <xf numFmtId="165" fontId="8" fillId="0" borderId="55" xfId="0" applyNumberFormat="1" applyFont="1" applyFill="1" applyBorder="1"/>
    <xf numFmtId="0" fontId="7" fillId="0" borderId="6" xfId="0" applyNumberFormat="1" applyFont="1" applyFill="1" applyBorder="1"/>
    <xf numFmtId="10" fontId="7" fillId="0" borderId="42" xfId="4" applyNumberFormat="1" applyFont="1" applyFill="1" applyBorder="1"/>
    <xf numFmtId="0" fontId="7" fillId="0" borderId="8" xfId="0" applyNumberFormat="1" applyFont="1" applyBorder="1" applyAlignment="1">
      <alignment horizontal="right"/>
    </xf>
    <xf numFmtId="0" fontId="8" fillId="0" borderId="8" xfId="0" applyNumberFormat="1" applyFont="1" applyBorder="1" applyAlignment="1">
      <alignment horizontal="right"/>
    </xf>
    <xf numFmtId="165" fontId="2" fillId="0" borderId="6" xfId="0" applyNumberFormat="1" applyFont="1" applyFill="1" applyBorder="1" applyAlignment="1">
      <alignment horizontal="right"/>
    </xf>
    <xf numFmtId="165" fontId="2" fillId="0" borderId="57" xfId="0" applyNumberFormat="1" applyFont="1" applyFill="1" applyBorder="1" applyAlignment="1">
      <alignment horizontal="right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0" fillId="0" borderId="36" xfId="0" applyFont="1" applyBorder="1" applyAlignment="1">
      <alignment horizontal="center" vertical="center"/>
    </xf>
    <xf numFmtId="0" fontId="31" fillId="0" borderId="4" xfId="6" applyBorder="1" applyAlignment="1">
      <alignment horizontal="center" vertical="center"/>
    </xf>
    <xf numFmtId="0" fontId="31" fillId="0" borderId="9" xfId="6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165" fontId="0" fillId="0" borderId="2" xfId="1" applyNumberFormat="1" applyFont="1" applyBorder="1" applyAlignment="1">
      <alignment horizontal="center" vertical="center"/>
    </xf>
    <xf numFmtId="5" fontId="0" fillId="0" borderId="0" xfId="0" applyNumberFormat="1" applyFont="1" applyBorder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166" fontId="8" fillId="0" borderId="1" xfId="0" applyNumberFormat="1" applyFont="1" applyFill="1" applyBorder="1" applyAlignment="1">
      <alignment horizontal="center" vertical="center"/>
    </xf>
    <xf numFmtId="166" fontId="8" fillId="0" borderId="18" xfId="0" applyNumberFormat="1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0" fillId="0" borderId="8" xfId="0" applyNumberFormat="1" applyFont="1" applyBorder="1" applyAlignment="1">
      <alignment horizontal="right" vertical="center"/>
    </xf>
    <xf numFmtId="1" fontId="7" fillId="0" borderId="0" xfId="0" applyNumberFormat="1" applyFont="1" applyFill="1" applyBorder="1" applyAlignment="1">
      <alignment horizontal="center" vertical="center"/>
    </xf>
    <xf numFmtId="7" fontId="0" fillId="0" borderId="0" xfId="1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7" fontId="0" fillId="0" borderId="0" xfId="0" applyNumberFormat="1" applyFont="1" applyBorder="1" applyAlignment="1">
      <alignment horizontal="right" vertical="center"/>
    </xf>
    <xf numFmtId="174" fontId="0" fillId="0" borderId="0" xfId="0" applyNumberFormat="1" applyFont="1" applyBorder="1" applyAlignment="1">
      <alignment horizontal="right" vertical="center"/>
    </xf>
    <xf numFmtId="43" fontId="0" fillId="0" borderId="2" xfId="0" applyNumberFormat="1" applyFont="1" applyBorder="1" applyAlignment="1">
      <alignment horizontal="center" vertical="center"/>
    </xf>
    <xf numFmtId="174" fontId="0" fillId="0" borderId="0" xfId="4" applyNumberFormat="1" applyFont="1" applyBorder="1" applyAlignment="1">
      <alignment horizontal="right" vertical="center"/>
    </xf>
    <xf numFmtId="10" fontId="0" fillId="0" borderId="2" xfId="4" applyNumberFormat="1" applyFont="1" applyBorder="1" applyAlignment="1">
      <alignment horizontal="center" vertical="center"/>
    </xf>
    <xf numFmtId="7" fontId="0" fillId="0" borderId="0" xfId="0" applyNumberFormat="1" applyFont="1" applyFill="1" applyBorder="1" applyAlignment="1">
      <alignment horizontal="right" vertical="center"/>
    </xf>
    <xf numFmtId="3" fontId="0" fillId="0" borderId="45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31" fillId="0" borderId="4" xfId="6" applyBorder="1" applyAlignment="1" applyProtection="1">
      <alignment horizontal="right"/>
    </xf>
    <xf numFmtId="5" fontId="2" fillId="0" borderId="2" xfId="0" applyNumberFormat="1" applyFont="1" applyFill="1" applyBorder="1"/>
    <xf numFmtId="167" fontId="0" fillId="0" borderId="0" xfId="2" applyNumberFormat="1" applyFont="1" applyBorder="1"/>
    <xf numFmtId="167" fontId="2" fillId="0" borderId="0" xfId="2" applyNumberFormat="1" applyFont="1" applyBorder="1"/>
    <xf numFmtId="167" fontId="2" fillId="0" borderId="2" xfId="2" applyNumberFormat="1" applyFont="1" applyBorder="1"/>
    <xf numFmtId="166" fontId="18" fillId="0" borderId="0" xfId="0" applyNumberFormat="1" applyFont="1" applyBorder="1"/>
    <xf numFmtId="166" fontId="18" fillId="0" borderId="2" xfId="0" applyNumberFormat="1" applyFont="1" applyBorder="1"/>
    <xf numFmtId="166" fontId="18" fillId="0" borderId="4" xfId="0" applyNumberFormat="1" applyFont="1" applyBorder="1" applyAlignment="1">
      <alignment horizontal="center"/>
    </xf>
    <xf numFmtId="166" fontId="18" fillId="0" borderId="9" xfId="0" applyNumberFormat="1" applyFont="1" applyBorder="1" applyAlignment="1">
      <alignment horizontal="center"/>
    </xf>
    <xf numFmtId="166" fontId="18" fillId="0" borderId="90" xfId="0" applyNumberFormat="1" applyFont="1" applyBorder="1" applyAlignment="1">
      <alignment horizontal="center"/>
    </xf>
    <xf numFmtId="0" fontId="0" fillId="0" borderId="30" xfId="0" applyFont="1" applyBorder="1"/>
    <xf numFmtId="5" fontId="2" fillId="0" borderId="38" xfId="0" applyNumberFormat="1" applyFont="1" applyFill="1" applyBorder="1"/>
    <xf numFmtId="5" fontId="2" fillId="0" borderId="13" xfId="0" applyNumberFormat="1" applyFont="1" applyFill="1" applyBorder="1"/>
    <xf numFmtId="0" fontId="0" fillId="0" borderId="13" xfId="0" applyFont="1" applyBorder="1"/>
    <xf numFmtId="0" fontId="0" fillId="0" borderId="38" xfId="0" applyFont="1" applyBorder="1"/>
    <xf numFmtId="167" fontId="2" fillId="0" borderId="38" xfId="2" applyNumberFormat="1" applyFont="1" applyBorder="1"/>
    <xf numFmtId="166" fontId="18" fillId="0" borderId="13" xfId="0" applyNumberFormat="1" applyFont="1" applyBorder="1"/>
    <xf numFmtId="165" fontId="0" fillId="0" borderId="0" xfId="1" applyNumberFormat="1" applyFont="1" applyBorder="1"/>
    <xf numFmtId="0" fontId="0" fillId="0" borderId="96" xfId="0" applyFont="1" applyBorder="1"/>
    <xf numFmtId="5" fontId="2" fillId="0" borderId="95" xfId="0" applyNumberFormat="1" applyFont="1" applyFill="1" applyBorder="1"/>
    <xf numFmtId="5" fontId="2" fillId="0" borderId="97" xfId="0" applyNumberFormat="1" applyFont="1" applyFill="1" applyBorder="1"/>
    <xf numFmtId="0" fontId="0" fillId="0" borderId="97" xfId="0" applyFont="1" applyBorder="1"/>
    <xf numFmtId="0" fontId="0" fillId="0" borderId="95" xfId="0" applyFont="1" applyBorder="1"/>
    <xf numFmtId="167" fontId="2" fillId="0" borderId="95" xfId="2" applyNumberFormat="1" applyFont="1" applyBorder="1"/>
    <xf numFmtId="166" fontId="18" fillId="0" borderId="97" xfId="0" applyNumberFormat="1" applyFont="1" applyBorder="1"/>
    <xf numFmtId="165" fontId="0" fillId="0" borderId="0" xfId="1" applyNumberFormat="1" applyFont="1" applyBorder="1" applyAlignment="1">
      <alignment horizontal="right" vertical="center"/>
    </xf>
    <xf numFmtId="181" fontId="0" fillId="0" borderId="0" xfId="0" applyNumberFormat="1" applyFont="1" applyBorder="1"/>
    <xf numFmtId="0" fontId="44" fillId="0" borderId="0" xfId="0" applyNumberFormat="1" applyFont="1" applyFill="1" applyAlignment="1">
      <alignment horizontal="right"/>
    </xf>
    <xf numFmtId="0" fontId="4" fillId="0" borderId="0" xfId="0" applyNumberFormat="1" applyFont="1" applyFill="1" applyAlignment="1">
      <alignment horizontal="right"/>
    </xf>
    <xf numFmtId="0" fontId="44" fillId="0" borderId="1" xfId="0" applyNumberFormat="1" applyFont="1" applyFill="1" applyBorder="1" applyAlignment="1">
      <alignment horizontal="right"/>
    </xf>
    <xf numFmtId="0" fontId="44" fillId="0" borderId="0" xfId="0" applyNumberFormat="1" applyFont="1" applyFill="1" applyBorder="1" applyAlignment="1">
      <alignment horizontal="right"/>
    </xf>
    <xf numFmtId="0" fontId="45" fillId="0" borderId="0" xfId="0" applyNumberFormat="1" applyFont="1" applyFill="1" applyBorder="1" applyAlignment="1">
      <alignment horizontal="right"/>
    </xf>
    <xf numFmtId="1" fontId="46" fillId="0" borderId="0" xfId="0" applyNumberFormat="1" applyFont="1" applyFill="1" applyAlignment="1">
      <alignment horizontal="center" wrapText="1"/>
    </xf>
    <xf numFmtId="166" fontId="14" fillId="0" borderId="0" xfId="0" applyNumberFormat="1" applyFont="1" applyBorder="1" applyAlignment="1">
      <alignment horizontal="center"/>
    </xf>
    <xf numFmtId="165" fontId="0" fillId="0" borderId="0" xfId="0" applyNumberFormat="1"/>
    <xf numFmtId="165" fontId="45" fillId="0" borderId="0" xfId="0" applyNumberFormat="1" applyFont="1"/>
    <xf numFmtId="7" fontId="0" fillId="0" borderId="0" xfId="0" applyNumberFormat="1" applyFont="1"/>
    <xf numFmtId="0" fontId="51" fillId="0" borderId="0" xfId="0" applyFont="1" applyBorder="1" applyAlignment="1">
      <alignment horizontal="right"/>
    </xf>
    <xf numFmtId="165" fontId="0" fillId="2" borderId="1" xfId="0" applyNumberFormat="1" applyFill="1" applyBorder="1"/>
    <xf numFmtId="165" fontId="0" fillId="2" borderId="0" xfId="0" applyNumberFormat="1" applyFill="1" applyBorder="1"/>
    <xf numFmtId="165" fontId="0" fillId="2" borderId="77" xfId="0" applyNumberFormat="1" applyFill="1" applyBorder="1"/>
    <xf numFmtId="165" fontId="0" fillId="2" borderId="78" xfId="0" applyNumberFormat="1" applyFill="1" applyBorder="1"/>
    <xf numFmtId="165" fontId="0" fillId="2" borderId="98" xfId="0" applyNumberFormat="1" applyFill="1" applyBorder="1"/>
    <xf numFmtId="165" fontId="7" fillId="2" borderId="98" xfId="0" applyNumberFormat="1" applyFont="1" applyFill="1" applyBorder="1"/>
    <xf numFmtId="165" fontId="0" fillId="2" borderId="99" xfId="0" applyNumberFormat="1" applyFill="1" applyBorder="1"/>
    <xf numFmtId="165" fontId="0" fillId="2" borderId="80" xfId="0" applyNumberFormat="1" applyFill="1" applyBorder="1"/>
    <xf numFmtId="165" fontId="0" fillId="2" borderId="67" xfId="0" applyNumberFormat="1" applyFill="1" applyBorder="1"/>
    <xf numFmtId="165" fontId="0" fillId="2" borderId="98" xfId="0" applyNumberFormat="1" applyFont="1" applyFill="1" applyBorder="1"/>
    <xf numFmtId="165" fontId="0" fillId="2" borderId="99" xfId="0" applyNumberFormat="1" applyFont="1" applyFill="1" applyBorder="1"/>
    <xf numFmtId="165" fontId="0" fillId="2" borderId="1" xfId="0" applyNumberFormat="1" applyFont="1" applyFill="1" applyBorder="1"/>
    <xf numFmtId="7" fontId="0" fillId="2" borderId="1" xfId="0" applyNumberFormat="1" applyFill="1" applyBorder="1"/>
    <xf numFmtId="7" fontId="0" fillId="2" borderId="77" xfId="0" applyNumberFormat="1" applyFill="1" applyBorder="1"/>
    <xf numFmtId="7" fontId="0" fillId="2" borderId="78" xfId="0" applyNumberFormat="1" applyFill="1" applyBorder="1"/>
    <xf numFmtId="7" fontId="0" fillId="2" borderId="79" xfId="0" applyNumberFormat="1" applyFill="1" applyBorder="1"/>
    <xf numFmtId="7" fontId="0" fillId="2" borderId="99" xfId="0" applyNumberFormat="1" applyFill="1" applyBorder="1"/>
    <xf numFmtId="7" fontId="0" fillId="2" borderId="100" xfId="0" applyNumberFormat="1" applyFill="1" applyBorder="1"/>
    <xf numFmtId="7" fontId="0" fillId="2" borderId="80" xfId="0" applyNumberFormat="1" applyFill="1" applyBorder="1"/>
    <xf numFmtId="7" fontId="0" fillId="2" borderId="67" xfId="0" applyNumberFormat="1" applyFill="1" applyBorder="1"/>
    <xf numFmtId="7" fontId="0" fillId="2" borderId="81" xfId="0" applyNumberFormat="1" applyFill="1" applyBorder="1"/>
    <xf numFmtId="5" fontId="2" fillId="2" borderId="98" xfId="0" applyNumberFormat="1" applyFont="1" applyFill="1" applyBorder="1"/>
    <xf numFmtId="5" fontId="2" fillId="2" borderId="101" xfId="0" applyNumberFormat="1" applyFont="1" applyFill="1" applyBorder="1"/>
    <xf numFmtId="5" fontId="0" fillId="2" borderId="80" xfId="0" applyNumberFormat="1" applyFont="1" applyFill="1" applyBorder="1"/>
    <xf numFmtId="5" fontId="0" fillId="2" borderId="67" xfId="0" applyNumberFormat="1" applyFont="1" applyFill="1" applyBorder="1"/>
    <xf numFmtId="5" fontId="0" fillId="2" borderId="81" xfId="0" applyNumberFormat="1" applyFont="1" applyFill="1" applyBorder="1"/>
    <xf numFmtId="0" fontId="9" fillId="0" borderId="0" xfId="0" applyNumberFormat="1" applyFont="1" applyFill="1" applyBorder="1" applyAlignment="1">
      <alignment horizontal="right"/>
    </xf>
    <xf numFmtId="176" fontId="0" fillId="0" borderId="87" xfId="0" applyNumberFormat="1" applyBorder="1"/>
    <xf numFmtId="165" fontId="0" fillId="0" borderId="0" xfId="1" applyNumberFormat="1" applyFont="1" applyFill="1"/>
    <xf numFmtId="165" fontId="45" fillId="0" borderId="0" xfId="0" applyNumberFormat="1" applyFont="1" applyBorder="1"/>
    <xf numFmtId="165" fontId="0" fillId="2" borderId="79" xfId="0" applyNumberFormat="1" applyFill="1" applyBorder="1"/>
    <xf numFmtId="5" fontId="2" fillId="2" borderId="99" xfId="0" applyNumberFormat="1" applyFont="1" applyFill="1" applyBorder="1"/>
    <xf numFmtId="5" fontId="2" fillId="2" borderId="1" xfId="0" applyNumberFormat="1" applyFont="1" applyFill="1" applyBorder="1"/>
    <xf numFmtId="5" fontId="2" fillId="2" borderId="100" xfId="0" applyNumberFormat="1" applyFont="1" applyFill="1" applyBorder="1"/>
    <xf numFmtId="165" fontId="0" fillId="0" borderId="8" xfId="1" applyNumberFormat="1" applyFont="1" applyBorder="1"/>
    <xf numFmtId="171" fontId="52" fillId="0" borderId="0" xfId="4" applyNumberFormat="1" applyFont="1"/>
    <xf numFmtId="165" fontId="45" fillId="0" borderId="102" xfId="0" applyNumberFormat="1" applyFont="1" applyBorder="1"/>
    <xf numFmtId="0" fontId="0" fillId="0" borderId="104" xfId="0" applyBorder="1"/>
    <xf numFmtId="0" fontId="0" fillId="0" borderId="105" xfId="0" applyBorder="1"/>
    <xf numFmtId="165" fontId="0" fillId="0" borderId="10" xfId="1" applyNumberFormat="1" applyFont="1" applyBorder="1"/>
    <xf numFmtId="166" fontId="14" fillId="0" borderId="36" xfId="0" applyNumberFormat="1" applyFont="1" applyBorder="1" applyAlignment="1">
      <alignment horizontal="center"/>
    </xf>
    <xf numFmtId="166" fontId="14" fillId="0" borderId="4" xfId="0" applyNumberFormat="1" applyFont="1" applyBorder="1" applyAlignment="1">
      <alignment horizontal="center"/>
    </xf>
    <xf numFmtId="0" fontId="0" fillId="0" borderId="103" xfId="0" applyFont="1" applyBorder="1"/>
    <xf numFmtId="0" fontId="0" fillId="0" borderId="102" xfId="0" applyFont="1" applyBorder="1"/>
    <xf numFmtId="7" fontId="0" fillId="0" borderId="104" xfId="0" applyNumberFormat="1" applyFont="1" applyBorder="1"/>
    <xf numFmtId="165" fontId="45" fillId="0" borderId="104" xfId="0" applyNumberFormat="1" applyFont="1" applyBorder="1"/>
    <xf numFmtId="165" fontId="0" fillId="0" borderId="102" xfId="1" applyNumberFormat="1" applyFont="1" applyFill="1" applyBorder="1"/>
    <xf numFmtId="0" fontId="0" fillId="0" borderId="104" xfId="0" applyFill="1" applyBorder="1"/>
    <xf numFmtId="0" fontId="0" fillId="0" borderId="10" xfId="0" applyFont="1" applyBorder="1"/>
    <xf numFmtId="0" fontId="0" fillId="0" borderId="10" xfId="0" applyBorder="1"/>
    <xf numFmtId="0" fontId="0" fillId="0" borderId="106" xfId="0" applyBorder="1"/>
    <xf numFmtId="5" fontId="0" fillId="0" borderId="9" xfId="0" applyNumberFormat="1" applyFont="1" applyFill="1" applyBorder="1"/>
    <xf numFmtId="5" fontId="0" fillId="0" borderId="10" xfId="0" applyNumberFormat="1" applyFont="1" applyFill="1" applyBorder="1"/>
    <xf numFmtId="5" fontId="7" fillId="0" borderId="10" xfId="0" applyNumberFormat="1" applyFont="1" applyFill="1" applyBorder="1"/>
    <xf numFmtId="5" fontId="0" fillId="0" borderId="2" xfId="0" applyNumberFormat="1" applyFont="1" applyFill="1" applyBorder="1"/>
    <xf numFmtId="5" fontId="0" fillId="0" borderId="8" xfId="0" applyNumberFormat="1" applyFont="1" applyFill="1" applyBorder="1"/>
    <xf numFmtId="5" fontId="0" fillId="0" borderId="67" xfId="0" applyNumberFormat="1" applyFont="1" applyFill="1" applyBorder="1"/>
    <xf numFmtId="5" fontId="0" fillId="0" borderId="68" xfId="0" applyNumberFormat="1" applyFont="1" applyFill="1" applyBorder="1"/>
    <xf numFmtId="5" fontId="0" fillId="2" borderId="16" xfId="0" applyNumberFormat="1" applyFont="1" applyFill="1" applyBorder="1"/>
    <xf numFmtId="5" fontId="0" fillId="2" borderId="11" xfId="0" applyNumberFormat="1" applyFont="1" applyFill="1" applyBorder="1"/>
    <xf numFmtId="5" fontId="0" fillId="2" borderId="23" xfId="0" applyNumberFormat="1" applyFont="1" applyFill="1" applyBorder="1"/>
    <xf numFmtId="5" fontId="0" fillId="0" borderId="12" xfId="0" applyNumberFormat="1" applyFont="1" applyFill="1" applyBorder="1"/>
    <xf numFmtId="5" fontId="0" fillId="0" borderId="13" xfId="0" applyNumberFormat="1" applyFont="1" applyFill="1" applyBorder="1"/>
    <xf numFmtId="5" fontId="0" fillId="0" borderId="19" xfId="0" applyNumberFormat="1" applyFont="1" applyFill="1" applyBorder="1"/>
    <xf numFmtId="5" fontId="0" fillId="2" borderId="31" xfId="0" applyNumberFormat="1" applyFont="1" applyFill="1" applyBorder="1"/>
    <xf numFmtId="5" fontId="0" fillId="2" borderId="37" xfId="0" applyNumberFormat="1" applyFont="1" applyFill="1" applyBorder="1"/>
    <xf numFmtId="5" fontId="0" fillId="2" borderId="35" xfId="0" applyNumberFormat="1" applyFont="1" applyFill="1" applyBorder="1"/>
    <xf numFmtId="5" fontId="7" fillId="0" borderId="0" xfId="0" applyNumberFormat="1" applyFont="1" applyAlignment="1">
      <alignment horizontal="right"/>
    </xf>
    <xf numFmtId="5" fontId="7" fillId="0" borderId="36" xfId="0" applyNumberFormat="1" applyFont="1" applyBorder="1"/>
    <xf numFmtId="5" fontId="7" fillId="0" borderId="4" xfId="0" applyNumberFormat="1" applyFont="1" applyBorder="1"/>
    <xf numFmtId="5" fontId="7" fillId="0" borderId="9" xfId="0" applyNumberFormat="1" applyFont="1" applyBorder="1"/>
    <xf numFmtId="5" fontId="8" fillId="0" borderId="6" xfId="0" applyNumberFormat="1" applyFont="1" applyBorder="1"/>
    <xf numFmtId="5" fontId="8" fillId="0" borderId="3" xfId="0" applyNumberFormat="1" applyFont="1" applyBorder="1"/>
    <xf numFmtId="5" fontId="8" fillId="0" borderId="7" xfId="0" applyNumberFormat="1" applyFont="1" applyBorder="1"/>
    <xf numFmtId="5" fontId="10" fillId="0" borderId="26" xfId="2" applyNumberFormat="1" applyFont="1" applyFill="1" applyBorder="1" applyAlignment="1">
      <alignment horizontal="right"/>
    </xf>
    <xf numFmtId="5" fontId="7" fillId="0" borderId="8" xfId="2" applyNumberFormat="1" applyFont="1" applyFill="1" applyBorder="1"/>
    <xf numFmtId="5" fontId="7" fillId="0" borderId="0" xfId="2" applyNumberFormat="1" applyFont="1" applyFill="1" applyBorder="1"/>
    <xf numFmtId="5" fontId="7" fillId="0" borderId="2" xfId="2" applyNumberFormat="1" applyFont="1" applyFill="1" applyBorder="1"/>
    <xf numFmtId="5" fontId="7" fillId="0" borderId="36" xfId="2" applyNumberFormat="1" applyFont="1" applyFill="1" applyBorder="1"/>
    <xf numFmtId="5" fontId="7" fillId="0" borderId="4" xfId="2" applyNumberFormat="1" applyFont="1" applyFill="1" applyBorder="1"/>
    <xf numFmtId="5" fontId="7" fillId="0" borderId="9" xfId="2" applyNumberFormat="1" applyFont="1" applyFill="1" applyBorder="1"/>
    <xf numFmtId="5" fontId="10" fillId="0" borderId="10" xfId="2" applyNumberFormat="1" applyFont="1" applyFill="1" applyBorder="1" applyAlignment="1">
      <alignment horizontal="right"/>
    </xf>
    <xf numFmtId="5" fontId="7" fillId="0" borderId="13" xfId="2" applyNumberFormat="1" applyFont="1" applyFill="1" applyBorder="1"/>
    <xf numFmtId="5" fontId="7" fillId="0" borderId="11" xfId="2" applyNumberFormat="1" applyFont="1" applyFill="1" applyBorder="1"/>
    <xf numFmtId="5" fontId="7" fillId="0" borderId="19" xfId="2" applyNumberFormat="1" applyFont="1" applyFill="1" applyBorder="1"/>
    <xf numFmtId="5" fontId="10" fillId="2" borderId="14" xfId="2" applyNumberFormat="1" applyFont="1" applyFill="1" applyBorder="1" applyAlignment="1">
      <alignment horizontal="right"/>
    </xf>
    <xf numFmtId="5" fontId="7" fillId="2" borderId="12" xfId="2" applyNumberFormat="1" applyFont="1" applyFill="1" applyBorder="1"/>
    <xf numFmtId="5" fontId="10" fillId="2" borderId="21" xfId="2" applyNumberFormat="1" applyFont="1" applyFill="1" applyBorder="1" applyAlignment="1">
      <alignment horizontal="right"/>
    </xf>
    <xf numFmtId="5" fontId="7" fillId="2" borderId="14" xfId="2" applyNumberFormat="1" applyFont="1" applyFill="1" applyBorder="1"/>
    <xf numFmtId="5" fontId="7" fillId="2" borderId="21" xfId="2" applyNumberFormat="1" applyFont="1" applyFill="1" applyBorder="1"/>
    <xf numFmtId="5" fontId="10" fillId="2" borderId="15" xfId="2" applyNumberFormat="1" applyFont="1" applyFill="1" applyBorder="1" applyAlignment="1">
      <alignment horizontal="right"/>
    </xf>
    <xf numFmtId="5" fontId="10" fillId="2" borderId="0" xfId="2" applyNumberFormat="1" applyFont="1" applyFill="1" applyBorder="1" applyAlignment="1">
      <alignment horizontal="right"/>
    </xf>
    <xf numFmtId="5" fontId="10" fillId="2" borderId="22" xfId="2" applyNumberFormat="1" applyFont="1" applyFill="1" applyBorder="1" applyAlignment="1">
      <alignment horizontal="right"/>
    </xf>
    <xf numFmtId="5" fontId="7" fillId="2" borderId="15" xfId="2" applyNumberFormat="1" applyFont="1" applyFill="1" applyBorder="1"/>
    <xf numFmtId="5" fontId="7" fillId="2" borderId="0" xfId="2" applyNumberFormat="1" applyFont="1" applyFill="1" applyBorder="1"/>
    <xf numFmtId="5" fontId="7" fillId="2" borderId="22" xfId="2" applyNumberFormat="1" applyFont="1" applyFill="1" applyBorder="1"/>
    <xf numFmtId="5" fontId="7" fillId="2" borderId="22" xfId="1" applyNumberFormat="1" applyFont="1" applyFill="1" applyBorder="1" applyAlignment="1">
      <alignment horizontal="right" wrapText="1"/>
    </xf>
    <xf numFmtId="5" fontId="7" fillId="2" borderId="11" xfId="2" applyNumberFormat="1" applyFont="1" applyFill="1" applyBorder="1"/>
    <xf numFmtId="5" fontId="10" fillId="2" borderId="23" xfId="2" applyNumberFormat="1" applyFont="1" applyFill="1" applyBorder="1" applyAlignment="1">
      <alignment horizontal="right"/>
    </xf>
    <xf numFmtId="5" fontId="7" fillId="2" borderId="16" xfId="2" applyNumberFormat="1" applyFont="1" applyFill="1" applyBorder="1"/>
    <xf numFmtId="5" fontId="7" fillId="2" borderId="23" xfId="2" applyNumberFormat="1" applyFont="1" applyFill="1" applyBorder="1"/>
    <xf numFmtId="5" fontId="7" fillId="2" borderId="23" xfId="1" applyNumberFormat="1" applyFont="1" applyFill="1" applyBorder="1" applyAlignment="1">
      <alignment horizontal="right" wrapText="1"/>
    </xf>
    <xf numFmtId="5" fontId="7" fillId="2" borderId="31" xfId="2" applyNumberFormat="1" applyFont="1" applyFill="1" applyBorder="1"/>
    <xf numFmtId="5" fontId="7" fillId="2" borderId="37" xfId="2" applyNumberFormat="1" applyFont="1" applyFill="1" applyBorder="1"/>
    <xf numFmtId="5" fontId="7" fillId="2" borderId="35" xfId="2" applyNumberFormat="1" applyFont="1" applyFill="1" applyBorder="1"/>
    <xf numFmtId="5" fontId="7" fillId="2" borderId="35" xfId="1" applyNumberFormat="1" applyFont="1" applyFill="1" applyBorder="1" applyAlignment="1">
      <alignment horizontal="right" wrapText="1"/>
    </xf>
    <xf numFmtId="5" fontId="7" fillId="0" borderId="20" xfId="2" applyNumberFormat="1" applyFont="1" applyFill="1" applyBorder="1"/>
    <xf numFmtId="5" fontId="7" fillId="2" borderId="17" xfId="2" applyNumberFormat="1" applyFont="1" applyFill="1" applyBorder="1"/>
    <xf numFmtId="5" fontId="7" fillId="2" borderId="1" xfId="2" applyNumberFormat="1" applyFont="1" applyFill="1" applyBorder="1"/>
    <xf numFmtId="5" fontId="7" fillId="2" borderId="24" xfId="2" applyNumberFormat="1" applyFont="1" applyFill="1" applyBorder="1"/>
    <xf numFmtId="5" fontId="8" fillId="2" borderId="16" xfId="2" applyNumberFormat="1" applyFont="1" applyFill="1" applyBorder="1"/>
    <xf numFmtId="5" fontId="8" fillId="2" borderId="11" xfId="2" applyNumberFormat="1" applyFont="1" applyFill="1" applyBorder="1"/>
    <xf numFmtId="5" fontId="8" fillId="2" borderId="23" xfId="2" applyNumberFormat="1" applyFont="1" applyFill="1" applyBorder="1"/>
    <xf numFmtId="5" fontId="8" fillId="2" borderId="25" xfId="2" applyNumberFormat="1" applyFont="1" applyFill="1" applyBorder="1"/>
    <xf numFmtId="5" fontId="2" fillId="0" borderId="41" xfId="0" applyNumberFormat="1" applyFont="1" applyBorder="1"/>
    <xf numFmtId="5" fontId="2" fillId="0" borderId="44" xfId="0" applyNumberFormat="1" applyFont="1" applyBorder="1"/>
    <xf numFmtId="5" fontId="2" fillId="0" borderId="1" xfId="0" applyNumberFormat="1" applyFont="1" applyBorder="1"/>
    <xf numFmtId="5" fontId="2" fillId="0" borderId="74" xfId="0" applyNumberFormat="1" applyFont="1" applyBorder="1"/>
    <xf numFmtId="5" fontId="0" fillId="0" borderId="42" xfId="0" applyNumberFormat="1" applyFont="1" applyBorder="1"/>
    <xf numFmtId="5" fontId="0" fillId="0" borderId="42" xfId="0" applyNumberFormat="1" applyFont="1" applyFill="1" applyBorder="1"/>
    <xf numFmtId="5" fontId="0" fillId="0" borderId="41" xfId="0" applyNumberFormat="1" applyFont="1" applyBorder="1"/>
    <xf numFmtId="5" fontId="8" fillId="0" borderId="43" xfId="0" applyNumberFormat="1" applyFont="1" applyBorder="1"/>
    <xf numFmtId="5" fontId="7" fillId="0" borderId="1" xfId="0" applyNumberFormat="1" applyFont="1" applyFill="1" applyBorder="1"/>
    <xf numFmtId="5" fontId="7" fillId="0" borderId="18" xfId="0" applyNumberFormat="1" applyFont="1" applyFill="1" applyBorder="1"/>
    <xf numFmtId="5" fontId="7" fillId="0" borderId="41" xfId="0" applyNumberFormat="1" applyFont="1" applyFill="1" applyBorder="1"/>
    <xf numFmtId="165" fontId="7" fillId="0" borderId="42" xfId="1" applyNumberFormat="1" applyFont="1" applyFill="1" applyBorder="1"/>
    <xf numFmtId="176" fontId="0" fillId="0" borderId="42" xfId="2" applyNumberFormat="1" applyFont="1" applyBorder="1"/>
    <xf numFmtId="176" fontId="0" fillId="0" borderId="0" xfId="2" applyNumberFormat="1" applyFont="1" applyFill="1" applyBorder="1"/>
    <xf numFmtId="176" fontId="0" fillId="0" borderId="8" xfId="2" applyNumberFormat="1" applyFont="1" applyBorder="1"/>
    <xf numFmtId="176" fontId="7" fillId="0" borderId="0" xfId="2" applyNumberFormat="1" applyFont="1" applyBorder="1"/>
    <xf numFmtId="176" fontId="7" fillId="0" borderId="2" xfId="2" applyNumberFormat="1" applyFont="1" applyBorder="1"/>
    <xf numFmtId="5" fontId="0" fillId="0" borderId="0" xfId="1" applyNumberFormat="1" applyFont="1" applyFill="1" applyBorder="1"/>
    <xf numFmtId="5" fontId="0" fillId="2" borderId="14" xfId="1" applyNumberFormat="1" applyFont="1" applyFill="1" applyBorder="1"/>
    <xf numFmtId="5" fontId="0" fillId="2" borderId="12" xfId="1" applyNumberFormat="1" applyFont="1" applyFill="1" applyBorder="1"/>
    <xf numFmtId="5" fontId="0" fillId="2" borderId="21" xfId="1" applyNumberFormat="1" applyFont="1" applyFill="1" applyBorder="1"/>
    <xf numFmtId="5" fontId="0" fillId="2" borderId="15" xfId="1" applyNumberFormat="1" applyFont="1" applyFill="1" applyBorder="1"/>
    <xf numFmtId="5" fontId="0" fillId="2" borderId="0" xfId="1" applyNumberFormat="1" applyFont="1" applyFill="1" applyBorder="1"/>
    <xf numFmtId="5" fontId="0" fillId="2" borderId="22" xfId="1" applyNumberFormat="1" applyFont="1" applyFill="1" applyBorder="1"/>
    <xf numFmtId="5" fontId="2" fillId="0" borderId="0" xfId="1" applyNumberFormat="1" applyFont="1" applyFill="1" applyBorder="1"/>
    <xf numFmtId="5" fontId="2" fillId="2" borderId="33" xfId="1" applyNumberFormat="1" applyFont="1" applyFill="1" applyBorder="1"/>
    <xf numFmtId="5" fontId="2" fillId="2" borderId="39" xfId="1" applyNumberFormat="1" applyFont="1" applyFill="1" applyBorder="1"/>
    <xf numFmtId="5" fontId="2" fillId="2" borderId="25" xfId="1" applyNumberFormat="1" applyFont="1" applyFill="1" applyBorder="1"/>
    <xf numFmtId="5" fontId="0" fillId="0" borderId="2" xfId="1" applyNumberFormat="1" applyFont="1" applyBorder="1" applyAlignment="1">
      <alignment horizontal="right" vertical="center"/>
    </xf>
    <xf numFmtId="5" fontId="0" fillId="0" borderId="42" xfId="1" applyNumberFormat="1" applyFont="1" applyBorder="1" applyAlignment="1">
      <alignment horizontal="right" vertical="center"/>
    </xf>
    <xf numFmtId="5" fontId="0" fillId="0" borderId="0" xfId="1" applyNumberFormat="1" applyFont="1" applyFill="1" applyBorder="1" applyAlignment="1">
      <alignment horizontal="right" vertical="center"/>
    </xf>
    <xf numFmtId="5" fontId="0" fillId="0" borderId="2" xfId="1" applyNumberFormat="1" applyFont="1" applyFill="1" applyBorder="1" applyAlignment="1">
      <alignment horizontal="right" vertical="center"/>
    </xf>
    <xf numFmtId="5" fontId="2" fillId="0" borderId="50" xfId="2" applyNumberFormat="1" applyFont="1" applyBorder="1" applyAlignment="1">
      <alignment horizontal="center" vertical="center"/>
    </xf>
    <xf numFmtId="5" fontId="2" fillId="0" borderId="58" xfId="2" applyNumberFormat="1" applyFont="1" applyBorder="1" applyAlignment="1">
      <alignment horizontal="center" vertical="center"/>
    </xf>
    <xf numFmtId="5" fontId="2" fillId="0" borderId="53" xfId="2" applyNumberFormat="1" applyFont="1" applyBorder="1" applyAlignment="1">
      <alignment horizontal="center" vertical="center"/>
    </xf>
    <xf numFmtId="5" fontId="0" fillId="0" borderId="0" xfId="1" applyNumberFormat="1" applyFont="1" applyBorder="1" applyAlignment="1">
      <alignment horizontal="center" vertical="center"/>
    </xf>
    <xf numFmtId="5" fontId="0" fillId="0" borderId="2" xfId="1" applyNumberFormat="1" applyFont="1" applyBorder="1" applyAlignment="1">
      <alignment horizontal="center" vertical="center"/>
    </xf>
    <xf numFmtId="5" fontId="0" fillId="0" borderId="42" xfId="1" applyNumberFormat="1" applyFont="1" applyBorder="1" applyAlignment="1">
      <alignment horizontal="center" vertical="center"/>
    </xf>
    <xf numFmtId="5" fontId="2" fillId="0" borderId="0" xfId="1" applyNumberFormat="1" applyFont="1" applyFill="1" applyAlignment="1">
      <alignment horizontal="right" vertical="center"/>
    </xf>
    <xf numFmtId="5" fontId="0" fillId="0" borderId="0" xfId="2" applyNumberFormat="1" applyFont="1" applyBorder="1" applyAlignment="1">
      <alignment horizontal="center" vertical="center"/>
    </xf>
    <xf numFmtId="5" fontId="0" fillId="0" borderId="2" xfId="2" applyNumberFormat="1" applyFont="1" applyBorder="1" applyAlignment="1">
      <alignment horizontal="center" vertical="center"/>
    </xf>
    <xf numFmtId="5" fontId="0" fillId="0" borderId="42" xfId="2" applyNumberFormat="1" applyFont="1" applyBorder="1" applyAlignment="1">
      <alignment horizontal="center" vertical="center"/>
    </xf>
    <xf numFmtId="5" fontId="0" fillId="0" borderId="2" xfId="0" applyNumberFormat="1" applyFont="1" applyBorder="1" applyAlignment="1">
      <alignment horizontal="right" vertical="center"/>
    </xf>
    <xf numFmtId="5" fontId="0" fillId="0" borderId="0" xfId="0" applyNumberFormat="1" applyFont="1" applyAlignment="1">
      <alignment horizontal="right" vertical="center"/>
    </xf>
    <xf numFmtId="5" fontId="0" fillId="0" borderId="1" xfId="1" applyNumberFormat="1" applyFont="1" applyBorder="1" applyAlignment="1">
      <alignment horizontal="right" vertical="center"/>
    </xf>
    <xf numFmtId="5" fontId="0" fillId="0" borderId="18" xfId="1" applyNumberFormat="1" applyFont="1" applyBorder="1" applyAlignment="1">
      <alignment horizontal="right" vertical="center"/>
    </xf>
    <xf numFmtId="5" fontId="2" fillId="0" borderId="56" xfId="2" applyNumberFormat="1" applyFont="1" applyBorder="1" applyAlignment="1">
      <alignment horizontal="center" vertical="center"/>
    </xf>
    <xf numFmtId="5" fontId="2" fillId="0" borderId="63" xfId="2" applyNumberFormat="1" applyFont="1" applyBorder="1" applyAlignment="1">
      <alignment horizontal="center" vertical="center"/>
    </xf>
    <xf numFmtId="5" fontId="7" fillId="2" borderId="14" xfId="2" applyNumberFormat="1" applyFont="1" applyFill="1" applyBorder="1" applyAlignment="1">
      <alignment horizontal="center" vertical="center"/>
    </xf>
    <xf numFmtId="5" fontId="0" fillId="2" borderId="12" xfId="2" applyNumberFormat="1" applyFont="1" applyFill="1" applyBorder="1" applyAlignment="1">
      <alignment horizontal="center" vertical="center"/>
    </xf>
    <xf numFmtId="5" fontId="0" fillId="2" borderId="21" xfId="2" applyNumberFormat="1" applyFont="1" applyFill="1" applyBorder="1" applyAlignment="1">
      <alignment horizontal="center" vertical="center"/>
    </xf>
    <xf numFmtId="5" fontId="7" fillId="2" borderId="15" xfId="2" applyNumberFormat="1" applyFont="1" applyFill="1" applyBorder="1" applyAlignment="1">
      <alignment horizontal="center" vertical="center"/>
    </xf>
    <xf numFmtId="5" fontId="0" fillId="2" borderId="0" xfId="2" applyNumberFormat="1" applyFont="1" applyFill="1" applyBorder="1" applyAlignment="1">
      <alignment horizontal="center" vertical="center"/>
    </xf>
    <xf numFmtId="5" fontId="0" fillId="2" borderId="22" xfId="2" applyNumberFormat="1" applyFont="1" applyFill="1" applyBorder="1" applyAlignment="1">
      <alignment horizontal="center" vertical="center"/>
    </xf>
    <xf numFmtId="5" fontId="2" fillId="2" borderId="39" xfId="2" applyNumberFormat="1" applyFont="1" applyFill="1" applyBorder="1" applyAlignment="1">
      <alignment horizontal="center" vertical="center"/>
    </xf>
    <xf numFmtId="5" fontId="0" fillId="0" borderId="0" xfId="0" applyNumberFormat="1" applyFont="1" applyBorder="1" applyAlignment="1">
      <alignment horizontal="center" vertical="center"/>
    </xf>
    <xf numFmtId="5" fontId="0" fillId="0" borderId="2" xfId="0" applyNumberFormat="1" applyFont="1" applyBorder="1" applyAlignment="1">
      <alignment horizontal="center" vertical="center"/>
    </xf>
    <xf numFmtId="5" fontId="0" fillId="0" borderId="42" xfId="0" applyNumberFormat="1" applyFont="1" applyBorder="1" applyAlignment="1">
      <alignment horizontal="center" vertical="center"/>
    </xf>
    <xf numFmtId="5" fontId="2" fillId="2" borderId="31" xfId="2" applyNumberFormat="1" applyFont="1" applyFill="1" applyBorder="1" applyAlignment="1">
      <alignment horizontal="center" vertical="center"/>
    </xf>
    <xf numFmtId="5" fontId="2" fillId="2" borderId="37" xfId="2" applyNumberFormat="1" applyFont="1" applyFill="1" applyBorder="1" applyAlignment="1">
      <alignment horizontal="center" vertical="center"/>
    </xf>
    <xf numFmtId="5" fontId="2" fillId="2" borderId="35" xfId="2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5" fillId="0" borderId="0" xfId="0" applyNumberFormat="1" applyFont="1" applyFill="1" applyBorder="1" applyAlignment="1">
      <alignment horizontal="center"/>
    </xf>
    <xf numFmtId="0" fontId="25" fillId="0" borderId="0" xfId="0" applyNumberFormat="1" applyFont="1" applyFill="1" applyBorder="1" applyAlignment="1">
      <alignment horizontal="left"/>
    </xf>
    <xf numFmtId="0" fontId="18" fillId="0" borderId="0" xfId="0" applyFont="1" applyAlignment="1">
      <alignment horizontal="center"/>
    </xf>
    <xf numFmtId="0" fontId="11" fillId="0" borderId="0" xfId="0" applyNumberFormat="1" applyFont="1" applyFill="1" applyAlignment="1">
      <alignment horizontal="center"/>
    </xf>
    <xf numFmtId="0" fontId="31" fillId="0" borderId="0" xfId="6" applyNumberFormat="1" applyFill="1" applyAlignment="1">
      <alignment horizontal="center" vertical="center"/>
    </xf>
    <xf numFmtId="5" fontId="8" fillId="0" borderId="0" xfId="0" applyNumberFormat="1" applyFont="1" applyFill="1" applyBorder="1" applyAlignment="1"/>
    <xf numFmtId="165" fontId="7" fillId="0" borderId="20" xfId="1" applyNumberFormat="1" applyFont="1" applyFill="1" applyBorder="1" applyAlignment="1">
      <alignment horizontal="right"/>
    </xf>
    <xf numFmtId="165" fontId="7" fillId="0" borderId="2" xfId="1" applyNumberFormat="1" applyFont="1" applyFill="1" applyBorder="1" applyAlignment="1">
      <alignment horizontal="right"/>
    </xf>
    <xf numFmtId="165" fontId="7" fillId="0" borderId="19" xfId="1" applyNumberFormat="1" applyFont="1" applyFill="1" applyBorder="1" applyAlignment="1">
      <alignment horizontal="right"/>
    </xf>
    <xf numFmtId="5" fontId="0" fillId="2" borderId="15" xfId="0" applyNumberFormat="1" applyFont="1" applyFill="1" applyBorder="1" applyAlignment="1">
      <alignment horizontal="right"/>
    </xf>
    <xf numFmtId="5" fontId="0" fillId="2" borderId="16" xfId="0" applyNumberFormat="1" applyFont="1" applyFill="1" applyBorder="1" applyAlignment="1">
      <alignment horizontal="right"/>
    </xf>
    <xf numFmtId="5" fontId="0" fillId="2" borderId="14" xfId="0" applyNumberFormat="1" applyFont="1" applyFill="1" applyBorder="1" applyAlignment="1">
      <alignment horizontal="right"/>
    </xf>
    <xf numFmtId="5" fontId="10" fillId="2" borderId="11" xfId="2" applyNumberFormat="1" applyFont="1" applyFill="1" applyBorder="1" applyAlignment="1">
      <alignment horizontal="right"/>
    </xf>
    <xf numFmtId="0" fontId="53" fillId="0" borderId="0" xfId="0" applyFont="1" applyFill="1" applyAlignment="1">
      <alignment horizontal="center"/>
    </xf>
    <xf numFmtId="180" fontId="43" fillId="2" borderId="14" xfId="0" applyNumberFormat="1" applyFont="1" applyFill="1" applyBorder="1" applyAlignment="1" applyProtection="1">
      <alignment horizontal="right"/>
    </xf>
    <xf numFmtId="0" fontId="43" fillId="0" borderId="0" xfId="0" applyFont="1"/>
    <xf numFmtId="0" fontId="55" fillId="3" borderId="4" xfId="0" applyFont="1" applyFill="1" applyBorder="1" applyAlignment="1"/>
    <xf numFmtId="5" fontId="8" fillId="2" borderId="16" xfId="0" applyNumberFormat="1" applyFont="1" applyFill="1" applyBorder="1" applyAlignment="1" applyProtection="1">
      <alignment horizontal="right"/>
    </xf>
    <xf numFmtId="5" fontId="8" fillId="2" borderId="11" xfId="0" applyNumberFormat="1" applyFont="1" applyFill="1" applyBorder="1" applyAlignment="1" applyProtection="1">
      <alignment horizontal="right"/>
    </xf>
    <xf numFmtId="5" fontId="8" fillId="2" borderId="23" xfId="0" applyNumberFormat="1" applyFont="1" applyFill="1" applyBorder="1" applyAlignment="1" applyProtection="1">
      <alignment horizontal="right"/>
    </xf>
    <xf numFmtId="178" fontId="7" fillId="2" borderId="107" xfId="0" applyNumberFormat="1" applyFont="1" applyFill="1" applyBorder="1" applyAlignment="1" applyProtection="1">
      <alignment horizontal="right"/>
    </xf>
    <xf numFmtId="178" fontId="7" fillId="2" borderId="3" xfId="0" applyNumberFormat="1" applyFont="1" applyFill="1" applyBorder="1" applyAlignment="1" applyProtection="1">
      <alignment horizontal="right"/>
    </xf>
    <xf numFmtId="178" fontId="7" fillId="2" borderId="108" xfId="0" applyNumberFormat="1" applyFont="1" applyFill="1" applyBorder="1" applyAlignment="1" applyProtection="1">
      <alignment horizontal="right"/>
    </xf>
    <xf numFmtId="178" fontId="7" fillId="2" borderId="20" xfId="0" applyNumberFormat="1" applyFont="1" applyFill="1" applyBorder="1" applyAlignment="1" applyProtection="1">
      <alignment horizontal="right"/>
    </xf>
    <xf numFmtId="178" fontId="7" fillId="2" borderId="2" xfId="0" applyNumberFormat="1" applyFont="1" applyFill="1" applyBorder="1" applyAlignment="1" applyProtection="1">
      <alignment horizontal="right"/>
    </xf>
    <xf numFmtId="178" fontId="7" fillId="2" borderId="7" xfId="0" applyNumberFormat="1" applyFont="1" applyFill="1" applyBorder="1" applyAlignment="1" applyProtection="1">
      <alignment horizontal="right"/>
    </xf>
    <xf numFmtId="5" fontId="8" fillId="2" borderId="19" xfId="0" applyNumberFormat="1" applyFont="1" applyFill="1" applyBorder="1" applyAlignment="1" applyProtection="1">
      <alignment horizontal="right"/>
    </xf>
    <xf numFmtId="0" fontId="7" fillId="0" borderId="0" xfId="0" applyFont="1" applyBorder="1" applyAlignment="1">
      <alignment horizontal="center" vertical="center" wrapText="1"/>
    </xf>
    <xf numFmtId="165" fontId="0" fillId="2" borderId="20" xfId="0" applyNumberFormat="1" applyFont="1" applyFill="1" applyBorder="1"/>
    <xf numFmtId="17" fontId="7" fillId="0" borderId="0" xfId="0" applyNumberFormat="1" applyFont="1" applyFill="1" applyBorder="1" applyAlignment="1">
      <alignment horizontal="center" vertical="center"/>
    </xf>
    <xf numFmtId="7" fontId="7" fillId="0" borderId="0" xfId="0" applyNumberFormat="1" applyFont="1" applyFill="1" applyBorder="1" applyAlignment="1">
      <alignment horizontal="center"/>
    </xf>
    <xf numFmtId="5" fontId="7" fillId="2" borderId="12" xfId="2" applyNumberFormat="1" applyFont="1" applyFill="1" applyBorder="1" applyAlignment="1">
      <alignment horizontal="center" vertical="center"/>
    </xf>
    <xf numFmtId="5" fontId="7" fillId="2" borderId="0" xfId="2" applyNumberFormat="1" applyFont="1" applyFill="1" applyBorder="1" applyAlignment="1">
      <alignment horizontal="center" vertical="center"/>
    </xf>
    <xf numFmtId="5" fontId="8" fillId="2" borderId="16" xfId="2" applyNumberFormat="1" applyFont="1" applyFill="1" applyBorder="1" applyAlignment="1">
      <alignment horizontal="center" vertical="center"/>
    </xf>
    <xf numFmtId="5" fontId="8" fillId="2" borderId="11" xfId="2" applyNumberFormat="1" applyFont="1" applyFill="1" applyBorder="1" applyAlignment="1">
      <alignment horizontal="center" vertical="center"/>
    </xf>
    <xf numFmtId="5" fontId="8" fillId="2" borderId="23" xfId="2" applyNumberFormat="1" applyFont="1" applyFill="1" applyBorder="1" applyAlignment="1">
      <alignment horizontal="center" vertical="center"/>
    </xf>
    <xf numFmtId="5" fontId="0" fillId="2" borderId="20" xfId="2" applyNumberFormat="1" applyFont="1" applyFill="1" applyBorder="1" applyAlignment="1">
      <alignment horizontal="center" vertical="center"/>
    </xf>
    <xf numFmtId="5" fontId="0" fillId="2" borderId="2" xfId="2" applyNumberFormat="1" applyFont="1" applyFill="1" applyBorder="1" applyAlignment="1">
      <alignment horizontal="center" vertical="center"/>
    </xf>
    <xf numFmtId="5" fontId="8" fillId="2" borderId="19" xfId="2" applyNumberFormat="1" applyFont="1" applyFill="1" applyBorder="1" applyAlignment="1">
      <alignment horizontal="center" vertical="center"/>
    </xf>
    <xf numFmtId="5" fontId="2" fillId="2" borderId="88" xfId="2" applyNumberFormat="1" applyFont="1" applyFill="1" applyBorder="1" applyAlignment="1">
      <alignment horizontal="center" vertical="center"/>
    </xf>
    <xf numFmtId="166" fontId="25" fillId="0" borderId="36" xfId="0" applyNumberFormat="1" applyFont="1" applyBorder="1" applyAlignment="1">
      <alignment horizontal="center"/>
    </xf>
    <xf numFmtId="7" fontId="7" fillId="0" borderId="8" xfId="0" applyNumberFormat="1" applyFont="1" applyFill="1" applyBorder="1"/>
    <xf numFmtId="7" fontId="7" fillId="0" borderId="13" xfId="0" applyNumberFormat="1" applyFont="1" applyFill="1" applyBorder="1"/>
    <xf numFmtId="39" fontId="7" fillId="2" borderId="8" xfId="0" applyNumberFormat="1" applyFont="1" applyFill="1" applyBorder="1"/>
    <xf numFmtId="39" fontId="7" fillId="2" borderId="13" xfId="0" applyNumberFormat="1" applyFont="1" applyFill="1" applyBorder="1"/>
    <xf numFmtId="7" fontId="8" fillId="0" borderId="10" xfId="0" applyNumberFormat="1" applyFont="1" applyFill="1" applyBorder="1"/>
    <xf numFmtId="7" fontId="8" fillId="2" borderId="38" xfId="0" applyNumberFormat="1" applyFont="1" applyFill="1" applyBorder="1"/>
    <xf numFmtId="7" fontId="8" fillId="2" borderId="8" xfId="0" applyNumberFormat="1" applyFont="1" applyFill="1" applyBorder="1"/>
    <xf numFmtId="39" fontId="8" fillId="2" borderId="8" xfId="0" applyNumberFormat="1" applyFont="1" applyFill="1" applyBorder="1"/>
    <xf numFmtId="39" fontId="8" fillId="2" borderId="13" xfId="0" applyNumberFormat="1" applyFont="1" applyFill="1" applyBorder="1"/>
    <xf numFmtId="7" fontId="8" fillId="0" borderId="28" xfId="0" applyNumberFormat="1" applyFont="1" applyFill="1" applyBorder="1"/>
    <xf numFmtId="7" fontId="8" fillId="2" borderId="109" xfId="0" applyNumberFormat="1" applyFont="1" applyFill="1" applyBorder="1"/>
    <xf numFmtId="7" fontId="8" fillId="2" borderId="110" xfId="0" applyNumberFormat="1" applyFont="1" applyFill="1" applyBorder="1"/>
    <xf numFmtId="39" fontId="8" fillId="2" borderId="110" xfId="0" applyNumberFormat="1" applyFont="1" applyFill="1" applyBorder="1"/>
    <xf numFmtId="39" fontId="8" fillId="2" borderId="111" xfId="0" applyNumberFormat="1" applyFont="1" applyFill="1" applyBorder="1"/>
    <xf numFmtId="166" fontId="25" fillId="0" borderId="26" xfId="0" applyNumberFormat="1" applyFont="1" applyBorder="1" applyAlignment="1">
      <alignment horizontal="center" wrapText="1"/>
    </xf>
    <xf numFmtId="176" fontId="31" fillId="0" borderId="12" xfId="6" applyNumberFormat="1" applyBorder="1" applyAlignment="1">
      <alignment horizontal="center" vertical="center"/>
    </xf>
    <xf numFmtId="166" fontId="2" fillId="0" borderId="11" xfId="0" applyNumberFormat="1" applyFont="1" applyBorder="1" applyAlignment="1">
      <alignment horizontal="center"/>
    </xf>
    <xf numFmtId="165" fontId="0" fillId="0" borderId="12" xfId="1" applyNumberFormat="1" applyFont="1" applyBorder="1" applyAlignment="1">
      <alignment vertical="center"/>
    </xf>
    <xf numFmtId="178" fontId="0" fillId="0" borderId="12" xfId="0" applyNumberFormat="1" applyBorder="1" applyAlignment="1">
      <alignment vertical="center"/>
    </xf>
    <xf numFmtId="176" fontId="0" fillId="2" borderId="30" xfId="0" applyNumberFormat="1" applyFill="1" applyBorder="1"/>
    <xf numFmtId="165" fontId="0" fillId="2" borderId="38" xfId="1" applyNumberFormat="1" applyFont="1" applyFill="1" applyBorder="1"/>
    <xf numFmtId="165" fontId="0" fillId="2" borderId="8" xfId="1" applyNumberFormat="1" applyFont="1" applyFill="1" applyBorder="1"/>
    <xf numFmtId="165" fontId="0" fillId="2" borderId="13" xfId="1" applyNumberFormat="1" applyFont="1" applyFill="1" applyBorder="1"/>
    <xf numFmtId="178" fontId="0" fillId="2" borderId="38" xfId="1" applyNumberFormat="1" applyFont="1" applyFill="1" applyBorder="1"/>
    <xf numFmtId="178" fontId="0" fillId="2" borderId="8" xfId="1" applyNumberFormat="1" applyFont="1" applyFill="1" applyBorder="1"/>
    <xf numFmtId="178" fontId="0" fillId="2" borderId="13" xfId="1" applyNumberFormat="1" applyFont="1" applyFill="1" applyBorder="1"/>
    <xf numFmtId="183" fontId="0" fillId="0" borderId="42" xfId="0" applyNumberFormat="1" applyFont="1" applyBorder="1" applyAlignment="1">
      <alignment vertical="center"/>
    </xf>
    <xf numFmtId="0" fontId="18" fillId="0" borderId="94" xfId="0" applyNumberFormat="1" applyFont="1" applyBorder="1" applyAlignment="1">
      <alignment horizontal="center" wrapText="1"/>
    </xf>
    <xf numFmtId="37" fontId="0" fillId="2" borderId="38" xfId="0" applyNumberFormat="1" applyFont="1" applyFill="1" applyBorder="1"/>
    <xf numFmtId="5" fontId="0" fillId="2" borderId="8" xfId="0" applyNumberFormat="1" applyFont="1" applyFill="1" applyBorder="1"/>
    <xf numFmtId="7" fontId="0" fillId="2" borderId="8" xfId="0" applyNumberFormat="1" applyFont="1" applyFill="1" applyBorder="1"/>
    <xf numFmtId="5" fontId="2" fillId="2" borderId="90" xfId="0" applyNumberFormat="1" applyFont="1" applyFill="1" applyBorder="1"/>
    <xf numFmtId="5" fontId="8" fillId="2" borderId="30" xfId="0" applyNumberFormat="1" applyFont="1" applyFill="1" applyBorder="1"/>
    <xf numFmtId="176" fontId="0" fillId="2" borderId="38" xfId="0" applyNumberFormat="1" applyFont="1" applyFill="1" applyBorder="1"/>
    <xf numFmtId="5" fontId="2" fillId="2" borderId="30" xfId="0" applyNumberFormat="1" applyFont="1" applyFill="1" applyBorder="1"/>
    <xf numFmtId="176" fontId="7" fillId="2" borderId="38" xfId="0" applyNumberFormat="1" applyFont="1" applyFill="1" applyBorder="1"/>
    <xf numFmtId="176" fontId="7" fillId="2" borderId="8" xfId="0" applyNumberFormat="1" applyFont="1" applyFill="1" applyBorder="1"/>
    <xf numFmtId="176" fontId="7" fillId="2" borderId="13" xfId="0" applyNumberFormat="1" applyFont="1" applyFill="1" applyBorder="1"/>
    <xf numFmtId="0" fontId="2" fillId="0" borderId="40" xfId="0" applyFont="1" applyFill="1" applyBorder="1" applyAlignment="1">
      <alignment horizontal="center" wrapText="1"/>
    </xf>
    <xf numFmtId="0" fontId="56" fillId="0" borderId="0" xfId="0" applyFont="1" applyAlignment="1">
      <alignment horizontal="right"/>
    </xf>
    <xf numFmtId="3" fontId="0" fillId="2" borderId="16" xfId="0" applyNumberFormat="1" applyFont="1" applyFill="1" applyBorder="1"/>
    <xf numFmtId="3" fontId="0" fillId="2" borderId="11" xfId="0" applyNumberFormat="1" applyFont="1" applyFill="1" applyBorder="1"/>
    <xf numFmtId="3" fontId="0" fillId="2" borderId="23" xfId="0" applyNumberFormat="1" applyFont="1" applyFill="1" applyBorder="1"/>
    <xf numFmtId="3" fontId="0" fillId="2" borderId="38" xfId="0" applyNumberFormat="1" applyFont="1" applyFill="1" applyBorder="1"/>
    <xf numFmtId="3" fontId="0" fillId="2" borderId="8" xfId="0" applyNumberFormat="1" applyFont="1" applyFill="1" applyBorder="1"/>
    <xf numFmtId="3" fontId="0" fillId="2" borderId="13" xfId="0" applyNumberFormat="1" applyFont="1" applyFill="1" applyBorder="1"/>
    <xf numFmtId="5" fontId="7" fillId="2" borderId="38" xfId="0" applyNumberFormat="1" applyFont="1" applyFill="1" applyBorder="1"/>
    <xf numFmtId="5" fontId="7" fillId="2" borderId="8" xfId="0" applyNumberFormat="1" applyFont="1" applyFill="1" applyBorder="1"/>
    <xf numFmtId="5" fontId="8" fillId="2" borderId="90" xfId="0" applyNumberFormat="1" applyFont="1" applyFill="1" applyBorder="1"/>
    <xf numFmtId="169" fontId="7" fillId="0" borderId="12" xfId="4" applyNumberFormat="1" applyFont="1" applyBorder="1"/>
    <xf numFmtId="169" fontId="7" fillId="0" borderId="11" xfId="4" applyNumberFormat="1" applyFont="1" applyBorder="1"/>
    <xf numFmtId="0" fontId="7" fillId="0" borderId="37" xfId="0" applyFont="1" applyBorder="1"/>
    <xf numFmtId="3" fontId="7" fillId="0" borderId="12" xfId="0" applyNumberFormat="1" applyFont="1" applyBorder="1" applyAlignment="1">
      <alignment horizontal="center"/>
    </xf>
    <xf numFmtId="3" fontId="7" fillId="0" borderId="11" xfId="0" applyNumberFormat="1" applyFont="1" applyBorder="1" applyAlignment="1">
      <alignment horizontal="center"/>
    </xf>
    <xf numFmtId="5" fontId="0" fillId="2" borderId="38" xfId="1" applyNumberFormat="1" applyFont="1" applyFill="1" applyBorder="1"/>
    <xf numFmtId="5" fontId="0" fillId="2" borderId="8" xfId="1" applyNumberFormat="1" applyFont="1" applyFill="1" applyBorder="1"/>
    <xf numFmtId="5" fontId="2" fillId="2" borderId="90" xfId="1" applyNumberFormat="1" applyFont="1" applyFill="1" applyBorder="1"/>
    <xf numFmtId="3" fontId="7" fillId="2" borderId="112" xfId="0" applyNumberFormat="1" applyFont="1" applyFill="1" applyBorder="1"/>
    <xf numFmtId="3" fontId="7" fillId="2" borderId="113" xfId="0" applyNumberFormat="1" applyFont="1" applyFill="1" applyBorder="1"/>
    <xf numFmtId="5" fontId="7" fillId="2" borderId="114" xfId="0" applyNumberFormat="1" applyFont="1" applyFill="1" applyBorder="1"/>
    <xf numFmtId="5" fontId="7" fillId="2" borderId="115" xfId="0" applyNumberFormat="1" applyFont="1" applyFill="1" applyBorder="1"/>
    <xf numFmtId="5" fontId="7" fillId="2" borderId="86" xfId="0" applyNumberFormat="1" applyFont="1" applyFill="1" applyBorder="1"/>
    <xf numFmtId="5" fontId="7" fillId="2" borderId="87" xfId="0" applyNumberFormat="1" applyFont="1" applyFill="1" applyBorder="1"/>
    <xf numFmtId="5" fontId="37" fillId="2" borderId="86" xfId="0" applyNumberFormat="1" applyFont="1" applyFill="1" applyBorder="1"/>
    <xf numFmtId="5" fontId="37" fillId="2" borderId="87" xfId="0" applyNumberFormat="1" applyFont="1" applyFill="1" applyBorder="1"/>
    <xf numFmtId="5" fontId="7" fillId="2" borderId="116" xfId="0" applyNumberFormat="1" applyFont="1" applyFill="1" applyBorder="1"/>
    <xf numFmtId="5" fontId="7" fillId="2" borderId="117" xfId="0" applyNumberFormat="1" applyFont="1" applyFill="1" applyBorder="1"/>
    <xf numFmtId="5" fontId="8" fillId="2" borderId="112" xfId="0" applyNumberFormat="1" applyFont="1" applyFill="1" applyBorder="1"/>
    <xf numFmtId="5" fontId="8" fillId="2" borderId="113" xfId="0" applyNumberFormat="1" applyFont="1" applyFill="1" applyBorder="1"/>
    <xf numFmtId="165" fontId="7" fillId="2" borderId="114" xfId="1" applyNumberFormat="1" applyFont="1" applyFill="1" applyBorder="1"/>
    <xf numFmtId="165" fontId="7" fillId="2" borderId="115" xfId="1" applyNumberFormat="1" applyFont="1" applyFill="1" applyBorder="1"/>
    <xf numFmtId="5" fontId="8" fillId="2" borderId="86" xfId="0" applyNumberFormat="1" applyFont="1" applyFill="1" applyBorder="1"/>
    <xf numFmtId="5" fontId="8" fillId="2" borderId="87" xfId="0" applyNumberFormat="1" applyFont="1" applyFill="1" applyBorder="1"/>
    <xf numFmtId="5" fontId="8" fillId="2" borderId="116" xfId="0" applyNumberFormat="1" applyFont="1" applyFill="1" applyBorder="1"/>
    <xf numFmtId="5" fontId="8" fillId="2" borderId="117" xfId="0" applyNumberFormat="1" applyFont="1" applyFill="1" applyBorder="1"/>
    <xf numFmtId="5" fontId="2" fillId="2" borderId="107" xfId="0" applyNumberFormat="1" applyFont="1" applyFill="1" applyBorder="1"/>
    <xf numFmtId="5" fontId="2" fillId="2" borderId="3" xfId="0" applyNumberFormat="1" applyFont="1" applyFill="1" applyBorder="1"/>
    <xf numFmtId="5" fontId="2" fillId="2" borderId="108" xfId="0" applyNumberFormat="1" applyFont="1" applyFill="1" applyBorder="1"/>
    <xf numFmtId="5" fontId="0" fillId="0" borderId="11" xfId="0" applyNumberFormat="1" applyFont="1" applyBorder="1"/>
    <xf numFmtId="5" fontId="0" fillId="2" borderId="38" xfId="0" applyNumberFormat="1" applyFont="1" applyFill="1" applyBorder="1"/>
    <xf numFmtId="178" fontId="2" fillId="2" borderId="38" xfId="0" applyNumberFormat="1" applyFont="1" applyFill="1" applyBorder="1"/>
    <xf numFmtId="178" fontId="2" fillId="2" borderId="13" xfId="0" applyNumberFormat="1" applyFont="1" applyFill="1" applyBorder="1"/>
    <xf numFmtId="178" fontId="0" fillId="2" borderId="38" xfId="0" applyNumberFormat="1" applyFont="1" applyFill="1" applyBorder="1"/>
    <xf numFmtId="5" fontId="15" fillId="2" borderId="8" xfId="0" applyNumberFormat="1" applyFont="1" applyFill="1" applyBorder="1"/>
    <xf numFmtId="0" fontId="2" fillId="0" borderId="83" xfId="0" applyFont="1" applyFill="1" applyBorder="1" applyAlignment="1">
      <alignment horizontal="center" wrapText="1"/>
    </xf>
    <xf numFmtId="0" fontId="8" fillId="0" borderId="87" xfId="0" applyFont="1" applyFill="1" applyBorder="1"/>
    <xf numFmtId="0" fontId="8" fillId="0" borderId="42" xfId="0" applyFont="1" applyFill="1" applyBorder="1"/>
    <xf numFmtId="5" fontId="7" fillId="2" borderId="95" xfId="0" applyNumberFormat="1" applyFont="1" applyFill="1" applyBorder="1" applyAlignment="1">
      <alignment horizontal="right"/>
    </xf>
    <xf numFmtId="5" fontId="7" fillId="2" borderId="42" xfId="0" applyNumberFormat="1" applyFont="1" applyFill="1" applyBorder="1" applyAlignment="1">
      <alignment horizontal="right"/>
    </xf>
    <xf numFmtId="5" fontId="7" fillId="2" borderId="54" xfId="0" applyNumberFormat="1" applyFont="1" applyFill="1" applyBorder="1" applyAlignment="1">
      <alignment horizontal="right"/>
    </xf>
    <xf numFmtId="5" fontId="7" fillId="2" borderId="41" xfId="0" applyNumberFormat="1" applyFont="1" applyFill="1" applyBorder="1" applyAlignment="1">
      <alignment horizontal="right"/>
    </xf>
    <xf numFmtId="5" fontId="8" fillId="2" borderId="53" xfId="0" applyNumberFormat="1" applyFont="1" applyFill="1" applyBorder="1" applyAlignment="1">
      <alignment horizontal="right"/>
    </xf>
    <xf numFmtId="5" fontId="7" fillId="2" borderId="91" xfId="0" applyNumberFormat="1" applyFont="1" applyFill="1" applyBorder="1" applyAlignment="1">
      <alignment horizontal="right"/>
    </xf>
    <xf numFmtId="5" fontId="7" fillId="2" borderId="118" xfId="0" applyNumberFormat="1" applyFont="1" applyFill="1" applyBorder="1" applyAlignment="1">
      <alignment horizontal="right"/>
    </xf>
    <xf numFmtId="0" fontId="7" fillId="2" borderId="91" xfId="0" applyNumberFormat="1" applyFont="1" applyFill="1" applyBorder="1" applyAlignment="1">
      <alignment horizontal="right"/>
    </xf>
    <xf numFmtId="5" fontId="8" fillId="2" borderId="119" xfId="0" applyNumberFormat="1" applyFont="1" applyFill="1" applyBorder="1" applyAlignment="1">
      <alignment horizontal="right"/>
    </xf>
    <xf numFmtId="5" fontId="7" fillId="2" borderId="120" xfId="0" applyNumberFormat="1" applyFont="1" applyFill="1" applyBorder="1" applyAlignment="1">
      <alignment horizontal="right"/>
    </xf>
    <xf numFmtId="5" fontId="8" fillId="2" borderId="121" xfId="0" applyNumberFormat="1" applyFont="1" applyFill="1" applyBorder="1" applyAlignment="1">
      <alignment horizontal="right"/>
    </xf>
    <xf numFmtId="5" fontId="7" fillId="2" borderId="27" xfId="0" applyNumberFormat="1" applyFont="1" applyFill="1" applyBorder="1" applyAlignment="1">
      <alignment horizontal="right"/>
    </xf>
    <xf numFmtId="5" fontId="7" fillId="2" borderId="10" xfId="0" applyNumberFormat="1" applyFont="1" applyFill="1" applyBorder="1" applyAlignment="1">
      <alignment horizontal="right"/>
    </xf>
    <xf numFmtId="5" fontId="7" fillId="2" borderId="32" xfId="0" applyNumberFormat="1" applyFont="1" applyFill="1" applyBorder="1" applyAlignment="1">
      <alignment horizontal="right"/>
    </xf>
    <xf numFmtId="0" fontId="7" fillId="2" borderId="10" xfId="0" applyNumberFormat="1" applyFont="1" applyFill="1" applyBorder="1" applyAlignment="1">
      <alignment horizontal="right"/>
    </xf>
    <xf numFmtId="5" fontId="8" fillId="2" borderId="122" xfId="0" applyNumberFormat="1" applyFont="1" applyFill="1" applyBorder="1" applyAlignment="1">
      <alignment horizontal="right"/>
    </xf>
    <xf numFmtId="5" fontId="8" fillId="2" borderId="28" xfId="0" applyNumberFormat="1" applyFont="1" applyFill="1" applyBorder="1" applyAlignment="1">
      <alignment horizontal="right"/>
    </xf>
    <xf numFmtId="5" fontId="8" fillId="2" borderId="97" xfId="0" applyNumberFormat="1" applyFont="1" applyFill="1" applyBorder="1" applyAlignment="1">
      <alignment horizontal="right"/>
    </xf>
    <xf numFmtId="2" fontId="7" fillId="0" borderId="97" xfId="0" applyNumberFormat="1" applyFont="1" applyBorder="1"/>
    <xf numFmtId="2" fontId="7" fillId="0" borderId="13" xfId="0" applyNumberFormat="1" applyFont="1" applyBorder="1"/>
    <xf numFmtId="2" fontId="7" fillId="0" borderId="0" xfId="1" applyNumberFormat="1" applyFont="1" applyBorder="1"/>
    <xf numFmtId="2" fontId="7" fillId="0" borderId="2" xfId="1" applyNumberFormat="1" applyFont="1" applyBorder="1"/>
    <xf numFmtId="0" fontId="8" fillId="0" borderId="0" xfId="0" applyFont="1" applyBorder="1"/>
    <xf numFmtId="7" fontId="7" fillId="2" borderId="38" xfId="0" applyNumberFormat="1" applyFont="1" applyFill="1" applyBorder="1"/>
    <xf numFmtId="7" fontId="7" fillId="2" borderId="8" xfId="0" applyNumberFormat="1" applyFont="1" applyFill="1" applyBorder="1"/>
    <xf numFmtId="7" fontId="8" fillId="2" borderId="27" xfId="0" applyNumberFormat="1" applyFont="1" applyFill="1" applyBorder="1"/>
    <xf numFmtId="7" fontId="8" fillId="2" borderId="10" xfId="0" applyNumberFormat="1" applyFont="1" applyFill="1" applyBorder="1"/>
    <xf numFmtId="39" fontId="8" fillId="2" borderId="10" xfId="0" applyNumberFormat="1" applyFont="1" applyFill="1" applyBorder="1"/>
    <xf numFmtId="39" fontId="8" fillId="2" borderId="28" xfId="0" applyNumberFormat="1" applyFont="1" applyFill="1" applyBorder="1"/>
    <xf numFmtId="7" fontId="7" fillId="0" borderId="2" xfId="0" applyNumberFormat="1" applyFont="1" applyFill="1" applyBorder="1"/>
    <xf numFmtId="7" fontId="7" fillId="2" borderId="20" xfId="0" applyNumberFormat="1" applyFont="1" applyFill="1" applyBorder="1"/>
    <xf numFmtId="7" fontId="7" fillId="2" borderId="2" xfId="0" applyNumberFormat="1" applyFont="1" applyFill="1" applyBorder="1"/>
    <xf numFmtId="39" fontId="7" fillId="2" borderId="2" xfId="0" applyNumberFormat="1" applyFont="1" applyFill="1" applyBorder="1"/>
    <xf numFmtId="39" fontId="7" fillId="2" borderId="19" xfId="0" applyNumberFormat="1" applyFont="1" applyFill="1" applyBorder="1"/>
    <xf numFmtId="17" fontId="8" fillId="0" borderId="6" xfId="0" applyNumberFormat="1" applyFont="1" applyFill="1" applyBorder="1" applyAlignment="1">
      <alignment horizontal="center"/>
    </xf>
    <xf numFmtId="166" fontId="8" fillId="0" borderId="8" xfId="0" applyNumberFormat="1" applyFont="1" applyFill="1" applyBorder="1" applyAlignment="1">
      <alignment horizontal="center"/>
    </xf>
    <xf numFmtId="165" fontId="8" fillId="0" borderId="6" xfId="0" applyNumberFormat="1" applyFont="1" applyFill="1" applyBorder="1"/>
    <xf numFmtId="168" fontId="7" fillId="0" borderId="8" xfId="0" applyNumberFormat="1" applyFont="1" applyFill="1" applyBorder="1"/>
    <xf numFmtId="170" fontId="7" fillId="0" borderId="8" xfId="0" applyNumberFormat="1" applyFont="1" applyFill="1" applyBorder="1"/>
    <xf numFmtId="168" fontId="7" fillId="0" borderId="45" xfId="0" applyNumberFormat="1" applyFont="1" applyFill="1" applyBorder="1"/>
    <xf numFmtId="0" fontId="7" fillId="0" borderId="8" xfId="0" applyFont="1" applyFill="1" applyBorder="1" applyAlignment="1">
      <alignment horizontal="center"/>
    </xf>
    <xf numFmtId="165" fontId="7" fillId="0" borderId="36" xfId="0" applyNumberFormat="1" applyFont="1" applyFill="1" applyBorder="1"/>
    <xf numFmtId="5" fontId="37" fillId="0" borderId="8" xfId="0" applyNumberFormat="1" applyFont="1" applyFill="1" applyBorder="1"/>
    <xf numFmtId="3" fontId="7" fillId="2" borderId="30" xfId="0" applyNumberFormat="1" applyFont="1" applyFill="1" applyBorder="1"/>
    <xf numFmtId="10" fontId="7" fillId="0" borderId="8" xfId="0" applyNumberFormat="1" applyFont="1" applyFill="1" applyBorder="1"/>
    <xf numFmtId="5" fontId="37" fillId="2" borderId="8" xfId="0" applyNumberFormat="1" applyFont="1" applyFill="1" applyBorder="1"/>
    <xf numFmtId="5" fontId="7" fillId="2" borderId="13" xfId="0" applyNumberFormat="1" applyFont="1" applyFill="1" applyBorder="1"/>
    <xf numFmtId="171" fontId="7" fillId="0" borderId="8" xfId="0" applyNumberFormat="1" applyFont="1" applyFill="1" applyBorder="1"/>
    <xf numFmtId="172" fontId="7" fillId="0" borderId="8" xfId="0" applyNumberFormat="1" applyFont="1" applyFill="1" applyBorder="1"/>
    <xf numFmtId="165" fontId="7" fillId="2" borderId="38" xfId="1" applyNumberFormat="1" applyFont="1" applyFill="1" applyBorder="1"/>
    <xf numFmtId="5" fontId="8" fillId="2" borderId="8" xfId="0" applyNumberFormat="1" applyFont="1" applyFill="1" applyBorder="1"/>
    <xf numFmtId="5" fontId="8" fillId="2" borderId="13" xfId="0" applyNumberFormat="1" applyFont="1" applyFill="1" applyBorder="1"/>
    <xf numFmtId="5" fontId="7" fillId="0" borderId="36" xfId="0" applyNumberFormat="1" applyFont="1" applyFill="1" applyBorder="1"/>
    <xf numFmtId="5" fontId="7" fillId="0" borderId="45" xfId="0" applyNumberFormat="1" applyFont="1" applyFill="1" applyBorder="1"/>
    <xf numFmtId="5" fontId="8" fillId="0" borderId="6" xfId="0" applyNumberFormat="1" applyFont="1" applyFill="1" applyBorder="1"/>
    <xf numFmtId="5" fontId="8" fillId="0" borderId="36" xfId="0" applyNumberFormat="1" applyFont="1" applyFill="1" applyBorder="1"/>
    <xf numFmtId="5" fontId="8" fillId="0" borderId="45" xfId="0" applyNumberFormat="1" applyFont="1" applyFill="1" applyBorder="1"/>
    <xf numFmtId="166" fontId="7" fillId="0" borderId="8" xfId="0" applyNumberFormat="1" applyFont="1" applyFill="1" applyBorder="1"/>
    <xf numFmtId="167" fontId="7" fillId="0" borderId="8" xfId="2" applyNumberFormat="1" applyFont="1" applyFill="1" applyBorder="1"/>
    <xf numFmtId="5" fontId="8" fillId="0" borderId="72" xfId="0" applyNumberFormat="1" applyFont="1" applyFill="1" applyBorder="1"/>
    <xf numFmtId="5" fontId="8" fillId="0" borderId="57" xfId="0" applyNumberFormat="1" applyFont="1" applyFill="1" applyBorder="1"/>
    <xf numFmtId="176" fontId="7" fillId="2" borderId="19" xfId="0" applyNumberFormat="1" applyFont="1" applyFill="1" applyBorder="1"/>
    <xf numFmtId="176" fontId="7" fillId="2" borderId="80" xfId="0" applyNumberFormat="1" applyFont="1" applyFill="1" applyBorder="1"/>
    <xf numFmtId="176" fontId="7" fillId="2" borderId="67" xfId="0" applyNumberFormat="1" applyFont="1" applyFill="1" applyBorder="1"/>
    <xf numFmtId="176" fontId="7" fillId="2" borderId="81" xfId="0" applyNumberFormat="1" applyFont="1" applyFill="1" applyBorder="1"/>
    <xf numFmtId="0" fontId="44" fillId="0" borderId="1" xfId="0" applyNumberFormat="1" applyFont="1" applyFill="1" applyBorder="1" applyAlignment="1">
      <alignment horizontal="right" wrapText="1"/>
    </xf>
    <xf numFmtId="165" fontId="0" fillId="2" borderId="101" xfId="0" applyNumberFormat="1" applyFill="1" applyBorder="1"/>
    <xf numFmtId="165" fontId="0" fillId="2" borderId="100" xfId="0" applyNumberFormat="1" applyFill="1" applyBorder="1"/>
    <xf numFmtId="165" fontId="0" fillId="2" borderId="81" xfId="0" applyNumberFormat="1" applyFill="1" applyBorder="1"/>
    <xf numFmtId="165" fontId="0" fillId="2" borderId="102" xfId="0" applyNumberFormat="1" applyFill="1" applyBorder="1"/>
    <xf numFmtId="165" fontId="0" fillId="2" borderId="8" xfId="0" applyNumberFormat="1" applyFill="1" applyBorder="1"/>
    <xf numFmtId="165" fontId="0" fillId="2" borderId="45" xfId="0" applyNumberFormat="1" applyFill="1" applyBorder="1"/>
    <xf numFmtId="165" fontId="0" fillId="2" borderId="104" xfId="0" applyNumberFormat="1" applyFill="1" applyBorder="1"/>
    <xf numFmtId="182" fontId="0" fillId="0" borderId="10" xfId="0" applyNumberFormat="1" applyFont="1" applyBorder="1"/>
    <xf numFmtId="182" fontId="2" fillId="0" borderId="10" xfId="0" applyNumberFormat="1" applyFont="1" applyBorder="1"/>
    <xf numFmtId="182" fontId="2" fillId="0" borderId="32" xfId="0" applyNumberFormat="1" applyFont="1" applyBorder="1"/>
    <xf numFmtId="182" fontId="0" fillId="0" borderId="8" xfId="0" applyNumberFormat="1" applyFont="1" applyBorder="1"/>
    <xf numFmtId="182" fontId="2" fillId="0" borderId="8" xfId="0" applyNumberFormat="1" applyFont="1" applyBorder="1"/>
    <xf numFmtId="182" fontId="2" fillId="0" borderId="45" xfId="0" applyNumberFormat="1" applyFont="1" applyBorder="1"/>
    <xf numFmtId="165" fontId="7" fillId="2" borderId="101" xfId="0" applyNumberFormat="1" applyFont="1" applyFill="1" applyBorder="1"/>
    <xf numFmtId="165" fontId="0" fillId="2" borderId="101" xfId="0" applyNumberFormat="1" applyFont="1" applyFill="1" applyBorder="1"/>
    <xf numFmtId="165" fontId="0" fillId="2" borderId="100" xfId="0" applyNumberFormat="1" applyFont="1" applyFill="1" applyBorder="1"/>
    <xf numFmtId="165" fontId="7" fillId="2" borderId="8" xfId="0" applyNumberFormat="1" applyFont="1" applyFill="1" applyBorder="1"/>
    <xf numFmtId="165" fontId="0" fillId="2" borderId="8" xfId="0" applyNumberFormat="1" applyFont="1" applyFill="1" applyBorder="1"/>
    <xf numFmtId="165" fontId="0" fillId="2" borderId="45" xfId="0" applyNumberFormat="1" applyFont="1" applyFill="1" applyBorder="1"/>
    <xf numFmtId="7" fontId="0" fillId="2" borderId="102" xfId="0" applyNumberFormat="1" applyFill="1" applyBorder="1"/>
    <xf numFmtId="7" fontId="0" fillId="2" borderId="45" xfId="0" applyNumberFormat="1" applyFill="1" applyBorder="1"/>
    <xf numFmtId="7" fontId="0" fillId="2" borderId="104" xfId="0" applyNumberFormat="1" applyFill="1" applyBorder="1"/>
    <xf numFmtId="5" fontId="2" fillId="2" borderId="8" xfId="0" applyNumberFormat="1" applyFont="1" applyFill="1" applyBorder="1"/>
    <xf numFmtId="5" fontId="2" fillId="2" borderId="45" xfId="0" applyNumberFormat="1" applyFont="1" applyFill="1" applyBorder="1"/>
    <xf numFmtId="5" fontId="0" fillId="2" borderId="104" xfId="0" applyNumberFormat="1" applyFont="1" applyFill="1" applyBorder="1"/>
    <xf numFmtId="165" fontId="0" fillId="2" borderId="102" xfId="0" applyNumberFormat="1" applyFont="1" applyFill="1" applyBorder="1"/>
    <xf numFmtId="166" fontId="14" fillId="0" borderId="124" xfId="0" applyNumberFormat="1" applyFont="1" applyBorder="1" applyAlignment="1">
      <alignment horizontal="center"/>
    </xf>
    <xf numFmtId="165" fontId="45" fillId="0" borderId="126" xfId="0" applyNumberFormat="1" applyFont="1" applyBorder="1"/>
    <xf numFmtId="0" fontId="0" fillId="0" borderId="68" xfId="0" applyBorder="1"/>
    <xf numFmtId="165" fontId="0" fillId="0" borderId="126" xfId="1" applyNumberFormat="1" applyFont="1" applyFill="1" applyBorder="1"/>
    <xf numFmtId="0" fontId="0" fillId="0" borderId="68" xfId="0" applyFill="1" applyBorder="1"/>
    <xf numFmtId="165" fontId="0" fillId="0" borderId="2" xfId="1" applyNumberFormat="1" applyFont="1" applyBorder="1"/>
    <xf numFmtId="165" fontId="45" fillId="0" borderId="68" xfId="0" applyNumberFormat="1" applyFont="1" applyBorder="1"/>
    <xf numFmtId="0" fontId="0" fillId="0" borderId="126" xfId="0" applyFont="1" applyBorder="1"/>
    <xf numFmtId="7" fontId="0" fillId="0" borderId="68" xfId="0" applyNumberFormat="1" applyFont="1" applyBorder="1"/>
    <xf numFmtId="0" fontId="0" fillId="0" borderId="125" xfId="0" applyFont="1" applyBorder="1"/>
    <xf numFmtId="0" fontId="2" fillId="0" borderId="0" xfId="0" applyFont="1" applyFill="1" applyBorder="1" applyAlignment="1">
      <alignment horizontal="center" wrapText="1"/>
    </xf>
    <xf numFmtId="5" fontId="8" fillId="0" borderId="0" xfId="0" applyNumberFormat="1" applyFont="1" applyBorder="1"/>
    <xf numFmtId="5" fontId="2" fillId="0" borderId="127" xfId="0" applyNumberFormat="1" applyFont="1" applyBorder="1"/>
    <xf numFmtId="5" fontId="0" fillId="2" borderId="13" xfId="0" applyNumberFormat="1" applyFont="1" applyFill="1" applyBorder="1"/>
    <xf numFmtId="165" fontId="7" fillId="0" borderId="0" xfId="1" applyNumberFormat="1" applyFont="1" applyFill="1" applyBorder="1" applyAlignment="1">
      <alignment horizontal="right"/>
    </xf>
    <xf numFmtId="10" fontId="8" fillId="0" borderId="6" xfId="0" applyNumberFormat="1" applyFont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10" fontId="8" fillId="0" borderId="7" xfId="0" applyNumberFormat="1" applyFont="1" applyBorder="1" applyAlignment="1">
      <alignment horizontal="center"/>
    </xf>
    <xf numFmtId="37" fontId="0" fillId="2" borderId="0" xfId="0" applyNumberFormat="1" applyFont="1" applyFill="1" applyBorder="1"/>
    <xf numFmtId="37" fontId="0" fillId="2" borderId="11" xfId="0" applyNumberFormat="1" applyFont="1" applyFill="1" applyBorder="1"/>
    <xf numFmtId="37" fontId="7" fillId="2" borderId="0" xfId="0" applyNumberFormat="1" applyFont="1" applyFill="1" applyBorder="1"/>
    <xf numFmtId="37" fontId="0" fillId="2" borderId="37" xfId="0" applyNumberFormat="1" applyFont="1" applyFill="1" applyBorder="1"/>
    <xf numFmtId="5" fontId="0" fillId="2" borderId="123" xfId="0" applyNumberFormat="1" applyFont="1" applyFill="1" applyBorder="1"/>
    <xf numFmtId="5" fontId="0" fillId="2" borderId="78" xfId="0" applyNumberFormat="1" applyFont="1" applyFill="1" applyBorder="1"/>
    <xf numFmtId="5" fontId="0" fillId="2" borderId="128" xfId="0" applyNumberFormat="1" applyFont="1" applyFill="1" applyBorder="1"/>
    <xf numFmtId="17" fontId="8" fillId="0" borderId="4" xfId="0" applyNumberFormat="1" applyFont="1" applyBorder="1" applyAlignment="1">
      <alignment horizontal="center"/>
    </xf>
    <xf numFmtId="165" fontId="7" fillId="2" borderId="38" xfId="1" applyNumberFormat="1" applyFont="1" applyFill="1" applyBorder="1" applyAlignment="1">
      <alignment horizontal="right"/>
    </xf>
    <xf numFmtId="165" fontId="7" fillId="2" borderId="8" xfId="1" applyNumberFormat="1" applyFont="1" applyFill="1" applyBorder="1" applyAlignment="1">
      <alignment horizontal="right"/>
    </xf>
    <xf numFmtId="165" fontId="8" fillId="2" borderId="90" xfId="1" applyNumberFormat="1" applyFont="1" applyFill="1" applyBorder="1" applyAlignment="1">
      <alignment horizontal="right"/>
    </xf>
    <xf numFmtId="165" fontId="7" fillId="0" borderId="12" xfId="1" applyNumberFormat="1" applyFont="1" applyFill="1" applyBorder="1" applyAlignment="1">
      <alignment horizontal="right"/>
    </xf>
    <xf numFmtId="165" fontId="7" fillId="0" borderId="11" xfId="1" applyNumberFormat="1" applyFont="1" applyFill="1" applyBorder="1" applyAlignment="1">
      <alignment horizontal="right"/>
    </xf>
    <xf numFmtId="165" fontId="7" fillId="2" borderId="13" xfId="1" applyNumberFormat="1" applyFont="1" applyFill="1" applyBorder="1" applyAlignment="1">
      <alignment horizontal="right"/>
    </xf>
    <xf numFmtId="165" fontId="7" fillId="2" borderId="30" xfId="1" applyNumberFormat="1" applyFont="1" applyFill="1" applyBorder="1" applyAlignment="1">
      <alignment horizontal="right"/>
    </xf>
    <xf numFmtId="5" fontId="7" fillId="0" borderId="12" xfId="2" applyNumberFormat="1" applyFont="1" applyFill="1" applyBorder="1"/>
    <xf numFmtId="5" fontId="7" fillId="2" borderId="38" xfId="2" applyNumberFormat="1" applyFont="1" applyFill="1" applyBorder="1"/>
    <xf numFmtId="5" fontId="7" fillId="2" borderId="8" xfId="2" applyNumberFormat="1" applyFont="1" applyFill="1" applyBorder="1"/>
    <xf numFmtId="5" fontId="7" fillId="2" borderId="13" xfId="2" applyNumberFormat="1" applyFont="1" applyFill="1" applyBorder="1"/>
    <xf numFmtId="5" fontId="7" fillId="2" borderId="30" xfId="2" applyNumberFormat="1" applyFont="1" applyFill="1" applyBorder="1"/>
    <xf numFmtId="5" fontId="7" fillId="2" borderId="45" xfId="2" applyNumberFormat="1" applyFont="1" applyFill="1" applyBorder="1"/>
    <xf numFmtId="5" fontId="8" fillId="2" borderId="13" xfId="2" applyNumberFormat="1" applyFont="1" applyFill="1" applyBorder="1"/>
    <xf numFmtId="165" fontId="0" fillId="0" borderId="10" xfId="0" applyNumberFormat="1" applyFill="1" applyBorder="1"/>
    <xf numFmtId="176" fontId="7" fillId="0" borderId="0" xfId="0" applyNumberFormat="1" applyFont="1" applyFill="1" applyBorder="1"/>
    <xf numFmtId="5" fontId="0" fillId="0" borderId="30" xfId="0" applyNumberFormat="1" applyFont="1" applyFill="1" applyBorder="1"/>
    <xf numFmtId="0" fontId="8" fillId="0" borderId="6" xfId="0" applyNumberFormat="1" applyFont="1" applyBorder="1" applyAlignment="1">
      <alignment horizontal="center"/>
    </xf>
    <xf numFmtId="5" fontId="0" fillId="0" borderId="4" xfId="0" applyNumberFormat="1" applyFont="1" applyFill="1" applyBorder="1"/>
    <xf numFmtId="5" fontId="0" fillId="2" borderId="30" xfId="0" applyNumberFormat="1" applyFont="1" applyFill="1" applyBorder="1"/>
    <xf numFmtId="5" fontId="0" fillId="0" borderId="11" xfId="0" applyNumberFormat="1" applyFont="1" applyFill="1" applyBorder="1"/>
    <xf numFmtId="5" fontId="0" fillId="0" borderId="104" xfId="0" applyNumberFormat="1" applyFont="1" applyFill="1" applyBorder="1"/>
    <xf numFmtId="5" fontId="0" fillId="2" borderId="102" xfId="0" applyNumberFormat="1" applyFont="1" applyFill="1" applyBorder="1"/>
    <xf numFmtId="165" fontId="7" fillId="0" borderId="88" xfId="1" applyNumberFormat="1" applyFont="1" applyFill="1" applyBorder="1" applyAlignment="1">
      <alignment horizontal="right"/>
    </xf>
    <xf numFmtId="178" fontId="31" fillId="0" borderId="7" xfId="6" applyNumberFormat="1" applyFont="1" applyBorder="1"/>
    <xf numFmtId="165" fontId="7" fillId="0" borderId="7" xfId="0" applyNumberFormat="1" applyFont="1" applyBorder="1"/>
    <xf numFmtId="178" fontId="31" fillId="0" borderId="6" xfId="6" applyNumberFormat="1" applyFont="1" applyBorder="1"/>
    <xf numFmtId="0" fontId="18" fillId="0" borderId="129" xfId="0" applyNumberFormat="1" applyFont="1" applyBorder="1" applyAlignment="1">
      <alignment horizontal="center" wrapText="1"/>
    </xf>
    <xf numFmtId="0" fontId="0" fillId="0" borderId="112" xfId="0" applyFont="1" applyBorder="1"/>
    <xf numFmtId="5" fontId="2" fillId="0" borderId="114" xfId="0" applyNumberFormat="1" applyFont="1" applyFill="1" applyBorder="1"/>
    <xf numFmtId="5" fontId="2" fillId="0" borderId="116" xfId="0" applyNumberFormat="1" applyFont="1" applyFill="1" applyBorder="1"/>
    <xf numFmtId="0" fontId="0" fillId="0" borderId="86" xfId="0" applyFont="1" applyBorder="1"/>
    <xf numFmtId="0" fontId="0" fillId="0" borderId="116" xfId="0" applyFont="1" applyBorder="1"/>
    <xf numFmtId="0" fontId="0" fillId="0" borderId="114" xfId="0" applyFont="1" applyBorder="1"/>
    <xf numFmtId="2" fontId="7" fillId="0" borderId="116" xfId="0" applyNumberFormat="1" applyFont="1" applyBorder="1"/>
    <xf numFmtId="167" fontId="2" fillId="0" borderId="114" xfId="2" applyNumberFormat="1" applyFont="1" applyBorder="1"/>
    <xf numFmtId="166" fontId="18" fillId="0" borderId="116" xfId="0" applyNumberFormat="1" applyFont="1" applyBorder="1"/>
    <xf numFmtId="37" fontId="0" fillId="2" borderId="130" xfId="0" applyNumberFormat="1" applyFont="1" applyFill="1" applyBorder="1"/>
    <xf numFmtId="165" fontId="0" fillId="2" borderId="131" xfId="1" applyNumberFormat="1" applyFont="1" applyFill="1" applyBorder="1"/>
    <xf numFmtId="5" fontId="0" fillId="2" borderId="131" xfId="0" applyNumberFormat="1" applyFont="1" applyFill="1" applyBorder="1"/>
    <xf numFmtId="7" fontId="0" fillId="2" borderId="131" xfId="0" applyNumberFormat="1" applyFont="1" applyFill="1" applyBorder="1"/>
    <xf numFmtId="5" fontId="2" fillId="2" borderId="132" xfId="0" applyNumberFormat="1" applyFont="1" applyFill="1" applyBorder="1"/>
    <xf numFmtId="5" fontId="8" fillId="2" borderId="133" xfId="0" applyNumberFormat="1" applyFont="1" applyFill="1" applyBorder="1"/>
    <xf numFmtId="176" fontId="0" fillId="2" borderId="130" xfId="0" applyNumberFormat="1" applyFont="1" applyFill="1" applyBorder="1"/>
    <xf numFmtId="5" fontId="2" fillId="2" borderId="134" xfId="0" applyNumberFormat="1" applyFont="1" applyFill="1" applyBorder="1"/>
    <xf numFmtId="176" fontId="7" fillId="2" borderId="130" xfId="0" applyNumberFormat="1" applyFont="1" applyFill="1" applyBorder="1"/>
    <xf numFmtId="5" fontId="8" fillId="2" borderId="134" xfId="0" applyNumberFormat="1" applyFont="1" applyFill="1" applyBorder="1"/>
    <xf numFmtId="176" fontId="7" fillId="2" borderId="131" xfId="0" applyNumberFormat="1" applyFont="1" applyFill="1" applyBorder="1"/>
    <xf numFmtId="176" fontId="7" fillId="2" borderId="134" xfId="0" applyNumberFormat="1" applyFont="1" applyFill="1" applyBorder="1"/>
    <xf numFmtId="0" fontId="0" fillId="0" borderId="37" xfId="0" applyFont="1" applyBorder="1"/>
    <xf numFmtId="5" fontId="2" fillId="0" borderId="12" xfId="0" applyNumberFormat="1" applyFont="1" applyFill="1" applyBorder="1"/>
    <xf numFmtId="5" fontId="2" fillId="0" borderId="11" xfId="0" applyNumberFormat="1" applyFont="1" applyFill="1" applyBorder="1"/>
    <xf numFmtId="0" fontId="0" fillId="0" borderId="11" xfId="0" applyFont="1" applyBorder="1"/>
    <xf numFmtId="0" fontId="0" fillId="0" borderId="12" xfId="0" applyFont="1" applyBorder="1"/>
    <xf numFmtId="2" fontId="7" fillId="0" borderId="11" xfId="0" applyNumberFormat="1" applyFont="1" applyBorder="1"/>
    <xf numFmtId="167" fontId="2" fillId="0" borderId="12" xfId="2" applyNumberFormat="1" applyFont="1" applyBorder="1"/>
    <xf numFmtId="166" fontId="18" fillId="0" borderId="11" xfId="0" applyNumberFormat="1" applyFont="1" applyBorder="1"/>
    <xf numFmtId="37" fontId="0" fillId="2" borderId="95" xfId="0" applyNumberFormat="1" applyFont="1" applyFill="1" applyBorder="1"/>
    <xf numFmtId="165" fontId="0" fillId="2" borderId="42" xfId="1" applyNumberFormat="1" applyFont="1" applyFill="1" applyBorder="1"/>
    <xf numFmtId="5" fontId="0" fillId="2" borderId="42" xfId="0" applyNumberFormat="1" applyFont="1" applyFill="1" applyBorder="1"/>
    <xf numFmtId="7" fontId="0" fillId="2" borderId="42" xfId="0" applyNumberFormat="1" applyFont="1" applyFill="1" applyBorder="1"/>
    <xf numFmtId="5" fontId="2" fillId="2" borderId="135" xfId="0" applyNumberFormat="1" applyFont="1" applyFill="1" applyBorder="1"/>
    <xf numFmtId="5" fontId="8" fillId="2" borderId="96" xfId="0" applyNumberFormat="1" applyFont="1" applyFill="1" applyBorder="1"/>
    <xf numFmtId="176" fontId="0" fillId="2" borderId="95" xfId="0" applyNumberFormat="1" applyFont="1" applyFill="1" applyBorder="1"/>
    <xf numFmtId="5" fontId="2" fillId="2" borderId="97" xfId="0" applyNumberFormat="1" applyFont="1" applyFill="1" applyBorder="1"/>
    <xf numFmtId="176" fontId="7" fillId="2" borderId="95" xfId="0" applyNumberFormat="1" applyFont="1" applyFill="1" applyBorder="1"/>
    <xf numFmtId="5" fontId="8" fillId="2" borderId="97" xfId="0" applyNumberFormat="1" applyFont="1" applyFill="1" applyBorder="1"/>
    <xf numFmtId="176" fontId="7" fillId="2" borderId="42" xfId="0" applyNumberFormat="1" applyFont="1" applyFill="1" applyBorder="1"/>
    <xf numFmtId="176" fontId="7" fillId="2" borderId="97" xfId="0" applyNumberFormat="1" applyFont="1" applyFill="1" applyBorder="1"/>
    <xf numFmtId="5" fontId="10" fillId="0" borderId="36" xfId="2" applyNumberFormat="1" applyFont="1" applyFill="1" applyBorder="1" applyAlignment="1">
      <alignment horizontal="right"/>
    </xf>
    <xf numFmtId="5" fontId="10" fillId="0" borderId="8" xfId="2" applyNumberFormat="1" applyFont="1" applyFill="1" applyBorder="1" applyAlignment="1">
      <alignment horizontal="right"/>
    </xf>
    <xf numFmtId="5" fontId="10" fillId="0" borderId="9" xfId="2" applyNumberFormat="1" applyFont="1" applyFill="1" applyBorder="1" applyAlignment="1">
      <alignment horizontal="right"/>
    </xf>
    <xf numFmtId="5" fontId="10" fillId="0" borderId="2" xfId="2" applyNumberFormat="1" applyFont="1" applyFill="1" applyBorder="1" applyAlignment="1">
      <alignment horizontal="right"/>
    </xf>
    <xf numFmtId="5" fontId="10" fillId="2" borderId="27" xfId="2" applyNumberFormat="1" applyFont="1" applyFill="1" applyBorder="1" applyAlignment="1">
      <alignment horizontal="right"/>
    </xf>
    <xf numFmtId="5" fontId="10" fillId="2" borderId="10" xfId="2" applyNumberFormat="1" applyFont="1" applyFill="1" applyBorder="1" applyAlignment="1">
      <alignment horizontal="right"/>
    </xf>
    <xf numFmtId="5" fontId="10" fillId="2" borderId="28" xfId="2" applyNumberFormat="1" applyFont="1" applyFill="1" applyBorder="1" applyAlignment="1">
      <alignment horizontal="right"/>
    </xf>
    <xf numFmtId="5" fontId="7" fillId="2" borderId="34" xfId="2" applyNumberFormat="1" applyFont="1" applyFill="1" applyBorder="1"/>
    <xf numFmtId="5" fontId="7" fillId="2" borderId="27" xfId="2" applyNumberFormat="1" applyFont="1" applyFill="1" applyBorder="1"/>
    <xf numFmtId="5" fontId="7" fillId="2" borderId="10" xfId="2" applyNumberFormat="1" applyFont="1" applyFill="1" applyBorder="1"/>
    <xf numFmtId="5" fontId="7" fillId="2" borderId="32" xfId="2" applyNumberFormat="1" applyFont="1" applyFill="1" applyBorder="1"/>
    <xf numFmtId="166" fontId="25" fillId="0" borderId="9" xfId="0" applyNumberFormat="1" applyFont="1" applyBorder="1" applyAlignment="1">
      <alignment horizontal="center" wrapText="1"/>
    </xf>
    <xf numFmtId="7" fontId="8" fillId="0" borderId="8" xfId="0" applyNumberFormat="1" applyFont="1" applyFill="1" applyBorder="1"/>
    <xf numFmtId="0" fontId="0" fillId="0" borderId="86" xfId="0" applyFont="1" applyBorder="1" applyAlignment="1">
      <alignment vertical="center"/>
    </xf>
    <xf numFmtId="0" fontId="2" fillId="0" borderId="86" xfId="0" applyNumberFormat="1" applyFont="1" applyBorder="1" applyAlignment="1">
      <alignment horizontal="center"/>
    </xf>
    <xf numFmtId="165" fontId="1" fillId="0" borderId="86" xfId="1" applyNumberFormat="1" applyFont="1" applyBorder="1" applyAlignment="1">
      <alignment vertical="center"/>
    </xf>
    <xf numFmtId="0" fontId="2" fillId="0" borderId="86" xfId="0" applyFont="1" applyBorder="1" applyAlignment="1">
      <alignment horizontal="center" vertical="center"/>
    </xf>
    <xf numFmtId="178" fontId="0" fillId="0" borderId="86" xfId="0" applyNumberFormat="1" applyFont="1" applyBorder="1" applyAlignment="1">
      <alignment vertical="center"/>
    </xf>
    <xf numFmtId="178" fontId="2" fillId="0" borderId="136" xfId="0" applyNumberFormat="1" applyFont="1" applyBorder="1" applyAlignment="1">
      <alignment vertical="center"/>
    </xf>
    <xf numFmtId="0" fontId="0" fillId="0" borderId="87" xfId="0" applyFont="1" applyBorder="1" applyAlignment="1">
      <alignment vertical="center"/>
    </xf>
    <xf numFmtId="0" fontId="2" fillId="0" borderId="87" xfId="0" applyNumberFormat="1" applyFont="1" applyBorder="1" applyAlignment="1">
      <alignment horizontal="center"/>
    </xf>
    <xf numFmtId="165" fontId="1" fillId="0" borderId="87" xfId="1" applyNumberFormat="1" applyFont="1" applyBorder="1" applyAlignment="1">
      <alignment vertical="center"/>
    </xf>
    <xf numFmtId="0" fontId="2" fillId="0" borderId="87" xfId="0" applyFont="1" applyBorder="1" applyAlignment="1">
      <alignment horizontal="center" vertical="center"/>
    </xf>
    <xf numFmtId="178" fontId="0" fillId="0" borderId="87" xfId="0" applyNumberFormat="1" applyFont="1" applyBorder="1" applyAlignment="1">
      <alignment vertical="center"/>
    </xf>
    <xf numFmtId="178" fontId="2" fillId="0" borderId="137" xfId="0" applyNumberFormat="1" applyFont="1" applyBorder="1" applyAlignment="1">
      <alignment vertical="center"/>
    </xf>
    <xf numFmtId="176" fontId="0" fillId="2" borderId="96" xfId="0" applyNumberFormat="1" applyFont="1" applyFill="1" applyBorder="1"/>
    <xf numFmtId="165" fontId="1" fillId="2" borderId="95" xfId="1" applyNumberFormat="1" applyFont="1" applyFill="1" applyBorder="1"/>
    <xf numFmtId="165" fontId="1" fillId="2" borderId="42" xfId="1" applyNumberFormat="1" applyFont="1" applyFill="1" applyBorder="1"/>
    <xf numFmtId="165" fontId="1" fillId="2" borderId="97" xfId="1" applyNumberFormat="1" applyFont="1" applyFill="1" applyBorder="1"/>
    <xf numFmtId="178" fontId="1" fillId="2" borderId="95" xfId="1" applyNumberFormat="1" applyFont="1" applyFill="1" applyBorder="1"/>
    <xf numFmtId="178" fontId="1" fillId="2" borderId="42" xfId="1" applyNumberFormat="1" applyFont="1" applyFill="1" applyBorder="1"/>
    <xf numFmtId="178" fontId="1" fillId="2" borderId="97" xfId="1" applyNumberFormat="1" applyFont="1" applyFill="1" applyBorder="1"/>
    <xf numFmtId="5" fontId="25" fillId="0" borderId="0" xfId="0" applyNumberFormat="1" applyFont="1" applyFill="1" applyBorder="1" applyAlignment="1"/>
    <xf numFmtId="0" fontId="0" fillId="0" borderId="8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5" fontId="0" fillId="0" borderId="42" xfId="1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5" fontId="0" fillId="0" borderId="0" xfId="2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14" fontId="7" fillId="0" borderId="0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5" fontId="0" fillId="2" borderId="14" xfId="2" applyNumberFormat="1" applyFont="1" applyFill="1" applyBorder="1" applyAlignment="1">
      <alignment horizontal="center" vertical="center"/>
    </xf>
    <xf numFmtId="5" fontId="0" fillId="2" borderId="15" xfId="2" applyNumberFormat="1" applyFont="1" applyFill="1" applyBorder="1" applyAlignment="1">
      <alignment horizontal="center" vertical="center"/>
    </xf>
    <xf numFmtId="5" fontId="2" fillId="2" borderId="33" xfId="2" applyNumberFormat="1" applyFont="1" applyFill="1" applyBorder="1" applyAlignment="1">
      <alignment horizontal="center" vertical="center"/>
    </xf>
    <xf numFmtId="5" fontId="2" fillId="2" borderId="25" xfId="2" applyNumberFormat="1" applyFont="1" applyFill="1" applyBorder="1" applyAlignment="1">
      <alignment horizontal="center" vertical="center"/>
    </xf>
    <xf numFmtId="5" fontId="0" fillId="2" borderId="42" xfId="2" applyNumberFormat="1" applyFont="1" applyFill="1" applyBorder="1" applyAlignment="1">
      <alignment horizontal="center" vertical="center"/>
    </xf>
    <xf numFmtId="5" fontId="0" fillId="2" borderId="95" xfId="2" applyNumberFormat="1" applyFont="1" applyFill="1" applyBorder="1" applyAlignment="1">
      <alignment horizontal="center" vertical="center"/>
    </xf>
    <xf numFmtId="5" fontId="2" fillId="2" borderId="135" xfId="2" applyNumberFormat="1" applyFont="1" applyFill="1" applyBorder="1" applyAlignment="1">
      <alignment horizontal="center" vertical="center"/>
    </xf>
    <xf numFmtId="5" fontId="2" fillId="2" borderId="96" xfId="2" applyNumberFormat="1" applyFont="1" applyFill="1" applyBorder="1" applyAlignment="1">
      <alignment horizontal="center" vertical="center"/>
    </xf>
    <xf numFmtId="5" fontId="31" fillId="0" borderId="0" xfId="6" applyNumberFormat="1" applyFont="1" applyFill="1" applyBorder="1"/>
    <xf numFmtId="9" fontId="8" fillId="0" borderId="0" xfId="4" applyNumberFormat="1" applyFont="1" applyFill="1" applyBorder="1" applyAlignment="1"/>
    <xf numFmtId="5" fontId="54" fillId="2" borderId="16" xfId="0" applyNumberFormat="1" applyFont="1" applyFill="1" applyBorder="1" applyAlignment="1" applyProtection="1">
      <alignment horizontal="right"/>
    </xf>
    <xf numFmtId="0" fontId="7" fillId="0" borderId="45" xfId="0" applyFont="1" applyBorder="1" applyAlignment="1">
      <alignment horizontal="right"/>
    </xf>
    <xf numFmtId="180" fontId="43" fillId="2" borderId="17" xfId="0" applyNumberFormat="1" applyFont="1" applyFill="1" applyBorder="1" applyAlignment="1" applyProtection="1">
      <alignment horizontal="right"/>
    </xf>
    <xf numFmtId="0" fontId="7" fillId="0" borderId="0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180" fontId="7" fillId="2" borderId="1" xfId="0" applyNumberFormat="1" applyFont="1" applyFill="1" applyBorder="1" applyAlignment="1" applyProtection="1">
      <alignment horizontal="right"/>
    </xf>
    <xf numFmtId="5" fontId="43" fillId="2" borderId="15" xfId="0" applyNumberFormat="1" applyFont="1" applyFill="1" applyBorder="1" applyAlignment="1" applyProtection="1">
      <alignment horizontal="right"/>
    </xf>
    <xf numFmtId="5" fontId="7" fillId="2" borderId="0" xfId="0" applyNumberFormat="1" applyFont="1" applyFill="1" applyBorder="1" applyAlignment="1" applyProtection="1">
      <alignment horizontal="right"/>
    </xf>
    <xf numFmtId="5" fontId="0" fillId="0" borderId="0" xfId="0" applyNumberFormat="1"/>
    <xf numFmtId="0" fontId="33" fillId="3" borderId="26" xfId="0" applyFont="1" applyFill="1" applyBorder="1" applyAlignment="1"/>
    <xf numFmtId="0" fontId="25" fillId="0" borderId="28" xfId="0" applyFont="1" applyFill="1" applyBorder="1" applyAlignment="1">
      <alignment horizontal="center"/>
    </xf>
    <xf numFmtId="180" fontId="7" fillId="2" borderId="109" xfId="0" applyNumberFormat="1" applyFont="1" applyFill="1" applyBorder="1" applyAlignment="1" applyProtection="1">
      <alignment horizontal="right"/>
    </xf>
    <xf numFmtId="180" fontId="7" fillId="2" borderId="138" xfId="0" applyNumberFormat="1" applyFont="1" applyFill="1" applyBorder="1" applyAlignment="1" applyProtection="1">
      <alignment horizontal="right"/>
    </xf>
    <xf numFmtId="5" fontId="7" fillId="2" borderId="110" xfId="0" applyNumberFormat="1" applyFont="1" applyFill="1" applyBorder="1" applyAlignment="1" applyProtection="1">
      <alignment horizontal="right"/>
    </xf>
    <xf numFmtId="5" fontId="8" fillId="2" borderId="111" xfId="0" applyNumberFormat="1" applyFont="1" applyFill="1" applyBorder="1" applyAlignment="1" applyProtection="1">
      <alignment horizontal="right"/>
    </xf>
    <xf numFmtId="44" fontId="8" fillId="0" borderId="0" xfId="2" applyFont="1" applyFill="1" applyBorder="1"/>
    <xf numFmtId="10" fontId="8" fillId="0" borderId="0" xfId="4" applyNumberFormat="1" applyFont="1" applyFill="1" applyBorder="1"/>
    <xf numFmtId="0" fontId="19" fillId="0" borderId="8" xfId="0" applyNumberFormat="1" applyFont="1" applyFill="1" applyBorder="1"/>
    <xf numFmtId="165" fontId="19" fillId="0" borderId="8" xfId="0" applyNumberFormat="1" applyFont="1" applyFill="1" applyBorder="1" applyAlignment="1">
      <alignment horizontal="right"/>
    </xf>
    <xf numFmtId="165" fontId="19" fillId="0" borderId="42" xfId="0" applyNumberFormat="1" applyFont="1" applyFill="1" applyBorder="1"/>
    <xf numFmtId="165" fontId="19" fillId="0" borderId="0" xfId="0" applyNumberFormat="1" applyFont="1" applyFill="1"/>
    <xf numFmtId="165" fontId="19" fillId="0" borderId="8" xfId="0" applyNumberFormat="1" applyFont="1" applyFill="1" applyBorder="1"/>
    <xf numFmtId="165" fontId="19" fillId="0" borderId="0" xfId="0" applyNumberFormat="1" applyFont="1" applyFill="1" applyBorder="1"/>
    <xf numFmtId="165" fontId="19" fillId="0" borderId="2" xfId="0" applyNumberFormat="1" applyFont="1" applyFill="1" applyBorder="1"/>
    <xf numFmtId="178" fontId="0" fillId="0" borderId="0" xfId="0" applyNumberFormat="1" applyFont="1"/>
    <xf numFmtId="5" fontId="2" fillId="2" borderId="13" xfId="0" applyNumberFormat="1" applyFont="1" applyFill="1" applyBorder="1"/>
    <xf numFmtId="5" fontId="2" fillId="2" borderId="23" xfId="0" applyNumberFormat="1" applyFont="1" applyFill="1" applyBorder="1"/>
    <xf numFmtId="176" fontId="0" fillId="2" borderId="139" xfId="0" applyNumberFormat="1" applyFont="1" applyFill="1" applyBorder="1"/>
    <xf numFmtId="176" fontId="0" fillId="2" borderId="140" xfId="0" applyNumberFormat="1" applyFont="1" applyFill="1" applyBorder="1"/>
    <xf numFmtId="176" fontId="0" fillId="2" borderId="127" xfId="0" applyNumberFormat="1" applyFont="1" applyFill="1" applyBorder="1"/>
    <xf numFmtId="176" fontId="0" fillId="2" borderId="141" xfId="0" applyNumberFormat="1" applyFont="1" applyFill="1" applyBorder="1"/>
    <xf numFmtId="176" fontId="7" fillId="2" borderId="139" xfId="0" applyNumberFormat="1" applyFont="1" applyFill="1" applyBorder="1"/>
    <xf numFmtId="176" fontId="7" fillId="2" borderId="140" xfId="0" applyNumberFormat="1" applyFont="1" applyFill="1" applyBorder="1"/>
    <xf numFmtId="176" fontId="7" fillId="2" borderId="127" xfId="0" applyNumberFormat="1" applyFont="1" applyFill="1" applyBorder="1"/>
    <xf numFmtId="176" fontId="7" fillId="2" borderId="141" xfId="0" applyNumberFormat="1" applyFont="1" applyFill="1" applyBorder="1"/>
    <xf numFmtId="178" fontId="7" fillId="2" borderId="14" xfId="0" applyNumberFormat="1" applyFont="1" applyFill="1" applyBorder="1"/>
    <xf numFmtId="178" fontId="7" fillId="2" borderId="95" xfId="0" applyNumberFormat="1" applyFont="1" applyFill="1" applyBorder="1"/>
    <xf numFmtId="178" fontId="7" fillId="2" borderId="12" xfId="0" applyNumberFormat="1" applyFont="1" applyFill="1" applyBorder="1"/>
    <xf numFmtId="178" fontId="7" fillId="2" borderId="130" xfId="0" applyNumberFormat="1" applyFont="1" applyFill="1" applyBorder="1"/>
    <xf numFmtId="180" fontId="7" fillId="0" borderId="116" xfId="0" applyNumberFormat="1" applyFont="1" applyBorder="1"/>
    <xf numFmtId="180" fontId="7" fillId="0" borderId="97" xfId="0" applyNumberFormat="1" applyFont="1" applyBorder="1"/>
    <xf numFmtId="180" fontId="7" fillId="0" borderId="11" xfId="0" applyNumberFormat="1" applyFont="1" applyBorder="1"/>
    <xf numFmtId="0" fontId="16" fillId="0" borderId="5" xfId="0" applyFont="1" applyFill="1" applyBorder="1" applyAlignment="1">
      <alignment horizontal="center" wrapText="1"/>
    </xf>
    <xf numFmtId="166" fontId="25" fillId="0" borderId="5" xfId="0" applyNumberFormat="1" applyFont="1" applyFill="1" applyBorder="1" applyAlignment="1">
      <alignment horizontal="center" wrapText="1"/>
    </xf>
    <xf numFmtId="5" fontId="7" fillId="0" borderId="12" xfId="0" applyNumberFormat="1" applyFont="1" applyFill="1" applyBorder="1"/>
    <xf numFmtId="5" fontId="2" fillId="0" borderId="41" xfId="0" applyNumberFormat="1" applyFont="1" applyFill="1" applyBorder="1"/>
    <xf numFmtId="5" fontId="8" fillId="0" borderId="43" xfId="0" applyNumberFormat="1" applyFont="1" applyFill="1" applyBorder="1"/>
    <xf numFmtId="0" fontId="47" fillId="0" borderId="0" xfId="0" applyNumberFormat="1" applyFont="1" applyFill="1" applyBorder="1" applyAlignment="1">
      <alignment horizontal="left"/>
    </xf>
    <xf numFmtId="165" fontId="0" fillId="0" borderId="8" xfId="1" applyNumberFormat="1" applyFont="1" applyFill="1" applyBorder="1"/>
    <xf numFmtId="165" fontId="0" fillId="0" borderId="2" xfId="1" applyNumberFormat="1" applyFont="1" applyFill="1" applyBorder="1"/>
    <xf numFmtId="165" fontId="0" fillId="0" borderId="78" xfId="0" applyNumberFormat="1" applyFill="1" applyBorder="1"/>
    <xf numFmtId="165" fontId="0" fillId="0" borderId="0" xfId="0" applyNumberFormat="1" applyFill="1" applyBorder="1"/>
    <xf numFmtId="165" fontId="0" fillId="0" borderId="1" xfId="0" applyNumberFormat="1" applyFill="1" applyBorder="1"/>
    <xf numFmtId="165" fontId="0" fillId="0" borderId="67" xfId="0" applyNumberFormat="1" applyFill="1" applyBorder="1"/>
    <xf numFmtId="0" fontId="0" fillId="0" borderId="105" xfId="0" applyFill="1" applyBorder="1"/>
    <xf numFmtId="0" fontId="0" fillId="0" borderId="106" xfId="0" applyFill="1" applyBorder="1"/>
    <xf numFmtId="165" fontId="0" fillId="0" borderId="10" xfId="1" applyNumberFormat="1" applyFont="1" applyFill="1" applyBorder="1"/>
    <xf numFmtId="0" fontId="0" fillId="0" borderId="10" xfId="0" applyFill="1" applyBorder="1"/>
    <xf numFmtId="182" fontId="0" fillId="0" borderId="10" xfId="0" applyNumberFormat="1" applyFont="1" applyFill="1" applyBorder="1"/>
    <xf numFmtId="182" fontId="2" fillId="0" borderId="10" xfId="0" applyNumberFormat="1" applyFont="1" applyFill="1" applyBorder="1"/>
    <xf numFmtId="182" fontId="2" fillId="0" borderId="32" xfId="0" applyNumberFormat="1" applyFont="1" applyFill="1" applyBorder="1"/>
    <xf numFmtId="0" fontId="0" fillId="0" borderId="10" xfId="0" applyFont="1" applyFill="1" applyBorder="1"/>
    <xf numFmtId="5" fontId="0" fillId="0" borderId="32" xfId="0" applyNumberFormat="1" applyFont="1" applyFill="1" applyBorder="1"/>
    <xf numFmtId="0" fontId="57" fillId="0" borderId="86" xfId="0" applyFont="1" applyBorder="1"/>
    <xf numFmtId="0" fontId="57" fillId="0" borderId="84" xfId="0" applyFont="1" applyBorder="1"/>
    <xf numFmtId="0" fontId="16" fillId="0" borderId="0" xfId="0" applyFont="1" applyFill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wrapText="1"/>
    </xf>
    <xf numFmtId="37" fontId="0" fillId="0" borderId="12" xfId="0" applyNumberFormat="1" applyFont="1" applyFill="1" applyBorder="1"/>
    <xf numFmtId="5" fontId="2" fillId="0" borderId="39" xfId="0" applyNumberFormat="1" applyFont="1" applyFill="1" applyBorder="1"/>
    <xf numFmtId="0" fontId="0" fillId="0" borderId="37" xfId="0" applyFont="1" applyFill="1" applyBorder="1"/>
    <xf numFmtId="5" fontId="8" fillId="0" borderId="37" xfId="0" applyNumberFormat="1" applyFont="1" applyFill="1" applyBorder="1"/>
    <xf numFmtId="0" fontId="0" fillId="0" borderId="11" xfId="0" applyFont="1" applyFill="1" applyBorder="1"/>
    <xf numFmtId="176" fontId="0" fillId="0" borderId="12" xfId="0" applyNumberFormat="1" applyFont="1" applyFill="1" applyBorder="1"/>
    <xf numFmtId="0" fontId="0" fillId="0" borderId="12" xfId="0" applyFont="1" applyFill="1" applyBorder="1"/>
    <xf numFmtId="176" fontId="0" fillId="0" borderId="127" xfId="0" applyNumberFormat="1" applyFont="1" applyFill="1" applyBorder="1"/>
    <xf numFmtId="2" fontId="7" fillId="0" borderId="11" xfId="0" applyNumberFormat="1" applyFont="1" applyFill="1" applyBorder="1"/>
    <xf numFmtId="176" fontId="7" fillId="0" borderId="127" xfId="0" applyNumberFormat="1" applyFont="1" applyFill="1" applyBorder="1"/>
    <xf numFmtId="5" fontId="8" fillId="0" borderId="11" xfId="0" applyNumberFormat="1" applyFont="1" applyFill="1" applyBorder="1"/>
    <xf numFmtId="167" fontId="2" fillId="0" borderId="12" xfId="2" applyNumberFormat="1" applyFont="1" applyFill="1" applyBorder="1"/>
    <xf numFmtId="180" fontId="7" fillId="0" borderId="11" xfId="0" applyNumberFormat="1" applyFont="1" applyFill="1" applyBorder="1"/>
    <xf numFmtId="178" fontId="7" fillId="0" borderId="12" xfId="0" applyNumberFormat="1" applyFont="1" applyFill="1" applyBorder="1"/>
    <xf numFmtId="166" fontId="18" fillId="0" borderId="11" xfId="0" applyNumberFormat="1" applyFont="1" applyFill="1" applyBorder="1"/>
    <xf numFmtId="176" fontId="7" fillId="0" borderId="12" xfId="0" applyNumberFormat="1" applyFont="1" applyFill="1" applyBorder="1"/>
    <xf numFmtId="176" fontId="7" fillId="0" borderId="11" xfId="0" applyNumberFormat="1" applyFont="1" applyFill="1" applyBorder="1"/>
    <xf numFmtId="3" fontId="7" fillId="0" borderId="37" xfId="0" applyNumberFormat="1" applyFont="1" applyFill="1" applyBorder="1"/>
    <xf numFmtId="5" fontId="7" fillId="0" borderId="11" xfId="0" applyNumberFormat="1" applyFont="1" applyFill="1" applyBorder="1"/>
    <xf numFmtId="165" fontId="7" fillId="0" borderId="12" xfId="1" applyNumberFormat="1" applyFont="1" applyFill="1" applyBorder="1"/>
    <xf numFmtId="165" fontId="0" fillId="0" borderId="12" xfId="1" applyNumberFormat="1" applyFont="1" applyFill="1" applyBorder="1"/>
    <xf numFmtId="165" fontId="0" fillId="0" borderId="11" xfId="1" applyNumberFormat="1" applyFont="1" applyFill="1" applyBorder="1"/>
    <xf numFmtId="5" fontId="2" fillId="0" borderId="37" xfId="0" applyNumberFormat="1" applyFont="1" applyFill="1" applyBorder="1"/>
    <xf numFmtId="5" fontId="2" fillId="0" borderId="8" xfId="0" applyNumberFormat="1" applyFont="1" applyFill="1" applyBorder="1"/>
    <xf numFmtId="0" fontId="31" fillId="0" borderId="42" xfId="6" applyFill="1" applyBorder="1"/>
    <xf numFmtId="0" fontId="0" fillId="0" borderId="42" xfId="0" applyFill="1" applyBorder="1"/>
    <xf numFmtId="176" fontId="0" fillId="0" borderId="42" xfId="2" applyNumberFormat="1" applyFont="1" applyFill="1" applyBorder="1"/>
    <xf numFmtId="3" fontId="0" fillId="0" borderId="42" xfId="0" applyNumberFormat="1" applyFill="1" applyBorder="1" applyAlignment="1">
      <alignment horizontal="center"/>
    </xf>
    <xf numFmtId="5" fontId="0" fillId="0" borderId="12" xfId="1" applyNumberFormat="1" applyFont="1" applyFill="1" applyBorder="1"/>
    <xf numFmtId="5" fontId="2" fillId="0" borderId="39" xfId="1" applyNumberFormat="1" applyFont="1" applyFill="1" applyBorder="1"/>
    <xf numFmtId="43" fontId="0" fillId="0" borderId="0" xfId="1" applyFont="1" applyFill="1"/>
    <xf numFmtId="0" fontId="0" fillId="0" borderId="83" xfId="0" applyFill="1" applyBorder="1"/>
    <xf numFmtId="0" fontId="0" fillId="0" borderId="87" xfId="0" applyFill="1" applyBorder="1"/>
    <xf numFmtId="0" fontId="0" fillId="0" borderId="85" xfId="0" applyFill="1" applyBorder="1"/>
    <xf numFmtId="0" fontId="0" fillId="0" borderId="97" xfId="0" applyFont="1" applyFill="1" applyBorder="1"/>
    <xf numFmtId="178" fontId="2" fillId="0" borderId="12" xfId="0" applyNumberFormat="1" applyFont="1" applyFill="1" applyBorder="1"/>
    <xf numFmtId="178" fontId="2" fillId="0" borderId="11" xfId="0" applyNumberFormat="1" applyFont="1" applyFill="1" applyBorder="1"/>
    <xf numFmtId="0" fontId="0" fillId="0" borderId="42" xfId="0" applyFont="1" applyFill="1" applyBorder="1" applyAlignment="1">
      <alignment vertical="center"/>
    </xf>
    <xf numFmtId="0" fontId="2" fillId="0" borderId="42" xfId="0" applyFont="1" applyFill="1" applyBorder="1" applyAlignment="1">
      <alignment horizontal="center" vertical="center"/>
    </xf>
    <xf numFmtId="5" fontId="15" fillId="0" borderId="0" xfId="0" applyNumberFormat="1" applyFont="1" applyFill="1" applyBorder="1"/>
    <xf numFmtId="5" fontId="2" fillId="0" borderId="3" xfId="0" applyNumberFormat="1" applyFont="1" applyFill="1" applyBorder="1"/>
    <xf numFmtId="0" fontId="8" fillId="0" borderId="0" xfId="0" applyFont="1" applyFill="1" applyBorder="1"/>
    <xf numFmtId="5" fontId="7" fillId="0" borderId="115" xfId="0" applyNumberFormat="1" applyFont="1" applyFill="1" applyBorder="1" applyAlignment="1">
      <alignment horizontal="right"/>
    </xf>
    <xf numFmtId="5" fontId="7" fillId="0" borderId="87" xfId="0" applyNumberFormat="1" applyFont="1" applyFill="1" applyBorder="1" applyAlignment="1">
      <alignment horizontal="right"/>
    </xf>
    <xf numFmtId="5" fontId="7" fillId="0" borderId="142" xfId="0" applyNumberFormat="1" applyFont="1" applyFill="1" applyBorder="1" applyAlignment="1">
      <alignment horizontal="right"/>
    </xf>
    <xf numFmtId="0" fontId="7" fillId="0" borderId="87" xfId="0" applyNumberFormat="1" applyFont="1" applyFill="1" applyBorder="1" applyAlignment="1">
      <alignment horizontal="right"/>
    </xf>
    <xf numFmtId="5" fontId="8" fillId="0" borderId="143" xfId="0" applyNumberFormat="1" applyFont="1" applyFill="1" applyBorder="1" applyAlignment="1">
      <alignment horizontal="right"/>
    </xf>
    <xf numFmtId="5" fontId="8" fillId="0" borderId="117" xfId="0" applyNumberFormat="1" applyFont="1" applyFill="1" applyBorder="1" applyAlignment="1">
      <alignment horizontal="right"/>
    </xf>
    <xf numFmtId="0" fontId="8" fillId="0" borderId="10" xfId="0" applyFont="1" applyFill="1" applyBorder="1"/>
    <xf numFmtId="0" fontId="8" fillId="0" borderId="28" xfId="0" applyFont="1" applyFill="1" applyBorder="1"/>
    <xf numFmtId="0" fontId="38" fillId="0" borderId="118" xfId="0" applyFont="1" applyFill="1" applyBorder="1" applyAlignment="1">
      <alignment horizontal="centerContinuous"/>
    </xf>
    <xf numFmtId="0" fontId="38" fillId="0" borderId="26" xfId="0" applyFont="1" applyBorder="1" applyAlignment="1">
      <alignment horizontal="center"/>
    </xf>
    <xf numFmtId="0" fontId="4" fillId="0" borderId="0" xfId="0" applyFont="1" applyFill="1" applyAlignment="1" applyProtection="1"/>
    <xf numFmtId="0" fontId="4" fillId="0" borderId="0" xfId="0" applyFont="1" applyFill="1" applyBorder="1" applyAlignment="1" applyProtection="1"/>
    <xf numFmtId="178" fontId="7" fillId="0" borderId="12" xfId="0" applyNumberFormat="1" applyFont="1" applyFill="1" applyBorder="1" applyAlignment="1" applyProtection="1">
      <alignment horizontal="right"/>
    </xf>
    <xf numFmtId="178" fontId="7" fillId="0" borderId="0" xfId="0" applyNumberFormat="1" applyFont="1" applyFill="1" applyBorder="1" applyAlignment="1" applyProtection="1">
      <alignment horizontal="right"/>
    </xf>
    <xf numFmtId="178" fontId="7" fillId="0" borderId="1" xfId="0" applyNumberFormat="1" applyFont="1" applyFill="1" applyBorder="1" applyAlignment="1" applyProtection="1">
      <alignment horizontal="right"/>
    </xf>
    <xf numFmtId="5" fontId="8" fillId="0" borderId="39" xfId="0" applyNumberFormat="1" applyFont="1" applyFill="1" applyBorder="1" applyAlignment="1" applyProtection="1">
      <alignment horizontal="right"/>
    </xf>
    <xf numFmtId="0" fontId="7" fillId="0" borderId="0" xfId="0" applyFont="1" applyFill="1" applyAlignment="1" applyProtection="1"/>
    <xf numFmtId="166" fontId="25" fillId="0" borderId="26" xfId="0" applyNumberFormat="1" applyFont="1" applyFill="1" applyBorder="1" applyAlignment="1">
      <alignment horizontal="center" wrapText="1"/>
    </xf>
    <xf numFmtId="5" fontId="0" fillId="0" borderId="45" xfId="0" applyNumberFormat="1" applyFont="1" applyFill="1" applyBorder="1"/>
    <xf numFmtId="165" fontId="0" fillId="0" borderId="78" xfId="0" applyNumberFormat="1" applyFont="1" applyFill="1" applyBorder="1"/>
    <xf numFmtId="176" fontId="7" fillId="0" borderId="67" xfId="0" applyNumberFormat="1" applyFont="1" applyFill="1" applyBorder="1"/>
    <xf numFmtId="178" fontId="2" fillId="0" borderId="5" xfId="0" applyNumberFormat="1" applyFont="1" applyFill="1" applyBorder="1"/>
    <xf numFmtId="44" fontId="0" fillId="0" borderId="0" xfId="0" applyNumberFormat="1" applyFont="1" applyFill="1"/>
    <xf numFmtId="0" fontId="0" fillId="0" borderId="5" xfId="0" applyFont="1" applyFill="1" applyBorder="1" applyAlignment="1">
      <alignment horizontal="center" wrapText="1"/>
    </xf>
    <xf numFmtId="171" fontId="0" fillId="0" borderId="0" xfId="4" applyNumberFormat="1" applyFont="1" applyBorder="1"/>
    <xf numFmtId="171" fontId="8" fillId="0" borderId="0" xfId="4" applyNumberFormat="1" applyFont="1" applyFill="1" applyBorder="1" applyAlignment="1"/>
    <xf numFmtId="167" fontId="0" fillId="0" borderId="0" xfId="2" applyNumberFormat="1" applyFont="1"/>
    <xf numFmtId="5" fontId="20" fillId="0" borderId="0" xfId="0" applyNumberFormat="1" applyFont="1" applyFill="1" applyBorder="1" applyAlignment="1"/>
    <xf numFmtId="0" fontId="6" fillId="0" borderId="0" xfId="0" applyFont="1" applyBorder="1"/>
    <xf numFmtId="0" fontId="3" fillId="0" borderId="0" xfId="0" applyNumberFormat="1" applyFont="1" applyAlignment="1">
      <alignment horizontal="center"/>
    </xf>
    <xf numFmtId="5" fontId="0" fillId="2" borderId="0" xfId="0" applyNumberFormat="1" applyFont="1" applyFill="1" applyBorder="1" applyAlignment="1">
      <alignment horizontal="center"/>
    </xf>
    <xf numFmtId="17" fontId="8" fillId="0" borderId="36" xfId="0" applyNumberFormat="1" applyFont="1" applyFill="1" applyBorder="1" applyAlignment="1">
      <alignment horizontal="center"/>
    </xf>
    <xf numFmtId="165" fontId="0" fillId="0" borderId="45" xfId="0" applyNumberFormat="1" applyFont="1" applyFill="1" applyBorder="1"/>
    <xf numFmtId="165" fontId="0" fillId="0" borderId="18" xfId="0" applyNumberFormat="1" applyFont="1" applyFill="1" applyBorder="1"/>
    <xf numFmtId="5" fontId="0" fillId="2" borderId="12" xfId="0" applyNumberFormat="1" applyFont="1" applyFill="1" applyBorder="1" applyAlignment="1">
      <alignment horizontal="center"/>
    </xf>
    <xf numFmtId="5" fontId="0" fillId="2" borderId="21" xfId="0" applyNumberFormat="1" applyFont="1" applyFill="1" applyBorder="1" applyAlignment="1">
      <alignment horizontal="center"/>
    </xf>
    <xf numFmtId="5" fontId="0" fillId="2" borderId="15" xfId="0" applyNumberFormat="1" applyFont="1" applyFill="1" applyBorder="1" applyAlignment="1">
      <alignment horizontal="center"/>
    </xf>
    <xf numFmtId="5" fontId="0" fillId="2" borderId="22" xfId="0" applyNumberFormat="1" applyFont="1" applyFill="1" applyBorder="1" applyAlignment="1">
      <alignment horizontal="center"/>
    </xf>
    <xf numFmtId="5" fontId="0" fillId="2" borderId="16" xfId="0" applyNumberFormat="1" applyFont="1" applyFill="1" applyBorder="1" applyAlignment="1">
      <alignment horizontal="center"/>
    </xf>
    <xf numFmtId="5" fontId="0" fillId="2" borderId="11" xfId="0" applyNumberFormat="1" applyFont="1" applyFill="1" applyBorder="1" applyAlignment="1">
      <alignment horizontal="center"/>
    </xf>
    <xf numFmtId="5" fontId="0" fillId="2" borderId="23" xfId="0" applyNumberFormat="1" applyFont="1" applyFill="1" applyBorder="1" applyAlignment="1">
      <alignment horizontal="center"/>
    </xf>
    <xf numFmtId="0" fontId="30" fillId="0" borderId="69" xfId="7" applyFont="1" applyFill="1" applyBorder="1" applyAlignment="1">
      <alignment horizontal="center" vertical="center"/>
    </xf>
    <xf numFmtId="0" fontId="30" fillId="0" borderId="70" xfId="7" applyFont="1" applyFill="1" applyBorder="1" applyAlignment="1">
      <alignment horizontal="center" vertical="center"/>
    </xf>
    <xf numFmtId="0" fontId="30" fillId="0" borderId="71" xfId="7" applyFont="1" applyFill="1" applyBorder="1" applyAlignment="1">
      <alignment horizontal="center" vertical="center"/>
    </xf>
    <xf numFmtId="0" fontId="3" fillId="0" borderId="0" xfId="0" applyNumberFormat="1" applyFont="1" applyAlignment="1">
      <alignment horizontal="center"/>
    </xf>
    <xf numFmtId="0" fontId="8" fillId="0" borderId="6" xfId="0" applyNumberFormat="1" applyFont="1" applyFill="1" applyBorder="1" applyAlignment="1">
      <alignment horizontal="center" wrapText="1"/>
    </xf>
    <xf numFmtId="0" fontId="8" fillId="0" borderId="7" xfId="0" applyNumberFormat="1" applyFont="1" applyFill="1" applyBorder="1" applyAlignment="1">
      <alignment horizontal="center" wrapText="1"/>
    </xf>
    <xf numFmtId="178" fontId="8" fillId="0" borderId="6" xfId="0" applyNumberFormat="1" applyFont="1" applyBorder="1" applyAlignment="1">
      <alignment horizontal="center" wrapText="1"/>
    </xf>
    <xf numFmtId="178" fontId="8" fillId="0" borderId="7" xfId="0" applyNumberFormat="1" applyFont="1" applyBorder="1" applyAlignment="1">
      <alignment horizontal="center" wrapText="1"/>
    </xf>
    <xf numFmtId="0" fontId="8" fillId="0" borderId="6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>
      <alignment horizontal="center"/>
    </xf>
    <xf numFmtId="0" fontId="8" fillId="0" borderId="7" xfId="0" applyNumberFormat="1" applyFont="1" applyFill="1" applyBorder="1" applyAlignment="1">
      <alignment horizontal="center"/>
    </xf>
    <xf numFmtId="178" fontId="8" fillId="0" borderId="3" xfId="0" applyNumberFormat="1" applyFont="1" applyBorder="1" applyAlignment="1">
      <alignment horizontal="center" wrapText="1"/>
    </xf>
    <xf numFmtId="178" fontId="8" fillId="0" borderId="36" xfId="0" applyNumberFormat="1" applyFont="1" applyBorder="1" applyAlignment="1">
      <alignment horizontal="center" wrapText="1"/>
    </xf>
    <xf numFmtId="178" fontId="8" fillId="0" borderId="4" xfId="0" applyNumberFormat="1" applyFont="1" applyBorder="1" applyAlignment="1">
      <alignment horizontal="center" wrapText="1"/>
    </xf>
    <xf numFmtId="178" fontId="8" fillId="0" borderId="9" xfId="0" applyNumberFormat="1" applyFont="1" applyBorder="1" applyAlignment="1">
      <alignment horizontal="center" wrapText="1"/>
    </xf>
    <xf numFmtId="0" fontId="6" fillId="0" borderId="92" xfId="0" applyFont="1" applyBorder="1" applyAlignment="1">
      <alignment horizontal="center"/>
    </xf>
    <xf numFmtId="0" fontId="6" fillId="0" borderId="93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/>
    </xf>
    <xf numFmtId="15" fontId="35" fillId="0" borderId="0" xfId="0" applyNumberFormat="1" applyFont="1" applyFill="1" applyBorder="1" applyAlignment="1">
      <alignment horizontal="left"/>
    </xf>
    <xf numFmtId="0" fontId="58" fillId="0" borderId="0" xfId="7" applyFont="1" applyAlignment="1">
      <alignment horizontal="center"/>
    </xf>
    <xf numFmtId="0" fontId="59" fillId="0" borderId="0" xfId="0" applyFont="1"/>
  </cellXfs>
  <cellStyles count="8">
    <cellStyle name="Comma" xfId="1" builtinId="3"/>
    <cellStyle name="Currency" xfId="2" builtinId="4"/>
    <cellStyle name="Explanatory Text" xfId="6" builtinId="53"/>
    <cellStyle name="Hyperlink" xfId="5" builtinId="8"/>
    <cellStyle name="Normal" xfId="0" builtinId="0"/>
    <cellStyle name="Normal 10 10 6" xfId="3" xr:uid="{00000000-0005-0000-0000-000005000000}"/>
    <cellStyle name="Normal 10 2" xfId="7" xr:uid="{00000000-0005-0000-0000-000006000000}"/>
    <cellStyle name="Percent" xfId="4" builtinId="5"/>
  </cellStyles>
  <dxfs count="21"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ill>
        <patternFill>
          <bgColor indexed="3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hyperlink" Target="https://www.wellsfargo.com/foreign-exchange/currency-rates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2:N10"/>
  <sheetViews>
    <sheetView workbookViewId="0">
      <selection activeCell="B6" sqref="B6:N6"/>
    </sheetView>
  </sheetViews>
  <sheetFormatPr defaultColWidth="9.1796875" defaultRowHeight="14.5" x14ac:dyDescent="0.35"/>
  <cols>
    <col min="1" max="1" width="9.1796875" style="250"/>
    <col min="2" max="2" width="13.453125" style="250" customWidth="1"/>
    <col min="3" max="13" width="9.1796875" style="250"/>
    <col min="14" max="14" width="23.1796875" style="250" customWidth="1"/>
    <col min="15" max="257" width="9.1796875" style="250"/>
    <col min="258" max="258" width="13.453125" style="250" customWidth="1"/>
    <col min="259" max="269" width="9.1796875" style="250"/>
    <col min="270" max="270" width="23.1796875" style="250" customWidth="1"/>
    <col min="271" max="513" width="9.1796875" style="250"/>
    <col min="514" max="514" width="13.453125" style="250" customWidth="1"/>
    <col min="515" max="525" width="9.1796875" style="250"/>
    <col min="526" max="526" width="23.1796875" style="250" customWidth="1"/>
    <col min="527" max="769" width="9.1796875" style="250"/>
    <col min="770" max="770" width="13.453125" style="250" customWidth="1"/>
    <col min="771" max="781" width="9.1796875" style="250"/>
    <col min="782" max="782" width="23.1796875" style="250" customWidth="1"/>
    <col min="783" max="1025" width="9.1796875" style="250"/>
    <col min="1026" max="1026" width="13.453125" style="250" customWidth="1"/>
    <col min="1027" max="1037" width="9.1796875" style="250"/>
    <col min="1038" max="1038" width="23.1796875" style="250" customWidth="1"/>
    <col min="1039" max="1281" width="9.1796875" style="250"/>
    <col min="1282" max="1282" width="13.453125" style="250" customWidth="1"/>
    <col min="1283" max="1293" width="9.1796875" style="250"/>
    <col min="1294" max="1294" width="23.1796875" style="250" customWidth="1"/>
    <col min="1295" max="1537" width="9.1796875" style="250"/>
    <col min="1538" max="1538" width="13.453125" style="250" customWidth="1"/>
    <col min="1539" max="1549" width="9.1796875" style="250"/>
    <col min="1550" max="1550" width="23.1796875" style="250" customWidth="1"/>
    <col min="1551" max="1793" width="9.1796875" style="250"/>
    <col min="1794" max="1794" width="13.453125" style="250" customWidth="1"/>
    <col min="1795" max="1805" width="9.1796875" style="250"/>
    <col min="1806" max="1806" width="23.1796875" style="250" customWidth="1"/>
    <col min="1807" max="2049" width="9.1796875" style="250"/>
    <col min="2050" max="2050" width="13.453125" style="250" customWidth="1"/>
    <col min="2051" max="2061" width="9.1796875" style="250"/>
    <col min="2062" max="2062" width="23.1796875" style="250" customWidth="1"/>
    <col min="2063" max="2305" width="9.1796875" style="250"/>
    <col min="2306" max="2306" width="13.453125" style="250" customWidth="1"/>
    <col min="2307" max="2317" width="9.1796875" style="250"/>
    <col min="2318" max="2318" width="23.1796875" style="250" customWidth="1"/>
    <col min="2319" max="2561" width="9.1796875" style="250"/>
    <col min="2562" max="2562" width="13.453125" style="250" customWidth="1"/>
    <col min="2563" max="2573" width="9.1796875" style="250"/>
    <col min="2574" max="2574" width="23.1796875" style="250" customWidth="1"/>
    <col min="2575" max="2817" width="9.1796875" style="250"/>
    <col min="2818" max="2818" width="13.453125" style="250" customWidth="1"/>
    <col min="2819" max="2829" width="9.1796875" style="250"/>
    <col min="2830" max="2830" width="23.1796875" style="250" customWidth="1"/>
    <col min="2831" max="3073" width="9.1796875" style="250"/>
    <col min="3074" max="3074" width="13.453125" style="250" customWidth="1"/>
    <col min="3075" max="3085" width="9.1796875" style="250"/>
    <col min="3086" max="3086" width="23.1796875" style="250" customWidth="1"/>
    <col min="3087" max="3329" width="9.1796875" style="250"/>
    <col min="3330" max="3330" width="13.453125" style="250" customWidth="1"/>
    <col min="3331" max="3341" width="9.1796875" style="250"/>
    <col min="3342" max="3342" width="23.1796875" style="250" customWidth="1"/>
    <col min="3343" max="3585" width="9.1796875" style="250"/>
    <col min="3586" max="3586" width="13.453125" style="250" customWidth="1"/>
    <col min="3587" max="3597" width="9.1796875" style="250"/>
    <col min="3598" max="3598" width="23.1796875" style="250" customWidth="1"/>
    <col min="3599" max="3841" width="9.1796875" style="250"/>
    <col min="3842" max="3842" width="13.453125" style="250" customWidth="1"/>
    <col min="3843" max="3853" width="9.1796875" style="250"/>
    <col min="3854" max="3854" width="23.1796875" style="250" customWidth="1"/>
    <col min="3855" max="4097" width="9.1796875" style="250"/>
    <col min="4098" max="4098" width="13.453125" style="250" customWidth="1"/>
    <col min="4099" max="4109" width="9.1796875" style="250"/>
    <col min="4110" max="4110" width="23.1796875" style="250" customWidth="1"/>
    <col min="4111" max="4353" width="9.1796875" style="250"/>
    <col min="4354" max="4354" width="13.453125" style="250" customWidth="1"/>
    <col min="4355" max="4365" width="9.1796875" style="250"/>
    <col min="4366" max="4366" width="23.1796875" style="250" customWidth="1"/>
    <col min="4367" max="4609" width="9.1796875" style="250"/>
    <col min="4610" max="4610" width="13.453125" style="250" customWidth="1"/>
    <col min="4611" max="4621" width="9.1796875" style="250"/>
    <col min="4622" max="4622" width="23.1796875" style="250" customWidth="1"/>
    <col min="4623" max="4865" width="9.1796875" style="250"/>
    <col min="4866" max="4866" width="13.453125" style="250" customWidth="1"/>
    <col min="4867" max="4877" width="9.1796875" style="250"/>
    <col min="4878" max="4878" width="23.1796875" style="250" customWidth="1"/>
    <col min="4879" max="5121" width="9.1796875" style="250"/>
    <col min="5122" max="5122" width="13.453125" style="250" customWidth="1"/>
    <col min="5123" max="5133" width="9.1796875" style="250"/>
    <col min="5134" max="5134" width="23.1796875" style="250" customWidth="1"/>
    <col min="5135" max="5377" width="9.1796875" style="250"/>
    <col min="5378" max="5378" width="13.453125" style="250" customWidth="1"/>
    <col min="5379" max="5389" width="9.1796875" style="250"/>
    <col min="5390" max="5390" width="23.1796875" style="250" customWidth="1"/>
    <col min="5391" max="5633" width="9.1796875" style="250"/>
    <col min="5634" max="5634" width="13.453125" style="250" customWidth="1"/>
    <col min="5635" max="5645" width="9.1796875" style="250"/>
    <col min="5646" max="5646" width="23.1796875" style="250" customWidth="1"/>
    <col min="5647" max="5889" width="9.1796875" style="250"/>
    <col min="5890" max="5890" width="13.453125" style="250" customWidth="1"/>
    <col min="5891" max="5901" width="9.1796875" style="250"/>
    <col min="5902" max="5902" width="23.1796875" style="250" customWidth="1"/>
    <col min="5903" max="6145" width="9.1796875" style="250"/>
    <col min="6146" max="6146" width="13.453125" style="250" customWidth="1"/>
    <col min="6147" max="6157" width="9.1796875" style="250"/>
    <col min="6158" max="6158" width="23.1796875" style="250" customWidth="1"/>
    <col min="6159" max="6401" width="9.1796875" style="250"/>
    <col min="6402" max="6402" width="13.453125" style="250" customWidth="1"/>
    <col min="6403" max="6413" width="9.1796875" style="250"/>
    <col min="6414" max="6414" width="23.1796875" style="250" customWidth="1"/>
    <col min="6415" max="6657" width="9.1796875" style="250"/>
    <col min="6658" max="6658" width="13.453125" style="250" customWidth="1"/>
    <col min="6659" max="6669" width="9.1796875" style="250"/>
    <col min="6670" max="6670" width="23.1796875" style="250" customWidth="1"/>
    <col min="6671" max="6913" width="9.1796875" style="250"/>
    <col min="6914" max="6914" width="13.453125" style="250" customWidth="1"/>
    <col min="6915" max="6925" width="9.1796875" style="250"/>
    <col min="6926" max="6926" width="23.1796875" style="250" customWidth="1"/>
    <col min="6927" max="7169" width="9.1796875" style="250"/>
    <col min="7170" max="7170" width="13.453125" style="250" customWidth="1"/>
    <col min="7171" max="7181" width="9.1796875" style="250"/>
    <col min="7182" max="7182" width="23.1796875" style="250" customWidth="1"/>
    <col min="7183" max="7425" width="9.1796875" style="250"/>
    <col min="7426" max="7426" width="13.453125" style="250" customWidth="1"/>
    <col min="7427" max="7437" width="9.1796875" style="250"/>
    <col min="7438" max="7438" width="23.1796875" style="250" customWidth="1"/>
    <col min="7439" max="7681" width="9.1796875" style="250"/>
    <col min="7682" max="7682" width="13.453125" style="250" customWidth="1"/>
    <col min="7683" max="7693" width="9.1796875" style="250"/>
    <col min="7694" max="7694" width="23.1796875" style="250" customWidth="1"/>
    <col min="7695" max="7937" width="9.1796875" style="250"/>
    <col min="7938" max="7938" width="13.453125" style="250" customWidth="1"/>
    <col min="7939" max="7949" width="9.1796875" style="250"/>
    <col min="7950" max="7950" width="23.1796875" style="250" customWidth="1"/>
    <col min="7951" max="8193" width="9.1796875" style="250"/>
    <col min="8194" max="8194" width="13.453125" style="250" customWidth="1"/>
    <col min="8195" max="8205" width="9.1796875" style="250"/>
    <col min="8206" max="8206" width="23.1796875" style="250" customWidth="1"/>
    <col min="8207" max="8449" width="9.1796875" style="250"/>
    <col min="8450" max="8450" width="13.453125" style="250" customWidth="1"/>
    <col min="8451" max="8461" width="9.1796875" style="250"/>
    <col min="8462" max="8462" width="23.1796875" style="250" customWidth="1"/>
    <col min="8463" max="8705" width="9.1796875" style="250"/>
    <col min="8706" max="8706" width="13.453125" style="250" customWidth="1"/>
    <col min="8707" max="8717" width="9.1796875" style="250"/>
    <col min="8718" max="8718" width="23.1796875" style="250" customWidth="1"/>
    <col min="8719" max="8961" width="9.1796875" style="250"/>
    <col min="8962" max="8962" width="13.453125" style="250" customWidth="1"/>
    <col min="8963" max="8973" width="9.1796875" style="250"/>
    <col min="8974" max="8974" width="23.1796875" style="250" customWidth="1"/>
    <col min="8975" max="9217" width="9.1796875" style="250"/>
    <col min="9218" max="9218" width="13.453125" style="250" customWidth="1"/>
    <col min="9219" max="9229" width="9.1796875" style="250"/>
    <col min="9230" max="9230" width="23.1796875" style="250" customWidth="1"/>
    <col min="9231" max="9473" width="9.1796875" style="250"/>
    <col min="9474" max="9474" width="13.453125" style="250" customWidth="1"/>
    <col min="9475" max="9485" width="9.1796875" style="250"/>
    <col min="9486" max="9486" width="23.1796875" style="250" customWidth="1"/>
    <col min="9487" max="9729" width="9.1796875" style="250"/>
    <col min="9730" max="9730" width="13.453125" style="250" customWidth="1"/>
    <col min="9731" max="9741" width="9.1796875" style="250"/>
    <col min="9742" max="9742" width="23.1796875" style="250" customWidth="1"/>
    <col min="9743" max="9985" width="9.1796875" style="250"/>
    <col min="9986" max="9986" width="13.453125" style="250" customWidth="1"/>
    <col min="9987" max="9997" width="9.1796875" style="250"/>
    <col min="9998" max="9998" width="23.1796875" style="250" customWidth="1"/>
    <col min="9999" max="10241" width="9.1796875" style="250"/>
    <col min="10242" max="10242" width="13.453125" style="250" customWidth="1"/>
    <col min="10243" max="10253" width="9.1796875" style="250"/>
    <col min="10254" max="10254" width="23.1796875" style="250" customWidth="1"/>
    <col min="10255" max="10497" width="9.1796875" style="250"/>
    <col min="10498" max="10498" width="13.453125" style="250" customWidth="1"/>
    <col min="10499" max="10509" width="9.1796875" style="250"/>
    <col min="10510" max="10510" width="23.1796875" style="250" customWidth="1"/>
    <col min="10511" max="10753" width="9.1796875" style="250"/>
    <col min="10754" max="10754" width="13.453125" style="250" customWidth="1"/>
    <col min="10755" max="10765" width="9.1796875" style="250"/>
    <col min="10766" max="10766" width="23.1796875" style="250" customWidth="1"/>
    <col min="10767" max="11009" width="9.1796875" style="250"/>
    <col min="11010" max="11010" width="13.453125" style="250" customWidth="1"/>
    <col min="11011" max="11021" width="9.1796875" style="250"/>
    <col min="11022" max="11022" width="23.1796875" style="250" customWidth="1"/>
    <col min="11023" max="11265" width="9.1796875" style="250"/>
    <col min="11266" max="11266" width="13.453125" style="250" customWidth="1"/>
    <col min="11267" max="11277" width="9.1796875" style="250"/>
    <col min="11278" max="11278" width="23.1796875" style="250" customWidth="1"/>
    <col min="11279" max="11521" width="9.1796875" style="250"/>
    <col min="11522" max="11522" width="13.453125" style="250" customWidth="1"/>
    <col min="11523" max="11533" width="9.1796875" style="250"/>
    <col min="11534" max="11534" width="23.1796875" style="250" customWidth="1"/>
    <col min="11535" max="11777" width="9.1796875" style="250"/>
    <col min="11778" max="11778" width="13.453125" style="250" customWidth="1"/>
    <col min="11779" max="11789" width="9.1796875" style="250"/>
    <col min="11790" max="11790" width="23.1796875" style="250" customWidth="1"/>
    <col min="11791" max="12033" width="9.1796875" style="250"/>
    <col min="12034" max="12034" width="13.453125" style="250" customWidth="1"/>
    <col min="12035" max="12045" width="9.1796875" style="250"/>
    <col min="12046" max="12046" width="23.1796875" style="250" customWidth="1"/>
    <col min="12047" max="12289" width="9.1796875" style="250"/>
    <col min="12290" max="12290" width="13.453125" style="250" customWidth="1"/>
    <col min="12291" max="12301" width="9.1796875" style="250"/>
    <col min="12302" max="12302" width="23.1796875" style="250" customWidth="1"/>
    <col min="12303" max="12545" width="9.1796875" style="250"/>
    <col min="12546" max="12546" width="13.453125" style="250" customWidth="1"/>
    <col min="12547" max="12557" width="9.1796875" style="250"/>
    <col min="12558" max="12558" width="23.1796875" style="250" customWidth="1"/>
    <col min="12559" max="12801" width="9.1796875" style="250"/>
    <col min="12802" max="12802" width="13.453125" style="250" customWidth="1"/>
    <col min="12803" max="12813" width="9.1796875" style="250"/>
    <col min="12814" max="12814" width="23.1796875" style="250" customWidth="1"/>
    <col min="12815" max="13057" width="9.1796875" style="250"/>
    <col min="13058" max="13058" width="13.453125" style="250" customWidth="1"/>
    <col min="13059" max="13069" width="9.1796875" style="250"/>
    <col min="13070" max="13070" width="23.1796875" style="250" customWidth="1"/>
    <col min="13071" max="13313" width="9.1796875" style="250"/>
    <col min="13314" max="13314" width="13.453125" style="250" customWidth="1"/>
    <col min="13315" max="13325" width="9.1796875" style="250"/>
    <col min="13326" max="13326" width="23.1796875" style="250" customWidth="1"/>
    <col min="13327" max="13569" width="9.1796875" style="250"/>
    <col min="13570" max="13570" width="13.453125" style="250" customWidth="1"/>
    <col min="13571" max="13581" width="9.1796875" style="250"/>
    <col min="13582" max="13582" width="23.1796875" style="250" customWidth="1"/>
    <col min="13583" max="13825" width="9.1796875" style="250"/>
    <col min="13826" max="13826" width="13.453125" style="250" customWidth="1"/>
    <col min="13827" max="13837" width="9.1796875" style="250"/>
    <col min="13838" max="13838" width="23.1796875" style="250" customWidth="1"/>
    <col min="13839" max="14081" width="9.1796875" style="250"/>
    <col min="14082" max="14082" width="13.453125" style="250" customWidth="1"/>
    <col min="14083" max="14093" width="9.1796875" style="250"/>
    <col min="14094" max="14094" width="23.1796875" style="250" customWidth="1"/>
    <col min="14095" max="14337" width="9.1796875" style="250"/>
    <col min="14338" max="14338" width="13.453125" style="250" customWidth="1"/>
    <col min="14339" max="14349" width="9.1796875" style="250"/>
    <col min="14350" max="14350" width="23.1796875" style="250" customWidth="1"/>
    <col min="14351" max="14593" width="9.1796875" style="250"/>
    <col min="14594" max="14594" width="13.453125" style="250" customWidth="1"/>
    <col min="14595" max="14605" width="9.1796875" style="250"/>
    <col min="14606" max="14606" width="23.1796875" style="250" customWidth="1"/>
    <col min="14607" max="14849" width="9.1796875" style="250"/>
    <col min="14850" max="14850" width="13.453125" style="250" customWidth="1"/>
    <col min="14851" max="14861" width="9.1796875" style="250"/>
    <col min="14862" max="14862" width="23.1796875" style="250" customWidth="1"/>
    <col min="14863" max="15105" width="9.1796875" style="250"/>
    <col min="15106" max="15106" width="13.453125" style="250" customWidth="1"/>
    <col min="15107" max="15117" width="9.1796875" style="250"/>
    <col min="15118" max="15118" width="23.1796875" style="250" customWidth="1"/>
    <col min="15119" max="15361" width="9.1796875" style="250"/>
    <col min="15362" max="15362" width="13.453125" style="250" customWidth="1"/>
    <col min="15363" max="15373" width="9.1796875" style="250"/>
    <col min="15374" max="15374" width="23.1796875" style="250" customWidth="1"/>
    <col min="15375" max="15617" width="9.1796875" style="250"/>
    <col min="15618" max="15618" width="13.453125" style="250" customWidth="1"/>
    <col min="15619" max="15629" width="9.1796875" style="250"/>
    <col min="15630" max="15630" width="23.1796875" style="250" customWidth="1"/>
    <col min="15631" max="15873" width="9.1796875" style="250"/>
    <col min="15874" max="15874" width="13.453125" style="250" customWidth="1"/>
    <col min="15875" max="15885" width="9.1796875" style="250"/>
    <col min="15886" max="15886" width="23.1796875" style="250" customWidth="1"/>
    <col min="15887" max="16129" width="9.1796875" style="250"/>
    <col min="16130" max="16130" width="13.453125" style="250" customWidth="1"/>
    <col min="16131" max="16141" width="9.1796875" style="250"/>
    <col min="16142" max="16142" width="23.1796875" style="250" customWidth="1"/>
    <col min="16143" max="16384" width="9.1796875" style="250"/>
  </cols>
  <sheetData>
    <row r="2" spans="2:14" ht="15" thickBot="1" x14ac:dyDescent="0.4"/>
    <row r="3" spans="2:14" ht="26.5" thickBot="1" x14ac:dyDescent="0.4">
      <c r="B3" s="1704"/>
      <c r="C3" s="1705"/>
      <c r="D3" s="1705"/>
      <c r="E3" s="1705"/>
      <c r="F3" s="1705"/>
      <c r="G3" s="1705"/>
      <c r="H3" s="1705"/>
      <c r="I3" s="1705"/>
      <c r="J3" s="1705"/>
      <c r="K3" s="1705"/>
      <c r="L3" s="1705"/>
      <c r="M3" s="1705"/>
      <c r="N3" s="1706"/>
    </row>
    <row r="4" spans="2:14" x14ac:dyDescent="0.35">
      <c r="C4" s="251"/>
    </row>
    <row r="6" spans="2:14" ht="26.5" customHeight="1" x14ac:dyDescent="0.4">
      <c r="B6" s="1728" t="s">
        <v>700</v>
      </c>
      <c r="C6" s="1728"/>
      <c r="D6" s="1728"/>
      <c r="E6" s="1728"/>
      <c r="F6" s="1728"/>
      <c r="G6" s="1728"/>
      <c r="H6" s="1728"/>
      <c r="I6" s="1728"/>
      <c r="J6" s="1728"/>
      <c r="K6" s="1728"/>
      <c r="L6" s="1728"/>
      <c r="M6" s="1728"/>
      <c r="N6" s="1728"/>
    </row>
    <row r="10" spans="2:14" x14ac:dyDescent="0.35">
      <c r="H10" s="250" t="s">
        <v>760</v>
      </c>
    </row>
  </sheetData>
  <mergeCells count="2">
    <mergeCell ref="B3:N3"/>
    <mergeCell ref="B6:N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AF51"/>
  <sheetViews>
    <sheetView zoomScale="80" zoomScaleNormal="80" workbookViewId="0">
      <selection activeCell="D3" sqref="D3"/>
    </sheetView>
  </sheetViews>
  <sheetFormatPr defaultColWidth="9.1796875" defaultRowHeight="14.5" x14ac:dyDescent="0.35"/>
  <cols>
    <col min="1" max="1" width="23.26953125" style="260" customWidth="1"/>
    <col min="2" max="2" width="12" style="873" bestFit="1" customWidth="1"/>
    <col min="3" max="3" width="12" style="873" customWidth="1"/>
    <col min="4" max="4" width="12" style="873" bestFit="1" customWidth="1"/>
    <col min="5" max="5" width="3.26953125" style="873" customWidth="1"/>
    <col min="6" max="7" width="12.1796875" style="873" bestFit="1" customWidth="1"/>
    <col min="8" max="8" width="4.7265625" style="260" customWidth="1"/>
    <col min="9" max="9" width="12" style="259" bestFit="1" customWidth="1"/>
    <col min="10" max="32" width="12" style="260" bestFit="1" customWidth="1"/>
    <col min="33" max="16384" width="9.1796875" style="260"/>
  </cols>
  <sheetData>
    <row r="1" spans="1:32" ht="18.5" x14ac:dyDescent="0.45">
      <c r="A1" s="258" t="s">
        <v>52</v>
      </c>
    </row>
    <row r="2" spans="1:32" ht="15.5" x14ac:dyDescent="0.35">
      <c r="A2" s="252" t="s">
        <v>745</v>
      </c>
    </row>
    <row r="3" spans="1:32" ht="21" x14ac:dyDescent="0.5">
      <c r="A3" s="120" t="s">
        <v>732</v>
      </c>
      <c r="D3" s="1729" t="s">
        <v>700</v>
      </c>
      <c r="L3" s="1692" t="s">
        <v>760</v>
      </c>
    </row>
    <row r="6" spans="1:32" ht="44" thickBot="1" x14ac:dyDescent="0.4">
      <c r="A6" s="261"/>
      <c r="B6" s="486">
        <v>2025</v>
      </c>
      <c r="C6" s="486">
        <v>2026</v>
      </c>
      <c r="D6" s="487" t="s">
        <v>722</v>
      </c>
      <c r="E6" s="487"/>
      <c r="F6" s="1596" t="s">
        <v>715</v>
      </c>
      <c r="G6" s="1596" t="s">
        <v>716</v>
      </c>
      <c r="I6" s="859">
        <v>45658</v>
      </c>
      <c r="J6" s="860">
        <v>45689</v>
      </c>
      <c r="K6" s="860">
        <v>45717</v>
      </c>
      <c r="L6" s="860">
        <v>45748</v>
      </c>
      <c r="M6" s="860">
        <v>45778</v>
      </c>
      <c r="N6" s="860">
        <v>45809</v>
      </c>
      <c r="O6" s="860">
        <v>45839</v>
      </c>
      <c r="P6" s="860">
        <v>45870</v>
      </c>
      <c r="Q6" s="860">
        <v>45901</v>
      </c>
      <c r="R6" s="860">
        <v>45931</v>
      </c>
      <c r="S6" s="860">
        <v>45962</v>
      </c>
      <c r="T6" s="861">
        <v>45992</v>
      </c>
      <c r="U6" s="859">
        <v>46023</v>
      </c>
      <c r="V6" s="860">
        <v>46054</v>
      </c>
      <c r="W6" s="860">
        <v>46082</v>
      </c>
      <c r="X6" s="860">
        <v>46113</v>
      </c>
      <c r="Y6" s="860">
        <v>46143</v>
      </c>
      <c r="Z6" s="860">
        <v>46174</v>
      </c>
      <c r="AA6" s="860">
        <v>46204</v>
      </c>
      <c r="AB6" s="860">
        <v>46235</v>
      </c>
      <c r="AC6" s="860">
        <v>46266</v>
      </c>
      <c r="AD6" s="860">
        <v>46296</v>
      </c>
      <c r="AE6" s="860">
        <v>46327</v>
      </c>
      <c r="AF6" s="861">
        <v>46357</v>
      </c>
    </row>
    <row r="7" spans="1:32" s="264" customFormat="1" ht="15.5" thickTop="1" thickBot="1" x14ac:dyDescent="0.4">
      <c r="A7" s="94" t="s">
        <v>511</v>
      </c>
      <c r="B7" s="881" t="s">
        <v>757</v>
      </c>
      <c r="C7" s="1519" t="s">
        <v>757</v>
      </c>
      <c r="D7" s="882" t="s">
        <v>757</v>
      </c>
      <c r="E7" s="882" t="s">
        <v>757</v>
      </c>
      <c r="F7" s="1519" t="s">
        <v>757</v>
      </c>
      <c r="G7" s="883" t="s">
        <v>757</v>
      </c>
      <c r="I7" s="262" t="str">
        <f>'5C Energy prices (R)'!C15</f>
        <v>XXXXX</v>
      </c>
      <c r="J7" s="263" t="str">
        <f>'5C Energy prices (R)'!D15</f>
        <v>XXXXX</v>
      </c>
      <c r="K7" s="263" t="str">
        <f>'5C Energy prices (R)'!E15</f>
        <v>XXXXX</v>
      </c>
      <c r="L7" s="263" t="str">
        <f>'5C Energy prices (R)'!F15</f>
        <v>XXXXX</v>
      </c>
      <c r="M7" s="263" t="str">
        <f>'5C Energy prices (R)'!G15</f>
        <v>XXXXX</v>
      </c>
      <c r="N7" s="263" t="str">
        <f>'5C Energy prices (R)'!H15</f>
        <v>XXXXX</v>
      </c>
      <c r="O7" s="263" t="str">
        <f>'5C Energy prices (R)'!I15</f>
        <v>XXXXX</v>
      </c>
      <c r="P7" s="263" t="str">
        <f>'5C Energy prices (R)'!J15</f>
        <v>XXXXX</v>
      </c>
      <c r="Q7" s="263" t="str">
        <f>'5C Energy prices (R)'!K15</f>
        <v>XXXXX</v>
      </c>
      <c r="R7" s="263" t="str">
        <f>'5C Energy prices (R)'!L15</f>
        <v>XXXXX</v>
      </c>
      <c r="S7" s="263" t="str">
        <f>'5C Energy prices (R)'!M15</f>
        <v>XXXXX</v>
      </c>
      <c r="T7" s="263" t="str">
        <f>'5C Energy prices (R)'!N15</f>
        <v>XXXXX</v>
      </c>
      <c r="U7" s="1239" t="str">
        <f>'5C Energy prices (R)'!O15</f>
        <v>XXXXX</v>
      </c>
      <c r="V7" s="263" t="str">
        <f>'5C Energy prices (R)'!P15</f>
        <v>XXXXX</v>
      </c>
      <c r="W7" s="263" t="str">
        <f>'5C Energy prices (R)'!Q15</f>
        <v>XXXXX</v>
      </c>
      <c r="X7" s="263" t="str">
        <f>'5C Energy prices (R)'!R15</f>
        <v>XXXXX</v>
      </c>
      <c r="Y7" s="263" t="str">
        <f>'5C Energy prices (R)'!S15</f>
        <v>XXXXX</v>
      </c>
      <c r="Z7" s="263" t="str">
        <f>'5C Energy prices (R)'!T15</f>
        <v>XXXXX</v>
      </c>
      <c r="AA7" s="263" t="str">
        <f>'5C Energy prices (R)'!U15</f>
        <v>XXXXX</v>
      </c>
      <c r="AB7" s="263" t="str">
        <f>'5C Energy prices (R)'!V15</f>
        <v>XXXXX</v>
      </c>
      <c r="AC7" s="263" t="str">
        <f>'5C Energy prices (R)'!W15</f>
        <v>XXXXX</v>
      </c>
      <c r="AD7" s="263" t="str">
        <f>'5C Energy prices (R)'!X15</f>
        <v>XXXXX</v>
      </c>
      <c r="AE7" s="263" t="str">
        <f>'5C Energy prices (R)'!Y15</f>
        <v>XXXXX</v>
      </c>
      <c r="AF7" s="871" t="str">
        <f>'5C Energy prices (R)'!Z15</f>
        <v>XXXXX</v>
      </c>
    </row>
    <row r="8" spans="1:32" s="264" customFormat="1" ht="15" thickTop="1" x14ac:dyDescent="0.35">
      <c r="A8" s="265"/>
      <c r="B8" s="1507"/>
      <c r="C8" s="874"/>
      <c r="D8" s="1513"/>
      <c r="E8" s="1513"/>
      <c r="F8" s="874"/>
      <c r="G8" s="874"/>
      <c r="I8" s="299"/>
      <c r="J8" s="300"/>
      <c r="K8" s="300"/>
      <c r="L8" s="300"/>
      <c r="M8" s="300"/>
      <c r="N8" s="300"/>
      <c r="O8" s="300"/>
      <c r="P8" s="300"/>
      <c r="Q8" s="300"/>
      <c r="R8" s="300"/>
      <c r="S8" s="300"/>
      <c r="T8" s="1235"/>
      <c r="U8" s="299"/>
      <c r="V8" s="300"/>
      <c r="W8" s="300"/>
      <c r="X8" s="300"/>
      <c r="Y8" s="300"/>
      <c r="Z8" s="300"/>
      <c r="AA8" s="300"/>
      <c r="AB8" s="300"/>
      <c r="AC8" s="300"/>
      <c r="AD8" s="300"/>
      <c r="AE8" s="300"/>
      <c r="AF8" s="865"/>
    </row>
    <row r="9" spans="1:32" s="257" customFormat="1" ht="15" thickBot="1" x14ac:dyDescent="0.4">
      <c r="A9" s="261" t="s">
        <v>512</v>
      </c>
      <c r="B9" s="1508"/>
      <c r="C9" s="862"/>
      <c r="D9" s="1514"/>
      <c r="E9" s="1514"/>
      <c r="F9" s="862"/>
      <c r="G9" s="862"/>
      <c r="I9" s="303"/>
      <c r="J9" s="304"/>
      <c r="K9" s="304"/>
      <c r="L9" s="304"/>
      <c r="M9" s="304"/>
      <c r="N9" s="304"/>
      <c r="O9" s="304"/>
      <c r="P9" s="304"/>
      <c r="Q9" s="304"/>
      <c r="R9" s="304"/>
      <c r="S9" s="304"/>
      <c r="T9" s="1236"/>
      <c r="U9" s="303"/>
      <c r="V9" s="304"/>
      <c r="W9" s="304"/>
      <c r="X9" s="304"/>
      <c r="Y9" s="304"/>
      <c r="Z9" s="304"/>
      <c r="AA9" s="304"/>
      <c r="AB9" s="304"/>
      <c r="AC9" s="304"/>
      <c r="AD9" s="304"/>
      <c r="AE9" s="304"/>
      <c r="AF9" s="864"/>
    </row>
    <row r="10" spans="1:32" ht="15" thickTop="1" x14ac:dyDescent="0.35">
      <c r="A10" s="94" t="s">
        <v>17</v>
      </c>
      <c r="B10" s="884" t="s">
        <v>757</v>
      </c>
      <c r="C10" s="1520" t="s">
        <v>757</v>
      </c>
      <c r="D10" s="885" t="s">
        <v>757</v>
      </c>
      <c r="E10" s="885" t="s">
        <v>757</v>
      </c>
      <c r="F10" s="1520" t="s">
        <v>757</v>
      </c>
      <c r="G10" s="886" t="s">
        <v>757</v>
      </c>
      <c r="I10" s="266" t="s">
        <v>757</v>
      </c>
      <c r="J10" s="267" t="s">
        <v>757</v>
      </c>
      <c r="K10" s="267" t="s">
        <v>757</v>
      </c>
      <c r="L10" s="267" t="s">
        <v>757</v>
      </c>
      <c r="M10" s="267" t="s">
        <v>757</v>
      </c>
      <c r="N10" s="267" t="s">
        <v>757</v>
      </c>
      <c r="O10" s="267" t="s">
        <v>757</v>
      </c>
      <c r="P10" s="267" t="s">
        <v>757</v>
      </c>
      <c r="Q10" s="267" t="s">
        <v>757</v>
      </c>
      <c r="R10" s="267" t="s">
        <v>757</v>
      </c>
      <c r="S10" s="267" t="s">
        <v>757</v>
      </c>
      <c r="T10" s="267" t="s">
        <v>757</v>
      </c>
      <c r="U10" s="1240" t="s">
        <v>757</v>
      </c>
      <c r="V10" s="267" t="s">
        <v>757</v>
      </c>
      <c r="W10" s="267" t="s">
        <v>757</v>
      </c>
      <c r="X10" s="267" t="s">
        <v>757</v>
      </c>
      <c r="Y10" s="267" t="s">
        <v>757</v>
      </c>
      <c r="Z10" s="267" t="s">
        <v>757</v>
      </c>
      <c r="AA10" s="267" t="s">
        <v>757</v>
      </c>
      <c r="AB10" s="267" t="s">
        <v>757</v>
      </c>
      <c r="AC10" s="267" t="s">
        <v>757</v>
      </c>
      <c r="AD10" s="267" t="s">
        <v>757</v>
      </c>
      <c r="AE10" s="267" t="s">
        <v>757</v>
      </c>
      <c r="AF10" s="677" t="s">
        <v>757</v>
      </c>
    </row>
    <row r="11" spans="1:32" s="270" customFormat="1" x14ac:dyDescent="0.35">
      <c r="A11" s="94" t="s">
        <v>19</v>
      </c>
      <c r="B11" s="887" t="s">
        <v>757</v>
      </c>
      <c r="C11" s="1521" t="s">
        <v>757</v>
      </c>
      <c r="D11" s="878" t="s">
        <v>757</v>
      </c>
      <c r="E11" s="878" t="s">
        <v>757</v>
      </c>
      <c r="F11" s="1521" t="s">
        <v>757</v>
      </c>
      <c r="G11" s="888" t="s">
        <v>757</v>
      </c>
      <c r="I11" s="268" t="s">
        <v>757</v>
      </c>
      <c r="J11" s="269" t="s">
        <v>757</v>
      </c>
      <c r="K11" s="269" t="s">
        <v>757</v>
      </c>
      <c r="L11" s="269" t="s">
        <v>757</v>
      </c>
      <c r="M11" s="269" t="s">
        <v>757</v>
      </c>
      <c r="N11" s="269" t="s">
        <v>757</v>
      </c>
      <c r="O11" s="269" t="s">
        <v>757</v>
      </c>
      <c r="P11" s="269" t="s">
        <v>757</v>
      </c>
      <c r="Q11" s="269" t="s">
        <v>757</v>
      </c>
      <c r="R11" s="269" t="s">
        <v>757</v>
      </c>
      <c r="S11" s="269" t="s">
        <v>757</v>
      </c>
      <c r="T11" s="269" t="s">
        <v>757</v>
      </c>
      <c r="U11" s="1241" t="s">
        <v>757</v>
      </c>
      <c r="V11" s="269" t="s">
        <v>757</v>
      </c>
      <c r="W11" s="269" t="s">
        <v>757</v>
      </c>
      <c r="X11" s="269" t="s">
        <v>757</v>
      </c>
      <c r="Y11" s="269" t="s">
        <v>757</v>
      </c>
      <c r="Z11" s="269" t="s">
        <v>757</v>
      </c>
      <c r="AA11" s="269" t="s">
        <v>757</v>
      </c>
      <c r="AB11" s="269" t="s">
        <v>757</v>
      </c>
      <c r="AC11" s="269" t="s">
        <v>757</v>
      </c>
      <c r="AD11" s="269" t="s">
        <v>757</v>
      </c>
      <c r="AE11" s="269" t="s">
        <v>757</v>
      </c>
      <c r="AF11" s="753" t="s">
        <v>757</v>
      </c>
    </row>
    <row r="12" spans="1:32" s="270" customFormat="1" x14ac:dyDescent="0.35">
      <c r="A12" s="94" t="s">
        <v>18</v>
      </c>
      <c r="B12" s="887" t="s">
        <v>757</v>
      </c>
      <c r="C12" s="1521" t="s">
        <v>757</v>
      </c>
      <c r="D12" s="878" t="s">
        <v>757</v>
      </c>
      <c r="E12" s="878" t="s">
        <v>757</v>
      </c>
      <c r="F12" s="1521" t="s">
        <v>757</v>
      </c>
      <c r="G12" s="888" t="s">
        <v>757</v>
      </c>
      <c r="I12" s="268" t="s">
        <v>757</v>
      </c>
      <c r="J12" s="269" t="s">
        <v>757</v>
      </c>
      <c r="K12" s="269" t="s">
        <v>757</v>
      </c>
      <c r="L12" s="269" t="s">
        <v>757</v>
      </c>
      <c r="M12" s="269" t="s">
        <v>757</v>
      </c>
      <c r="N12" s="269" t="s">
        <v>757</v>
      </c>
      <c r="O12" s="269" t="s">
        <v>757</v>
      </c>
      <c r="P12" s="269" t="s">
        <v>757</v>
      </c>
      <c r="Q12" s="269" t="s">
        <v>757</v>
      </c>
      <c r="R12" s="269" t="s">
        <v>757</v>
      </c>
      <c r="S12" s="269" t="s">
        <v>757</v>
      </c>
      <c r="T12" s="269" t="s">
        <v>757</v>
      </c>
      <c r="U12" s="1241" t="s">
        <v>757</v>
      </c>
      <c r="V12" s="269" t="s">
        <v>757</v>
      </c>
      <c r="W12" s="269" t="s">
        <v>757</v>
      </c>
      <c r="X12" s="269" t="s">
        <v>757</v>
      </c>
      <c r="Y12" s="269" t="s">
        <v>757</v>
      </c>
      <c r="Z12" s="269" t="s">
        <v>757</v>
      </c>
      <c r="AA12" s="269" t="s">
        <v>757</v>
      </c>
      <c r="AB12" s="269" t="s">
        <v>757</v>
      </c>
      <c r="AC12" s="269" t="s">
        <v>757</v>
      </c>
      <c r="AD12" s="269" t="s">
        <v>757</v>
      </c>
      <c r="AE12" s="269" t="s">
        <v>757</v>
      </c>
      <c r="AF12" s="753" t="s">
        <v>757</v>
      </c>
    </row>
    <row r="13" spans="1:32" ht="15" thickBot="1" x14ac:dyDescent="0.4">
      <c r="A13" s="94" t="s">
        <v>699</v>
      </c>
      <c r="B13" s="889" t="s">
        <v>757</v>
      </c>
      <c r="C13" s="1522" t="s">
        <v>757</v>
      </c>
      <c r="D13" s="890" t="s">
        <v>757</v>
      </c>
      <c r="E13" s="890" t="s">
        <v>757</v>
      </c>
      <c r="F13" s="1522" t="s">
        <v>757</v>
      </c>
      <c r="G13" s="891" t="s">
        <v>757</v>
      </c>
      <c r="I13" s="271" t="s">
        <v>757</v>
      </c>
      <c r="J13" s="272" t="s">
        <v>757</v>
      </c>
      <c r="K13" s="272" t="s">
        <v>757</v>
      </c>
      <c r="L13" s="272" t="s">
        <v>757</v>
      </c>
      <c r="M13" s="272" t="s">
        <v>757</v>
      </c>
      <c r="N13" s="272" t="s">
        <v>757</v>
      </c>
      <c r="O13" s="272" t="s">
        <v>757</v>
      </c>
      <c r="P13" s="272" t="s">
        <v>757</v>
      </c>
      <c r="Q13" s="272" t="s">
        <v>757</v>
      </c>
      <c r="R13" s="272" t="s">
        <v>757</v>
      </c>
      <c r="S13" s="272" t="s">
        <v>757</v>
      </c>
      <c r="T13" s="272" t="s">
        <v>757</v>
      </c>
      <c r="U13" s="1242" t="s">
        <v>757</v>
      </c>
      <c r="V13" s="272" t="s">
        <v>757</v>
      </c>
      <c r="W13" s="272" t="s">
        <v>757</v>
      </c>
      <c r="X13" s="272" t="s">
        <v>757</v>
      </c>
      <c r="Y13" s="272" t="s">
        <v>757</v>
      </c>
      <c r="Z13" s="272" t="s">
        <v>757</v>
      </c>
      <c r="AA13" s="272" t="s">
        <v>757</v>
      </c>
      <c r="AB13" s="272" t="s">
        <v>757</v>
      </c>
      <c r="AC13" s="272" t="s">
        <v>757</v>
      </c>
      <c r="AD13" s="272" t="s">
        <v>757</v>
      </c>
      <c r="AE13" s="272" t="s">
        <v>757</v>
      </c>
      <c r="AF13" s="678" t="s">
        <v>757</v>
      </c>
    </row>
    <row r="14" spans="1:32" ht="15" thickTop="1" x14ac:dyDescent="0.35">
      <c r="A14" s="94" t="s">
        <v>41</v>
      </c>
      <c r="B14" s="1509">
        <v>127878</v>
      </c>
      <c r="C14" s="875">
        <v>127878</v>
      </c>
      <c r="D14" s="1515">
        <v>128153.44500000002</v>
      </c>
      <c r="E14" s="1515"/>
      <c r="F14" s="875">
        <v>-275.44500000002154</v>
      </c>
      <c r="G14" s="875">
        <v>0</v>
      </c>
      <c r="I14" s="301">
        <v>4498</v>
      </c>
      <c r="J14" s="302">
        <v>7738</v>
      </c>
      <c r="K14" s="302">
        <v>9182</v>
      </c>
      <c r="L14" s="302">
        <v>13157</v>
      </c>
      <c r="M14" s="302">
        <v>14384</v>
      </c>
      <c r="N14" s="302">
        <v>16195</v>
      </c>
      <c r="O14" s="302">
        <v>16992</v>
      </c>
      <c r="P14" s="302">
        <v>13896</v>
      </c>
      <c r="Q14" s="302">
        <v>9712</v>
      </c>
      <c r="R14" s="302">
        <v>7156</v>
      </c>
      <c r="S14" s="302">
        <v>7776</v>
      </c>
      <c r="T14" s="1237">
        <v>7192</v>
      </c>
      <c r="U14" s="301">
        <v>4498</v>
      </c>
      <c r="V14" s="302">
        <v>7738</v>
      </c>
      <c r="W14" s="302">
        <v>9182</v>
      </c>
      <c r="X14" s="302">
        <v>13157</v>
      </c>
      <c r="Y14" s="302">
        <v>14384</v>
      </c>
      <c r="Z14" s="302">
        <v>16195</v>
      </c>
      <c r="AA14" s="302">
        <v>16992</v>
      </c>
      <c r="AB14" s="302">
        <v>13896</v>
      </c>
      <c r="AC14" s="302">
        <v>9712</v>
      </c>
      <c r="AD14" s="302">
        <v>7156</v>
      </c>
      <c r="AE14" s="302">
        <v>7776</v>
      </c>
      <c r="AF14" s="866">
        <v>7192</v>
      </c>
    </row>
    <row r="15" spans="1:32" x14ac:dyDescent="0.35">
      <c r="A15" s="94" t="s">
        <v>8</v>
      </c>
      <c r="B15" s="1509">
        <v>688791</v>
      </c>
      <c r="C15" s="875">
        <v>699448</v>
      </c>
      <c r="D15" s="1515">
        <v>685368.89000000013</v>
      </c>
      <c r="E15" s="1515"/>
      <c r="F15" s="875">
        <v>3422.1099999998696</v>
      </c>
      <c r="G15" s="875">
        <v>10657</v>
      </c>
      <c r="I15" s="301">
        <v>51273</v>
      </c>
      <c r="J15" s="302">
        <v>57856</v>
      </c>
      <c r="K15" s="302">
        <v>37128</v>
      </c>
      <c r="L15" s="302">
        <v>63057</v>
      </c>
      <c r="M15" s="302">
        <v>61431</v>
      </c>
      <c r="N15" s="302">
        <v>70877</v>
      </c>
      <c r="O15" s="302">
        <v>76507</v>
      </c>
      <c r="P15" s="302">
        <v>60837</v>
      </c>
      <c r="Q15" s="302">
        <v>50890</v>
      </c>
      <c r="R15" s="302">
        <v>46946</v>
      </c>
      <c r="S15" s="302">
        <v>57660</v>
      </c>
      <c r="T15" s="302">
        <v>54329</v>
      </c>
      <c r="U15" s="301">
        <v>54290</v>
      </c>
      <c r="V15" s="302">
        <v>59608</v>
      </c>
      <c r="W15" s="302">
        <v>37128</v>
      </c>
      <c r="X15" s="302">
        <v>63057</v>
      </c>
      <c r="Y15" s="302">
        <v>61431</v>
      </c>
      <c r="Z15" s="302">
        <v>70877</v>
      </c>
      <c r="AA15" s="302">
        <v>76507</v>
      </c>
      <c r="AB15" s="302">
        <v>60837</v>
      </c>
      <c r="AC15" s="302">
        <v>50890</v>
      </c>
      <c r="AD15" s="302">
        <v>46946</v>
      </c>
      <c r="AE15" s="302">
        <v>60560</v>
      </c>
      <c r="AF15" s="867">
        <v>57317</v>
      </c>
    </row>
    <row r="16" spans="1:32" x14ac:dyDescent="0.35">
      <c r="A16" s="94" t="s">
        <v>513</v>
      </c>
      <c r="B16" s="1509">
        <v>1382837</v>
      </c>
      <c r="C16" s="875">
        <v>1382837</v>
      </c>
      <c r="D16" s="1515">
        <v>1385221.723</v>
      </c>
      <c r="E16" s="1515"/>
      <c r="F16" s="875">
        <v>-2384.7229999999981</v>
      </c>
      <c r="G16" s="875">
        <v>0</v>
      </c>
      <c r="I16" s="301">
        <v>142714</v>
      </c>
      <c r="J16" s="302">
        <v>106191</v>
      </c>
      <c r="K16" s="302">
        <v>115137</v>
      </c>
      <c r="L16" s="302">
        <v>116503</v>
      </c>
      <c r="M16" s="302">
        <v>116486</v>
      </c>
      <c r="N16" s="302">
        <v>107379</v>
      </c>
      <c r="O16" s="302">
        <v>97587</v>
      </c>
      <c r="P16" s="302">
        <v>97547</v>
      </c>
      <c r="Q16" s="302">
        <v>101695</v>
      </c>
      <c r="R16" s="302">
        <v>121325</v>
      </c>
      <c r="S16" s="302">
        <v>126527</v>
      </c>
      <c r="T16" s="302">
        <v>133746</v>
      </c>
      <c r="U16" s="301">
        <v>142714</v>
      </c>
      <c r="V16" s="302">
        <v>106191</v>
      </c>
      <c r="W16" s="302">
        <v>115137</v>
      </c>
      <c r="X16" s="302">
        <v>116503</v>
      </c>
      <c r="Y16" s="302">
        <v>116486</v>
      </c>
      <c r="Z16" s="302">
        <v>107379</v>
      </c>
      <c r="AA16" s="302">
        <v>97587</v>
      </c>
      <c r="AB16" s="302">
        <v>97547</v>
      </c>
      <c r="AC16" s="302">
        <v>101695</v>
      </c>
      <c r="AD16" s="302">
        <v>121325</v>
      </c>
      <c r="AE16" s="302">
        <v>126527</v>
      </c>
      <c r="AF16" s="867">
        <v>133746</v>
      </c>
    </row>
    <row r="17" spans="1:32" x14ac:dyDescent="0.35">
      <c r="A17" s="94" t="s">
        <v>693</v>
      </c>
      <c r="B17" s="1509">
        <v>53092</v>
      </c>
      <c r="C17" s="875">
        <v>232090</v>
      </c>
      <c r="D17" s="1515"/>
      <c r="E17" s="1515"/>
      <c r="F17" s="875">
        <v>53092</v>
      </c>
      <c r="G17" s="875">
        <v>178998</v>
      </c>
      <c r="I17" s="301">
        <v>0</v>
      </c>
      <c r="J17" s="302">
        <v>0</v>
      </c>
      <c r="K17" s="302">
        <v>0</v>
      </c>
      <c r="L17" s="302">
        <v>0</v>
      </c>
      <c r="M17" s="302">
        <v>0</v>
      </c>
      <c r="N17" s="302">
        <v>0</v>
      </c>
      <c r="O17" s="302">
        <v>0</v>
      </c>
      <c r="P17" s="302">
        <v>0</v>
      </c>
      <c r="Q17" s="302">
        <v>0</v>
      </c>
      <c r="R17" s="302">
        <v>17279</v>
      </c>
      <c r="S17" s="302">
        <v>18349</v>
      </c>
      <c r="T17" s="302">
        <v>17464</v>
      </c>
      <c r="U17" s="301">
        <v>18576</v>
      </c>
      <c r="V17" s="302">
        <v>16694</v>
      </c>
      <c r="W17" s="302">
        <v>22022</v>
      </c>
      <c r="X17" s="302">
        <v>22319</v>
      </c>
      <c r="Y17" s="302">
        <v>22198</v>
      </c>
      <c r="Z17" s="302">
        <v>21337</v>
      </c>
      <c r="AA17" s="302">
        <v>19726</v>
      </c>
      <c r="AB17" s="302">
        <v>18043</v>
      </c>
      <c r="AC17" s="302">
        <v>16501</v>
      </c>
      <c r="AD17" s="302">
        <v>18861</v>
      </c>
      <c r="AE17" s="302">
        <v>18349</v>
      </c>
      <c r="AF17" s="867">
        <v>17464</v>
      </c>
    </row>
    <row r="18" spans="1:32" x14ac:dyDescent="0.35">
      <c r="A18" s="259"/>
      <c r="B18" s="1507"/>
      <c r="C18" s="874"/>
      <c r="D18" s="1513"/>
      <c r="E18" s="1513"/>
      <c r="F18" s="874"/>
      <c r="G18" s="874"/>
      <c r="I18" s="297"/>
      <c r="J18" s="298"/>
      <c r="K18" s="298"/>
      <c r="L18" s="298"/>
      <c r="M18" s="298"/>
      <c r="N18" s="298"/>
      <c r="O18" s="298"/>
      <c r="P18" s="298"/>
      <c r="Q18" s="298"/>
      <c r="R18" s="298"/>
      <c r="S18" s="298"/>
      <c r="T18" s="298"/>
      <c r="U18" s="297"/>
      <c r="V18" s="298"/>
      <c r="W18" s="298"/>
      <c r="X18" s="298"/>
      <c r="Y18" s="298"/>
      <c r="Z18" s="298"/>
      <c r="AA18" s="298"/>
      <c r="AB18" s="298"/>
      <c r="AC18" s="298"/>
      <c r="AD18" s="298"/>
      <c r="AE18" s="298"/>
      <c r="AF18" s="863"/>
    </row>
    <row r="19" spans="1:32" s="257" customFormat="1" x14ac:dyDescent="0.35">
      <c r="A19" s="261" t="s">
        <v>514</v>
      </c>
      <c r="B19" s="1510"/>
      <c r="C19" s="872"/>
      <c r="D19" s="1516"/>
      <c r="E19" s="1516"/>
      <c r="F19" s="872"/>
      <c r="G19" s="872"/>
      <c r="I19" s="303"/>
      <c r="J19" s="304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03"/>
      <c r="V19" s="304"/>
      <c r="W19" s="304"/>
      <c r="X19" s="304"/>
      <c r="Y19" s="304"/>
      <c r="Z19" s="304"/>
      <c r="AA19" s="304"/>
      <c r="AB19" s="304"/>
      <c r="AC19" s="304"/>
      <c r="AD19" s="304"/>
      <c r="AE19" s="304"/>
      <c r="AF19" s="305"/>
    </row>
    <row r="20" spans="1:32" x14ac:dyDescent="0.35">
      <c r="A20" s="274" t="s">
        <v>17</v>
      </c>
      <c r="B20" s="1507">
        <v>0.85041075742219763</v>
      </c>
      <c r="C20" s="874">
        <v>0.85041075742219763</v>
      </c>
      <c r="D20" s="1513">
        <v>0.85670251410450549</v>
      </c>
      <c r="E20" s="1513"/>
      <c r="F20" s="1246">
        <v>-6.2917566823078586E-3</v>
      </c>
      <c r="G20" s="1246">
        <v>0</v>
      </c>
      <c r="I20" s="297">
        <v>0.88244172935393206</v>
      </c>
      <c r="J20" s="298">
        <v>0.81441453331699398</v>
      </c>
      <c r="K20" s="298">
        <v>0.76480851701767882</v>
      </c>
      <c r="L20" s="298">
        <v>0.85097471658089974</v>
      </c>
      <c r="M20" s="298">
        <v>0.84348951476907863</v>
      </c>
      <c r="N20" s="298">
        <v>0.83451629868049426</v>
      </c>
      <c r="O20" s="298">
        <v>0.87712227694817324</v>
      </c>
      <c r="P20" s="298">
        <v>0.89119827625345693</v>
      </c>
      <c r="Q20" s="298">
        <v>0.90209997885633852</v>
      </c>
      <c r="R20" s="298">
        <v>0.84291020751627965</v>
      </c>
      <c r="S20" s="298">
        <v>0.85256536749478995</v>
      </c>
      <c r="T20" s="298">
        <v>0.84838767227825485</v>
      </c>
      <c r="U20" s="297">
        <v>0.88244172935393206</v>
      </c>
      <c r="V20" s="298">
        <v>0.81441453331699398</v>
      </c>
      <c r="W20" s="298">
        <v>0.76480851701767882</v>
      </c>
      <c r="X20" s="298">
        <v>0.85097471658089974</v>
      </c>
      <c r="Y20" s="298">
        <v>0.84348951476907863</v>
      </c>
      <c r="Z20" s="298">
        <v>0.83451629868049426</v>
      </c>
      <c r="AA20" s="298">
        <v>0.87712227694817324</v>
      </c>
      <c r="AB20" s="298">
        <v>0.89119827625345693</v>
      </c>
      <c r="AC20" s="298">
        <v>0.90209997885633852</v>
      </c>
      <c r="AD20" s="298">
        <v>0.84291020751627965</v>
      </c>
      <c r="AE20" s="298">
        <v>0.85256536749478995</v>
      </c>
      <c r="AF20" s="863">
        <v>0.84838767227825485</v>
      </c>
    </row>
    <row r="21" spans="1:32" x14ac:dyDescent="0.35">
      <c r="A21" s="274" t="s">
        <v>19</v>
      </c>
      <c r="B21" s="1507">
        <v>0.84525416294108313</v>
      </c>
      <c r="C21" s="874">
        <v>0.84525416294108313</v>
      </c>
      <c r="D21" s="1513">
        <v>0.86397788066432779</v>
      </c>
      <c r="E21" s="1513"/>
      <c r="F21" s="1246">
        <v>-1.8723717723244659E-2</v>
      </c>
      <c r="G21" s="1246">
        <v>0</v>
      </c>
      <c r="I21" s="297">
        <v>0.88360097834270057</v>
      </c>
      <c r="J21" s="298">
        <v>0.82775872847921728</v>
      </c>
      <c r="K21" s="298">
        <v>0.75322514588966527</v>
      </c>
      <c r="L21" s="298">
        <v>0.84648980294353271</v>
      </c>
      <c r="M21" s="298">
        <v>0.81167430604854407</v>
      </c>
      <c r="N21" s="298">
        <v>0.81231139381995077</v>
      </c>
      <c r="O21" s="298">
        <v>0.90004544774805895</v>
      </c>
      <c r="P21" s="298">
        <v>0.8924692948665286</v>
      </c>
      <c r="Q21" s="298">
        <v>0.90485370044651547</v>
      </c>
      <c r="R21" s="298">
        <v>0.82980266842573025</v>
      </c>
      <c r="S21" s="298">
        <v>0.83776061707627425</v>
      </c>
      <c r="T21" s="298">
        <v>0.8430578712062804</v>
      </c>
      <c r="U21" s="297">
        <v>0.88360097834270057</v>
      </c>
      <c r="V21" s="298">
        <v>0.82775872847921728</v>
      </c>
      <c r="W21" s="298">
        <v>0.75322514588966527</v>
      </c>
      <c r="X21" s="298">
        <v>0.84648980294353271</v>
      </c>
      <c r="Y21" s="298">
        <v>0.81167430604854407</v>
      </c>
      <c r="Z21" s="298">
        <v>0.81231139381995077</v>
      </c>
      <c r="AA21" s="298">
        <v>0.90004544774805895</v>
      </c>
      <c r="AB21" s="298">
        <v>0.8924692948665286</v>
      </c>
      <c r="AC21" s="298">
        <v>0.90485370044651547</v>
      </c>
      <c r="AD21" s="298">
        <v>0.82980266842573025</v>
      </c>
      <c r="AE21" s="298">
        <v>0.83776061707627425</v>
      </c>
      <c r="AF21" s="863">
        <v>0.8430578712062804</v>
      </c>
    </row>
    <row r="22" spans="1:32" x14ac:dyDescent="0.35">
      <c r="A22" s="274" t="s">
        <v>18</v>
      </c>
      <c r="B22" s="1507">
        <v>0.87253616672536705</v>
      </c>
      <c r="C22" s="874">
        <v>0.87253616672536705</v>
      </c>
      <c r="D22" s="1513">
        <v>0.86966863062916933</v>
      </c>
      <c r="E22" s="1513"/>
      <c r="F22" s="1246">
        <v>2.8675360961977203E-3</v>
      </c>
      <c r="G22" s="1246">
        <v>0</v>
      </c>
      <c r="I22" s="297">
        <v>0.90203038859660023</v>
      </c>
      <c r="J22" s="298">
        <v>0.8677166792711325</v>
      </c>
      <c r="K22" s="298">
        <v>0.83253278444710088</v>
      </c>
      <c r="L22" s="298">
        <v>0.84022869032383063</v>
      </c>
      <c r="M22" s="298">
        <v>0.80483556480811269</v>
      </c>
      <c r="N22" s="298">
        <v>0.85882900062198286</v>
      </c>
      <c r="O22" s="298">
        <v>0.88913798512291531</v>
      </c>
      <c r="P22" s="298">
        <v>0.90743276613044699</v>
      </c>
      <c r="Q22" s="298">
        <v>0.91653138190417849</v>
      </c>
      <c r="R22" s="298">
        <v>0.87766536117023353</v>
      </c>
      <c r="S22" s="298">
        <v>0.87604800437977326</v>
      </c>
      <c r="T22" s="298">
        <v>0.89744539392809586</v>
      </c>
      <c r="U22" s="297">
        <v>0.90203038859660023</v>
      </c>
      <c r="V22" s="298">
        <v>0.8677166792711325</v>
      </c>
      <c r="W22" s="298">
        <v>0.83253278444710088</v>
      </c>
      <c r="X22" s="298">
        <v>0.84022869032383063</v>
      </c>
      <c r="Y22" s="298">
        <v>0.80483556480811269</v>
      </c>
      <c r="Z22" s="298">
        <v>0.85882900062198286</v>
      </c>
      <c r="AA22" s="298">
        <v>0.88913798512291531</v>
      </c>
      <c r="AB22" s="298">
        <v>0.90743276613044699</v>
      </c>
      <c r="AC22" s="298">
        <v>0.91653138190417849</v>
      </c>
      <c r="AD22" s="298">
        <v>0.87766536117023353</v>
      </c>
      <c r="AE22" s="298">
        <v>0.87604800437977326</v>
      </c>
      <c r="AF22" s="863">
        <v>0.89744539392809586</v>
      </c>
    </row>
    <row r="23" spans="1:32" x14ac:dyDescent="0.35">
      <c r="A23" s="94" t="s">
        <v>699</v>
      </c>
      <c r="B23" s="1507">
        <v>0.8678117490517403</v>
      </c>
      <c r="C23" s="874">
        <v>0.8678117490517403</v>
      </c>
      <c r="D23" s="1513"/>
      <c r="E23" s="1513"/>
      <c r="F23" s="1246">
        <v>0.8678117490517403</v>
      </c>
      <c r="G23" s="1246">
        <v>0</v>
      </c>
      <c r="I23" s="297">
        <v>0.91439350213526593</v>
      </c>
      <c r="J23" s="298">
        <v>0.84005318526360062</v>
      </c>
      <c r="K23" s="298">
        <v>0.78885584716134904</v>
      </c>
      <c r="L23" s="298">
        <v>0.86895099567523393</v>
      </c>
      <c r="M23" s="298">
        <v>0.82837415816681581</v>
      </c>
      <c r="N23" s="298">
        <v>0.85308216193167752</v>
      </c>
      <c r="O23" s="298">
        <v>0.90219046564639016</v>
      </c>
      <c r="P23" s="298">
        <v>0.90887549931943545</v>
      </c>
      <c r="Q23" s="298">
        <v>0.89786292766214415</v>
      </c>
      <c r="R23" s="298">
        <v>0.85954638078349743</v>
      </c>
      <c r="S23" s="298">
        <v>0.86386074623553377</v>
      </c>
      <c r="T23" s="298">
        <v>0.88769511863993977</v>
      </c>
      <c r="U23" s="297">
        <v>0.91439350213526593</v>
      </c>
      <c r="V23" s="298">
        <v>0.84005318526360062</v>
      </c>
      <c r="W23" s="298">
        <v>0.78885584716134904</v>
      </c>
      <c r="X23" s="298">
        <v>0.86895099567523393</v>
      </c>
      <c r="Y23" s="298">
        <v>0.82837415816681581</v>
      </c>
      <c r="Z23" s="298">
        <v>0.85308216193167752</v>
      </c>
      <c r="AA23" s="298">
        <v>0.90219046564639016</v>
      </c>
      <c r="AB23" s="298">
        <v>0.90887549931943545</v>
      </c>
      <c r="AC23" s="298">
        <v>0.89786292766214415</v>
      </c>
      <c r="AD23" s="298">
        <v>0.85954638078349743</v>
      </c>
      <c r="AE23" s="298">
        <v>0.86386074623553377</v>
      </c>
      <c r="AF23" s="863">
        <v>0.88769511863993977</v>
      </c>
    </row>
    <row r="24" spans="1:32" x14ac:dyDescent="0.35">
      <c r="A24" s="274" t="s">
        <v>41</v>
      </c>
      <c r="B24" s="1507">
        <v>0.88146098072572843</v>
      </c>
      <c r="C24" s="874">
        <v>0.88146098072572843</v>
      </c>
      <c r="D24" s="1513">
        <v>0.8724948943774572</v>
      </c>
      <c r="E24" s="1513"/>
      <c r="F24" s="1246">
        <v>8.9660863482712294E-3</v>
      </c>
      <c r="G24" s="1246">
        <v>0</v>
      </c>
      <c r="I24" s="297">
        <v>0.92616738908334739</v>
      </c>
      <c r="J24" s="298">
        <v>0.82465781218885748</v>
      </c>
      <c r="K24" s="298">
        <v>0.77547150302206147</v>
      </c>
      <c r="L24" s="298">
        <v>0.86945355640403199</v>
      </c>
      <c r="M24" s="298">
        <v>0.8412239278014193</v>
      </c>
      <c r="N24" s="298">
        <v>0.90234160246851036</v>
      </c>
      <c r="O24" s="298">
        <v>0.94588616054774244</v>
      </c>
      <c r="P24" s="298">
        <v>0.91742421218266579</v>
      </c>
      <c r="Q24" s="298">
        <v>0.9197102325092974</v>
      </c>
      <c r="R24" s="298">
        <v>0.87435449776270202</v>
      </c>
      <c r="S24" s="298">
        <v>0.89105049072656195</v>
      </c>
      <c r="T24" s="298">
        <v>0.88979038401154664</v>
      </c>
      <c r="U24" s="297">
        <v>0.92616738908334739</v>
      </c>
      <c r="V24" s="298">
        <v>0.82465781218885748</v>
      </c>
      <c r="W24" s="298">
        <v>0.77547150302206147</v>
      </c>
      <c r="X24" s="298">
        <v>0.86945355640403199</v>
      </c>
      <c r="Y24" s="298">
        <v>0.8412239278014193</v>
      </c>
      <c r="Z24" s="298">
        <v>0.90234160246851036</v>
      </c>
      <c r="AA24" s="298">
        <v>0.94588616054774244</v>
      </c>
      <c r="AB24" s="298">
        <v>0.91742421218266579</v>
      </c>
      <c r="AC24" s="298">
        <v>0.9197102325092974</v>
      </c>
      <c r="AD24" s="298">
        <v>0.87435449776270202</v>
      </c>
      <c r="AE24" s="298">
        <v>0.89105049072656195</v>
      </c>
      <c r="AF24" s="863">
        <v>0.88979038401154664</v>
      </c>
    </row>
    <row r="25" spans="1:32" x14ac:dyDescent="0.35">
      <c r="A25" s="274" t="s">
        <v>8</v>
      </c>
      <c r="B25" s="1507">
        <v>0.8678117490517403</v>
      </c>
      <c r="C25" s="874">
        <v>0.8678117490517403</v>
      </c>
      <c r="D25" s="1513">
        <v>0.87160457264398949</v>
      </c>
      <c r="E25" s="1513"/>
      <c r="F25" s="1246">
        <v>-3.7928235922491949E-3</v>
      </c>
      <c r="G25" s="1246">
        <v>0</v>
      </c>
      <c r="I25" s="297">
        <v>0.91439350213526593</v>
      </c>
      <c r="J25" s="298">
        <v>0.84005318526360062</v>
      </c>
      <c r="K25" s="298">
        <v>0.78885584716134904</v>
      </c>
      <c r="L25" s="298">
        <v>0.86895099567523393</v>
      </c>
      <c r="M25" s="298">
        <v>0.82837415816681581</v>
      </c>
      <c r="N25" s="298">
        <v>0.85308216193167752</v>
      </c>
      <c r="O25" s="298">
        <v>0.90219046564639016</v>
      </c>
      <c r="P25" s="298">
        <v>0.90887549931943545</v>
      </c>
      <c r="Q25" s="298">
        <v>0.89786292766214415</v>
      </c>
      <c r="R25" s="298">
        <v>0.85954638078349743</v>
      </c>
      <c r="S25" s="298">
        <v>0.86386074623553377</v>
      </c>
      <c r="T25" s="298">
        <v>0.88769511863993977</v>
      </c>
      <c r="U25" s="297">
        <v>0.91439350213526593</v>
      </c>
      <c r="V25" s="298">
        <v>0.84005318526360062</v>
      </c>
      <c r="W25" s="298">
        <v>0.78885584716134904</v>
      </c>
      <c r="X25" s="298">
        <v>0.86895099567523393</v>
      </c>
      <c r="Y25" s="298">
        <v>0.82837415816681581</v>
      </c>
      <c r="Z25" s="298">
        <v>0.85308216193167752</v>
      </c>
      <c r="AA25" s="298">
        <v>0.90219046564639016</v>
      </c>
      <c r="AB25" s="298">
        <v>0.90887549931943545</v>
      </c>
      <c r="AC25" s="298">
        <v>0.89786292766214415</v>
      </c>
      <c r="AD25" s="298">
        <v>0.85954638078349743</v>
      </c>
      <c r="AE25" s="298">
        <v>0.86386074623553377</v>
      </c>
      <c r="AF25" s="863">
        <v>0.88769511863993977</v>
      </c>
    </row>
    <row r="26" spans="1:32" x14ac:dyDescent="0.35">
      <c r="A26" s="274" t="s">
        <v>513</v>
      </c>
      <c r="B26" s="1507">
        <v>0.8678117490517403</v>
      </c>
      <c r="C26" s="874">
        <v>0.8678117490517403</v>
      </c>
      <c r="D26" s="1513">
        <v>0.87160457264398949</v>
      </c>
      <c r="E26" s="1513"/>
      <c r="F26" s="1246">
        <v>-3.7928235922491949E-3</v>
      </c>
      <c r="G26" s="1246">
        <v>0</v>
      </c>
      <c r="I26" s="297">
        <v>0.91439350213526593</v>
      </c>
      <c r="J26" s="298">
        <v>0.84005318526360062</v>
      </c>
      <c r="K26" s="298">
        <v>0.78885584716134904</v>
      </c>
      <c r="L26" s="298">
        <v>0.86895099567523393</v>
      </c>
      <c r="M26" s="298">
        <v>0.82837415816681581</v>
      </c>
      <c r="N26" s="298">
        <v>0.85308216193167752</v>
      </c>
      <c r="O26" s="298">
        <v>0.90219046564639016</v>
      </c>
      <c r="P26" s="298">
        <v>0.90887549931943545</v>
      </c>
      <c r="Q26" s="298">
        <v>0.89786292766214415</v>
      </c>
      <c r="R26" s="298">
        <v>0.85954638078349743</v>
      </c>
      <c r="S26" s="298">
        <v>0.86386074623553377</v>
      </c>
      <c r="T26" s="298">
        <v>0.88769511863993977</v>
      </c>
      <c r="U26" s="297">
        <v>0.91439350213526593</v>
      </c>
      <c r="V26" s="298">
        <v>0.84005318526360062</v>
      </c>
      <c r="W26" s="298">
        <v>0.78885584716134904</v>
      </c>
      <c r="X26" s="298">
        <v>0.86895099567523393</v>
      </c>
      <c r="Y26" s="298">
        <v>0.82837415816681581</v>
      </c>
      <c r="Z26" s="298">
        <v>0.85308216193167752</v>
      </c>
      <c r="AA26" s="298">
        <v>0.90219046564639016</v>
      </c>
      <c r="AB26" s="298">
        <v>0.90887549931943545</v>
      </c>
      <c r="AC26" s="298">
        <v>0.89786292766214415</v>
      </c>
      <c r="AD26" s="298">
        <v>0.85954638078349743</v>
      </c>
      <c r="AE26" s="298">
        <v>0.86386074623553377</v>
      </c>
      <c r="AF26" s="863">
        <v>0.88769511863993977</v>
      </c>
    </row>
    <row r="27" spans="1:32" x14ac:dyDescent="0.35">
      <c r="A27" s="94" t="s">
        <v>693</v>
      </c>
      <c r="B27" s="1507">
        <v>0.8678117490517403</v>
      </c>
      <c r="C27" s="874">
        <v>0.8678117490517403</v>
      </c>
      <c r="D27" s="1513"/>
      <c r="E27" s="1513"/>
      <c r="F27" s="1246">
        <v>0.8678117490517403</v>
      </c>
      <c r="G27" s="1246">
        <v>0</v>
      </c>
      <c r="I27" s="297">
        <v>0.91439350213526593</v>
      </c>
      <c r="J27" s="298">
        <v>0.84005318526360062</v>
      </c>
      <c r="K27" s="298">
        <v>0.78885584716134904</v>
      </c>
      <c r="L27" s="298">
        <v>0.86895099567523393</v>
      </c>
      <c r="M27" s="298">
        <v>0.82837415816681581</v>
      </c>
      <c r="N27" s="298">
        <v>0.85308216193167752</v>
      </c>
      <c r="O27" s="298">
        <v>0.90219046564639016</v>
      </c>
      <c r="P27" s="298">
        <v>0.90887549931943545</v>
      </c>
      <c r="Q27" s="298">
        <v>0.89786292766214415</v>
      </c>
      <c r="R27" s="298">
        <v>0.85954638078349743</v>
      </c>
      <c r="S27" s="298">
        <v>0.86386074623553377</v>
      </c>
      <c r="T27" s="298">
        <v>0.88769511863993977</v>
      </c>
      <c r="U27" s="297">
        <v>0.91439350213526593</v>
      </c>
      <c r="V27" s="298">
        <v>0.84005318526360062</v>
      </c>
      <c r="W27" s="298">
        <v>0.78885584716134904</v>
      </c>
      <c r="X27" s="298">
        <v>0.86895099567523393</v>
      </c>
      <c r="Y27" s="298">
        <v>0.82837415816681581</v>
      </c>
      <c r="Z27" s="298">
        <v>0.85308216193167752</v>
      </c>
      <c r="AA27" s="298">
        <v>0.90219046564639016</v>
      </c>
      <c r="AB27" s="298">
        <v>0.90887549931943545</v>
      </c>
      <c r="AC27" s="298">
        <v>0.89786292766214415</v>
      </c>
      <c r="AD27" s="298">
        <v>0.85954638078349743</v>
      </c>
      <c r="AE27" s="298">
        <v>0.86386074623553377</v>
      </c>
      <c r="AF27" s="863">
        <v>0.88769511863993977</v>
      </c>
    </row>
    <row r="28" spans="1:32" x14ac:dyDescent="0.35">
      <c r="A28" s="259"/>
      <c r="B28" s="1507"/>
      <c r="C28" s="874"/>
      <c r="D28" s="1513"/>
      <c r="E28" s="1513"/>
      <c r="F28" s="874"/>
      <c r="G28" s="874"/>
      <c r="I28" s="297"/>
      <c r="J28" s="298"/>
      <c r="K28" s="298"/>
      <c r="L28" s="298"/>
      <c r="M28" s="298"/>
      <c r="N28" s="298"/>
      <c r="O28" s="298"/>
      <c r="P28" s="298"/>
      <c r="Q28" s="298"/>
      <c r="R28" s="298"/>
      <c r="S28" s="298"/>
      <c r="T28" s="298"/>
      <c r="U28" s="297"/>
      <c r="V28" s="298"/>
      <c r="W28" s="298"/>
      <c r="X28" s="298"/>
      <c r="Y28" s="298"/>
      <c r="Z28" s="298"/>
      <c r="AA28" s="298"/>
      <c r="AB28" s="298"/>
      <c r="AC28" s="298"/>
      <c r="AD28" s="298"/>
      <c r="AE28" s="298"/>
      <c r="AF28" s="863"/>
    </row>
    <row r="29" spans="1:32" s="257" customFormat="1" ht="15" thickBot="1" x14ac:dyDescent="0.4">
      <c r="A29" s="261" t="s">
        <v>515</v>
      </c>
      <c r="B29" s="1510"/>
      <c r="C29" s="872"/>
      <c r="D29" s="1516"/>
      <c r="E29" s="1516"/>
      <c r="F29" s="872"/>
      <c r="G29" s="872"/>
      <c r="I29" s="303"/>
      <c r="J29" s="304"/>
      <c r="K29" s="304"/>
      <c r="L29" s="304"/>
      <c r="M29" s="304"/>
      <c r="N29" s="304"/>
      <c r="O29" s="304"/>
      <c r="P29" s="304"/>
      <c r="Q29" s="304"/>
      <c r="R29" s="304"/>
      <c r="S29" s="304"/>
      <c r="T29" s="1236"/>
      <c r="U29" s="303"/>
      <c r="V29" s="304"/>
      <c r="W29" s="304"/>
      <c r="X29" s="304"/>
      <c r="Y29" s="304"/>
      <c r="Z29" s="304"/>
      <c r="AA29" s="304"/>
      <c r="AB29" s="304"/>
      <c r="AC29" s="304"/>
      <c r="AD29" s="304"/>
      <c r="AE29" s="304"/>
      <c r="AF29" s="864"/>
    </row>
    <row r="30" spans="1:32" ht="15" thickTop="1" x14ac:dyDescent="0.35">
      <c r="A30" s="94" t="s">
        <v>17</v>
      </c>
      <c r="B30" s="764" t="s">
        <v>757</v>
      </c>
      <c r="C30" s="1523" t="s">
        <v>757</v>
      </c>
      <c r="D30" s="892" t="s">
        <v>757</v>
      </c>
      <c r="E30" s="892" t="s">
        <v>757</v>
      </c>
      <c r="F30" s="1523" t="s">
        <v>757</v>
      </c>
      <c r="G30" s="765" t="s">
        <v>757</v>
      </c>
      <c r="I30" s="275" t="s">
        <v>757</v>
      </c>
      <c r="J30" s="276" t="s">
        <v>757</v>
      </c>
      <c r="K30" s="276" t="s">
        <v>757</v>
      </c>
      <c r="L30" s="276" t="s">
        <v>757</v>
      </c>
      <c r="M30" s="276" t="s">
        <v>757</v>
      </c>
      <c r="N30" s="276" t="s">
        <v>757</v>
      </c>
      <c r="O30" s="276" t="s">
        <v>757</v>
      </c>
      <c r="P30" s="276" t="s">
        <v>757</v>
      </c>
      <c r="Q30" s="276" t="s">
        <v>757</v>
      </c>
      <c r="R30" s="276" t="s">
        <v>757</v>
      </c>
      <c r="S30" s="276" t="s">
        <v>757</v>
      </c>
      <c r="T30" s="276" t="s">
        <v>757</v>
      </c>
      <c r="U30" s="1243" t="s">
        <v>757</v>
      </c>
      <c r="V30" s="276" t="s">
        <v>757</v>
      </c>
      <c r="W30" s="276" t="s">
        <v>757</v>
      </c>
      <c r="X30" s="276" t="s">
        <v>757</v>
      </c>
      <c r="Y30" s="276" t="s">
        <v>757</v>
      </c>
      <c r="Z30" s="276" t="s">
        <v>757</v>
      </c>
      <c r="AA30" s="276" t="s">
        <v>757</v>
      </c>
      <c r="AB30" s="276" t="s">
        <v>757</v>
      </c>
      <c r="AC30" s="276" t="s">
        <v>757</v>
      </c>
      <c r="AD30" s="276" t="s">
        <v>757</v>
      </c>
      <c r="AE30" s="276" t="s">
        <v>757</v>
      </c>
      <c r="AF30" s="870" t="s">
        <v>757</v>
      </c>
    </row>
    <row r="31" spans="1:32" s="270" customFormat="1" x14ac:dyDescent="0.35">
      <c r="A31" s="94" t="s">
        <v>19</v>
      </c>
      <c r="B31" s="766" t="s">
        <v>757</v>
      </c>
      <c r="C31" s="1524" t="s">
        <v>757</v>
      </c>
      <c r="D31" s="880" t="s">
        <v>757</v>
      </c>
      <c r="E31" s="880" t="s">
        <v>757</v>
      </c>
      <c r="F31" s="1524" t="s">
        <v>757</v>
      </c>
      <c r="G31" s="767" t="s">
        <v>757</v>
      </c>
      <c r="I31" s="277" t="s">
        <v>757</v>
      </c>
      <c r="J31" s="278" t="s">
        <v>757</v>
      </c>
      <c r="K31" s="278" t="s">
        <v>757</v>
      </c>
      <c r="L31" s="278" t="s">
        <v>757</v>
      </c>
      <c r="M31" s="278" t="s">
        <v>757</v>
      </c>
      <c r="N31" s="278" t="s">
        <v>757</v>
      </c>
      <c r="O31" s="278" t="s">
        <v>757</v>
      </c>
      <c r="P31" s="278" t="s">
        <v>757</v>
      </c>
      <c r="Q31" s="278" t="s">
        <v>757</v>
      </c>
      <c r="R31" s="278" t="s">
        <v>757</v>
      </c>
      <c r="S31" s="278" t="s">
        <v>757</v>
      </c>
      <c r="T31" s="278" t="s">
        <v>757</v>
      </c>
      <c r="U31" s="1244" t="s">
        <v>757</v>
      </c>
      <c r="V31" s="278" t="s">
        <v>757</v>
      </c>
      <c r="W31" s="278" t="s">
        <v>757</v>
      </c>
      <c r="X31" s="278" t="s">
        <v>757</v>
      </c>
      <c r="Y31" s="278" t="s">
        <v>757</v>
      </c>
      <c r="Z31" s="278" t="s">
        <v>757</v>
      </c>
      <c r="AA31" s="278" t="s">
        <v>757</v>
      </c>
      <c r="AB31" s="278" t="s">
        <v>757</v>
      </c>
      <c r="AC31" s="278" t="s">
        <v>757</v>
      </c>
      <c r="AD31" s="278" t="s">
        <v>757</v>
      </c>
      <c r="AE31" s="278" t="s">
        <v>757</v>
      </c>
      <c r="AF31" s="798" t="s">
        <v>757</v>
      </c>
    </row>
    <row r="32" spans="1:32" s="270" customFormat="1" x14ac:dyDescent="0.35">
      <c r="A32" s="94" t="s">
        <v>18</v>
      </c>
      <c r="B32" s="766" t="s">
        <v>757</v>
      </c>
      <c r="C32" s="1524" t="s">
        <v>757</v>
      </c>
      <c r="D32" s="880" t="s">
        <v>757</v>
      </c>
      <c r="E32" s="880" t="s">
        <v>757</v>
      </c>
      <c r="F32" s="1524" t="s">
        <v>757</v>
      </c>
      <c r="G32" s="767" t="s">
        <v>757</v>
      </c>
      <c r="I32" s="277" t="s">
        <v>757</v>
      </c>
      <c r="J32" s="278" t="s">
        <v>757</v>
      </c>
      <c r="K32" s="278" t="s">
        <v>757</v>
      </c>
      <c r="L32" s="278" t="s">
        <v>757</v>
      </c>
      <c r="M32" s="278" t="s">
        <v>757</v>
      </c>
      <c r="N32" s="278" t="s">
        <v>757</v>
      </c>
      <c r="O32" s="278" t="s">
        <v>757</v>
      </c>
      <c r="P32" s="278" t="s">
        <v>757</v>
      </c>
      <c r="Q32" s="278" t="s">
        <v>757</v>
      </c>
      <c r="R32" s="278" t="s">
        <v>757</v>
      </c>
      <c r="S32" s="278" t="s">
        <v>757</v>
      </c>
      <c r="T32" s="278" t="s">
        <v>757</v>
      </c>
      <c r="U32" s="1244" t="s">
        <v>757</v>
      </c>
      <c r="V32" s="278" t="s">
        <v>757</v>
      </c>
      <c r="W32" s="278" t="s">
        <v>757</v>
      </c>
      <c r="X32" s="278" t="s">
        <v>757</v>
      </c>
      <c r="Y32" s="278" t="s">
        <v>757</v>
      </c>
      <c r="Z32" s="278" t="s">
        <v>757</v>
      </c>
      <c r="AA32" s="278" t="s">
        <v>757</v>
      </c>
      <c r="AB32" s="278" t="s">
        <v>757</v>
      </c>
      <c r="AC32" s="278" t="s">
        <v>757</v>
      </c>
      <c r="AD32" s="278" t="s">
        <v>757</v>
      </c>
      <c r="AE32" s="278" t="s">
        <v>757</v>
      </c>
      <c r="AF32" s="798" t="s">
        <v>757</v>
      </c>
    </row>
    <row r="33" spans="1:32" ht="15" thickBot="1" x14ac:dyDescent="0.4">
      <c r="A33" s="94" t="s">
        <v>699</v>
      </c>
      <c r="B33" s="768" t="s">
        <v>757</v>
      </c>
      <c r="C33" s="1525" t="s">
        <v>757</v>
      </c>
      <c r="D33" s="893" t="s">
        <v>757</v>
      </c>
      <c r="E33" s="893" t="s">
        <v>757</v>
      </c>
      <c r="F33" s="1525" t="s">
        <v>757</v>
      </c>
      <c r="G33" s="769" t="s">
        <v>757</v>
      </c>
      <c r="I33" s="279" t="s">
        <v>757</v>
      </c>
      <c r="J33" s="280" t="s">
        <v>757</v>
      </c>
      <c r="K33" s="280" t="s">
        <v>757</v>
      </c>
      <c r="L33" s="280" t="s">
        <v>757</v>
      </c>
      <c r="M33" s="280" t="s">
        <v>757</v>
      </c>
      <c r="N33" s="280" t="s">
        <v>757</v>
      </c>
      <c r="O33" s="280" t="s">
        <v>757</v>
      </c>
      <c r="P33" s="280" t="s">
        <v>757</v>
      </c>
      <c r="Q33" s="280" t="s">
        <v>757</v>
      </c>
      <c r="R33" s="280" t="s">
        <v>757</v>
      </c>
      <c r="S33" s="280" t="s">
        <v>757</v>
      </c>
      <c r="T33" s="280" t="s">
        <v>757</v>
      </c>
      <c r="U33" s="1245" t="s">
        <v>757</v>
      </c>
      <c r="V33" s="280" t="s">
        <v>757</v>
      </c>
      <c r="W33" s="280" t="s">
        <v>757</v>
      </c>
      <c r="X33" s="280" t="s">
        <v>757</v>
      </c>
      <c r="Y33" s="280" t="s">
        <v>757</v>
      </c>
      <c r="Z33" s="280" t="s">
        <v>757</v>
      </c>
      <c r="AA33" s="280" t="s">
        <v>757</v>
      </c>
      <c r="AB33" s="280" t="s">
        <v>757</v>
      </c>
      <c r="AC33" s="280" t="s">
        <v>757</v>
      </c>
      <c r="AD33" s="280" t="s">
        <v>757</v>
      </c>
      <c r="AE33" s="280" t="s">
        <v>757</v>
      </c>
      <c r="AF33" s="799" t="s">
        <v>757</v>
      </c>
    </row>
    <row r="34" spans="1:32" ht="15" thickTop="1" x14ac:dyDescent="0.35">
      <c r="A34" s="274" t="s">
        <v>41</v>
      </c>
      <c r="B34" s="1511">
        <v>914215.2520189262</v>
      </c>
      <c r="C34" s="876">
        <v>955009.5362017419</v>
      </c>
      <c r="D34" s="1517">
        <v>774772.37770423107</v>
      </c>
      <c r="E34" s="1517"/>
      <c r="F34" s="876">
        <v>139442.87431469513</v>
      </c>
      <c r="G34" s="876">
        <v>40794.284182815696</v>
      </c>
      <c r="I34" s="306">
        <v>32625.414002640879</v>
      </c>
      <c r="J34" s="307">
        <v>132803.37348778293</v>
      </c>
      <c r="K34" s="307">
        <v>127408.15674173846</v>
      </c>
      <c r="L34" s="307">
        <v>73633.49306827152</v>
      </c>
      <c r="M34" s="307">
        <v>46887.133012015023</v>
      </c>
      <c r="N34" s="307">
        <v>63358.004585780342</v>
      </c>
      <c r="O34" s="307">
        <v>64659.405953284513</v>
      </c>
      <c r="P34" s="307">
        <v>90730.701773590103</v>
      </c>
      <c r="Q34" s="307">
        <v>61071.917056835191</v>
      </c>
      <c r="R34" s="307">
        <v>72711.770836997151</v>
      </c>
      <c r="S34" s="307">
        <v>70664.233348636306</v>
      </c>
      <c r="T34" s="1238">
        <v>77661.648151353962</v>
      </c>
      <c r="U34" s="306">
        <v>38626.444448769958</v>
      </c>
      <c r="V34" s="307">
        <v>136887.33501412362</v>
      </c>
      <c r="W34" s="307">
        <v>140705.60999391021</v>
      </c>
      <c r="X34" s="307">
        <v>75248.036653160147</v>
      </c>
      <c r="Y34" s="307">
        <v>56821.815359909087</v>
      </c>
      <c r="Z34" s="307">
        <v>68007.843164966413</v>
      </c>
      <c r="AA34" s="307">
        <v>67537.44833999926</v>
      </c>
      <c r="AB34" s="307">
        <v>92520.759883705192</v>
      </c>
      <c r="AC34" s="307">
        <v>61422.815456676559</v>
      </c>
      <c r="AD34" s="307">
        <v>70374.060880570862</v>
      </c>
      <c r="AE34" s="307">
        <v>70384.660191879928</v>
      </c>
      <c r="AF34" s="868">
        <v>76472.706814070538</v>
      </c>
    </row>
    <row r="35" spans="1:32" x14ac:dyDescent="0.35">
      <c r="A35" s="274" t="s">
        <v>8</v>
      </c>
      <c r="B35" s="1511">
        <v>5966752.7380400337</v>
      </c>
      <c r="C35" s="876">
        <v>6337741.3635067409</v>
      </c>
      <c r="D35" s="1517">
        <v>4569981.5330742402</v>
      </c>
      <c r="E35" s="1517"/>
      <c r="F35" s="876">
        <v>1396771.2049657935</v>
      </c>
      <c r="G35" s="876">
        <v>370988.62546670716</v>
      </c>
      <c r="I35" s="306">
        <v>431205.02504341834</v>
      </c>
      <c r="J35" s="307">
        <v>905770.05956252723</v>
      </c>
      <c r="K35" s="307">
        <v>484472.45458747412</v>
      </c>
      <c r="L35" s="307">
        <v>354258.69140684936</v>
      </c>
      <c r="M35" s="307">
        <v>216450.8097506036</v>
      </c>
      <c r="N35" s="307">
        <v>417148.61008726584</v>
      </c>
      <c r="O35" s="307">
        <v>526212.5796297472</v>
      </c>
      <c r="P35" s="307">
        <v>438343.62047173013</v>
      </c>
      <c r="Q35" s="307">
        <v>407088.21947493928</v>
      </c>
      <c r="R35" s="307">
        <v>533235.39859776641</v>
      </c>
      <c r="S35" s="307">
        <v>654750.93152345135</v>
      </c>
      <c r="T35" s="307">
        <v>597816.33790426154</v>
      </c>
      <c r="U35" s="306">
        <v>540559.6540112776</v>
      </c>
      <c r="V35" s="307">
        <v>961896.33094292798</v>
      </c>
      <c r="W35" s="307">
        <v>535036.32727500179</v>
      </c>
      <c r="X35" s="307">
        <v>362026.43504861376</v>
      </c>
      <c r="Y35" s="307">
        <v>262313.49959059991</v>
      </c>
      <c r="Z35" s="307">
        <v>447763.11117704515</v>
      </c>
      <c r="AA35" s="307">
        <v>549634.72658994514</v>
      </c>
      <c r="AB35" s="307">
        <v>446991.85681845958</v>
      </c>
      <c r="AC35" s="307">
        <v>409427.20950001234</v>
      </c>
      <c r="AD35" s="307">
        <v>516091.68601764773</v>
      </c>
      <c r="AE35" s="307">
        <v>684960.80371865223</v>
      </c>
      <c r="AF35" s="869">
        <v>621039.72281655797</v>
      </c>
    </row>
    <row r="36" spans="1:32" x14ac:dyDescent="0.35">
      <c r="A36" s="274" t="s">
        <v>513</v>
      </c>
      <c r="B36" s="1511">
        <v>12536099.883773163</v>
      </c>
      <c r="C36" s="876">
        <v>13088386.970245346</v>
      </c>
      <c r="D36" s="1517">
        <v>9643672.1119384803</v>
      </c>
      <c r="E36" s="1517"/>
      <c r="F36" s="876">
        <v>2892427.7718346827</v>
      </c>
      <c r="G36" s="876">
        <v>552287.08647218347</v>
      </c>
      <c r="I36" s="306">
        <v>1200222.2211309345</v>
      </c>
      <c r="J36" s="307">
        <v>1662483.2064955118</v>
      </c>
      <c r="K36" s="307">
        <v>1502389.1673087159</v>
      </c>
      <c r="L36" s="307">
        <v>654522.10420686321</v>
      </c>
      <c r="M36" s="307">
        <v>410435.92037584941</v>
      </c>
      <c r="N36" s="307">
        <v>631982.17478957237</v>
      </c>
      <c r="O36" s="307">
        <v>671200.11251686956</v>
      </c>
      <c r="P36" s="307">
        <v>702847.03627982736</v>
      </c>
      <c r="Q36" s="307">
        <v>813496.49203191092</v>
      </c>
      <c r="R36" s="307">
        <v>1378068.0938711285</v>
      </c>
      <c r="S36" s="307">
        <v>1436761.5524257326</v>
      </c>
      <c r="T36" s="307">
        <v>1471691.8023402486</v>
      </c>
      <c r="U36" s="306">
        <v>1420987.8515852913</v>
      </c>
      <c r="V36" s="307">
        <v>1713607.7922285676</v>
      </c>
      <c r="W36" s="307">
        <v>1659191.9202074413</v>
      </c>
      <c r="X36" s="307">
        <v>668873.65022866067</v>
      </c>
      <c r="Y36" s="307">
        <v>497401.15435709368</v>
      </c>
      <c r="Z36" s="307">
        <v>678363.29295935121</v>
      </c>
      <c r="AA36" s="307">
        <v>701075.77167753247</v>
      </c>
      <c r="AB36" s="307">
        <v>716713.7540817312</v>
      </c>
      <c r="AC36" s="307">
        <v>818170.56533904013</v>
      </c>
      <c r="AD36" s="307">
        <v>1333762.701957379</v>
      </c>
      <c r="AE36" s="307">
        <v>1431077.206276584</v>
      </c>
      <c r="AF36" s="869">
        <v>1449161.3093466747</v>
      </c>
    </row>
    <row r="37" spans="1:32" x14ac:dyDescent="0.35">
      <c r="A37" s="274" t="s">
        <v>693</v>
      </c>
      <c r="B37" s="1511">
        <v>596790.46105917462</v>
      </c>
      <c r="C37" s="876">
        <v>2140566.4326746501</v>
      </c>
      <c r="D37" s="1517"/>
      <c r="E37" s="1517"/>
      <c r="F37" s="876">
        <v>596790.46105917462</v>
      </c>
      <c r="G37" s="876">
        <v>1543775.9716154756</v>
      </c>
      <c r="I37" s="306">
        <v>0</v>
      </c>
      <c r="J37" s="307">
        <v>0</v>
      </c>
      <c r="K37" s="307">
        <v>0</v>
      </c>
      <c r="L37" s="307">
        <v>0</v>
      </c>
      <c r="M37" s="307">
        <v>0</v>
      </c>
      <c r="N37" s="307">
        <v>0</v>
      </c>
      <c r="O37" s="307">
        <v>0</v>
      </c>
      <c r="P37" s="307">
        <v>0</v>
      </c>
      <c r="Q37" s="307">
        <v>0</v>
      </c>
      <c r="R37" s="307">
        <v>196263.24825056031</v>
      </c>
      <c r="S37" s="307">
        <v>208359.77874651074</v>
      </c>
      <c r="T37" s="307">
        <v>192167.43406210357</v>
      </c>
      <c r="U37" s="306">
        <v>184959.22145723875</v>
      </c>
      <c r="V37" s="307">
        <v>269391.64791238151</v>
      </c>
      <c r="W37" s="307">
        <v>317349.97843272163</v>
      </c>
      <c r="X37" s="307">
        <v>128139.11229284633</v>
      </c>
      <c r="Y37" s="307">
        <v>94786.590872884</v>
      </c>
      <c r="Z37" s="307">
        <v>134795.79416714326</v>
      </c>
      <c r="AA37" s="307">
        <v>141713.75974372614</v>
      </c>
      <c r="AB37" s="307">
        <v>132568.56966279511</v>
      </c>
      <c r="AC37" s="307">
        <v>132756.10894006098</v>
      </c>
      <c r="AD37" s="307">
        <v>207344.72138156294</v>
      </c>
      <c r="AE37" s="307">
        <v>207535.43242129375</v>
      </c>
      <c r="AF37" s="869">
        <v>189225.49538999543</v>
      </c>
    </row>
    <row r="38" spans="1:32" ht="15" thickBot="1" x14ac:dyDescent="0.4">
      <c r="A38" s="259" t="s">
        <v>33</v>
      </c>
      <c r="B38" s="1512">
        <v>43146864.322240032</v>
      </c>
      <c r="C38" s="877">
        <v>50138314.906369522</v>
      </c>
      <c r="D38" s="1518">
        <v>28846416.775664147</v>
      </c>
      <c r="E38" s="1518"/>
      <c r="F38" s="877">
        <v>14300447.546575885</v>
      </c>
      <c r="G38" s="877">
        <v>6991450.58412949</v>
      </c>
      <c r="I38" s="770">
        <v>3335215.4364614924</v>
      </c>
      <c r="J38" s="772">
        <v>4959322.8852945939</v>
      </c>
      <c r="K38" s="772">
        <v>4824036.4466599356</v>
      </c>
      <c r="L38" s="772">
        <v>2328850.2399202515</v>
      </c>
      <c r="M38" s="772">
        <v>1363492.3509442026</v>
      </c>
      <c r="N38" s="772">
        <v>2308951.2666648552</v>
      </c>
      <c r="O38" s="772">
        <v>2423624.98423786</v>
      </c>
      <c r="P38" s="772">
        <v>2743171.622150965</v>
      </c>
      <c r="Q38" s="772">
        <v>2746528.0561627592</v>
      </c>
      <c r="R38" s="772">
        <v>5283238.3477407899</v>
      </c>
      <c r="S38" s="772">
        <v>5174515.7529529575</v>
      </c>
      <c r="T38" s="772">
        <v>5655916.9330493687</v>
      </c>
      <c r="U38" s="770">
        <v>5288106.9410451753</v>
      </c>
      <c r="V38" s="772">
        <v>6184105.3352710949</v>
      </c>
      <c r="W38" s="772">
        <v>6277436.1278755618</v>
      </c>
      <c r="X38" s="772">
        <v>2863477.4712071009</v>
      </c>
      <c r="Y38" s="772">
        <v>1918403.0844757734</v>
      </c>
      <c r="Z38" s="772">
        <v>2946472.2072781809</v>
      </c>
      <c r="AA38" s="772">
        <v>2916075.0983124259</v>
      </c>
      <c r="AB38" s="772">
        <v>2929853.7314129439</v>
      </c>
      <c r="AC38" s="772">
        <v>2895064.7782957884</v>
      </c>
      <c r="AD38" s="772">
        <v>5130771.7157812202</v>
      </c>
      <c r="AE38" s="772">
        <v>5186843.8077273248</v>
      </c>
      <c r="AF38" s="771">
        <v>5601704.6076869396</v>
      </c>
    </row>
    <row r="39" spans="1:32" x14ac:dyDescent="0.35">
      <c r="A39" s="259"/>
      <c r="I39" s="260"/>
    </row>
    <row r="40" spans="1:32" x14ac:dyDescent="0.35">
      <c r="A40" s="259"/>
      <c r="I40" s="260"/>
    </row>
    <row r="41" spans="1:32" x14ac:dyDescent="0.35">
      <c r="A41" s="259"/>
      <c r="I41" s="260"/>
    </row>
    <row r="42" spans="1:32" x14ac:dyDescent="0.35">
      <c r="A42" s="259"/>
      <c r="I42" s="260"/>
    </row>
    <row r="43" spans="1:32" x14ac:dyDescent="0.35">
      <c r="A43" s="259"/>
      <c r="I43" s="260"/>
    </row>
    <row r="44" spans="1:32" x14ac:dyDescent="0.35">
      <c r="A44" s="259"/>
      <c r="I44" s="260"/>
    </row>
    <row r="45" spans="1:32" x14ac:dyDescent="0.35">
      <c r="A45" s="259"/>
      <c r="I45" s="260"/>
    </row>
    <row r="46" spans="1:32" x14ac:dyDescent="0.35">
      <c r="A46" s="259"/>
      <c r="I46" s="260"/>
    </row>
    <row r="47" spans="1:32" x14ac:dyDescent="0.35">
      <c r="A47" s="259"/>
      <c r="I47" s="260"/>
    </row>
    <row r="48" spans="1:32" x14ac:dyDescent="0.35">
      <c r="A48" s="259"/>
      <c r="I48" s="260"/>
    </row>
    <row r="49" spans="1:9" x14ac:dyDescent="0.35">
      <c r="A49" s="259"/>
      <c r="I49" s="260"/>
    </row>
    <row r="50" spans="1:9" x14ac:dyDescent="0.35">
      <c r="A50" s="259"/>
      <c r="I50" s="260"/>
    </row>
    <row r="51" spans="1:9" x14ac:dyDescent="0.35">
      <c r="A51" s="259"/>
      <c r="I51" s="260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AH271"/>
  <sheetViews>
    <sheetView zoomScale="68" zoomScaleNormal="68" workbookViewId="0">
      <selection activeCell="C3" sqref="C3"/>
    </sheetView>
  </sheetViews>
  <sheetFormatPr defaultColWidth="8.81640625" defaultRowHeight="14.5" x14ac:dyDescent="0.35"/>
  <cols>
    <col min="1" max="1" width="9.54296875" style="112" customWidth="1"/>
    <col min="2" max="2" width="44.1796875" style="95" customWidth="1"/>
    <col min="3" max="5" width="12.81640625" style="102" bestFit="1" customWidth="1"/>
    <col min="6" max="6" width="4.26953125" style="97" customWidth="1"/>
    <col min="7" max="7" width="12.26953125" style="102" bestFit="1" customWidth="1"/>
    <col min="8" max="8" width="12.54296875" style="102" bestFit="1" customWidth="1"/>
    <col min="9" max="9" width="4.26953125" style="97" customWidth="1"/>
    <col min="10" max="16" width="11.81640625" style="97" bestFit="1" customWidth="1"/>
    <col min="17" max="17" width="11.81640625" style="102" bestFit="1" customWidth="1"/>
    <col min="18" max="18" width="11.81640625" style="103" bestFit="1" customWidth="1"/>
    <col min="19" max="21" width="11.81640625" style="102" bestFit="1" customWidth="1"/>
    <col min="22" max="28" width="11.81640625" style="97" bestFit="1" customWidth="1"/>
    <col min="29" max="29" width="11.81640625" style="102" bestFit="1" customWidth="1"/>
    <col min="30" max="30" width="11.81640625" style="103" bestFit="1" customWidth="1"/>
    <col min="31" max="33" width="11.81640625" style="102" bestFit="1" customWidth="1"/>
    <col min="34" max="34" width="7" customWidth="1"/>
    <col min="35" max="16384" width="8.81640625" style="97"/>
  </cols>
  <sheetData>
    <row r="1" spans="1:34" ht="18.5" x14ac:dyDescent="0.45">
      <c r="A1" s="92" t="s">
        <v>52</v>
      </c>
      <c r="J1" s="96"/>
      <c r="L1" s="98"/>
      <c r="O1" s="99"/>
      <c r="P1" s="99"/>
      <c r="Q1" s="100"/>
      <c r="R1" s="101"/>
      <c r="V1" s="96"/>
      <c r="X1" s="98"/>
      <c r="AA1" s="99"/>
      <c r="AB1" s="99"/>
      <c r="AC1" s="100"/>
      <c r="AD1" s="101"/>
    </row>
    <row r="2" spans="1:34" ht="15.5" x14ac:dyDescent="0.35">
      <c r="A2" s="252" t="s">
        <v>746</v>
      </c>
      <c r="B2" s="103"/>
      <c r="J2" s="98"/>
      <c r="K2" s="95"/>
      <c r="L2" s="96"/>
      <c r="M2" s="96"/>
      <c r="P2" s="95"/>
      <c r="V2" s="98"/>
      <c r="W2" s="95"/>
      <c r="X2" s="96"/>
      <c r="Y2" s="96"/>
      <c r="AB2" s="95"/>
    </row>
    <row r="3" spans="1:34" ht="20.5" x14ac:dyDescent="0.45">
      <c r="A3" s="93" t="s">
        <v>126</v>
      </c>
      <c r="C3" s="1729" t="s">
        <v>700</v>
      </c>
      <c r="D3" s="103"/>
      <c r="E3" s="103"/>
      <c r="F3" s="95"/>
      <c r="G3" s="103"/>
      <c r="H3" s="103"/>
      <c r="J3" s="95"/>
      <c r="K3" s="104"/>
      <c r="L3" s="1692" t="s">
        <v>760</v>
      </c>
      <c r="M3" s="103"/>
      <c r="O3" s="104"/>
      <c r="P3" s="104"/>
      <c r="Q3" s="103"/>
      <c r="T3" s="105"/>
      <c r="U3" s="103"/>
      <c r="V3" s="95"/>
      <c r="W3" s="104"/>
      <c r="X3" s="103"/>
      <c r="Y3" s="103"/>
      <c r="AA3" s="104"/>
      <c r="AB3" s="104"/>
      <c r="AC3" s="103"/>
      <c r="AF3" s="105"/>
      <c r="AG3" s="103"/>
    </row>
    <row r="4" spans="1:34" ht="29.5" customHeight="1" x14ac:dyDescent="0.35">
      <c r="A4" s="102"/>
      <c r="C4" s="103"/>
      <c r="D4" s="103"/>
      <c r="E4" s="103"/>
      <c r="F4" s="95"/>
      <c r="G4" s="103"/>
      <c r="H4" s="103"/>
      <c r="K4" s="95"/>
      <c r="L4" s="103"/>
      <c r="M4" s="103"/>
      <c r="N4" s="103"/>
      <c r="O4" s="95"/>
      <c r="P4" s="95"/>
      <c r="Q4" s="103"/>
      <c r="T4" s="103"/>
      <c r="U4" s="103"/>
      <c r="W4" s="95"/>
      <c r="X4" s="103"/>
      <c r="Y4" s="103"/>
      <c r="Z4" s="103"/>
      <c r="AA4" s="95"/>
      <c r="AB4" s="95"/>
      <c r="AC4" s="103"/>
      <c r="AF4" s="103"/>
      <c r="AG4" s="103"/>
      <c r="AH4" s="43"/>
    </row>
    <row r="5" spans="1:34" s="536" customFormat="1" ht="43.5" x14ac:dyDescent="0.35">
      <c r="A5" s="636"/>
      <c r="B5" s="919"/>
      <c r="C5" s="486">
        <v>2025</v>
      </c>
      <c r="D5" s="486">
        <v>2026</v>
      </c>
      <c r="E5" s="487" t="s">
        <v>722</v>
      </c>
      <c r="F5" s="1597"/>
      <c r="G5" s="1596" t="s">
        <v>715</v>
      </c>
      <c r="H5" s="1596" t="s">
        <v>716</v>
      </c>
      <c r="J5" s="1341">
        <v>45658</v>
      </c>
      <c r="K5" s="920">
        <v>45689</v>
      </c>
      <c r="L5" s="920">
        <v>45717</v>
      </c>
      <c r="M5" s="920">
        <v>45748</v>
      </c>
      <c r="N5" s="920">
        <v>45778</v>
      </c>
      <c r="O5" s="920">
        <v>45809</v>
      </c>
      <c r="P5" s="920">
        <v>45839</v>
      </c>
      <c r="Q5" s="920">
        <v>45870</v>
      </c>
      <c r="R5" s="920">
        <v>45901</v>
      </c>
      <c r="S5" s="920">
        <v>45931</v>
      </c>
      <c r="T5" s="920">
        <v>45962</v>
      </c>
      <c r="U5" s="921">
        <v>45992</v>
      </c>
      <c r="V5" s="920">
        <v>46023</v>
      </c>
      <c r="W5" s="920">
        <v>46054</v>
      </c>
      <c r="X5" s="920">
        <v>46082</v>
      </c>
      <c r="Y5" s="920">
        <v>46113</v>
      </c>
      <c r="Z5" s="920">
        <v>46143</v>
      </c>
      <c r="AA5" s="920">
        <v>46174</v>
      </c>
      <c r="AB5" s="920">
        <v>46204</v>
      </c>
      <c r="AC5" s="920">
        <v>46235</v>
      </c>
      <c r="AD5" s="920">
        <v>46266</v>
      </c>
      <c r="AE5" s="920">
        <v>46296</v>
      </c>
      <c r="AF5" s="920">
        <v>46327</v>
      </c>
      <c r="AG5" s="921">
        <v>46357</v>
      </c>
      <c r="AH5" s="43"/>
    </row>
    <row r="6" spans="1:34" s="542" customFormat="1" x14ac:dyDescent="0.35">
      <c r="A6" s="922" t="s">
        <v>127</v>
      </c>
      <c r="B6" s="579"/>
      <c r="C6" s="541"/>
      <c r="D6" s="541"/>
      <c r="E6" s="541"/>
      <c r="F6" s="544"/>
      <c r="G6" s="541"/>
      <c r="H6" s="541"/>
      <c r="J6" s="1342"/>
      <c r="K6" s="538"/>
      <c r="L6" s="538"/>
      <c r="M6" s="538"/>
      <c r="N6" s="538"/>
      <c r="O6" s="538"/>
      <c r="P6" s="538"/>
      <c r="Q6" s="539"/>
      <c r="R6" s="539"/>
      <c r="S6" s="539"/>
      <c r="T6" s="539"/>
      <c r="U6" s="540"/>
      <c r="V6" s="538"/>
      <c r="W6" s="538"/>
      <c r="X6" s="538"/>
      <c r="Y6" s="538"/>
      <c r="Z6" s="538"/>
      <c r="AA6" s="538"/>
      <c r="AB6" s="538"/>
      <c r="AC6" s="539"/>
      <c r="AD6" s="539"/>
      <c r="AE6" s="539"/>
      <c r="AF6" s="539"/>
      <c r="AG6" s="540"/>
      <c r="AH6" s="43"/>
    </row>
    <row r="7" spans="1:34" s="542" customFormat="1" x14ac:dyDescent="0.35">
      <c r="A7" s="923"/>
      <c r="B7" s="607" t="s">
        <v>128</v>
      </c>
      <c r="C7" s="544"/>
      <c r="D7" s="544"/>
      <c r="E7" s="544"/>
      <c r="F7" s="544"/>
      <c r="G7" s="544"/>
      <c r="H7" s="544"/>
      <c r="J7" s="579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543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543"/>
      <c r="AH7" s="43"/>
    </row>
    <row r="8" spans="1:34" s="542" customFormat="1" x14ac:dyDescent="0.35">
      <c r="A8" s="923"/>
      <c r="B8" s="552" t="s">
        <v>129</v>
      </c>
      <c r="C8" s="544">
        <v>5</v>
      </c>
      <c r="D8" s="544">
        <v>5</v>
      </c>
      <c r="E8" s="544">
        <v>5</v>
      </c>
      <c r="F8" s="544"/>
      <c r="G8" s="544">
        <v>0</v>
      </c>
      <c r="H8" s="544">
        <v>0</v>
      </c>
      <c r="J8" s="579">
        <v>5</v>
      </c>
      <c r="K8" s="104">
        <v>5</v>
      </c>
      <c r="L8" s="104">
        <v>5</v>
      </c>
      <c r="M8" s="104">
        <v>5</v>
      </c>
      <c r="N8" s="104">
        <v>5</v>
      </c>
      <c r="O8" s="104">
        <v>5</v>
      </c>
      <c r="P8" s="104">
        <v>5</v>
      </c>
      <c r="Q8" s="104">
        <v>5</v>
      </c>
      <c r="R8" s="104">
        <v>5</v>
      </c>
      <c r="S8" s="104">
        <v>5</v>
      </c>
      <c r="T8" s="104">
        <v>5</v>
      </c>
      <c r="U8" s="543">
        <v>5</v>
      </c>
      <c r="V8" s="104">
        <v>5</v>
      </c>
      <c r="W8" s="104">
        <v>5</v>
      </c>
      <c r="X8" s="104">
        <v>5</v>
      </c>
      <c r="Y8" s="104">
        <v>5</v>
      </c>
      <c r="Z8" s="104">
        <v>5</v>
      </c>
      <c r="AA8" s="104">
        <v>5</v>
      </c>
      <c r="AB8" s="104">
        <v>5</v>
      </c>
      <c r="AC8" s="104">
        <v>5</v>
      </c>
      <c r="AD8" s="104">
        <v>5</v>
      </c>
      <c r="AE8" s="104">
        <v>5</v>
      </c>
      <c r="AF8" s="104">
        <v>5</v>
      </c>
      <c r="AG8" s="543">
        <v>5</v>
      </c>
      <c r="AH8" s="43"/>
    </row>
    <row r="9" spans="1:34" s="542" customFormat="1" x14ac:dyDescent="0.35">
      <c r="A9" s="923"/>
      <c r="B9" s="552" t="s">
        <v>129</v>
      </c>
      <c r="C9" s="544">
        <v>100</v>
      </c>
      <c r="D9" s="544">
        <v>100</v>
      </c>
      <c r="E9" s="544">
        <v>100</v>
      </c>
      <c r="F9" s="544"/>
      <c r="G9" s="544">
        <v>0</v>
      </c>
      <c r="H9" s="544">
        <v>0</v>
      </c>
      <c r="J9" s="579">
        <v>100</v>
      </c>
      <c r="K9" s="104">
        <v>100</v>
      </c>
      <c r="L9" s="104">
        <v>100</v>
      </c>
      <c r="M9" s="104">
        <v>100</v>
      </c>
      <c r="N9" s="104">
        <v>100</v>
      </c>
      <c r="O9" s="104">
        <v>100</v>
      </c>
      <c r="P9" s="104">
        <v>100</v>
      </c>
      <c r="Q9" s="104">
        <v>100</v>
      </c>
      <c r="R9" s="104">
        <v>100</v>
      </c>
      <c r="S9" s="104">
        <v>100</v>
      </c>
      <c r="T9" s="104">
        <v>100</v>
      </c>
      <c r="U9" s="543">
        <v>100</v>
      </c>
      <c r="V9" s="104">
        <v>100</v>
      </c>
      <c r="W9" s="104">
        <v>100</v>
      </c>
      <c r="X9" s="104">
        <v>100</v>
      </c>
      <c r="Y9" s="104">
        <v>100</v>
      </c>
      <c r="Z9" s="104">
        <v>100</v>
      </c>
      <c r="AA9" s="104">
        <v>100</v>
      </c>
      <c r="AB9" s="104">
        <v>100</v>
      </c>
      <c r="AC9" s="104">
        <v>100</v>
      </c>
      <c r="AD9" s="104">
        <v>100</v>
      </c>
      <c r="AE9" s="104">
        <v>100</v>
      </c>
      <c r="AF9" s="104">
        <v>100</v>
      </c>
      <c r="AG9" s="543">
        <v>100</v>
      </c>
      <c r="AH9" s="43"/>
    </row>
    <row r="10" spans="1:34" s="542" customFormat="1" x14ac:dyDescent="0.35">
      <c r="A10" s="923"/>
      <c r="B10" s="552" t="s">
        <v>129</v>
      </c>
      <c r="C10" s="544">
        <v>150</v>
      </c>
      <c r="D10" s="544">
        <v>150</v>
      </c>
      <c r="E10" s="544">
        <v>150</v>
      </c>
      <c r="F10" s="544"/>
      <c r="G10" s="544">
        <v>0</v>
      </c>
      <c r="H10" s="544">
        <v>0</v>
      </c>
      <c r="J10" s="579">
        <v>150</v>
      </c>
      <c r="K10" s="104">
        <v>150</v>
      </c>
      <c r="L10" s="104">
        <v>150</v>
      </c>
      <c r="M10" s="104">
        <v>150</v>
      </c>
      <c r="N10" s="104">
        <v>150</v>
      </c>
      <c r="O10" s="104">
        <v>150</v>
      </c>
      <c r="P10" s="104">
        <v>150</v>
      </c>
      <c r="Q10" s="104">
        <v>150</v>
      </c>
      <c r="R10" s="104">
        <v>150</v>
      </c>
      <c r="S10" s="104">
        <v>150</v>
      </c>
      <c r="T10" s="104">
        <v>150</v>
      </c>
      <c r="U10" s="543">
        <v>150</v>
      </c>
      <c r="V10" s="104">
        <v>150</v>
      </c>
      <c r="W10" s="104">
        <v>150</v>
      </c>
      <c r="X10" s="104">
        <v>150</v>
      </c>
      <c r="Y10" s="104">
        <v>150</v>
      </c>
      <c r="Z10" s="104">
        <v>150</v>
      </c>
      <c r="AA10" s="104">
        <v>150</v>
      </c>
      <c r="AB10" s="104">
        <v>150</v>
      </c>
      <c r="AC10" s="104">
        <v>150</v>
      </c>
      <c r="AD10" s="104">
        <v>150</v>
      </c>
      <c r="AE10" s="104">
        <v>150</v>
      </c>
      <c r="AF10" s="104">
        <v>150</v>
      </c>
      <c r="AG10" s="543">
        <v>150</v>
      </c>
      <c r="AH10" s="43"/>
    </row>
    <row r="11" spans="1:34" s="542" customFormat="1" x14ac:dyDescent="0.35">
      <c r="A11" s="923"/>
      <c r="B11" s="552" t="s">
        <v>130</v>
      </c>
      <c r="C11" s="544">
        <v>400</v>
      </c>
      <c r="D11" s="544">
        <v>400</v>
      </c>
      <c r="E11" s="544">
        <v>400</v>
      </c>
      <c r="F11" s="544"/>
      <c r="G11" s="544">
        <v>0</v>
      </c>
      <c r="H11" s="544">
        <v>0</v>
      </c>
      <c r="J11" s="579">
        <v>400</v>
      </c>
      <c r="K11" s="104">
        <v>400</v>
      </c>
      <c r="L11" s="104">
        <v>400</v>
      </c>
      <c r="M11" s="104">
        <v>400</v>
      </c>
      <c r="N11" s="104">
        <v>400</v>
      </c>
      <c r="O11" s="104">
        <v>400</v>
      </c>
      <c r="P11" s="104">
        <v>400</v>
      </c>
      <c r="Q11" s="104">
        <v>400</v>
      </c>
      <c r="R11" s="104">
        <v>400</v>
      </c>
      <c r="S11" s="104">
        <v>400</v>
      </c>
      <c r="T11" s="104">
        <v>400</v>
      </c>
      <c r="U11" s="543">
        <v>400</v>
      </c>
      <c r="V11" s="104">
        <v>400</v>
      </c>
      <c r="W11" s="104">
        <v>400</v>
      </c>
      <c r="X11" s="104">
        <v>400</v>
      </c>
      <c r="Y11" s="104">
        <v>400</v>
      </c>
      <c r="Z11" s="104">
        <v>400</v>
      </c>
      <c r="AA11" s="104">
        <v>400</v>
      </c>
      <c r="AB11" s="104">
        <v>400</v>
      </c>
      <c r="AC11" s="104">
        <v>400</v>
      </c>
      <c r="AD11" s="104">
        <v>400</v>
      </c>
      <c r="AE11" s="104">
        <v>400</v>
      </c>
      <c r="AF11" s="104">
        <v>400</v>
      </c>
      <c r="AG11" s="543">
        <v>400</v>
      </c>
      <c r="AH11" s="43"/>
    </row>
    <row r="12" spans="1:34" s="542" customFormat="1" x14ac:dyDescent="0.35">
      <c r="A12" s="923"/>
      <c r="B12" s="552" t="s">
        <v>131</v>
      </c>
      <c r="C12" s="544">
        <v>160</v>
      </c>
      <c r="D12" s="544">
        <v>160</v>
      </c>
      <c r="E12" s="544">
        <v>160</v>
      </c>
      <c r="F12" s="544"/>
      <c r="G12" s="544">
        <v>0</v>
      </c>
      <c r="H12" s="544">
        <v>0</v>
      </c>
      <c r="J12" s="579">
        <v>160</v>
      </c>
      <c r="K12" s="104">
        <v>160</v>
      </c>
      <c r="L12" s="104">
        <v>160</v>
      </c>
      <c r="M12" s="104">
        <v>160</v>
      </c>
      <c r="N12" s="104">
        <v>160</v>
      </c>
      <c r="O12" s="104">
        <v>160</v>
      </c>
      <c r="P12" s="104">
        <v>160</v>
      </c>
      <c r="Q12" s="104">
        <v>160</v>
      </c>
      <c r="R12" s="104">
        <v>160</v>
      </c>
      <c r="S12" s="104">
        <v>160</v>
      </c>
      <c r="T12" s="104">
        <v>160</v>
      </c>
      <c r="U12" s="543">
        <v>160</v>
      </c>
      <c r="V12" s="104">
        <v>160</v>
      </c>
      <c r="W12" s="104">
        <v>160</v>
      </c>
      <c r="X12" s="104">
        <v>160</v>
      </c>
      <c r="Y12" s="104">
        <v>160</v>
      </c>
      <c r="Z12" s="104">
        <v>160</v>
      </c>
      <c r="AA12" s="104">
        <v>160</v>
      </c>
      <c r="AB12" s="104">
        <v>160</v>
      </c>
      <c r="AC12" s="104">
        <v>160</v>
      </c>
      <c r="AD12" s="104">
        <v>160</v>
      </c>
      <c r="AE12" s="104">
        <v>160</v>
      </c>
      <c r="AF12" s="104">
        <v>160</v>
      </c>
      <c r="AG12" s="543">
        <v>160</v>
      </c>
      <c r="AH12" s="43"/>
    </row>
    <row r="13" spans="1:34" s="542" customFormat="1" x14ac:dyDescent="0.35">
      <c r="A13" s="923"/>
      <c r="B13" s="552" t="s">
        <v>131</v>
      </c>
      <c r="C13" s="544">
        <v>200</v>
      </c>
      <c r="D13" s="544">
        <v>200</v>
      </c>
      <c r="E13" s="544">
        <v>200</v>
      </c>
      <c r="F13" s="544"/>
      <c r="G13" s="544">
        <v>0</v>
      </c>
      <c r="H13" s="544">
        <v>0</v>
      </c>
      <c r="J13" s="579">
        <v>200</v>
      </c>
      <c r="K13" s="104">
        <v>200</v>
      </c>
      <c r="L13" s="104">
        <v>200</v>
      </c>
      <c r="M13" s="104">
        <v>200</v>
      </c>
      <c r="N13" s="104">
        <v>200</v>
      </c>
      <c r="O13" s="104">
        <v>200</v>
      </c>
      <c r="P13" s="104">
        <v>200</v>
      </c>
      <c r="Q13" s="104">
        <v>200</v>
      </c>
      <c r="R13" s="104">
        <v>200</v>
      </c>
      <c r="S13" s="104">
        <v>200</v>
      </c>
      <c r="T13" s="104">
        <v>200</v>
      </c>
      <c r="U13" s="543">
        <v>200</v>
      </c>
      <c r="V13" s="104">
        <v>200</v>
      </c>
      <c r="W13" s="104">
        <v>200</v>
      </c>
      <c r="X13" s="104">
        <v>200</v>
      </c>
      <c r="Y13" s="104">
        <v>200</v>
      </c>
      <c r="Z13" s="104">
        <v>200</v>
      </c>
      <c r="AA13" s="104">
        <v>200</v>
      </c>
      <c r="AB13" s="104">
        <v>200</v>
      </c>
      <c r="AC13" s="104">
        <v>200</v>
      </c>
      <c r="AD13" s="104">
        <v>200</v>
      </c>
      <c r="AE13" s="104">
        <v>200</v>
      </c>
      <c r="AF13" s="104">
        <v>200</v>
      </c>
      <c r="AG13" s="543">
        <v>200</v>
      </c>
      <c r="AH13" s="43"/>
    </row>
    <row r="14" spans="1:34" s="542" customFormat="1" x14ac:dyDescent="0.35">
      <c r="A14" s="923"/>
      <c r="B14" s="552" t="s">
        <v>131</v>
      </c>
      <c r="C14" s="544">
        <v>180</v>
      </c>
      <c r="D14" s="544">
        <v>180</v>
      </c>
      <c r="E14" s="544">
        <v>180</v>
      </c>
      <c r="F14" s="544"/>
      <c r="G14" s="544">
        <v>0</v>
      </c>
      <c r="H14" s="544">
        <v>0</v>
      </c>
      <c r="J14" s="579">
        <v>180</v>
      </c>
      <c r="K14" s="104">
        <v>180</v>
      </c>
      <c r="L14" s="104">
        <v>180</v>
      </c>
      <c r="M14" s="104">
        <v>180</v>
      </c>
      <c r="N14" s="104">
        <v>180</v>
      </c>
      <c r="O14" s="104">
        <v>180</v>
      </c>
      <c r="P14" s="104">
        <v>180</v>
      </c>
      <c r="Q14" s="104">
        <v>180</v>
      </c>
      <c r="R14" s="104">
        <v>180</v>
      </c>
      <c r="S14" s="104">
        <v>180</v>
      </c>
      <c r="T14" s="104">
        <v>180</v>
      </c>
      <c r="U14" s="543">
        <v>180</v>
      </c>
      <c r="V14" s="104">
        <v>180</v>
      </c>
      <c r="W14" s="104">
        <v>180</v>
      </c>
      <c r="X14" s="104">
        <v>180</v>
      </c>
      <c r="Y14" s="104">
        <v>180</v>
      </c>
      <c r="Z14" s="104">
        <v>180</v>
      </c>
      <c r="AA14" s="104">
        <v>180</v>
      </c>
      <c r="AB14" s="104">
        <v>180</v>
      </c>
      <c r="AC14" s="104">
        <v>180</v>
      </c>
      <c r="AD14" s="104">
        <v>180</v>
      </c>
      <c r="AE14" s="104">
        <v>180</v>
      </c>
      <c r="AF14" s="104">
        <v>180</v>
      </c>
      <c r="AG14" s="543">
        <v>180</v>
      </c>
      <c r="AH14" s="43"/>
    </row>
    <row r="15" spans="1:34" s="542" customFormat="1" x14ac:dyDescent="0.35">
      <c r="A15" s="923"/>
      <c r="B15" s="552" t="s">
        <v>132</v>
      </c>
      <c r="C15" s="544">
        <v>120</v>
      </c>
      <c r="D15" s="544">
        <v>120</v>
      </c>
      <c r="E15" s="544">
        <v>120</v>
      </c>
      <c r="F15" s="544"/>
      <c r="G15" s="544">
        <v>0</v>
      </c>
      <c r="H15" s="544">
        <v>0</v>
      </c>
      <c r="J15" s="579">
        <v>120</v>
      </c>
      <c r="K15" s="104">
        <v>120</v>
      </c>
      <c r="L15" s="104">
        <v>120</v>
      </c>
      <c r="M15" s="104">
        <v>120</v>
      </c>
      <c r="N15" s="104">
        <v>120</v>
      </c>
      <c r="O15" s="104">
        <v>120</v>
      </c>
      <c r="P15" s="104">
        <v>120</v>
      </c>
      <c r="Q15" s="104">
        <v>120</v>
      </c>
      <c r="R15" s="104">
        <v>120</v>
      </c>
      <c r="S15" s="104">
        <v>120</v>
      </c>
      <c r="T15" s="104">
        <v>120</v>
      </c>
      <c r="U15" s="543">
        <v>120</v>
      </c>
      <c r="V15" s="104">
        <v>120</v>
      </c>
      <c r="W15" s="104">
        <v>120</v>
      </c>
      <c r="X15" s="104">
        <v>120</v>
      </c>
      <c r="Y15" s="104">
        <v>120</v>
      </c>
      <c r="Z15" s="104">
        <v>120</v>
      </c>
      <c r="AA15" s="104">
        <v>120</v>
      </c>
      <c r="AB15" s="104">
        <v>120</v>
      </c>
      <c r="AC15" s="104">
        <v>120</v>
      </c>
      <c r="AD15" s="104">
        <v>120</v>
      </c>
      <c r="AE15" s="104">
        <v>120</v>
      </c>
      <c r="AF15" s="104">
        <v>120</v>
      </c>
      <c r="AG15" s="543">
        <v>120</v>
      </c>
      <c r="AH15" s="43"/>
    </row>
    <row r="16" spans="1:34" s="542" customFormat="1" x14ac:dyDescent="0.35">
      <c r="A16" s="923"/>
      <c r="B16" s="552" t="s">
        <v>132</v>
      </c>
      <c r="C16" s="544">
        <v>5</v>
      </c>
      <c r="D16" s="544">
        <v>5</v>
      </c>
      <c r="E16" s="544">
        <v>5</v>
      </c>
      <c r="F16" s="544"/>
      <c r="G16" s="544">
        <v>0</v>
      </c>
      <c r="H16" s="544">
        <v>0</v>
      </c>
      <c r="J16" s="579">
        <v>5</v>
      </c>
      <c r="K16" s="104">
        <v>5</v>
      </c>
      <c r="L16" s="104">
        <v>5</v>
      </c>
      <c r="M16" s="104">
        <v>5</v>
      </c>
      <c r="N16" s="104">
        <v>5</v>
      </c>
      <c r="O16" s="104">
        <v>5</v>
      </c>
      <c r="P16" s="104">
        <v>5</v>
      </c>
      <c r="Q16" s="104">
        <v>5</v>
      </c>
      <c r="R16" s="104">
        <v>5</v>
      </c>
      <c r="S16" s="104">
        <v>5</v>
      </c>
      <c r="T16" s="104">
        <v>5</v>
      </c>
      <c r="U16" s="543">
        <v>5</v>
      </c>
      <c r="V16" s="104">
        <v>5</v>
      </c>
      <c r="W16" s="104">
        <v>5</v>
      </c>
      <c r="X16" s="104">
        <v>5</v>
      </c>
      <c r="Y16" s="104">
        <v>5</v>
      </c>
      <c r="Z16" s="104">
        <v>5</v>
      </c>
      <c r="AA16" s="104">
        <v>5</v>
      </c>
      <c r="AB16" s="104">
        <v>5</v>
      </c>
      <c r="AC16" s="104">
        <v>5</v>
      </c>
      <c r="AD16" s="104">
        <v>5</v>
      </c>
      <c r="AE16" s="104">
        <v>5</v>
      </c>
      <c r="AF16" s="104">
        <v>5</v>
      </c>
      <c r="AG16" s="543">
        <v>5</v>
      </c>
      <c r="AH16" s="43"/>
    </row>
    <row r="17" spans="1:34" s="542" customFormat="1" x14ac:dyDescent="0.35">
      <c r="A17" s="923"/>
      <c r="B17" s="552" t="s">
        <v>132</v>
      </c>
      <c r="C17" s="544">
        <v>100</v>
      </c>
      <c r="D17" s="544">
        <v>100</v>
      </c>
      <c r="E17" s="544">
        <v>100</v>
      </c>
      <c r="F17" s="544"/>
      <c r="G17" s="544">
        <v>0</v>
      </c>
      <c r="H17" s="544">
        <v>0</v>
      </c>
      <c r="J17" s="579">
        <v>100</v>
      </c>
      <c r="K17" s="104">
        <v>100</v>
      </c>
      <c r="L17" s="104">
        <v>100</v>
      </c>
      <c r="M17" s="104">
        <v>100</v>
      </c>
      <c r="N17" s="104">
        <v>100</v>
      </c>
      <c r="O17" s="104">
        <v>100</v>
      </c>
      <c r="P17" s="104">
        <v>100</v>
      </c>
      <c r="Q17" s="104">
        <v>100</v>
      </c>
      <c r="R17" s="104">
        <v>100</v>
      </c>
      <c r="S17" s="104">
        <v>100</v>
      </c>
      <c r="T17" s="104">
        <v>100</v>
      </c>
      <c r="U17" s="543">
        <v>100</v>
      </c>
      <c r="V17" s="104">
        <v>100</v>
      </c>
      <c r="W17" s="104">
        <v>100</v>
      </c>
      <c r="X17" s="104">
        <v>100</v>
      </c>
      <c r="Y17" s="104">
        <v>100</v>
      </c>
      <c r="Z17" s="104">
        <v>100</v>
      </c>
      <c r="AA17" s="104">
        <v>100</v>
      </c>
      <c r="AB17" s="104">
        <v>100</v>
      </c>
      <c r="AC17" s="104">
        <v>100</v>
      </c>
      <c r="AD17" s="104">
        <v>100</v>
      </c>
      <c r="AE17" s="104">
        <v>100</v>
      </c>
      <c r="AF17" s="104">
        <v>100</v>
      </c>
      <c r="AG17" s="543">
        <v>100</v>
      </c>
      <c r="AH17" s="43"/>
    </row>
    <row r="18" spans="1:34" s="542" customFormat="1" x14ac:dyDescent="0.35">
      <c r="A18" s="923"/>
      <c r="B18" s="552" t="s">
        <v>132</v>
      </c>
      <c r="C18" s="544">
        <v>169</v>
      </c>
      <c r="D18" s="544">
        <v>169</v>
      </c>
      <c r="E18" s="544">
        <v>169</v>
      </c>
      <c r="F18" s="544"/>
      <c r="G18" s="544">
        <v>0</v>
      </c>
      <c r="H18" s="544">
        <v>0</v>
      </c>
      <c r="J18" s="579">
        <v>169</v>
      </c>
      <c r="K18" s="104">
        <v>169</v>
      </c>
      <c r="L18" s="104">
        <v>169</v>
      </c>
      <c r="M18" s="104">
        <v>169</v>
      </c>
      <c r="N18" s="104">
        <v>169</v>
      </c>
      <c r="O18" s="104">
        <v>169</v>
      </c>
      <c r="P18" s="104">
        <v>169</v>
      </c>
      <c r="Q18" s="104">
        <v>169</v>
      </c>
      <c r="R18" s="104">
        <v>169</v>
      </c>
      <c r="S18" s="104">
        <v>169</v>
      </c>
      <c r="T18" s="104">
        <v>169</v>
      </c>
      <c r="U18" s="543">
        <v>169</v>
      </c>
      <c r="V18" s="104">
        <v>169</v>
      </c>
      <c r="W18" s="104">
        <v>169</v>
      </c>
      <c r="X18" s="104">
        <v>169</v>
      </c>
      <c r="Y18" s="104">
        <v>169</v>
      </c>
      <c r="Z18" s="104">
        <v>169</v>
      </c>
      <c r="AA18" s="104">
        <v>169</v>
      </c>
      <c r="AB18" s="104">
        <v>169</v>
      </c>
      <c r="AC18" s="104">
        <v>169</v>
      </c>
      <c r="AD18" s="104">
        <v>169</v>
      </c>
      <c r="AE18" s="104">
        <v>169</v>
      </c>
      <c r="AF18" s="104">
        <v>169</v>
      </c>
      <c r="AG18" s="543">
        <v>169</v>
      </c>
      <c r="AH18" s="43"/>
    </row>
    <row r="19" spans="1:34" s="542" customFormat="1" x14ac:dyDescent="0.35">
      <c r="A19" s="923"/>
      <c r="B19" s="552" t="s">
        <v>133</v>
      </c>
      <c r="C19" s="544">
        <v>23</v>
      </c>
      <c r="D19" s="544">
        <v>23</v>
      </c>
      <c r="E19" s="544">
        <v>23</v>
      </c>
      <c r="F19" s="544"/>
      <c r="G19" s="544">
        <v>0</v>
      </c>
      <c r="H19" s="544">
        <v>0</v>
      </c>
      <c r="J19" s="579">
        <v>23</v>
      </c>
      <c r="K19" s="104">
        <v>23</v>
      </c>
      <c r="L19" s="104">
        <v>23</v>
      </c>
      <c r="M19" s="104">
        <v>23</v>
      </c>
      <c r="N19" s="104">
        <v>23</v>
      </c>
      <c r="O19" s="104">
        <v>23</v>
      </c>
      <c r="P19" s="104">
        <v>23</v>
      </c>
      <c r="Q19" s="104">
        <v>23</v>
      </c>
      <c r="R19" s="104">
        <v>23</v>
      </c>
      <c r="S19" s="104">
        <v>23</v>
      </c>
      <c r="T19" s="104">
        <v>23</v>
      </c>
      <c r="U19" s="543">
        <v>23</v>
      </c>
      <c r="V19" s="104">
        <v>23</v>
      </c>
      <c r="W19" s="104">
        <v>23</v>
      </c>
      <c r="X19" s="104">
        <v>23</v>
      </c>
      <c r="Y19" s="104">
        <v>23</v>
      </c>
      <c r="Z19" s="104">
        <v>23</v>
      </c>
      <c r="AA19" s="104">
        <v>23</v>
      </c>
      <c r="AB19" s="104">
        <v>23</v>
      </c>
      <c r="AC19" s="104">
        <v>23</v>
      </c>
      <c r="AD19" s="104">
        <v>23</v>
      </c>
      <c r="AE19" s="104">
        <v>23</v>
      </c>
      <c r="AF19" s="104">
        <v>23</v>
      </c>
      <c r="AG19" s="543">
        <v>23</v>
      </c>
      <c r="AH19" s="43"/>
    </row>
    <row r="20" spans="1:34" s="542" customFormat="1" x14ac:dyDescent="0.35">
      <c r="A20" s="923"/>
      <c r="B20" s="552" t="s">
        <v>134</v>
      </c>
      <c r="C20" s="544">
        <v>3</v>
      </c>
      <c r="D20" s="544">
        <v>3</v>
      </c>
      <c r="E20" s="544">
        <v>3</v>
      </c>
      <c r="F20" s="544"/>
      <c r="G20" s="544">
        <v>0</v>
      </c>
      <c r="H20" s="544">
        <v>0</v>
      </c>
      <c r="J20" s="579">
        <v>3</v>
      </c>
      <c r="K20" s="104">
        <v>3</v>
      </c>
      <c r="L20" s="104">
        <v>3</v>
      </c>
      <c r="M20" s="104">
        <v>3</v>
      </c>
      <c r="N20" s="104">
        <v>3</v>
      </c>
      <c r="O20" s="104">
        <v>3</v>
      </c>
      <c r="P20" s="104">
        <v>3</v>
      </c>
      <c r="Q20" s="104">
        <v>3</v>
      </c>
      <c r="R20" s="104">
        <v>3</v>
      </c>
      <c r="S20" s="104">
        <v>3</v>
      </c>
      <c r="T20" s="104">
        <v>3</v>
      </c>
      <c r="U20" s="543">
        <v>3</v>
      </c>
      <c r="V20" s="104">
        <v>3</v>
      </c>
      <c r="W20" s="104">
        <v>3</v>
      </c>
      <c r="X20" s="104">
        <v>3</v>
      </c>
      <c r="Y20" s="104">
        <v>3</v>
      </c>
      <c r="Z20" s="104">
        <v>3</v>
      </c>
      <c r="AA20" s="104">
        <v>3</v>
      </c>
      <c r="AB20" s="104">
        <v>3</v>
      </c>
      <c r="AC20" s="104">
        <v>3</v>
      </c>
      <c r="AD20" s="104">
        <v>3</v>
      </c>
      <c r="AE20" s="104">
        <v>3</v>
      </c>
      <c r="AF20" s="104">
        <v>3</v>
      </c>
      <c r="AG20" s="543">
        <v>3</v>
      </c>
      <c r="AH20" s="43"/>
    </row>
    <row r="21" spans="1:34" s="542" customFormat="1" x14ac:dyDescent="0.35">
      <c r="A21" s="923"/>
      <c r="B21" s="552" t="s">
        <v>135</v>
      </c>
      <c r="C21" s="544">
        <v>50</v>
      </c>
      <c r="D21" s="544">
        <v>50</v>
      </c>
      <c r="E21" s="544">
        <v>50</v>
      </c>
      <c r="F21" s="544"/>
      <c r="G21" s="544">
        <v>0</v>
      </c>
      <c r="H21" s="544">
        <v>0</v>
      </c>
      <c r="J21" s="579">
        <v>50</v>
      </c>
      <c r="K21" s="104">
        <v>50</v>
      </c>
      <c r="L21" s="104">
        <v>50</v>
      </c>
      <c r="M21" s="104">
        <v>50</v>
      </c>
      <c r="N21" s="104">
        <v>50</v>
      </c>
      <c r="O21" s="104">
        <v>50</v>
      </c>
      <c r="P21" s="104">
        <v>50</v>
      </c>
      <c r="Q21" s="104">
        <v>50</v>
      </c>
      <c r="R21" s="104">
        <v>50</v>
      </c>
      <c r="S21" s="104">
        <v>50</v>
      </c>
      <c r="T21" s="104">
        <v>50</v>
      </c>
      <c r="U21" s="543">
        <v>50</v>
      </c>
      <c r="V21" s="104">
        <v>50</v>
      </c>
      <c r="W21" s="104">
        <v>50</v>
      </c>
      <c r="X21" s="104">
        <v>50</v>
      </c>
      <c r="Y21" s="104">
        <v>50</v>
      </c>
      <c r="Z21" s="104">
        <v>50</v>
      </c>
      <c r="AA21" s="104">
        <v>50</v>
      </c>
      <c r="AB21" s="104">
        <v>50</v>
      </c>
      <c r="AC21" s="104">
        <v>50</v>
      </c>
      <c r="AD21" s="104">
        <v>50</v>
      </c>
      <c r="AE21" s="104">
        <v>50</v>
      </c>
      <c r="AF21" s="104">
        <v>50</v>
      </c>
      <c r="AG21" s="543">
        <v>50</v>
      </c>
      <c r="AH21" s="43"/>
    </row>
    <row r="22" spans="1:34" s="542" customFormat="1" x14ac:dyDescent="0.35">
      <c r="A22" s="923"/>
      <c r="B22" s="552" t="s">
        <v>136</v>
      </c>
      <c r="C22" s="544">
        <v>50</v>
      </c>
      <c r="D22" s="544">
        <v>50</v>
      </c>
      <c r="E22" s="544">
        <v>50</v>
      </c>
      <c r="F22" s="544"/>
      <c r="G22" s="544">
        <v>0</v>
      </c>
      <c r="H22" s="544">
        <v>0</v>
      </c>
      <c r="J22" s="579">
        <v>50</v>
      </c>
      <c r="K22" s="104">
        <v>50</v>
      </c>
      <c r="L22" s="104">
        <v>50</v>
      </c>
      <c r="M22" s="104">
        <v>50</v>
      </c>
      <c r="N22" s="104">
        <v>50</v>
      </c>
      <c r="O22" s="104">
        <v>50</v>
      </c>
      <c r="P22" s="104">
        <v>50</v>
      </c>
      <c r="Q22" s="104">
        <v>50</v>
      </c>
      <c r="R22" s="104">
        <v>50</v>
      </c>
      <c r="S22" s="104">
        <v>50</v>
      </c>
      <c r="T22" s="104">
        <v>50</v>
      </c>
      <c r="U22" s="543">
        <v>50</v>
      </c>
      <c r="V22" s="104">
        <v>50</v>
      </c>
      <c r="W22" s="104">
        <v>50</v>
      </c>
      <c r="X22" s="104">
        <v>50</v>
      </c>
      <c r="Y22" s="104">
        <v>50</v>
      </c>
      <c r="Z22" s="104">
        <v>50</v>
      </c>
      <c r="AA22" s="104">
        <v>50</v>
      </c>
      <c r="AB22" s="104">
        <v>50</v>
      </c>
      <c r="AC22" s="104">
        <v>50</v>
      </c>
      <c r="AD22" s="104">
        <v>50</v>
      </c>
      <c r="AE22" s="104">
        <v>50</v>
      </c>
      <c r="AF22" s="104">
        <v>50</v>
      </c>
      <c r="AG22" s="543">
        <v>50</v>
      </c>
      <c r="AH22" s="43"/>
    </row>
    <row r="23" spans="1:34" s="542" customFormat="1" x14ac:dyDescent="0.35">
      <c r="A23" s="923"/>
      <c r="B23" s="552" t="s">
        <v>137</v>
      </c>
      <c r="C23" s="544">
        <v>266</v>
      </c>
      <c r="D23" s="544">
        <v>266</v>
      </c>
      <c r="E23" s="544">
        <v>266</v>
      </c>
      <c r="F23" s="544"/>
      <c r="G23" s="544">
        <v>0</v>
      </c>
      <c r="H23" s="544">
        <v>0</v>
      </c>
      <c r="J23" s="579">
        <v>266</v>
      </c>
      <c r="K23" s="104">
        <v>266</v>
      </c>
      <c r="L23" s="104">
        <v>266</v>
      </c>
      <c r="M23" s="104">
        <v>266</v>
      </c>
      <c r="N23" s="104">
        <v>266</v>
      </c>
      <c r="O23" s="104">
        <v>266</v>
      </c>
      <c r="P23" s="104">
        <v>266</v>
      </c>
      <c r="Q23" s="104">
        <v>266</v>
      </c>
      <c r="R23" s="104">
        <v>266</v>
      </c>
      <c r="S23" s="104">
        <v>266</v>
      </c>
      <c r="T23" s="104">
        <v>266</v>
      </c>
      <c r="U23" s="543">
        <v>266</v>
      </c>
      <c r="V23" s="104">
        <v>266</v>
      </c>
      <c r="W23" s="104">
        <v>266</v>
      </c>
      <c r="X23" s="104">
        <v>266</v>
      </c>
      <c r="Y23" s="104">
        <v>266</v>
      </c>
      <c r="Z23" s="104">
        <v>266</v>
      </c>
      <c r="AA23" s="104">
        <v>266</v>
      </c>
      <c r="AB23" s="104">
        <v>266</v>
      </c>
      <c r="AC23" s="104">
        <v>266</v>
      </c>
      <c r="AD23" s="104">
        <v>266</v>
      </c>
      <c r="AE23" s="104">
        <v>266</v>
      </c>
      <c r="AF23" s="104">
        <v>266</v>
      </c>
      <c r="AG23" s="543">
        <v>266</v>
      </c>
      <c r="AH23" s="43"/>
    </row>
    <row r="24" spans="1:34" s="542" customFormat="1" x14ac:dyDescent="0.35">
      <c r="A24" s="923"/>
      <c r="B24" s="552" t="s">
        <v>138</v>
      </c>
      <c r="C24" s="544">
        <v>50</v>
      </c>
      <c r="D24" s="544">
        <v>50</v>
      </c>
      <c r="E24" s="544">
        <v>50</v>
      </c>
      <c r="F24" s="544"/>
      <c r="G24" s="544">
        <v>0</v>
      </c>
      <c r="H24" s="544">
        <v>0</v>
      </c>
      <c r="J24" s="579">
        <v>50</v>
      </c>
      <c r="K24" s="104">
        <v>50</v>
      </c>
      <c r="L24" s="104">
        <v>50</v>
      </c>
      <c r="M24" s="104">
        <v>50</v>
      </c>
      <c r="N24" s="104">
        <v>50</v>
      </c>
      <c r="O24" s="104">
        <v>50</v>
      </c>
      <c r="P24" s="104">
        <v>50</v>
      </c>
      <c r="Q24" s="104">
        <v>50</v>
      </c>
      <c r="R24" s="104">
        <v>50</v>
      </c>
      <c r="S24" s="104">
        <v>50</v>
      </c>
      <c r="T24" s="104">
        <v>50</v>
      </c>
      <c r="U24" s="543">
        <v>50</v>
      </c>
      <c r="V24" s="104">
        <v>50</v>
      </c>
      <c r="W24" s="104">
        <v>50</v>
      </c>
      <c r="X24" s="104">
        <v>50</v>
      </c>
      <c r="Y24" s="104">
        <v>50</v>
      </c>
      <c r="Z24" s="104">
        <v>50</v>
      </c>
      <c r="AA24" s="104">
        <v>50</v>
      </c>
      <c r="AB24" s="104">
        <v>50</v>
      </c>
      <c r="AC24" s="104">
        <v>50</v>
      </c>
      <c r="AD24" s="104">
        <v>50</v>
      </c>
      <c r="AE24" s="104">
        <v>50</v>
      </c>
      <c r="AF24" s="104">
        <v>50</v>
      </c>
      <c r="AG24" s="543">
        <v>50</v>
      </c>
      <c r="AH24" s="43"/>
    </row>
    <row r="25" spans="1:34" s="542" customFormat="1" x14ac:dyDescent="0.35">
      <c r="A25" s="923"/>
      <c r="B25" s="552" t="s">
        <v>139</v>
      </c>
      <c r="C25" s="544">
        <v>30</v>
      </c>
      <c r="D25" s="544">
        <v>30</v>
      </c>
      <c r="E25" s="544">
        <v>30</v>
      </c>
      <c r="F25" s="544"/>
      <c r="G25" s="544">
        <v>0</v>
      </c>
      <c r="H25" s="544">
        <v>0</v>
      </c>
      <c r="J25" s="579">
        <v>30</v>
      </c>
      <c r="K25" s="104">
        <v>30</v>
      </c>
      <c r="L25" s="104">
        <v>30</v>
      </c>
      <c r="M25" s="104">
        <v>30</v>
      </c>
      <c r="N25" s="104">
        <v>30</v>
      </c>
      <c r="O25" s="104">
        <v>30</v>
      </c>
      <c r="P25" s="104">
        <v>30</v>
      </c>
      <c r="Q25" s="104">
        <v>30</v>
      </c>
      <c r="R25" s="104">
        <v>30</v>
      </c>
      <c r="S25" s="104">
        <v>30</v>
      </c>
      <c r="T25" s="104">
        <v>30</v>
      </c>
      <c r="U25" s="543">
        <v>30</v>
      </c>
      <c r="V25" s="104">
        <v>30</v>
      </c>
      <c r="W25" s="104">
        <v>30</v>
      </c>
      <c r="X25" s="104">
        <v>30</v>
      </c>
      <c r="Y25" s="104">
        <v>30</v>
      </c>
      <c r="Z25" s="104">
        <v>30</v>
      </c>
      <c r="AA25" s="104">
        <v>30</v>
      </c>
      <c r="AB25" s="104">
        <v>30</v>
      </c>
      <c r="AC25" s="104">
        <v>30</v>
      </c>
      <c r="AD25" s="104">
        <v>30</v>
      </c>
      <c r="AE25" s="104">
        <v>30</v>
      </c>
      <c r="AF25" s="104">
        <v>30</v>
      </c>
      <c r="AG25" s="543">
        <v>30</v>
      </c>
      <c r="AH25" s="43"/>
    </row>
    <row r="26" spans="1:34" s="542" customFormat="1" x14ac:dyDescent="0.35">
      <c r="A26" s="923"/>
      <c r="B26" s="552" t="s">
        <v>140</v>
      </c>
      <c r="C26" s="544">
        <v>50</v>
      </c>
      <c r="D26" s="544">
        <v>50</v>
      </c>
      <c r="E26" s="544">
        <v>50</v>
      </c>
      <c r="F26" s="544"/>
      <c r="G26" s="544">
        <v>0</v>
      </c>
      <c r="H26" s="544">
        <v>0</v>
      </c>
      <c r="J26" s="579">
        <v>50</v>
      </c>
      <c r="K26" s="104">
        <v>50</v>
      </c>
      <c r="L26" s="104">
        <v>50</v>
      </c>
      <c r="M26" s="104">
        <v>50</v>
      </c>
      <c r="N26" s="104">
        <v>50</v>
      </c>
      <c r="O26" s="104">
        <v>50</v>
      </c>
      <c r="P26" s="104">
        <v>50</v>
      </c>
      <c r="Q26" s="104">
        <v>50</v>
      </c>
      <c r="R26" s="104">
        <v>50</v>
      </c>
      <c r="S26" s="104">
        <v>50</v>
      </c>
      <c r="T26" s="104">
        <v>50</v>
      </c>
      <c r="U26" s="543">
        <v>50</v>
      </c>
      <c r="V26" s="104">
        <v>50</v>
      </c>
      <c r="W26" s="104">
        <v>50</v>
      </c>
      <c r="X26" s="104">
        <v>50</v>
      </c>
      <c r="Y26" s="104">
        <v>50</v>
      </c>
      <c r="Z26" s="104">
        <v>50</v>
      </c>
      <c r="AA26" s="104">
        <v>50</v>
      </c>
      <c r="AB26" s="104">
        <v>50</v>
      </c>
      <c r="AC26" s="104">
        <v>50</v>
      </c>
      <c r="AD26" s="104">
        <v>50</v>
      </c>
      <c r="AE26" s="104">
        <v>50</v>
      </c>
      <c r="AF26" s="104">
        <v>50</v>
      </c>
      <c r="AG26" s="543">
        <v>50</v>
      </c>
      <c r="AH26" s="43"/>
    </row>
    <row r="27" spans="1:34" s="542" customFormat="1" x14ac:dyDescent="0.35">
      <c r="A27" s="923"/>
      <c r="B27" s="552" t="s">
        <v>141</v>
      </c>
      <c r="C27" s="544">
        <v>94</v>
      </c>
      <c r="D27" s="544">
        <v>94</v>
      </c>
      <c r="E27" s="544">
        <v>94</v>
      </c>
      <c r="F27" s="544"/>
      <c r="G27" s="544">
        <v>0</v>
      </c>
      <c r="H27" s="544">
        <v>0</v>
      </c>
      <c r="J27" s="579">
        <v>94</v>
      </c>
      <c r="K27" s="104">
        <v>94</v>
      </c>
      <c r="L27" s="104">
        <v>94</v>
      </c>
      <c r="M27" s="104">
        <v>94</v>
      </c>
      <c r="N27" s="104">
        <v>94</v>
      </c>
      <c r="O27" s="104">
        <v>94</v>
      </c>
      <c r="P27" s="104">
        <v>94</v>
      </c>
      <c r="Q27" s="104">
        <v>94</v>
      </c>
      <c r="R27" s="104">
        <v>94</v>
      </c>
      <c r="S27" s="104">
        <v>94</v>
      </c>
      <c r="T27" s="104">
        <v>94</v>
      </c>
      <c r="U27" s="543">
        <v>94</v>
      </c>
      <c r="V27" s="104">
        <v>94</v>
      </c>
      <c r="W27" s="104">
        <v>94</v>
      </c>
      <c r="X27" s="104">
        <v>94</v>
      </c>
      <c r="Y27" s="104">
        <v>94</v>
      </c>
      <c r="Z27" s="104">
        <v>94</v>
      </c>
      <c r="AA27" s="104">
        <v>94</v>
      </c>
      <c r="AB27" s="104">
        <v>94</v>
      </c>
      <c r="AC27" s="104">
        <v>94</v>
      </c>
      <c r="AD27" s="104">
        <v>94</v>
      </c>
      <c r="AE27" s="104">
        <v>94</v>
      </c>
      <c r="AF27" s="104">
        <v>94</v>
      </c>
      <c r="AG27" s="543">
        <v>94</v>
      </c>
      <c r="AH27" s="43"/>
    </row>
    <row r="28" spans="1:34" s="542" customFormat="1" x14ac:dyDescent="0.35">
      <c r="A28" s="923"/>
      <c r="B28" s="552" t="s">
        <v>142</v>
      </c>
      <c r="C28" s="544">
        <v>5</v>
      </c>
      <c r="D28" s="544">
        <v>5</v>
      </c>
      <c r="E28" s="544">
        <v>5</v>
      </c>
      <c r="F28" s="544"/>
      <c r="G28" s="544">
        <v>0</v>
      </c>
      <c r="H28" s="544">
        <v>0</v>
      </c>
      <c r="J28" s="579">
        <v>5</v>
      </c>
      <c r="K28" s="104">
        <v>5</v>
      </c>
      <c r="L28" s="104">
        <v>5</v>
      </c>
      <c r="M28" s="104">
        <v>5</v>
      </c>
      <c r="N28" s="104">
        <v>5</v>
      </c>
      <c r="O28" s="104">
        <v>5</v>
      </c>
      <c r="P28" s="104">
        <v>5</v>
      </c>
      <c r="Q28" s="104">
        <v>5</v>
      </c>
      <c r="R28" s="104">
        <v>5</v>
      </c>
      <c r="S28" s="104">
        <v>5</v>
      </c>
      <c r="T28" s="104">
        <v>5</v>
      </c>
      <c r="U28" s="543">
        <v>5</v>
      </c>
      <c r="V28" s="104">
        <v>5</v>
      </c>
      <c r="W28" s="104">
        <v>5</v>
      </c>
      <c r="X28" s="104">
        <v>5</v>
      </c>
      <c r="Y28" s="104">
        <v>5</v>
      </c>
      <c r="Z28" s="104">
        <v>5</v>
      </c>
      <c r="AA28" s="104">
        <v>5</v>
      </c>
      <c r="AB28" s="104">
        <v>5</v>
      </c>
      <c r="AC28" s="104">
        <v>5</v>
      </c>
      <c r="AD28" s="104">
        <v>5</v>
      </c>
      <c r="AE28" s="104">
        <v>5</v>
      </c>
      <c r="AF28" s="104">
        <v>5</v>
      </c>
      <c r="AG28" s="543">
        <v>5</v>
      </c>
      <c r="AH28" s="43"/>
    </row>
    <row r="29" spans="1:34" s="542" customFormat="1" x14ac:dyDescent="0.35">
      <c r="A29" s="923"/>
      <c r="B29" s="552" t="s">
        <v>143</v>
      </c>
      <c r="C29" s="544">
        <v>100</v>
      </c>
      <c r="D29" s="544">
        <v>100</v>
      </c>
      <c r="E29" s="544">
        <v>100</v>
      </c>
      <c r="F29" s="544"/>
      <c r="G29" s="544">
        <v>0</v>
      </c>
      <c r="H29" s="544">
        <v>0</v>
      </c>
      <c r="J29" s="579">
        <v>100</v>
      </c>
      <c r="K29" s="104">
        <v>100</v>
      </c>
      <c r="L29" s="104">
        <v>100</v>
      </c>
      <c r="M29" s="104">
        <v>100</v>
      </c>
      <c r="N29" s="104">
        <v>100</v>
      </c>
      <c r="O29" s="104">
        <v>100</v>
      </c>
      <c r="P29" s="104">
        <v>100</v>
      </c>
      <c r="Q29" s="104">
        <v>100</v>
      </c>
      <c r="R29" s="104">
        <v>100</v>
      </c>
      <c r="S29" s="104">
        <v>100</v>
      </c>
      <c r="T29" s="104">
        <v>100</v>
      </c>
      <c r="U29" s="543">
        <v>100</v>
      </c>
      <c r="V29" s="104">
        <v>100</v>
      </c>
      <c r="W29" s="104">
        <v>100</v>
      </c>
      <c r="X29" s="104">
        <v>100</v>
      </c>
      <c r="Y29" s="104">
        <v>100</v>
      </c>
      <c r="Z29" s="104">
        <v>100</v>
      </c>
      <c r="AA29" s="104">
        <v>100</v>
      </c>
      <c r="AB29" s="104">
        <v>100</v>
      </c>
      <c r="AC29" s="104">
        <v>100</v>
      </c>
      <c r="AD29" s="104">
        <v>100</v>
      </c>
      <c r="AE29" s="104">
        <v>100</v>
      </c>
      <c r="AF29" s="104">
        <v>100</v>
      </c>
      <c r="AG29" s="543">
        <v>100</v>
      </c>
      <c r="AH29" s="97"/>
    </row>
    <row r="30" spans="1:34" s="542" customFormat="1" x14ac:dyDescent="0.35">
      <c r="A30" s="923"/>
      <c r="B30" s="552" t="s">
        <v>144</v>
      </c>
      <c r="C30" s="544">
        <v>5</v>
      </c>
      <c r="D30" s="544">
        <v>5</v>
      </c>
      <c r="E30" s="544">
        <v>5</v>
      </c>
      <c r="F30" s="544"/>
      <c r="G30" s="544">
        <v>0</v>
      </c>
      <c r="H30" s="544">
        <v>0</v>
      </c>
      <c r="J30" s="579">
        <v>5</v>
      </c>
      <c r="K30" s="104">
        <v>5</v>
      </c>
      <c r="L30" s="104">
        <v>5</v>
      </c>
      <c r="M30" s="104">
        <v>5</v>
      </c>
      <c r="N30" s="104">
        <v>5</v>
      </c>
      <c r="O30" s="104">
        <v>5</v>
      </c>
      <c r="P30" s="104">
        <v>5</v>
      </c>
      <c r="Q30" s="104">
        <v>5</v>
      </c>
      <c r="R30" s="104">
        <v>5</v>
      </c>
      <c r="S30" s="104">
        <v>5</v>
      </c>
      <c r="T30" s="104">
        <v>5</v>
      </c>
      <c r="U30" s="543">
        <v>5</v>
      </c>
      <c r="V30" s="104">
        <v>5</v>
      </c>
      <c r="W30" s="104">
        <v>5</v>
      </c>
      <c r="X30" s="104">
        <v>5</v>
      </c>
      <c r="Y30" s="104">
        <v>5</v>
      </c>
      <c r="Z30" s="104">
        <v>5</v>
      </c>
      <c r="AA30" s="104">
        <v>5</v>
      </c>
      <c r="AB30" s="104">
        <v>5</v>
      </c>
      <c r="AC30" s="104">
        <v>5</v>
      </c>
      <c r="AD30" s="104">
        <v>5</v>
      </c>
      <c r="AE30" s="104">
        <v>5</v>
      </c>
      <c r="AF30" s="104">
        <v>5</v>
      </c>
      <c r="AG30" s="543">
        <v>5</v>
      </c>
      <c r="AH30" s="44"/>
    </row>
    <row r="31" spans="1:34" s="542" customFormat="1" x14ac:dyDescent="0.35">
      <c r="A31" s="923"/>
      <c r="B31" s="552" t="s">
        <v>144</v>
      </c>
      <c r="C31" s="544">
        <v>5</v>
      </c>
      <c r="D31" s="544">
        <v>5</v>
      </c>
      <c r="E31" s="544">
        <v>5</v>
      </c>
      <c r="F31" s="544"/>
      <c r="G31" s="544">
        <v>0</v>
      </c>
      <c r="H31" s="544">
        <v>0</v>
      </c>
      <c r="J31" s="579">
        <v>5</v>
      </c>
      <c r="K31" s="104">
        <v>5</v>
      </c>
      <c r="L31" s="104">
        <v>5</v>
      </c>
      <c r="M31" s="104">
        <v>5</v>
      </c>
      <c r="N31" s="104">
        <v>5</v>
      </c>
      <c r="O31" s="104">
        <v>5</v>
      </c>
      <c r="P31" s="104">
        <v>5</v>
      </c>
      <c r="Q31" s="104">
        <v>5</v>
      </c>
      <c r="R31" s="104">
        <v>5</v>
      </c>
      <c r="S31" s="104">
        <v>5</v>
      </c>
      <c r="T31" s="104">
        <v>5</v>
      </c>
      <c r="U31" s="543">
        <v>5</v>
      </c>
      <c r="V31" s="104">
        <v>5</v>
      </c>
      <c r="W31" s="104">
        <v>5</v>
      </c>
      <c r="X31" s="104">
        <v>5</v>
      </c>
      <c r="Y31" s="104">
        <v>5</v>
      </c>
      <c r="Z31" s="104">
        <v>5</v>
      </c>
      <c r="AA31" s="104">
        <v>5</v>
      </c>
      <c r="AB31" s="104">
        <v>5</v>
      </c>
      <c r="AC31" s="104">
        <v>5</v>
      </c>
      <c r="AD31" s="104">
        <v>5</v>
      </c>
      <c r="AE31" s="104">
        <v>5</v>
      </c>
      <c r="AF31" s="104">
        <v>5</v>
      </c>
      <c r="AG31" s="543">
        <v>5</v>
      </c>
      <c r="AH31" s="44"/>
    </row>
    <row r="32" spans="1:34" s="1574" customFormat="1" x14ac:dyDescent="0.35">
      <c r="A32" s="1571"/>
      <c r="B32" s="1572" t="s">
        <v>145</v>
      </c>
      <c r="C32" s="1573">
        <v>137</v>
      </c>
      <c r="D32" s="1573">
        <v>137</v>
      </c>
      <c r="E32" s="1573">
        <v>137</v>
      </c>
      <c r="F32" s="1573"/>
      <c r="G32" s="1573">
        <v>0</v>
      </c>
      <c r="H32" s="1573">
        <v>0</v>
      </c>
      <c r="J32" s="1575">
        <v>137</v>
      </c>
      <c r="K32" s="1576">
        <v>137</v>
      </c>
      <c r="L32" s="1576">
        <v>137</v>
      </c>
      <c r="M32" s="1576">
        <v>137</v>
      </c>
      <c r="N32" s="1576">
        <v>137</v>
      </c>
      <c r="O32" s="1576">
        <v>137</v>
      </c>
      <c r="P32" s="1576">
        <v>137</v>
      </c>
      <c r="Q32" s="1576">
        <v>137</v>
      </c>
      <c r="R32" s="1576">
        <v>137</v>
      </c>
      <c r="S32" s="1576">
        <v>137</v>
      </c>
      <c r="T32" s="1576">
        <v>137</v>
      </c>
      <c r="U32" s="1577">
        <v>137</v>
      </c>
      <c r="V32" s="1576">
        <v>137</v>
      </c>
      <c r="W32" s="1576">
        <v>137</v>
      </c>
      <c r="X32" s="1576">
        <v>137</v>
      </c>
      <c r="Y32" s="1576">
        <v>137</v>
      </c>
      <c r="Z32" s="1576">
        <v>137</v>
      </c>
      <c r="AA32" s="1576">
        <v>137</v>
      </c>
      <c r="AB32" s="1576">
        <v>137</v>
      </c>
      <c r="AC32" s="1576">
        <v>137</v>
      </c>
      <c r="AD32" s="1576">
        <v>137</v>
      </c>
      <c r="AE32" s="1576">
        <v>137</v>
      </c>
      <c r="AF32" s="1576">
        <v>137</v>
      </c>
      <c r="AG32" s="1577">
        <v>137</v>
      </c>
      <c r="AH32" s="99"/>
    </row>
    <row r="33" spans="1:34" s="542" customFormat="1" x14ac:dyDescent="0.35">
      <c r="A33" s="923"/>
      <c r="B33" s="552" t="s">
        <v>146</v>
      </c>
      <c r="C33" s="544">
        <v>154</v>
      </c>
      <c r="D33" s="544">
        <v>154</v>
      </c>
      <c r="E33" s="544">
        <v>154</v>
      </c>
      <c r="F33" s="544"/>
      <c r="G33" s="544">
        <v>0</v>
      </c>
      <c r="H33" s="544">
        <v>0</v>
      </c>
      <c r="J33" s="579">
        <v>154</v>
      </c>
      <c r="K33" s="104">
        <v>154</v>
      </c>
      <c r="L33" s="104">
        <v>154</v>
      </c>
      <c r="M33" s="104">
        <v>154</v>
      </c>
      <c r="N33" s="104">
        <v>154</v>
      </c>
      <c r="O33" s="104">
        <v>154</v>
      </c>
      <c r="P33" s="104">
        <v>154</v>
      </c>
      <c r="Q33" s="104">
        <v>154</v>
      </c>
      <c r="R33" s="104">
        <v>154</v>
      </c>
      <c r="S33" s="104">
        <v>154</v>
      </c>
      <c r="T33" s="104">
        <v>154</v>
      </c>
      <c r="U33" s="543">
        <v>154</v>
      </c>
      <c r="V33" s="104">
        <v>154</v>
      </c>
      <c r="W33" s="104">
        <v>154</v>
      </c>
      <c r="X33" s="104">
        <v>154</v>
      </c>
      <c r="Y33" s="104">
        <v>154</v>
      </c>
      <c r="Z33" s="104">
        <v>154</v>
      </c>
      <c r="AA33" s="104">
        <v>154</v>
      </c>
      <c r="AB33" s="104">
        <v>154</v>
      </c>
      <c r="AC33" s="104">
        <v>154</v>
      </c>
      <c r="AD33" s="104">
        <v>154</v>
      </c>
      <c r="AE33" s="104">
        <v>154</v>
      </c>
      <c r="AF33" s="104">
        <v>154</v>
      </c>
      <c r="AG33" s="543">
        <v>154</v>
      </c>
      <c r="AH33" s="44"/>
    </row>
    <row r="34" spans="1:34" s="542" customFormat="1" x14ac:dyDescent="0.35">
      <c r="A34" s="923"/>
      <c r="B34" s="552" t="s">
        <v>147</v>
      </c>
      <c r="C34" s="544">
        <v>200</v>
      </c>
      <c r="D34" s="544">
        <v>200</v>
      </c>
      <c r="E34" s="544">
        <v>200</v>
      </c>
      <c r="F34" s="544"/>
      <c r="G34" s="544">
        <v>0</v>
      </c>
      <c r="H34" s="544">
        <v>0</v>
      </c>
      <c r="J34" s="579">
        <v>200</v>
      </c>
      <c r="K34" s="104">
        <v>200</v>
      </c>
      <c r="L34" s="104">
        <v>200</v>
      </c>
      <c r="M34" s="104">
        <v>200</v>
      </c>
      <c r="N34" s="104">
        <v>200</v>
      </c>
      <c r="O34" s="104">
        <v>200</v>
      </c>
      <c r="P34" s="104">
        <v>200</v>
      </c>
      <c r="Q34" s="104">
        <v>200</v>
      </c>
      <c r="R34" s="104">
        <v>200</v>
      </c>
      <c r="S34" s="104">
        <v>200</v>
      </c>
      <c r="T34" s="104">
        <v>200</v>
      </c>
      <c r="U34" s="543">
        <v>200</v>
      </c>
      <c r="V34" s="104">
        <v>200</v>
      </c>
      <c r="W34" s="104">
        <v>200</v>
      </c>
      <c r="X34" s="104">
        <v>200</v>
      </c>
      <c r="Y34" s="104">
        <v>200</v>
      </c>
      <c r="Z34" s="104">
        <v>200</v>
      </c>
      <c r="AA34" s="104">
        <v>200</v>
      </c>
      <c r="AB34" s="104">
        <v>200</v>
      </c>
      <c r="AC34" s="104">
        <v>200</v>
      </c>
      <c r="AD34" s="104">
        <v>200</v>
      </c>
      <c r="AE34" s="104">
        <v>200</v>
      </c>
      <c r="AF34" s="104">
        <v>200</v>
      </c>
      <c r="AG34" s="543">
        <v>200</v>
      </c>
      <c r="AH34" s="43"/>
    </row>
    <row r="35" spans="1:34" s="542" customFormat="1" x14ac:dyDescent="0.35">
      <c r="A35" s="923"/>
      <c r="B35" s="552" t="s">
        <v>148</v>
      </c>
      <c r="C35" s="544">
        <v>50</v>
      </c>
      <c r="D35" s="544">
        <v>50</v>
      </c>
      <c r="E35" s="544">
        <v>50</v>
      </c>
      <c r="F35" s="544"/>
      <c r="G35" s="544">
        <v>0</v>
      </c>
      <c r="H35" s="544">
        <v>0</v>
      </c>
      <c r="J35" s="579">
        <v>50</v>
      </c>
      <c r="K35" s="104">
        <v>50</v>
      </c>
      <c r="L35" s="104">
        <v>50</v>
      </c>
      <c r="M35" s="104">
        <v>50</v>
      </c>
      <c r="N35" s="104">
        <v>50</v>
      </c>
      <c r="O35" s="104">
        <v>50</v>
      </c>
      <c r="P35" s="104">
        <v>50</v>
      </c>
      <c r="Q35" s="104">
        <v>50</v>
      </c>
      <c r="R35" s="104">
        <v>50</v>
      </c>
      <c r="S35" s="104">
        <v>50</v>
      </c>
      <c r="T35" s="104">
        <v>50</v>
      </c>
      <c r="U35" s="543">
        <v>50</v>
      </c>
      <c r="V35" s="104">
        <v>50</v>
      </c>
      <c r="W35" s="104">
        <v>50</v>
      </c>
      <c r="X35" s="104">
        <v>50</v>
      </c>
      <c r="Y35" s="104">
        <v>50</v>
      </c>
      <c r="Z35" s="104">
        <v>50</v>
      </c>
      <c r="AA35" s="104">
        <v>50</v>
      </c>
      <c r="AB35" s="104">
        <v>50</v>
      </c>
      <c r="AC35" s="104">
        <v>50</v>
      </c>
      <c r="AD35" s="104">
        <v>50</v>
      </c>
      <c r="AE35" s="104">
        <v>50</v>
      </c>
      <c r="AF35" s="104">
        <v>50</v>
      </c>
      <c r="AG35" s="543">
        <v>50</v>
      </c>
      <c r="AH35" s="43"/>
    </row>
    <row r="36" spans="1:34" s="542" customFormat="1" x14ac:dyDescent="0.35">
      <c r="A36" s="923"/>
      <c r="B36" s="552" t="s">
        <v>149</v>
      </c>
      <c r="C36" s="544">
        <v>90</v>
      </c>
      <c r="D36" s="544">
        <v>90</v>
      </c>
      <c r="E36" s="544">
        <v>90</v>
      </c>
      <c r="F36" s="544"/>
      <c r="G36" s="544">
        <v>0</v>
      </c>
      <c r="H36" s="544">
        <v>0</v>
      </c>
      <c r="J36" s="579">
        <v>90</v>
      </c>
      <c r="K36" s="104">
        <v>90</v>
      </c>
      <c r="L36" s="104">
        <v>90</v>
      </c>
      <c r="M36" s="104">
        <v>90</v>
      </c>
      <c r="N36" s="104">
        <v>90</v>
      </c>
      <c r="O36" s="104">
        <v>90</v>
      </c>
      <c r="P36" s="104">
        <v>90</v>
      </c>
      <c r="Q36" s="104">
        <v>90</v>
      </c>
      <c r="R36" s="104">
        <v>90</v>
      </c>
      <c r="S36" s="104">
        <v>90</v>
      </c>
      <c r="T36" s="104">
        <v>90</v>
      </c>
      <c r="U36" s="543">
        <v>90</v>
      </c>
      <c r="V36" s="104">
        <v>90</v>
      </c>
      <c r="W36" s="104">
        <v>90</v>
      </c>
      <c r="X36" s="104">
        <v>90</v>
      </c>
      <c r="Y36" s="104">
        <v>90</v>
      </c>
      <c r="Z36" s="104">
        <v>90</v>
      </c>
      <c r="AA36" s="104">
        <v>90</v>
      </c>
      <c r="AB36" s="104">
        <v>90</v>
      </c>
      <c r="AC36" s="104">
        <v>90</v>
      </c>
      <c r="AD36" s="104">
        <v>90</v>
      </c>
      <c r="AE36" s="104">
        <v>90</v>
      </c>
      <c r="AF36" s="104">
        <v>90</v>
      </c>
      <c r="AG36" s="543">
        <v>90</v>
      </c>
      <c r="AH36" s="43"/>
    </row>
    <row r="37" spans="1:34" s="542" customFormat="1" x14ac:dyDescent="0.35">
      <c r="A37" s="923"/>
      <c r="B37" s="552" t="s">
        <v>150</v>
      </c>
      <c r="C37" s="544">
        <v>50</v>
      </c>
      <c r="D37" s="544">
        <v>50</v>
      </c>
      <c r="E37" s="544">
        <v>50</v>
      </c>
      <c r="F37" s="544"/>
      <c r="G37" s="544">
        <v>0</v>
      </c>
      <c r="H37" s="544">
        <v>0</v>
      </c>
      <c r="J37" s="579">
        <v>50</v>
      </c>
      <c r="K37" s="104">
        <v>50</v>
      </c>
      <c r="L37" s="104">
        <v>50</v>
      </c>
      <c r="M37" s="104">
        <v>50</v>
      </c>
      <c r="N37" s="104">
        <v>50</v>
      </c>
      <c r="O37" s="104">
        <v>50</v>
      </c>
      <c r="P37" s="104">
        <v>50</v>
      </c>
      <c r="Q37" s="104">
        <v>50</v>
      </c>
      <c r="R37" s="104">
        <v>50</v>
      </c>
      <c r="S37" s="104">
        <v>50</v>
      </c>
      <c r="T37" s="104">
        <v>50</v>
      </c>
      <c r="U37" s="543">
        <v>50</v>
      </c>
      <c r="V37" s="104">
        <v>50</v>
      </c>
      <c r="W37" s="104">
        <v>50</v>
      </c>
      <c r="X37" s="104">
        <v>50</v>
      </c>
      <c r="Y37" s="104">
        <v>50</v>
      </c>
      <c r="Z37" s="104">
        <v>50</v>
      </c>
      <c r="AA37" s="104">
        <v>50</v>
      </c>
      <c r="AB37" s="104">
        <v>50</v>
      </c>
      <c r="AC37" s="104">
        <v>50</v>
      </c>
      <c r="AD37" s="104">
        <v>50</v>
      </c>
      <c r="AE37" s="104">
        <v>50</v>
      </c>
      <c r="AF37" s="104">
        <v>50</v>
      </c>
      <c r="AG37" s="543">
        <v>50</v>
      </c>
      <c r="AH37" s="43"/>
    </row>
    <row r="38" spans="1:34" s="542" customFormat="1" x14ac:dyDescent="0.35">
      <c r="A38" s="923"/>
      <c r="B38" s="552" t="s">
        <v>151</v>
      </c>
      <c r="C38" s="544">
        <v>250</v>
      </c>
      <c r="D38" s="544">
        <v>250</v>
      </c>
      <c r="E38" s="544">
        <v>250</v>
      </c>
      <c r="F38" s="544"/>
      <c r="G38" s="544">
        <v>0</v>
      </c>
      <c r="H38" s="544">
        <v>0</v>
      </c>
      <c r="J38" s="579">
        <v>250</v>
      </c>
      <c r="K38" s="104">
        <v>250</v>
      </c>
      <c r="L38" s="104">
        <v>250</v>
      </c>
      <c r="M38" s="104">
        <v>250</v>
      </c>
      <c r="N38" s="104">
        <v>250</v>
      </c>
      <c r="O38" s="104">
        <v>250</v>
      </c>
      <c r="P38" s="104">
        <v>250</v>
      </c>
      <c r="Q38" s="104">
        <v>250</v>
      </c>
      <c r="R38" s="104">
        <v>250</v>
      </c>
      <c r="S38" s="104">
        <v>250</v>
      </c>
      <c r="T38" s="104">
        <v>250</v>
      </c>
      <c r="U38" s="543">
        <v>250</v>
      </c>
      <c r="V38" s="104">
        <v>250</v>
      </c>
      <c r="W38" s="104">
        <v>250</v>
      </c>
      <c r="X38" s="104">
        <v>250</v>
      </c>
      <c r="Y38" s="104">
        <v>250</v>
      </c>
      <c r="Z38" s="104">
        <v>250</v>
      </c>
      <c r="AA38" s="104">
        <v>250</v>
      </c>
      <c r="AB38" s="104">
        <v>250</v>
      </c>
      <c r="AC38" s="104">
        <v>250</v>
      </c>
      <c r="AD38" s="104">
        <v>250</v>
      </c>
      <c r="AE38" s="104">
        <v>250</v>
      </c>
      <c r="AF38" s="104">
        <v>250</v>
      </c>
      <c r="AG38" s="543">
        <v>250</v>
      </c>
      <c r="AH38" s="43"/>
    </row>
    <row r="39" spans="1:34" s="542" customFormat="1" x14ac:dyDescent="0.35">
      <c r="A39" s="923"/>
      <c r="B39" s="552" t="s">
        <v>151</v>
      </c>
      <c r="C39" s="544">
        <v>20</v>
      </c>
      <c r="D39" s="544">
        <v>20</v>
      </c>
      <c r="E39" s="544">
        <v>20</v>
      </c>
      <c r="F39" s="544"/>
      <c r="G39" s="544">
        <v>0</v>
      </c>
      <c r="H39" s="544">
        <v>0</v>
      </c>
      <c r="J39" s="579">
        <v>20</v>
      </c>
      <c r="K39" s="104">
        <v>20</v>
      </c>
      <c r="L39" s="104">
        <v>20</v>
      </c>
      <c r="M39" s="104">
        <v>20</v>
      </c>
      <c r="N39" s="104">
        <v>20</v>
      </c>
      <c r="O39" s="104">
        <v>20</v>
      </c>
      <c r="P39" s="104">
        <v>20</v>
      </c>
      <c r="Q39" s="104">
        <v>20</v>
      </c>
      <c r="R39" s="104">
        <v>20</v>
      </c>
      <c r="S39" s="104">
        <v>20</v>
      </c>
      <c r="T39" s="104">
        <v>20</v>
      </c>
      <c r="U39" s="543">
        <v>20</v>
      </c>
      <c r="V39" s="104">
        <v>20</v>
      </c>
      <c r="W39" s="104">
        <v>20</v>
      </c>
      <c r="X39" s="104">
        <v>20</v>
      </c>
      <c r="Y39" s="104">
        <v>20</v>
      </c>
      <c r="Z39" s="104">
        <v>20</v>
      </c>
      <c r="AA39" s="104">
        <v>20</v>
      </c>
      <c r="AB39" s="104">
        <v>20</v>
      </c>
      <c r="AC39" s="104">
        <v>20</v>
      </c>
      <c r="AD39" s="104">
        <v>20</v>
      </c>
      <c r="AE39" s="104">
        <v>20</v>
      </c>
      <c r="AF39" s="104">
        <v>20</v>
      </c>
      <c r="AG39" s="543">
        <v>20</v>
      </c>
      <c r="AH39" s="43"/>
    </row>
    <row r="40" spans="1:34" s="542" customFormat="1" x14ac:dyDescent="0.35">
      <c r="A40" s="923"/>
      <c r="B40" s="552" t="s">
        <v>151</v>
      </c>
      <c r="C40" s="544">
        <v>27</v>
      </c>
      <c r="D40" s="544">
        <v>27</v>
      </c>
      <c r="E40" s="544">
        <v>27</v>
      </c>
      <c r="F40" s="544"/>
      <c r="G40" s="544">
        <v>0</v>
      </c>
      <c r="H40" s="544">
        <v>0</v>
      </c>
      <c r="J40" s="579">
        <v>27</v>
      </c>
      <c r="K40" s="104">
        <v>27</v>
      </c>
      <c r="L40" s="104">
        <v>27</v>
      </c>
      <c r="M40" s="104">
        <v>27</v>
      </c>
      <c r="N40" s="104">
        <v>27</v>
      </c>
      <c r="O40" s="104">
        <v>27</v>
      </c>
      <c r="P40" s="104">
        <v>27</v>
      </c>
      <c r="Q40" s="104">
        <v>27</v>
      </c>
      <c r="R40" s="104">
        <v>27</v>
      </c>
      <c r="S40" s="104">
        <v>27</v>
      </c>
      <c r="T40" s="104">
        <v>27</v>
      </c>
      <c r="U40" s="543">
        <v>27</v>
      </c>
      <c r="V40" s="104">
        <v>27</v>
      </c>
      <c r="W40" s="104">
        <v>27</v>
      </c>
      <c r="X40" s="104">
        <v>27</v>
      </c>
      <c r="Y40" s="104">
        <v>27</v>
      </c>
      <c r="Z40" s="104">
        <v>27</v>
      </c>
      <c r="AA40" s="104">
        <v>27</v>
      </c>
      <c r="AB40" s="104">
        <v>27</v>
      </c>
      <c r="AC40" s="104">
        <v>27</v>
      </c>
      <c r="AD40" s="104">
        <v>27</v>
      </c>
      <c r="AE40" s="104">
        <v>27</v>
      </c>
      <c r="AF40" s="104">
        <v>27</v>
      </c>
      <c r="AG40" s="543">
        <v>27</v>
      </c>
      <c r="AH40" s="43"/>
    </row>
    <row r="41" spans="1:34" s="542" customFormat="1" x14ac:dyDescent="0.35">
      <c r="A41" s="923"/>
      <c r="B41" s="552" t="s">
        <v>151</v>
      </c>
      <c r="C41" s="544">
        <v>18</v>
      </c>
      <c r="D41" s="544">
        <v>18</v>
      </c>
      <c r="E41" s="544">
        <v>18</v>
      </c>
      <c r="F41" s="544"/>
      <c r="G41" s="544">
        <v>0</v>
      </c>
      <c r="H41" s="544">
        <v>0</v>
      </c>
      <c r="J41" s="579">
        <v>18</v>
      </c>
      <c r="K41" s="104">
        <v>18</v>
      </c>
      <c r="L41" s="104">
        <v>18</v>
      </c>
      <c r="M41" s="104">
        <v>18</v>
      </c>
      <c r="N41" s="104">
        <v>18</v>
      </c>
      <c r="O41" s="104">
        <v>18</v>
      </c>
      <c r="P41" s="104">
        <v>18</v>
      </c>
      <c r="Q41" s="104">
        <v>18</v>
      </c>
      <c r="R41" s="104">
        <v>18</v>
      </c>
      <c r="S41" s="104">
        <v>18</v>
      </c>
      <c r="T41" s="104">
        <v>18</v>
      </c>
      <c r="U41" s="543">
        <v>18</v>
      </c>
      <c r="V41" s="104">
        <v>18</v>
      </c>
      <c r="W41" s="104">
        <v>18</v>
      </c>
      <c r="X41" s="104">
        <v>18</v>
      </c>
      <c r="Y41" s="104">
        <v>18</v>
      </c>
      <c r="Z41" s="104">
        <v>18</v>
      </c>
      <c r="AA41" s="104">
        <v>18</v>
      </c>
      <c r="AB41" s="104">
        <v>18</v>
      </c>
      <c r="AC41" s="104">
        <v>18</v>
      </c>
      <c r="AD41" s="104">
        <v>18</v>
      </c>
      <c r="AE41" s="104">
        <v>18</v>
      </c>
      <c r="AF41" s="104">
        <v>18</v>
      </c>
      <c r="AG41" s="543">
        <v>18</v>
      </c>
      <c r="AH41" s="43"/>
    </row>
    <row r="42" spans="1:34" s="542" customFormat="1" x14ac:dyDescent="0.35">
      <c r="A42" s="923"/>
      <c r="B42" s="552" t="s">
        <v>152</v>
      </c>
      <c r="C42" s="544">
        <v>293</v>
      </c>
      <c r="D42" s="544">
        <v>293</v>
      </c>
      <c r="E42" s="544">
        <v>293</v>
      </c>
      <c r="F42" s="544"/>
      <c r="G42" s="544">
        <v>0</v>
      </c>
      <c r="H42" s="544">
        <v>0</v>
      </c>
      <c r="J42" s="579">
        <v>293</v>
      </c>
      <c r="K42" s="104">
        <v>293</v>
      </c>
      <c r="L42" s="104">
        <v>293</v>
      </c>
      <c r="M42" s="104">
        <v>293</v>
      </c>
      <c r="N42" s="104">
        <v>293</v>
      </c>
      <c r="O42" s="104">
        <v>293</v>
      </c>
      <c r="P42" s="104">
        <v>293</v>
      </c>
      <c r="Q42" s="104">
        <v>293</v>
      </c>
      <c r="R42" s="104">
        <v>293</v>
      </c>
      <c r="S42" s="104">
        <v>293</v>
      </c>
      <c r="T42" s="104">
        <v>293</v>
      </c>
      <c r="U42" s="543">
        <v>293</v>
      </c>
      <c r="V42" s="104">
        <v>293</v>
      </c>
      <c r="W42" s="104">
        <v>293</v>
      </c>
      <c r="X42" s="104">
        <v>293</v>
      </c>
      <c r="Y42" s="104">
        <v>293</v>
      </c>
      <c r="Z42" s="104">
        <v>293</v>
      </c>
      <c r="AA42" s="104">
        <v>293</v>
      </c>
      <c r="AB42" s="104">
        <v>293</v>
      </c>
      <c r="AC42" s="104">
        <v>293</v>
      </c>
      <c r="AD42" s="104">
        <v>293</v>
      </c>
      <c r="AE42" s="104">
        <v>293</v>
      </c>
      <c r="AF42" s="104">
        <v>293</v>
      </c>
      <c r="AG42" s="543">
        <v>293</v>
      </c>
      <c r="AH42" s="43"/>
    </row>
    <row r="43" spans="1:34" s="542" customFormat="1" x14ac:dyDescent="0.35">
      <c r="A43" s="923"/>
      <c r="B43" s="552" t="s">
        <v>152</v>
      </c>
      <c r="C43" s="544">
        <v>27</v>
      </c>
      <c r="D43" s="544">
        <v>27</v>
      </c>
      <c r="E43" s="544">
        <v>27</v>
      </c>
      <c r="F43" s="544"/>
      <c r="G43" s="544">
        <v>0</v>
      </c>
      <c r="H43" s="544">
        <v>0</v>
      </c>
      <c r="J43" s="579">
        <v>27</v>
      </c>
      <c r="K43" s="104">
        <v>27</v>
      </c>
      <c r="L43" s="104">
        <v>27</v>
      </c>
      <c r="M43" s="104">
        <v>27</v>
      </c>
      <c r="N43" s="104">
        <v>27</v>
      </c>
      <c r="O43" s="104">
        <v>27</v>
      </c>
      <c r="P43" s="104">
        <v>27</v>
      </c>
      <c r="Q43" s="104">
        <v>27</v>
      </c>
      <c r="R43" s="104">
        <v>27</v>
      </c>
      <c r="S43" s="104">
        <v>27</v>
      </c>
      <c r="T43" s="104">
        <v>27</v>
      </c>
      <c r="U43" s="543">
        <v>27</v>
      </c>
      <c r="V43" s="104">
        <v>27</v>
      </c>
      <c r="W43" s="104">
        <v>27</v>
      </c>
      <c r="X43" s="104">
        <v>27</v>
      </c>
      <c r="Y43" s="104">
        <v>27</v>
      </c>
      <c r="Z43" s="104">
        <v>27</v>
      </c>
      <c r="AA43" s="104">
        <v>27</v>
      </c>
      <c r="AB43" s="104">
        <v>27</v>
      </c>
      <c r="AC43" s="104">
        <v>27</v>
      </c>
      <c r="AD43" s="104">
        <v>27</v>
      </c>
      <c r="AE43" s="104">
        <v>27</v>
      </c>
      <c r="AF43" s="104">
        <v>27</v>
      </c>
      <c r="AG43" s="543">
        <v>27</v>
      </c>
      <c r="AH43" s="43"/>
    </row>
    <row r="44" spans="1:34" s="542" customFormat="1" x14ac:dyDescent="0.35">
      <c r="A44" s="923"/>
      <c r="B44" s="552" t="s">
        <v>153</v>
      </c>
      <c r="C44" s="544">
        <v>8</v>
      </c>
      <c r="D44" s="544">
        <v>8</v>
      </c>
      <c r="E44" s="544">
        <v>8</v>
      </c>
      <c r="F44" s="544"/>
      <c r="G44" s="544">
        <v>0</v>
      </c>
      <c r="H44" s="544">
        <v>0</v>
      </c>
      <c r="J44" s="579">
        <v>8</v>
      </c>
      <c r="K44" s="104">
        <v>8</v>
      </c>
      <c r="L44" s="104">
        <v>8</v>
      </c>
      <c r="M44" s="104">
        <v>8</v>
      </c>
      <c r="N44" s="104">
        <v>8</v>
      </c>
      <c r="O44" s="104">
        <v>8</v>
      </c>
      <c r="P44" s="104">
        <v>8</v>
      </c>
      <c r="Q44" s="104">
        <v>8</v>
      </c>
      <c r="R44" s="104">
        <v>8</v>
      </c>
      <c r="S44" s="104">
        <v>8</v>
      </c>
      <c r="T44" s="104">
        <v>8</v>
      </c>
      <c r="U44" s="543">
        <v>8</v>
      </c>
      <c r="V44" s="104">
        <v>8</v>
      </c>
      <c r="W44" s="104">
        <v>8</v>
      </c>
      <c r="X44" s="104">
        <v>8</v>
      </c>
      <c r="Y44" s="104">
        <v>8</v>
      </c>
      <c r="Z44" s="104">
        <v>8</v>
      </c>
      <c r="AA44" s="104">
        <v>8</v>
      </c>
      <c r="AB44" s="104">
        <v>8</v>
      </c>
      <c r="AC44" s="104">
        <v>8</v>
      </c>
      <c r="AD44" s="104">
        <v>8</v>
      </c>
      <c r="AE44" s="104">
        <v>8</v>
      </c>
      <c r="AF44" s="104">
        <v>8</v>
      </c>
      <c r="AG44" s="543">
        <v>8</v>
      </c>
      <c r="AH44" s="43"/>
    </row>
    <row r="45" spans="1:34" s="542" customFormat="1" x14ac:dyDescent="0.35">
      <c r="A45" s="923"/>
      <c r="B45" s="552" t="s">
        <v>468</v>
      </c>
      <c r="C45" s="544">
        <v>300</v>
      </c>
      <c r="D45" s="544">
        <v>300</v>
      </c>
      <c r="E45" s="544">
        <v>300</v>
      </c>
      <c r="F45" s="544"/>
      <c r="G45" s="544">
        <v>0</v>
      </c>
      <c r="H45" s="544">
        <v>0</v>
      </c>
      <c r="J45" s="579">
        <v>300</v>
      </c>
      <c r="K45" s="104">
        <v>300</v>
      </c>
      <c r="L45" s="104">
        <v>300</v>
      </c>
      <c r="M45" s="104">
        <v>300</v>
      </c>
      <c r="N45" s="104">
        <v>300</v>
      </c>
      <c r="O45" s="104">
        <v>300</v>
      </c>
      <c r="P45" s="104">
        <v>300</v>
      </c>
      <c r="Q45" s="104">
        <v>300</v>
      </c>
      <c r="R45" s="104">
        <v>300</v>
      </c>
      <c r="S45" s="104">
        <v>300</v>
      </c>
      <c r="T45" s="104">
        <v>300</v>
      </c>
      <c r="U45" s="543">
        <v>300</v>
      </c>
      <c r="V45" s="104">
        <v>300</v>
      </c>
      <c r="W45" s="104">
        <v>300</v>
      </c>
      <c r="X45" s="104">
        <v>300</v>
      </c>
      <c r="Y45" s="104">
        <v>300</v>
      </c>
      <c r="Z45" s="104">
        <v>300</v>
      </c>
      <c r="AA45" s="104">
        <v>300</v>
      </c>
      <c r="AB45" s="104">
        <v>300</v>
      </c>
      <c r="AC45" s="104">
        <v>300</v>
      </c>
      <c r="AD45" s="104">
        <v>300</v>
      </c>
      <c r="AE45" s="104">
        <v>300</v>
      </c>
      <c r="AF45" s="104">
        <v>300</v>
      </c>
      <c r="AG45" s="543">
        <v>300</v>
      </c>
      <c r="AH45" s="43"/>
    </row>
    <row r="46" spans="1:34" s="542" customFormat="1" x14ac:dyDescent="0.35">
      <c r="A46" s="923"/>
      <c r="B46" s="552" t="s">
        <v>469</v>
      </c>
      <c r="C46" s="544">
        <v>300</v>
      </c>
      <c r="D46" s="544">
        <v>300</v>
      </c>
      <c r="E46" s="544">
        <v>300</v>
      </c>
      <c r="F46" s="544"/>
      <c r="G46" s="544">
        <v>0</v>
      </c>
      <c r="H46" s="544">
        <v>0</v>
      </c>
      <c r="J46" s="579">
        <v>300</v>
      </c>
      <c r="K46" s="104">
        <v>300</v>
      </c>
      <c r="L46" s="104">
        <v>300</v>
      </c>
      <c r="M46" s="104">
        <v>300</v>
      </c>
      <c r="N46" s="104">
        <v>300</v>
      </c>
      <c r="O46" s="104">
        <v>300</v>
      </c>
      <c r="P46" s="104">
        <v>300</v>
      </c>
      <c r="Q46" s="104">
        <v>300</v>
      </c>
      <c r="R46" s="104">
        <v>300</v>
      </c>
      <c r="S46" s="104">
        <v>300</v>
      </c>
      <c r="T46" s="104">
        <v>300</v>
      </c>
      <c r="U46" s="543">
        <v>300</v>
      </c>
      <c r="V46" s="104">
        <v>300</v>
      </c>
      <c r="W46" s="104">
        <v>300</v>
      </c>
      <c r="X46" s="104">
        <v>300</v>
      </c>
      <c r="Y46" s="104">
        <v>300</v>
      </c>
      <c r="Z46" s="104">
        <v>300</v>
      </c>
      <c r="AA46" s="104">
        <v>300</v>
      </c>
      <c r="AB46" s="104">
        <v>300</v>
      </c>
      <c r="AC46" s="104">
        <v>300</v>
      </c>
      <c r="AD46" s="104">
        <v>300</v>
      </c>
      <c r="AE46" s="104">
        <v>300</v>
      </c>
      <c r="AF46" s="104">
        <v>300</v>
      </c>
      <c r="AG46" s="543">
        <v>300</v>
      </c>
      <c r="AH46" s="43"/>
    </row>
    <row r="47" spans="1:34" s="542" customFormat="1" x14ac:dyDescent="0.35">
      <c r="A47" s="923"/>
      <c r="B47" s="552" t="s">
        <v>154</v>
      </c>
      <c r="C47" s="544">
        <v>663</v>
      </c>
      <c r="D47" s="544">
        <v>663</v>
      </c>
      <c r="E47" s="544">
        <v>663</v>
      </c>
      <c r="F47" s="544"/>
      <c r="G47" s="544">
        <v>0</v>
      </c>
      <c r="H47" s="544">
        <v>0</v>
      </c>
      <c r="J47" s="579">
        <v>663</v>
      </c>
      <c r="K47" s="104">
        <v>663</v>
      </c>
      <c r="L47" s="104">
        <v>663</v>
      </c>
      <c r="M47" s="104">
        <v>663</v>
      </c>
      <c r="N47" s="104">
        <v>663</v>
      </c>
      <c r="O47" s="104">
        <v>663</v>
      </c>
      <c r="P47" s="104">
        <v>663</v>
      </c>
      <c r="Q47" s="104">
        <v>663</v>
      </c>
      <c r="R47" s="104">
        <v>663</v>
      </c>
      <c r="S47" s="104">
        <v>663</v>
      </c>
      <c r="T47" s="104">
        <v>663</v>
      </c>
      <c r="U47" s="543">
        <v>663</v>
      </c>
      <c r="V47" s="104">
        <v>663</v>
      </c>
      <c r="W47" s="104">
        <v>663</v>
      </c>
      <c r="X47" s="104">
        <v>663</v>
      </c>
      <c r="Y47" s="104">
        <v>663</v>
      </c>
      <c r="Z47" s="104">
        <v>663</v>
      </c>
      <c r="AA47" s="104">
        <v>663</v>
      </c>
      <c r="AB47" s="104">
        <v>663</v>
      </c>
      <c r="AC47" s="104">
        <v>663</v>
      </c>
      <c r="AD47" s="104">
        <v>663</v>
      </c>
      <c r="AE47" s="104">
        <v>663</v>
      </c>
      <c r="AF47" s="104">
        <v>663</v>
      </c>
      <c r="AG47" s="543">
        <v>663</v>
      </c>
      <c r="AH47" s="102"/>
    </row>
    <row r="48" spans="1:34" s="546" customFormat="1" ht="15" thickBot="1" x14ac:dyDescent="0.4">
      <c r="A48" s="926"/>
      <c r="B48" s="625" t="s">
        <v>155</v>
      </c>
      <c r="C48" s="925">
        <v>4907</v>
      </c>
      <c r="D48" s="925">
        <v>4907</v>
      </c>
      <c r="E48" s="925">
        <v>4907</v>
      </c>
      <c r="F48" s="925"/>
      <c r="G48" s="925">
        <v>0</v>
      </c>
      <c r="H48" s="925">
        <v>0</v>
      </c>
      <c r="J48" s="1343">
        <v>4907</v>
      </c>
      <c r="K48" s="640">
        <v>4907</v>
      </c>
      <c r="L48" s="640">
        <v>4907</v>
      </c>
      <c r="M48" s="640">
        <v>4907</v>
      </c>
      <c r="N48" s="640">
        <v>4907</v>
      </c>
      <c r="O48" s="640">
        <v>4907</v>
      </c>
      <c r="P48" s="640">
        <v>4907</v>
      </c>
      <c r="Q48" s="640">
        <v>4907</v>
      </c>
      <c r="R48" s="640">
        <v>4907</v>
      </c>
      <c r="S48" s="640">
        <v>4907</v>
      </c>
      <c r="T48" s="640">
        <v>4907</v>
      </c>
      <c r="U48" s="641">
        <v>4907</v>
      </c>
      <c r="V48" s="640">
        <v>4907</v>
      </c>
      <c r="W48" s="640">
        <v>4907</v>
      </c>
      <c r="X48" s="640">
        <v>4907</v>
      </c>
      <c r="Y48" s="640">
        <v>4907</v>
      </c>
      <c r="Z48" s="640">
        <v>4907</v>
      </c>
      <c r="AA48" s="640">
        <v>4907</v>
      </c>
      <c r="AB48" s="640">
        <v>4907</v>
      </c>
      <c r="AC48" s="640">
        <v>4907</v>
      </c>
      <c r="AD48" s="640">
        <v>4907</v>
      </c>
      <c r="AE48" s="640">
        <v>4907</v>
      </c>
      <c r="AF48" s="640">
        <v>4907</v>
      </c>
      <c r="AG48" s="641">
        <v>4907</v>
      </c>
      <c r="AH48" s="43"/>
    </row>
    <row r="49" spans="1:34" s="546" customFormat="1" x14ac:dyDescent="0.35">
      <c r="A49" s="109"/>
      <c r="B49" s="607"/>
      <c r="C49" s="566"/>
      <c r="D49" s="566"/>
      <c r="E49" s="566"/>
      <c r="F49" s="566"/>
      <c r="G49" s="566"/>
      <c r="H49" s="566"/>
      <c r="J49" s="608"/>
      <c r="K49" s="547"/>
      <c r="L49" s="547"/>
      <c r="M49" s="547"/>
      <c r="N49" s="547"/>
      <c r="O49" s="547"/>
      <c r="P49" s="547"/>
      <c r="Q49" s="547"/>
      <c r="R49" s="547"/>
      <c r="S49" s="547"/>
      <c r="T49" s="547"/>
      <c r="U49" s="548"/>
      <c r="V49" s="547"/>
      <c r="W49" s="547"/>
      <c r="X49" s="547"/>
      <c r="Y49" s="547"/>
      <c r="Z49" s="547"/>
      <c r="AA49" s="547"/>
      <c r="AB49" s="547"/>
      <c r="AC49" s="547"/>
      <c r="AD49" s="547"/>
      <c r="AE49" s="547"/>
      <c r="AF49" s="547"/>
      <c r="AG49" s="548"/>
      <c r="AH49" s="66"/>
    </row>
    <row r="50" spans="1:34" s="546" customFormat="1" x14ac:dyDescent="0.35">
      <c r="A50" s="550" t="s">
        <v>156</v>
      </c>
      <c r="B50" s="579"/>
      <c r="C50" s="541"/>
      <c r="D50" s="541"/>
      <c r="E50" s="541"/>
      <c r="F50" s="544"/>
      <c r="G50" s="541"/>
      <c r="H50" s="541"/>
      <c r="J50" s="608"/>
      <c r="K50" s="547"/>
      <c r="L50" s="547"/>
      <c r="M50" s="547"/>
      <c r="N50" s="547"/>
      <c r="O50" s="547"/>
      <c r="P50" s="547"/>
      <c r="Q50" s="547"/>
      <c r="R50" s="547"/>
      <c r="S50" s="1569"/>
      <c r="T50" s="1570"/>
      <c r="U50" s="548"/>
      <c r="V50" s="547"/>
      <c r="W50" s="547"/>
      <c r="X50" s="547"/>
      <c r="Y50" s="547"/>
      <c r="Z50" s="547"/>
      <c r="AA50" s="547"/>
      <c r="AB50" s="547"/>
      <c r="AC50" s="547"/>
      <c r="AD50" s="547"/>
      <c r="AE50" s="547"/>
      <c r="AF50" s="547"/>
      <c r="AG50" s="548"/>
      <c r="AH50" s="66"/>
    </row>
    <row r="51" spans="1:34" s="542" customFormat="1" ht="14.15" customHeight="1" x14ac:dyDescent="0.35">
      <c r="A51" s="109"/>
      <c r="B51" s="552" t="s">
        <v>157</v>
      </c>
      <c r="C51" s="555">
        <v>1.6572287999999997</v>
      </c>
      <c r="D51" s="555">
        <v>1.6849151999999992</v>
      </c>
      <c r="E51" s="555">
        <v>1.6479999999999999</v>
      </c>
      <c r="F51" s="555"/>
      <c r="G51" s="555">
        <v>9.2287999999998149E-3</v>
      </c>
      <c r="H51" s="555">
        <v>2.7686399999999445E-2</v>
      </c>
      <c r="J51" s="1344">
        <v>1.6479999999999999</v>
      </c>
      <c r="K51" s="553">
        <v>1.6479999999999999</v>
      </c>
      <c r="L51" s="553">
        <v>1.6479999999999999</v>
      </c>
      <c r="M51" s="553">
        <v>1.6479999999999999</v>
      </c>
      <c r="N51" s="553">
        <v>1.6479999999999999</v>
      </c>
      <c r="O51" s="553">
        <v>1.6479999999999999</v>
      </c>
      <c r="P51" s="553">
        <v>1.6479999999999999</v>
      </c>
      <c r="Q51" s="553">
        <v>1.6479999999999999</v>
      </c>
      <c r="R51" s="553">
        <v>1.6479999999999999</v>
      </c>
      <c r="S51" s="553">
        <v>1.6849151999999998</v>
      </c>
      <c r="T51" s="553">
        <v>1.6849151999999998</v>
      </c>
      <c r="U51" s="554">
        <v>1.6849151999999998</v>
      </c>
      <c r="V51" s="553">
        <v>1.6849151999999998</v>
      </c>
      <c r="W51" s="553">
        <v>1.6849151999999998</v>
      </c>
      <c r="X51" s="553">
        <v>1.6849151999999998</v>
      </c>
      <c r="Y51" s="553">
        <v>1.6849151999999998</v>
      </c>
      <c r="Z51" s="553">
        <v>1.6849151999999998</v>
      </c>
      <c r="AA51" s="553">
        <v>1.6849151999999998</v>
      </c>
      <c r="AB51" s="553">
        <v>1.6849151999999998</v>
      </c>
      <c r="AC51" s="553">
        <v>1.6849151999999998</v>
      </c>
      <c r="AD51" s="553">
        <v>1.6849151999999998</v>
      </c>
      <c r="AE51" s="553">
        <v>1.6849151999999998</v>
      </c>
      <c r="AF51" s="553">
        <v>1.6849151999999998</v>
      </c>
      <c r="AG51" s="554">
        <v>1.6849151999999998</v>
      </c>
      <c r="AH51" s="43"/>
    </row>
    <row r="52" spans="1:34" s="542" customFormat="1" x14ac:dyDescent="0.35">
      <c r="A52" s="109"/>
      <c r="B52" s="552" t="s">
        <v>158</v>
      </c>
      <c r="C52" s="555">
        <v>0.31776959999999999</v>
      </c>
      <c r="D52" s="555">
        <v>0.32307839999999999</v>
      </c>
      <c r="E52" s="555">
        <v>0.31599999999999995</v>
      </c>
      <c r="F52" s="555"/>
      <c r="G52" s="555">
        <v>1.7696000000000378E-3</v>
      </c>
      <c r="H52" s="555">
        <v>5.3088000000000024E-3</v>
      </c>
      <c r="J52" s="1344">
        <v>0.316</v>
      </c>
      <c r="K52" s="553">
        <v>0.316</v>
      </c>
      <c r="L52" s="553">
        <v>0.316</v>
      </c>
      <c r="M52" s="553">
        <v>0.316</v>
      </c>
      <c r="N52" s="553">
        <v>0.316</v>
      </c>
      <c r="O52" s="553">
        <v>0.316</v>
      </c>
      <c r="P52" s="553">
        <v>0.316</v>
      </c>
      <c r="Q52" s="553">
        <v>0.316</v>
      </c>
      <c r="R52" s="553">
        <v>0.316</v>
      </c>
      <c r="S52" s="553">
        <v>0.32307839999999999</v>
      </c>
      <c r="T52" s="553">
        <v>0.32307839999999999</v>
      </c>
      <c r="U52" s="554">
        <v>0.32307839999999999</v>
      </c>
      <c r="V52" s="553">
        <v>0.32307839999999999</v>
      </c>
      <c r="W52" s="553">
        <v>0.32307839999999999</v>
      </c>
      <c r="X52" s="553">
        <v>0.32307839999999999</v>
      </c>
      <c r="Y52" s="553">
        <v>0.32307839999999999</v>
      </c>
      <c r="Z52" s="553">
        <v>0.32307839999999999</v>
      </c>
      <c r="AA52" s="553">
        <v>0.32307839999999999</v>
      </c>
      <c r="AB52" s="553">
        <v>0.32307839999999999</v>
      </c>
      <c r="AC52" s="553">
        <v>0.32307839999999999</v>
      </c>
      <c r="AD52" s="553">
        <v>0.32307839999999999</v>
      </c>
      <c r="AE52" s="553">
        <v>0.32307839999999999</v>
      </c>
      <c r="AF52" s="553">
        <v>0.32307839999999999</v>
      </c>
      <c r="AG52" s="554">
        <v>0.32307839999999999</v>
      </c>
      <c r="AH52" s="43"/>
    </row>
    <row r="53" spans="1:34" s="542" customFormat="1" x14ac:dyDescent="0.35">
      <c r="A53" s="109"/>
      <c r="B53" s="552" t="s">
        <v>159</v>
      </c>
      <c r="C53" s="555">
        <v>11.111879999999999</v>
      </c>
      <c r="D53" s="555">
        <v>11.297520000000004</v>
      </c>
      <c r="E53" s="555">
        <v>11.049999999999999</v>
      </c>
      <c r="F53" s="555"/>
      <c r="G53" s="555">
        <v>6.1880000000000379E-2</v>
      </c>
      <c r="H53" s="555">
        <v>0.18564000000000469</v>
      </c>
      <c r="J53" s="1344">
        <v>11.05</v>
      </c>
      <c r="K53" s="553">
        <v>11.05</v>
      </c>
      <c r="L53" s="553">
        <v>11.05</v>
      </c>
      <c r="M53" s="553">
        <v>11.05</v>
      </c>
      <c r="N53" s="553">
        <v>11.05</v>
      </c>
      <c r="O53" s="553">
        <v>11.05</v>
      </c>
      <c r="P53" s="553">
        <v>11.05</v>
      </c>
      <c r="Q53" s="553">
        <v>11.05</v>
      </c>
      <c r="R53" s="553">
        <v>11.05</v>
      </c>
      <c r="S53" s="553">
        <v>11.29752</v>
      </c>
      <c r="T53" s="553">
        <v>11.29752</v>
      </c>
      <c r="U53" s="554">
        <v>11.29752</v>
      </c>
      <c r="V53" s="553">
        <v>11.29752</v>
      </c>
      <c r="W53" s="553">
        <v>11.29752</v>
      </c>
      <c r="X53" s="553">
        <v>11.29752</v>
      </c>
      <c r="Y53" s="553">
        <v>11.29752</v>
      </c>
      <c r="Z53" s="553">
        <v>11.29752</v>
      </c>
      <c r="AA53" s="553">
        <v>11.29752</v>
      </c>
      <c r="AB53" s="553">
        <v>11.29752</v>
      </c>
      <c r="AC53" s="553">
        <v>11.29752</v>
      </c>
      <c r="AD53" s="553">
        <v>11.29752</v>
      </c>
      <c r="AE53" s="553">
        <v>11.29752</v>
      </c>
      <c r="AF53" s="553">
        <v>11.29752</v>
      </c>
      <c r="AG53" s="554">
        <v>11.29752</v>
      </c>
      <c r="AH53" s="43"/>
    </row>
    <row r="54" spans="1:34" s="542" customFormat="1" x14ac:dyDescent="0.35">
      <c r="A54" s="109"/>
      <c r="B54" s="552" t="s">
        <v>160</v>
      </c>
      <c r="C54" s="555">
        <v>7.2604319999999989</v>
      </c>
      <c r="D54" s="555">
        <v>7.381727999999999</v>
      </c>
      <c r="E54" s="555">
        <v>7.22</v>
      </c>
      <c r="F54" s="555"/>
      <c r="G54" s="555">
        <v>4.0431999999999135E-2</v>
      </c>
      <c r="H54" s="555">
        <v>0.12129600000000007</v>
      </c>
      <c r="J54" s="1344">
        <v>7.22</v>
      </c>
      <c r="K54" s="553">
        <v>7.22</v>
      </c>
      <c r="L54" s="553">
        <v>7.22</v>
      </c>
      <c r="M54" s="553">
        <v>7.22</v>
      </c>
      <c r="N54" s="553">
        <v>7.22</v>
      </c>
      <c r="O54" s="553">
        <v>7.22</v>
      </c>
      <c r="P54" s="553">
        <v>7.22</v>
      </c>
      <c r="Q54" s="553">
        <v>7.22</v>
      </c>
      <c r="R54" s="553">
        <v>7.22</v>
      </c>
      <c r="S54" s="553">
        <v>7.3817279999999998</v>
      </c>
      <c r="T54" s="553">
        <v>7.3817279999999998</v>
      </c>
      <c r="U54" s="554">
        <v>7.3817279999999998</v>
      </c>
      <c r="V54" s="553">
        <v>7.3817279999999998</v>
      </c>
      <c r="W54" s="553">
        <v>7.3817279999999998</v>
      </c>
      <c r="X54" s="553">
        <v>7.3817279999999998</v>
      </c>
      <c r="Y54" s="553">
        <v>7.3817279999999998</v>
      </c>
      <c r="Z54" s="553">
        <v>7.3817279999999998</v>
      </c>
      <c r="AA54" s="553">
        <v>7.3817279999999998</v>
      </c>
      <c r="AB54" s="553">
        <v>7.3817279999999998</v>
      </c>
      <c r="AC54" s="553">
        <v>7.3817279999999998</v>
      </c>
      <c r="AD54" s="553">
        <v>7.3817279999999998</v>
      </c>
      <c r="AE54" s="553">
        <v>7.3817279999999998</v>
      </c>
      <c r="AF54" s="553">
        <v>7.3817279999999998</v>
      </c>
      <c r="AG54" s="554">
        <v>7.3817279999999998</v>
      </c>
      <c r="AH54" s="43"/>
    </row>
    <row r="55" spans="1:34" s="542" customFormat="1" ht="14.9" customHeight="1" x14ac:dyDescent="0.35">
      <c r="A55" s="109"/>
      <c r="B55" s="552" t="s">
        <v>161</v>
      </c>
      <c r="C55" s="555">
        <v>0.98649359999999986</v>
      </c>
      <c r="D55" s="555">
        <v>1.0029743999999998</v>
      </c>
      <c r="E55" s="555">
        <v>0.98099999999999998</v>
      </c>
      <c r="F55" s="555"/>
      <c r="G55" s="555">
        <v>5.4935999999998764E-3</v>
      </c>
      <c r="H55" s="555">
        <v>1.6480799999999962E-2</v>
      </c>
      <c r="J55" s="1344">
        <v>0.98099999999999998</v>
      </c>
      <c r="K55" s="553">
        <v>0.98099999999999998</v>
      </c>
      <c r="L55" s="553">
        <v>0.98099999999999998</v>
      </c>
      <c r="M55" s="553">
        <v>0.98099999999999998</v>
      </c>
      <c r="N55" s="553">
        <v>0.98099999999999998</v>
      </c>
      <c r="O55" s="553">
        <v>0.98099999999999998</v>
      </c>
      <c r="P55" s="553">
        <v>0.98099999999999998</v>
      </c>
      <c r="Q55" s="553">
        <v>0.98099999999999998</v>
      </c>
      <c r="R55" s="553">
        <v>0.98099999999999998</v>
      </c>
      <c r="S55" s="553">
        <v>1.0029744</v>
      </c>
      <c r="T55" s="553">
        <v>1.0029744</v>
      </c>
      <c r="U55" s="554">
        <v>1.0029744</v>
      </c>
      <c r="V55" s="553">
        <v>1.0029744</v>
      </c>
      <c r="W55" s="553">
        <v>1.0029744</v>
      </c>
      <c r="X55" s="553">
        <v>1.0029744</v>
      </c>
      <c r="Y55" s="553">
        <v>1.0029744</v>
      </c>
      <c r="Z55" s="553">
        <v>1.0029744</v>
      </c>
      <c r="AA55" s="553">
        <v>1.0029744</v>
      </c>
      <c r="AB55" s="553">
        <v>1.0029744</v>
      </c>
      <c r="AC55" s="553">
        <v>1.0029744</v>
      </c>
      <c r="AD55" s="553">
        <v>1.0029744</v>
      </c>
      <c r="AE55" s="553">
        <v>1.0029744</v>
      </c>
      <c r="AF55" s="553">
        <v>1.0029744</v>
      </c>
      <c r="AG55" s="554">
        <v>1.0029744</v>
      </c>
      <c r="AH55" s="43"/>
    </row>
    <row r="56" spans="1:34" s="542" customFormat="1" x14ac:dyDescent="0.35">
      <c r="A56" s="109"/>
      <c r="B56" s="552" t="s">
        <v>162</v>
      </c>
      <c r="C56" s="555"/>
      <c r="D56" s="555"/>
      <c r="E56" s="555"/>
      <c r="F56" s="555"/>
      <c r="G56" s="555"/>
      <c r="H56" s="555"/>
      <c r="J56" s="1344"/>
      <c r="K56" s="553"/>
      <c r="L56" s="553"/>
      <c r="M56" s="553"/>
      <c r="N56" s="553"/>
      <c r="O56" s="553"/>
      <c r="P56" s="553"/>
      <c r="Q56" s="553"/>
      <c r="R56" s="553"/>
      <c r="S56" s="553"/>
      <c r="T56" s="553"/>
      <c r="U56" s="556"/>
      <c r="V56" s="553"/>
      <c r="W56" s="553"/>
      <c r="X56" s="553"/>
      <c r="Y56" s="553"/>
      <c r="Z56" s="553"/>
      <c r="AA56" s="553"/>
      <c r="AB56" s="553"/>
      <c r="AC56" s="553"/>
      <c r="AD56" s="553"/>
      <c r="AE56" s="553"/>
      <c r="AF56" s="553"/>
      <c r="AG56" s="556"/>
      <c r="AH56" s="43"/>
    </row>
    <row r="57" spans="1:34" s="542" customFormat="1" x14ac:dyDescent="0.35">
      <c r="A57" s="109"/>
      <c r="B57" s="552" t="s">
        <v>163</v>
      </c>
      <c r="C57" s="555"/>
      <c r="D57" s="555"/>
      <c r="E57" s="555"/>
      <c r="F57" s="555"/>
      <c r="G57" s="555"/>
      <c r="H57" s="555"/>
      <c r="J57" s="1344"/>
      <c r="K57" s="553"/>
      <c r="L57" s="553"/>
      <c r="M57" s="553"/>
      <c r="N57" s="553"/>
      <c r="O57" s="553"/>
      <c r="P57" s="553"/>
      <c r="Q57" s="553"/>
      <c r="R57" s="553"/>
      <c r="S57" s="553"/>
      <c r="T57" s="553"/>
      <c r="U57" s="554"/>
      <c r="V57" s="553"/>
      <c r="W57" s="553"/>
      <c r="X57" s="553"/>
      <c r="Y57" s="553"/>
      <c r="Z57" s="553"/>
      <c r="AA57" s="553"/>
      <c r="AB57" s="553"/>
      <c r="AC57" s="553"/>
      <c r="AD57" s="553"/>
      <c r="AE57" s="553"/>
      <c r="AF57" s="553"/>
      <c r="AG57" s="554"/>
      <c r="AH57" s="43"/>
    </row>
    <row r="58" spans="1:34" s="542" customFormat="1" x14ac:dyDescent="0.35">
      <c r="A58" s="109"/>
      <c r="B58" s="552" t="s">
        <v>164</v>
      </c>
      <c r="C58" s="559">
        <v>0.26779999999999993</v>
      </c>
      <c r="D58" s="559">
        <v>0.26779999999999993</v>
      </c>
      <c r="E58" s="559">
        <v>0.26779999999999993</v>
      </c>
      <c r="F58" s="559"/>
      <c r="G58" s="559">
        <v>0</v>
      </c>
      <c r="H58" s="559">
        <v>0</v>
      </c>
      <c r="J58" s="1345">
        <v>0.26779999999999998</v>
      </c>
      <c r="K58" s="557">
        <v>0.26779999999999998</v>
      </c>
      <c r="L58" s="557">
        <v>0.26779999999999998</v>
      </c>
      <c r="M58" s="557">
        <v>0.26779999999999998</v>
      </c>
      <c r="N58" s="557">
        <v>0.26779999999999998</v>
      </c>
      <c r="O58" s="557">
        <v>0.26779999999999998</v>
      </c>
      <c r="P58" s="557">
        <v>0.26779999999999998</v>
      </c>
      <c r="Q58" s="557">
        <v>0.26779999999999998</v>
      </c>
      <c r="R58" s="557">
        <v>0.26779999999999998</v>
      </c>
      <c r="S58" s="557">
        <v>0.26779999999999998</v>
      </c>
      <c r="T58" s="557">
        <v>0.26779999999999998</v>
      </c>
      <c r="U58" s="558">
        <v>0.26779999999999998</v>
      </c>
      <c r="V58" s="557">
        <v>0.26779999999999998</v>
      </c>
      <c r="W58" s="557">
        <v>0.26779999999999998</v>
      </c>
      <c r="X58" s="557">
        <v>0.26779999999999998</v>
      </c>
      <c r="Y58" s="557">
        <v>0.26779999999999998</v>
      </c>
      <c r="Z58" s="557">
        <v>0.26779999999999998</v>
      </c>
      <c r="AA58" s="557">
        <v>0.26779999999999998</v>
      </c>
      <c r="AB58" s="557">
        <v>0.26779999999999998</v>
      </c>
      <c r="AC58" s="557">
        <v>0.26779999999999998</v>
      </c>
      <c r="AD58" s="557">
        <v>0.26779999999999998</v>
      </c>
      <c r="AE58" s="557">
        <v>0.26779999999999998</v>
      </c>
      <c r="AF58" s="557">
        <v>0.26779999999999998</v>
      </c>
      <c r="AG58" s="558">
        <v>0.26779999999999998</v>
      </c>
      <c r="AH58" s="43"/>
    </row>
    <row r="59" spans="1:34" s="542" customFormat="1" x14ac:dyDescent="0.35">
      <c r="A59" s="109"/>
      <c r="B59" s="552" t="s">
        <v>165</v>
      </c>
      <c r="C59" s="555">
        <v>1.1500000000000001</v>
      </c>
      <c r="D59" s="555">
        <v>1.1500000000000001</v>
      </c>
      <c r="E59" s="555">
        <v>1.1500000000000001</v>
      </c>
      <c r="F59" s="555"/>
      <c r="G59" s="555">
        <v>0</v>
      </c>
      <c r="H59" s="555">
        <v>0</v>
      </c>
      <c r="J59" s="1344">
        <v>1.1499999999999999</v>
      </c>
      <c r="K59" s="553">
        <v>1.1499999999999999</v>
      </c>
      <c r="L59" s="553">
        <v>1.1499999999999999</v>
      </c>
      <c r="M59" s="553">
        <v>1.1499999999999999</v>
      </c>
      <c r="N59" s="553">
        <v>1.1499999999999999</v>
      </c>
      <c r="O59" s="553">
        <v>1.1499999999999999</v>
      </c>
      <c r="P59" s="553">
        <v>1.1499999999999999</v>
      </c>
      <c r="Q59" s="553">
        <v>1.1499999999999999</v>
      </c>
      <c r="R59" s="553">
        <v>1.1499999999999999</v>
      </c>
      <c r="S59" s="553">
        <v>1.1499999999999999</v>
      </c>
      <c r="T59" s="553">
        <v>1.1499999999999999</v>
      </c>
      <c r="U59" s="554">
        <v>1.1499999999999999</v>
      </c>
      <c r="V59" s="553">
        <v>1.1499999999999999</v>
      </c>
      <c r="W59" s="553">
        <v>1.1499999999999999</v>
      </c>
      <c r="X59" s="553">
        <v>1.1499999999999999</v>
      </c>
      <c r="Y59" s="553">
        <v>1.1499999999999999</v>
      </c>
      <c r="Z59" s="553">
        <v>1.1499999999999999</v>
      </c>
      <c r="AA59" s="553">
        <v>1.1499999999999999</v>
      </c>
      <c r="AB59" s="553">
        <v>1.1499999999999999</v>
      </c>
      <c r="AC59" s="553">
        <v>1.1499999999999999</v>
      </c>
      <c r="AD59" s="553">
        <v>1.1499999999999999</v>
      </c>
      <c r="AE59" s="553">
        <v>1.1499999999999999</v>
      </c>
      <c r="AF59" s="553">
        <v>1.1499999999999999</v>
      </c>
      <c r="AG59" s="554">
        <v>1.1499999999999999</v>
      </c>
      <c r="AH59" s="43"/>
    </row>
    <row r="60" spans="1:34" s="542" customFormat="1" x14ac:dyDescent="0.35">
      <c r="A60" s="109"/>
      <c r="B60" s="552" t="s">
        <v>166</v>
      </c>
      <c r="C60" s="555">
        <v>0.32849999999999996</v>
      </c>
      <c r="D60" s="555">
        <v>0.32849999999999996</v>
      </c>
      <c r="E60" s="555">
        <v>0.32849999999999996</v>
      </c>
      <c r="F60" s="555"/>
      <c r="G60" s="555">
        <v>0</v>
      </c>
      <c r="H60" s="555">
        <v>0</v>
      </c>
      <c r="J60" s="1344">
        <v>0.32849999999999996</v>
      </c>
      <c r="K60" s="553">
        <v>0.32849999999999996</v>
      </c>
      <c r="L60" s="553">
        <v>0.32849999999999996</v>
      </c>
      <c r="M60" s="553">
        <v>0.32849999999999996</v>
      </c>
      <c r="N60" s="553">
        <v>0.32849999999999996</v>
      </c>
      <c r="O60" s="553">
        <v>0.32849999999999996</v>
      </c>
      <c r="P60" s="553">
        <v>0.32849999999999996</v>
      </c>
      <c r="Q60" s="553">
        <v>0.32849999999999996</v>
      </c>
      <c r="R60" s="553">
        <v>0.32849999999999996</v>
      </c>
      <c r="S60" s="553">
        <v>0.32849999999999996</v>
      </c>
      <c r="T60" s="553">
        <v>0.32849999999999996</v>
      </c>
      <c r="U60" s="554">
        <v>0.32849999999999996</v>
      </c>
      <c r="V60" s="553">
        <v>0.32849999999999996</v>
      </c>
      <c r="W60" s="553">
        <v>0.32849999999999996</v>
      </c>
      <c r="X60" s="553">
        <v>0.32849999999999996</v>
      </c>
      <c r="Y60" s="553">
        <v>0.32849999999999996</v>
      </c>
      <c r="Z60" s="553">
        <v>0.32849999999999996</v>
      </c>
      <c r="AA60" s="553">
        <v>0.32849999999999996</v>
      </c>
      <c r="AB60" s="553">
        <v>0.32849999999999996</v>
      </c>
      <c r="AC60" s="553">
        <v>0.32849999999999996</v>
      </c>
      <c r="AD60" s="553">
        <v>0.32849999999999996</v>
      </c>
      <c r="AE60" s="553">
        <v>0.32849999999999996</v>
      </c>
      <c r="AF60" s="553">
        <v>0.32849999999999996</v>
      </c>
      <c r="AG60" s="554">
        <v>0.32849999999999996</v>
      </c>
      <c r="AH60" s="43"/>
    </row>
    <row r="61" spans="1:34" s="542" customFormat="1" x14ac:dyDescent="0.35">
      <c r="A61" s="109"/>
      <c r="B61" s="560" t="s">
        <v>167</v>
      </c>
      <c r="C61" s="555">
        <v>1.3321963391274383</v>
      </c>
      <c r="D61" s="555">
        <v>1.3865498149514914</v>
      </c>
      <c r="E61" s="555">
        <v>1.1389653563541908</v>
      </c>
      <c r="F61" s="555"/>
      <c r="G61" s="555">
        <v>0.19323098277324746</v>
      </c>
      <c r="H61" s="555">
        <v>5.4353475824053143E-2</v>
      </c>
      <c r="J61" s="1344">
        <v>1.6451092692729135</v>
      </c>
      <c r="K61" s="553">
        <v>1.6243799865025841</v>
      </c>
      <c r="L61" s="553">
        <v>1.1632674472547828</v>
      </c>
      <c r="M61" s="553">
        <v>0.67674971644020554</v>
      </c>
      <c r="N61" s="553">
        <v>0.36800426764711114</v>
      </c>
      <c r="O61" s="553">
        <v>0.71122483388869517</v>
      </c>
      <c r="P61" s="553">
        <v>1.5372423403113331</v>
      </c>
      <c r="Q61" s="553">
        <v>1.9303886434694488</v>
      </c>
      <c r="R61" s="553">
        <v>1.6217147713245856</v>
      </c>
      <c r="S61" s="553">
        <v>1.5339604913523495</v>
      </c>
      <c r="T61" s="553">
        <v>1.4795191789801974</v>
      </c>
      <c r="U61" s="554">
        <v>1.6947951230850529</v>
      </c>
      <c r="V61" s="553">
        <v>1.9469036270910753</v>
      </c>
      <c r="W61" s="553">
        <v>1.6715193416690632</v>
      </c>
      <c r="X61" s="553">
        <v>1.2857627244987486</v>
      </c>
      <c r="Y61" s="553">
        <v>0.69087454768049816</v>
      </c>
      <c r="Z61" s="553">
        <v>0.45142400224182216</v>
      </c>
      <c r="AA61" s="553">
        <v>0.75520303998106442</v>
      </c>
      <c r="AB61" s="553">
        <v>1.6087686838606847</v>
      </c>
      <c r="AC61" s="553">
        <v>1.9682815866437178</v>
      </c>
      <c r="AD61" s="553">
        <v>1.6325428116469767</v>
      </c>
      <c r="AE61" s="553">
        <v>1.484640424739041</v>
      </c>
      <c r="AF61" s="553">
        <v>1.4729959934350394</v>
      </c>
      <c r="AG61" s="554">
        <v>1.6696809959301633</v>
      </c>
      <c r="AH61" s="43"/>
    </row>
    <row r="62" spans="1:34" s="542" customFormat="1" x14ac:dyDescent="0.35">
      <c r="A62" s="924"/>
      <c r="B62" s="561" t="s">
        <v>168</v>
      </c>
      <c r="C62" s="564">
        <v>1.2401937320594918</v>
      </c>
      <c r="D62" s="564">
        <v>1.2915224778790628</v>
      </c>
      <c r="E62" s="564">
        <v>1.0592264078896463</v>
      </c>
      <c r="F62" s="564"/>
      <c r="G62" s="564">
        <v>0.18096732416984551</v>
      </c>
      <c r="H62" s="564">
        <v>5.1328745819571031E-2</v>
      </c>
      <c r="J62" s="1346">
        <v>1.7531286620742927</v>
      </c>
      <c r="K62" s="562">
        <v>1.3126584569006059</v>
      </c>
      <c r="L62" s="562">
        <v>1.0167849100646316</v>
      </c>
      <c r="M62" s="562">
        <v>0.65490894688499923</v>
      </c>
      <c r="N62" s="562">
        <v>0.33941862915376947</v>
      </c>
      <c r="O62" s="562">
        <v>0.65990457493131716</v>
      </c>
      <c r="P62" s="562">
        <v>1.2768681030853546</v>
      </c>
      <c r="Q62" s="562">
        <v>1.7541281409720573</v>
      </c>
      <c r="R62" s="562">
        <v>1.3770250622465166</v>
      </c>
      <c r="S62" s="562">
        <v>1.7377761312709092</v>
      </c>
      <c r="T62" s="562">
        <v>1.334999749886983</v>
      </c>
      <c r="U62" s="563">
        <v>1.6647234172424652</v>
      </c>
      <c r="V62" s="562">
        <v>2.077445203586394</v>
      </c>
      <c r="W62" s="562">
        <v>1.3467229658177118</v>
      </c>
      <c r="X62" s="562">
        <v>1.129260937067303</v>
      </c>
      <c r="Y62" s="562">
        <v>0.66895911754015225</v>
      </c>
      <c r="Z62" s="562">
        <v>0.41615480524576187</v>
      </c>
      <c r="AA62" s="562">
        <v>0.7005915477357999</v>
      </c>
      <c r="AB62" s="562">
        <v>1.3346146111058326</v>
      </c>
      <c r="AC62" s="562">
        <v>1.7886178660790795</v>
      </c>
      <c r="AD62" s="562">
        <v>1.386264732895073</v>
      </c>
      <c r="AE62" s="562">
        <v>1.6811556434771822</v>
      </c>
      <c r="AF62" s="562">
        <v>1.3287753081209952</v>
      </c>
      <c r="AG62" s="563">
        <v>1.6397069958774699</v>
      </c>
      <c r="AH62" s="43"/>
    </row>
    <row r="63" spans="1:34" s="113" customFormat="1" x14ac:dyDescent="0.35">
      <c r="A63" s="95"/>
      <c r="B63" s="313"/>
      <c r="C63" s="566"/>
      <c r="D63" s="566"/>
      <c r="E63" s="566"/>
      <c r="F63" s="566"/>
      <c r="G63" s="566"/>
      <c r="H63" s="566"/>
      <c r="J63" s="313"/>
      <c r="K63" s="95"/>
      <c r="L63" s="95"/>
      <c r="M63" s="95"/>
      <c r="N63" s="95"/>
      <c r="O63" s="95"/>
      <c r="P63" s="95"/>
      <c r="Q63" s="534"/>
      <c r="R63" s="534"/>
      <c r="S63" s="534"/>
      <c r="T63" s="534"/>
      <c r="U63" s="565"/>
      <c r="V63" s="95"/>
      <c r="W63" s="95"/>
      <c r="X63" s="95"/>
      <c r="Y63" s="95"/>
      <c r="Z63" s="95"/>
      <c r="AA63" s="95"/>
      <c r="AB63" s="95"/>
      <c r="AC63" s="534"/>
      <c r="AD63" s="534"/>
      <c r="AE63" s="534"/>
      <c r="AF63" s="534"/>
      <c r="AG63" s="565"/>
      <c r="AH63" s="43"/>
    </row>
    <row r="64" spans="1:34" s="546" customFormat="1" x14ac:dyDescent="0.35">
      <c r="A64" s="550" t="s">
        <v>169</v>
      </c>
      <c r="B64" s="579"/>
      <c r="C64" s="541"/>
      <c r="D64" s="541"/>
      <c r="E64" s="541"/>
      <c r="F64" s="544"/>
      <c r="G64" s="541"/>
      <c r="H64" s="541"/>
      <c r="J64" s="1342"/>
      <c r="K64" s="538"/>
      <c r="L64" s="538"/>
      <c r="M64" s="538"/>
      <c r="N64" s="538"/>
      <c r="O64" s="538"/>
      <c r="P64" s="538"/>
      <c r="Q64" s="538"/>
      <c r="R64" s="538"/>
      <c r="S64" s="538"/>
      <c r="T64" s="538"/>
      <c r="U64" s="567"/>
      <c r="V64" s="538"/>
      <c r="W64" s="538"/>
      <c r="X64" s="538"/>
      <c r="Y64" s="538"/>
      <c r="Z64" s="538"/>
      <c r="AA64" s="538"/>
      <c r="AB64" s="538"/>
      <c r="AC64" s="538"/>
      <c r="AD64" s="538"/>
      <c r="AE64" s="538"/>
      <c r="AF64" s="538"/>
      <c r="AG64" s="567"/>
      <c r="AH64" s="43"/>
    </row>
    <row r="65" spans="1:34" s="542" customFormat="1" x14ac:dyDescent="0.35">
      <c r="A65" s="537"/>
      <c r="B65" s="579"/>
      <c r="C65" s="555"/>
      <c r="D65" s="555"/>
      <c r="E65" s="555"/>
      <c r="F65" s="555"/>
      <c r="G65" s="555"/>
      <c r="H65" s="555"/>
      <c r="J65" s="1347"/>
      <c r="K65" s="376"/>
      <c r="L65" s="376"/>
      <c r="M65" s="376"/>
      <c r="N65" s="376"/>
      <c r="O65" s="376"/>
      <c r="P65" s="376"/>
      <c r="Q65" s="539"/>
      <c r="R65" s="539"/>
      <c r="S65" s="539"/>
      <c r="T65" s="539"/>
      <c r="U65" s="468"/>
      <c r="V65" s="376"/>
      <c r="W65" s="376"/>
      <c r="X65" s="376"/>
      <c r="Y65" s="376"/>
      <c r="Z65" s="376"/>
      <c r="AA65" s="376"/>
      <c r="AB65" s="376"/>
      <c r="AC65" s="539"/>
      <c r="AD65" s="539"/>
      <c r="AE65" s="539"/>
      <c r="AF65" s="539"/>
      <c r="AG65" s="468"/>
      <c r="AH65" s="43"/>
    </row>
    <row r="66" spans="1:34" s="542" customFormat="1" x14ac:dyDescent="0.35">
      <c r="A66" s="112">
        <v>12195</v>
      </c>
      <c r="B66" s="551" t="s">
        <v>170</v>
      </c>
      <c r="C66" s="570">
        <v>255</v>
      </c>
      <c r="D66" s="570">
        <v>255</v>
      </c>
      <c r="E66" s="570">
        <v>255</v>
      </c>
      <c r="F66" s="570"/>
      <c r="G66" s="570">
        <v>0</v>
      </c>
      <c r="H66" s="570">
        <v>0</v>
      </c>
      <c r="J66" s="1348">
        <v>255</v>
      </c>
      <c r="K66" s="568">
        <v>255</v>
      </c>
      <c r="L66" s="568">
        <v>255</v>
      </c>
      <c r="M66" s="568">
        <v>255</v>
      </c>
      <c r="N66" s="568">
        <v>255</v>
      </c>
      <c r="O66" s="568">
        <v>255</v>
      </c>
      <c r="P66" s="568">
        <v>255</v>
      </c>
      <c r="Q66" s="568">
        <v>255</v>
      </c>
      <c r="R66" s="568">
        <v>255</v>
      </c>
      <c r="S66" s="568">
        <v>255</v>
      </c>
      <c r="T66" s="568">
        <v>255</v>
      </c>
      <c r="U66" s="569">
        <v>255</v>
      </c>
      <c r="V66" s="568">
        <v>255</v>
      </c>
      <c r="W66" s="568">
        <v>255</v>
      </c>
      <c r="X66" s="568">
        <v>255</v>
      </c>
      <c r="Y66" s="568">
        <v>255</v>
      </c>
      <c r="Z66" s="568">
        <v>255</v>
      </c>
      <c r="AA66" s="568">
        <v>255</v>
      </c>
      <c r="AB66" s="568">
        <v>255</v>
      </c>
      <c r="AC66" s="568">
        <v>255</v>
      </c>
      <c r="AD66" s="568">
        <v>255</v>
      </c>
      <c r="AE66" s="568">
        <v>255</v>
      </c>
      <c r="AF66" s="568">
        <v>255</v>
      </c>
      <c r="AG66" s="569">
        <v>255</v>
      </c>
      <c r="AH66" s="43"/>
    </row>
    <row r="67" spans="1:34" s="113" customFormat="1" x14ac:dyDescent="0.35">
      <c r="A67" s="112"/>
      <c r="B67" s="571" t="s">
        <v>171</v>
      </c>
      <c r="C67" s="566">
        <v>5071120.1279999996</v>
      </c>
      <c r="D67" s="566">
        <v>5155840.512000001</v>
      </c>
      <c r="E67" s="566">
        <v>5042879.9999999991</v>
      </c>
      <c r="F67" s="566"/>
      <c r="G67" s="566">
        <v>28240.128000000492</v>
      </c>
      <c r="H67" s="566">
        <v>84720.384000001475</v>
      </c>
      <c r="J67" s="587">
        <v>420239.99999999994</v>
      </c>
      <c r="K67" s="534">
        <v>420239.99999999994</v>
      </c>
      <c r="L67" s="534">
        <v>420239.99999999994</v>
      </c>
      <c r="M67" s="534">
        <v>420239.99999999994</v>
      </c>
      <c r="N67" s="534">
        <v>420239.99999999994</v>
      </c>
      <c r="O67" s="534">
        <v>420239.99999999994</v>
      </c>
      <c r="P67" s="534">
        <v>420239.99999999994</v>
      </c>
      <c r="Q67" s="534">
        <v>420239.99999999994</v>
      </c>
      <c r="R67" s="534">
        <v>420239.99999999994</v>
      </c>
      <c r="S67" s="534">
        <v>429653.37599999999</v>
      </c>
      <c r="T67" s="534">
        <v>429653.37599999999</v>
      </c>
      <c r="U67" s="565">
        <v>429653.37599999999</v>
      </c>
      <c r="V67" s="534">
        <v>429653.37599999999</v>
      </c>
      <c r="W67" s="534">
        <v>429653.37599999999</v>
      </c>
      <c r="X67" s="534">
        <v>429653.37599999999</v>
      </c>
      <c r="Y67" s="534">
        <v>429653.37599999999</v>
      </c>
      <c r="Z67" s="534">
        <v>429653.37599999999</v>
      </c>
      <c r="AA67" s="534">
        <v>429653.37599999999</v>
      </c>
      <c r="AB67" s="534">
        <v>429653.37599999999</v>
      </c>
      <c r="AC67" s="534">
        <v>429653.37599999999</v>
      </c>
      <c r="AD67" s="534">
        <v>429653.37599999999</v>
      </c>
      <c r="AE67" s="534">
        <v>429653.37599999999</v>
      </c>
      <c r="AF67" s="534">
        <v>429653.37599999999</v>
      </c>
      <c r="AG67" s="565">
        <v>429653.37599999999</v>
      </c>
      <c r="AH67" s="43"/>
    </row>
    <row r="68" spans="1:34" s="113" customFormat="1" x14ac:dyDescent="0.35">
      <c r="A68" s="112"/>
      <c r="B68" s="571" t="s">
        <v>172</v>
      </c>
      <c r="C68" s="574">
        <v>972374.97599999991</v>
      </c>
      <c r="D68" s="574">
        <v>988619.90399999975</v>
      </c>
      <c r="E68" s="574">
        <v>966960</v>
      </c>
      <c r="F68" s="574"/>
      <c r="G68" s="574">
        <v>5414.9759999999078</v>
      </c>
      <c r="H68" s="574">
        <v>16244.92799999984</v>
      </c>
      <c r="J68" s="1349">
        <v>80580</v>
      </c>
      <c r="K68" s="572">
        <v>80580</v>
      </c>
      <c r="L68" s="572">
        <v>80580</v>
      </c>
      <c r="M68" s="572">
        <v>80580</v>
      </c>
      <c r="N68" s="572">
        <v>80580</v>
      </c>
      <c r="O68" s="572">
        <v>80580</v>
      </c>
      <c r="P68" s="572">
        <v>80580</v>
      </c>
      <c r="Q68" s="572">
        <v>80580</v>
      </c>
      <c r="R68" s="572">
        <v>80580</v>
      </c>
      <c r="S68" s="572">
        <v>82384.991999999998</v>
      </c>
      <c r="T68" s="572">
        <v>82384.991999999998</v>
      </c>
      <c r="U68" s="573">
        <v>82384.991999999998</v>
      </c>
      <c r="V68" s="572">
        <v>82384.991999999998</v>
      </c>
      <c r="W68" s="572">
        <v>82384.991999999998</v>
      </c>
      <c r="X68" s="572">
        <v>82384.991999999998</v>
      </c>
      <c r="Y68" s="572">
        <v>82384.991999999998</v>
      </c>
      <c r="Z68" s="572">
        <v>82384.991999999998</v>
      </c>
      <c r="AA68" s="572">
        <v>82384.991999999998</v>
      </c>
      <c r="AB68" s="572">
        <v>82384.991999999998</v>
      </c>
      <c r="AC68" s="572">
        <v>82384.991999999998</v>
      </c>
      <c r="AD68" s="572">
        <v>82384.991999999998</v>
      </c>
      <c r="AE68" s="572">
        <v>82384.991999999998</v>
      </c>
      <c r="AF68" s="572">
        <v>82384.991999999998</v>
      </c>
      <c r="AG68" s="573">
        <v>82384.991999999998</v>
      </c>
      <c r="AH68" s="43"/>
    </row>
    <row r="69" spans="1:34" s="113" customFormat="1" x14ac:dyDescent="0.35">
      <c r="A69" s="112"/>
      <c r="B69" s="575" t="s">
        <v>173</v>
      </c>
      <c r="C69" s="578">
        <v>6043495.1039999994</v>
      </c>
      <c r="D69" s="578">
        <v>6144460.4160000011</v>
      </c>
      <c r="E69" s="578">
        <v>6009839.9999999991</v>
      </c>
      <c r="F69" s="578"/>
      <c r="G69" s="578">
        <v>33655.104000000283</v>
      </c>
      <c r="H69" s="578">
        <v>100965.31200000178</v>
      </c>
      <c r="J69" s="581">
        <v>500819.99999999994</v>
      </c>
      <c r="K69" s="576">
        <v>500819.99999999994</v>
      </c>
      <c r="L69" s="576">
        <v>500819.99999999994</v>
      </c>
      <c r="M69" s="576">
        <v>500819.99999999994</v>
      </c>
      <c r="N69" s="576">
        <v>500819.99999999994</v>
      </c>
      <c r="O69" s="576">
        <v>500819.99999999994</v>
      </c>
      <c r="P69" s="576">
        <v>500819.99999999994</v>
      </c>
      <c r="Q69" s="576">
        <v>500819.99999999994</v>
      </c>
      <c r="R69" s="576">
        <v>500819.99999999994</v>
      </c>
      <c r="S69" s="576">
        <v>512038.36800000002</v>
      </c>
      <c r="T69" s="576">
        <v>512038.36800000002</v>
      </c>
      <c r="U69" s="577">
        <v>512038.36800000002</v>
      </c>
      <c r="V69" s="576">
        <v>512038.36800000002</v>
      </c>
      <c r="W69" s="576">
        <v>512038.36800000002</v>
      </c>
      <c r="X69" s="576">
        <v>512038.36800000002</v>
      </c>
      <c r="Y69" s="576">
        <v>512038.36800000002</v>
      </c>
      <c r="Z69" s="576">
        <v>512038.36800000002</v>
      </c>
      <c r="AA69" s="576">
        <v>512038.36800000002</v>
      </c>
      <c r="AB69" s="576">
        <v>512038.36800000002</v>
      </c>
      <c r="AC69" s="576">
        <v>512038.36800000002</v>
      </c>
      <c r="AD69" s="576">
        <v>512038.36800000002</v>
      </c>
      <c r="AE69" s="576">
        <v>512038.36800000002</v>
      </c>
      <c r="AF69" s="576">
        <v>512038.36800000002</v>
      </c>
      <c r="AG69" s="577">
        <v>512038.36800000002</v>
      </c>
      <c r="AH69" s="43"/>
    </row>
    <row r="70" spans="1:34" s="542" customFormat="1" x14ac:dyDescent="0.35">
      <c r="A70" s="112"/>
      <c r="B70" s="579"/>
      <c r="C70" s="541"/>
      <c r="D70" s="541"/>
      <c r="E70" s="541"/>
      <c r="F70" s="544"/>
      <c r="G70" s="541"/>
      <c r="H70" s="541"/>
      <c r="J70" s="579"/>
      <c r="K70" s="104"/>
      <c r="L70" s="104"/>
      <c r="M70" s="104"/>
      <c r="N70" s="104"/>
      <c r="O70" s="104"/>
      <c r="P70" s="104"/>
      <c r="Q70" s="539"/>
      <c r="R70" s="539"/>
      <c r="S70" s="539"/>
      <c r="T70" s="539"/>
      <c r="U70" s="468"/>
      <c r="V70" s="104"/>
      <c r="W70" s="104"/>
      <c r="X70" s="104"/>
      <c r="Y70" s="104"/>
      <c r="Z70" s="104"/>
      <c r="AA70" s="104"/>
      <c r="AB70" s="104"/>
      <c r="AC70" s="539"/>
      <c r="AD70" s="539"/>
      <c r="AE70" s="539"/>
      <c r="AF70" s="539"/>
      <c r="AG70" s="468"/>
      <c r="AH70" s="43"/>
    </row>
    <row r="71" spans="1:34" s="542" customFormat="1" x14ac:dyDescent="0.35">
      <c r="A71" s="112">
        <v>12195</v>
      </c>
      <c r="B71" s="552" t="s">
        <v>130</v>
      </c>
      <c r="C71" s="544">
        <v>400</v>
      </c>
      <c r="D71" s="544">
        <v>400</v>
      </c>
      <c r="E71" s="544">
        <v>400</v>
      </c>
      <c r="F71" s="544"/>
      <c r="G71" s="544">
        <v>0</v>
      </c>
      <c r="H71" s="544">
        <v>0</v>
      </c>
      <c r="J71" s="579">
        <v>400</v>
      </c>
      <c r="K71" s="104">
        <v>400</v>
      </c>
      <c r="L71" s="104">
        <v>400</v>
      </c>
      <c r="M71" s="104">
        <v>400</v>
      </c>
      <c r="N71" s="104">
        <v>400</v>
      </c>
      <c r="O71" s="104">
        <v>400</v>
      </c>
      <c r="P71" s="104">
        <v>400</v>
      </c>
      <c r="Q71" s="104">
        <v>400</v>
      </c>
      <c r="R71" s="104">
        <v>400</v>
      </c>
      <c r="S71" s="104">
        <v>400</v>
      </c>
      <c r="T71" s="104">
        <v>400</v>
      </c>
      <c r="U71" s="543">
        <v>400</v>
      </c>
      <c r="V71" s="104">
        <v>400</v>
      </c>
      <c r="W71" s="104">
        <v>400</v>
      </c>
      <c r="X71" s="104">
        <v>400</v>
      </c>
      <c r="Y71" s="104">
        <v>400</v>
      </c>
      <c r="Z71" s="104">
        <v>400</v>
      </c>
      <c r="AA71" s="104">
        <v>400</v>
      </c>
      <c r="AB71" s="104">
        <v>400</v>
      </c>
      <c r="AC71" s="104">
        <v>400</v>
      </c>
      <c r="AD71" s="104">
        <v>400</v>
      </c>
      <c r="AE71" s="104">
        <v>400</v>
      </c>
      <c r="AF71" s="104">
        <v>400</v>
      </c>
      <c r="AG71" s="543">
        <v>400</v>
      </c>
      <c r="AH71" s="43"/>
    </row>
    <row r="72" spans="1:34" s="113" customFormat="1" x14ac:dyDescent="0.35">
      <c r="A72" s="112"/>
      <c r="B72" s="571" t="s">
        <v>171</v>
      </c>
      <c r="C72" s="566">
        <v>7954698.2399999993</v>
      </c>
      <c r="D72" s="566">
        <v>8087592.96</v>
      </c>
      <c r="E72" s="566">
        <v>7910399.9999999991</v>
      </c>
      <c r="F72" s="566"/>
      <c r="G72" s="566">
        <v>44298.240000000224</v>
      </c>
      <c r="H72" s="566">
        <v>132894.72000000067</v>
      </c>
      <c r="J72" s="587">
        <v>659199.99999999988</v>
      </c>
      <c r="K72" s="534">
        <v>659199.99999999988</v>
      </c>
      <c r="L72" s="534">
        <v>659199.99999999988</v>
      </c>
      <c r="M72" s="534">
        <v>659199.99999999988</v>
      </c>
      <c r="N72" s="534">
        <v>659199.99999999988</v>
      </c>
      <c r="O72" s="534">
        <v>659199.99999999988</v>
      </c>
      <c r="P72" s="534">
        <v>659199.99999999988</v>
      </c>
      <c r="Q72" s="534">
        <v>659199.99999999988</v>
      </c>
      <c r="R72" s="534">
        <v>659199.99999999988</v>
      </c>
      <c r="S72" s="534">
        <v>673966.07999999996</v>
      </c>
      <c r="T72" s="534">
        <v>673966.07999999996</v>
      </c>
      <c r="U72" s="565">
        <v>673966.07999999996</v>
      </c>
      <c r="V72" s="534">
        <v>673966.07999999996</v>
      </c>
      <c r="W72" s="534">
        <v>673966.07999999996</v>
      </c>
      <c r="X72" s="534">
        <v>673966.07999999996</v>
      </c>
      <c r="Y72" s="534">
        <v>673966.07999999996</v>
      </c>
      <c r="Z72" s="534">
        <v>673966.07999999996</v>
      </c>
      <c r="AA72" s="534">
        <v>673966.07999999996</v>
      </c>
      <c r="AB72" s="534">
        <v>673966.07999999996</v>
      </c>
      <c r="AC72" s="534">
        <v>673966.07999999996</v>
      </c>
      <c r="AD72" s="534">
        <v>673966.07999999996</v>
      </c>
      <c r="AE72" s="534">
        <v>673966.07999999996</v>
      </c>
      <c r="AF72" s="534">
        <v>673966.07999999996</v>
      </c>
      <c r="AG72" s="565">
        <v>673966.07999999996</v>
      </c>
      <c r="AH72" s="43"/>
    </row>
    <row r="73" spans="1:34" s="113" customFormat="1" x14ac:dyDescent="0.35">
      <c r="A73" s="112"/>
      <c r="B73" s="571" t="s">
        <v>172</v>
      </c>
      <c r="C73" s="574">
        <v>1525294.0800000003</v>
      </c>
      <c r="D73" s="574">
        <v>1550776.3200000003</v>
      </c>
      <c r="E73" s="574">
        <v>1516800</v>
      </c>
      <c r="F73" s="574"/>
      <c r="G73" s="574">
        <v>8494.0800000003073</v>
      </c>
      <c r="H73" s="574">
        <v>25482.239999999991</v>
      </c>
      <c r="J73" s="1349">
        <v>126400</v>
      </c>
      <c r="K73" s="572">
        <v>126400</v>
      </c>
      <c r="L73" s="572">
        <v>126400</v>
      </c>
      <c r="M73" s="572">
        <v>126400</v>
      </c>
      <c r="N73" s="572">
        <v>126400</v>
      </c>
      <c r="O73" s="572">
        <v>126400</v>
      </c>
      <c r="P73" s="572">
        <v>126400</v>
      </c>
      <c r="Q73" s="572">
        <v>126400</v>
      </c>
      <c r="R73" s="572">
        <v>126400</v>
      </c>
      <c r="S73" s="572">
        <v>129231.36</v>
      </c>
      <c r="T73" s="572">
        <v>129231.36</v>
      </c>
      <c r="U73" s="573">
        <v>129231.36</v>
      </c>
      <c r="V73" s="572">
        <v>129231.36</v>
      </c>
      <c r="W73" s="572">
        <v>129231.36</v>
      </c>
      <c r="X73" s="572">
        <v>129231.36</v>
      </c>
      <c r="Y73" s="572">
        <v>129231.36</v>
      </c>
      <c r="Z73" s="572">
        <v>129231.36</v>
      </c>
      <c r="AA73" s="572">
        <v>129231.36</v>
      </c>
      <c r="AB73" s="572">
        <v>129231.36</v>
      </c>
      <c r="AC73" s="572">
        <v>129231.36</v>
      </c>
      <c r="AD73" s="572">
        <v>129231.36</v>
      </c>
      <c r="AE73" s="572">
        <v>129231.36</v>
      </c>
      <c r="AF73" s="572">
        <v>129231.36</v>
      </c>
      <c r="AG73" s="573">
        <v>129231.36</v>
      </c>
      <c r="AH73" s="43"/>
    </row>
    <row r="74" spans="1:34" s="113" customFormat="1" x14ac:dyDescent="0.35">
      <c r="A74" s="112"/>
      <c r="B74" s="575" t="s">
        <v>174</v>
      </c>
      <c r="C74" s="578">
        <v>9479992.3200000003</v>
      </c>
      <c r="D74" s="578">
        <v>9638369.2800000012</v>
      </c>
      <c r="E74" s="578">
        <v>9427200</v>
      </c>
      <c r="F74" s="578"/>
      <c r="G74" s="578">
        <v>52792.320000000298</v>
      </c>
      <c r="H74" s="578">
        <v>158376.96000000089</v>
      </c>
      <c r="J74" s="581">
        <v>785599.99999999988</v>
      </c>
      <c r="K74" s="576">
        <v>785599.99999999988</v>
      </c>
      <c r="L74" s="576">
        <v>785599.99999999988</v>
      </c>
      <c r="M74" s="576">
        <v>785599.99999999988</v>
      </c>
      <c r="N74" s="576">
        <v>785599.99999999988</v>
      </c>
      <c r="O74" s="576">
        <v>785599.99999999988</v>
      </c>
      <c r="P74" s="576">
        <v>785599.99999999988</v>
      </c>
      <c r="Q74" s="576">
        <v>785599.99999999988</v>
      </c>
      <c r="R74" s="576">
        <v>785599.99999999988</v>
      </c>
      <c r="S74" s="576">
        <v>803197.43999999994</v>
      </c>
      <c r="T74" s="576">
        <v>803197.43999999994</v>
      </c>
      <c r="U74" s="577">
        <v>803197.43999999994</v>
      </c>
      <c r="V74" s="576">
        <v>803197.43999999994</v>
      </c>
      <c r="W74" s="576">
        <v>803197.43999999994</v>
      </c>
      <c r="X74" s="576">
        <v>803197.43999999994</v>
      </c>
      <c r="Y74" s="576">
        <v>803197.43999999994</v>
      </c>
      <c r="Z74" s="576">
        <v>803197.43999999994</v>
      </c>
      <c r="AA74" s="576">
        <v>803197.43999999994</v>
      </c>
      <c r="AB74" s="576">
        <v>803197.43999999994</v>
      </c>
      <c r="AC74" s="576">
        <v>803197.43999999994</v>
      </c>
      <c r="AD74" s="576">
        <v>803197.43999999994</v>
      </c>
      <c r="AE74" s="576">
        <v>803197.43999999994</v>
      </c>
      <c r="AF74" s="576">
        <v>803197.43999999994</v>
      </c>
      <c r="AG74" s="577">
        <v>803197.43999999994</v>
      </c>
      <c r="AH74" s="43"/>
    </row>
    <row r="75" spans="1:34" s="542" customFormat="1" x14ac:dyDescent="0.35">
      <c r="A75" s="112"/>
      <c r="B75" s="579"/>
      <c r="C75" s="541"/>
      <c r="D75" s="541"/>
      <c r="E75" s="541"/>
      <c r="F75" s="544"/>
      <c r="G75" s="541"/>
      <c r="H75" s="541"/>
      <c r="J75" s="579"/>
      <c r="K75" s="104"/>
      <c r="L75" s="104"/>
      <c r="M75" s="104"/>
      <c r="N75" s="104"/>
      <c r="O75" s="104"/>
      <c r="P75" s="104"/>
      <c r="Q75" s="539"/>
      <c r="R75" s="539"/>
      <c r="S75" s="539"/>
      <c r="T75" s="539"/>
      <c r="U75" s="468"/>
      <c r="V75" s="104"/>
      <c r="W75" s="104"/>
      <c r="X75" s="104"/>
      <c r="Y75" s="104"/>
      <c r="Z75" s="104"/>
      <c r="AA75" s="104"/>
      <c r="AB75" s="104"/>
      <c r="AC75" s="539"/>
      <c r="AD75" s="539"/>
      <c r="AE75" s="539"/>
      <c r="AF75" s="539"/>
      <c r="AG75" s="468"/>
      <c r="AH75" s="43"/>
    </row>
    <row r="76" spans="1:34" s="542" customFormat="1" x14ac:dyDescent="0.35">
      <c r="A76" s="112">
        <v>12195</v>
      </c>
      <c r="B76" s="552" t="s">
        <v>131</v>
      </c>
      <c r="C76" s="544">
        <v>540</v>
      </c>
      <c r="D76" s="544">
        <v>540</v>
      </c>
      <c r="E76" s="544">
        <v>540</v>
      </c>
      <c r="F76" s="544"/>
      <c r="G76" s="544">
        <v>0</v>
      </c>
      <c r="H76" s="544">
        <v>0</v>
      </c>
      <c r="J76" s="579">
        <v>540</v>
      </c>
      <c r="K76" s="104">
        <v>540</v>
      </c>
      <c r="L76" s="104">
        <v>540</v>
      </c>
      <c r="M76" s="104">
        <v>540</v>
      </c>
      <c r="N76" s="104">
        <v>540</v>
      </c>
      <c r="O76" s="104">
        <v>540</v>
      </c>
      <c r="P76" s="104">
        <v>540</v>
      </c>
      <c r="Q76" s="104">
        <v>540</v>
      </c>
      <c r="R76" s="104">
        <v>540</v>
      </c>
      <c r="S76" s="104">
        <v>540</v>
      </c>
      <c r="T76" s="104">
        <v>540</v>
      </c>
      <c r="U76" s="543">
        <v>540</v>
      </c>
      <c r="V76" s="104">
        <v>540</v>
      </c>
      <c r="W76" s="104">
        <v>540</v>
      </c>
      <c r="X76" s="104">
        <v>540</v>
      </c>
      <c r="Y76" s="104">
        <v>540</v>
      </c>
      <c r="Z76" s="104">
        <v>540</v>
      </c>
      <c r="AA76" s="104">
        <v>540</v>
      </c>
      <c r="AB76" s="104">
        <v>540</v>
      </c>
      <c r="AC76" s="104">
        <v>540</v>
      </c>
      <c r="AD76" s="104">
        <v>540</v>
      </c>
      <c r="AE76" s="104">
        <v>540</v>
      </c>
      <c r="AF76" s="104">
        <v>540</v>
      </c>
      <c r="AG76" s="543">
        <v>540</v>
      </c>
      <c r="AH76" s="43"/>
    </row>
    <row r="77" spans="1:34" s="113" customFormat="1" x14ac:dyDescent="0.35">
      <c r="A77" s="112"/>
      <c r="B77" s="571" t="s">
        <v>171</v>
      </c>
      <c r="C77" s="566">
        <v>10738842.624000002</v>
      </c>
      <c r="D77" s="566">
        <v>10918250.495999999</v>
      </c>
      <c r="E77" s="566">
        <v>10679040</v>
      </c>
      <c r="F77" s="566"/>
      <c r="G77" s="566">
        <v>59802.624000001699</v>
      </c>
      <c r="H77" s="566">
        <v>179407.87199999765</v>
      </c>
      <c r="J77" s="587">
        <v>889920</v>
      </c>
      <c r="K77" s="534">
        <v>889920</v>
      </c>
      <c r="L77" s="534">
        <v>889920</v>
      </c>
      <c r="M77" s="534">
        <v>889920</v>
      </c>
      <c r="N77" s="534">
        <v>889920</v>
      </c>
      <c r="O77" s="534">
        <v>889920</v>
      </c>
      <c r="P77" s="534">
        <v>889920</v>
      </c>
      <c r="Q77" s="534">
        <v>889920</v>
      </c>
      <c r="R77" s="534">
        <v>889920</v>
      </c>
      <c r="S77" s="534">
        <v>909854.20799999987</v>
      </c>
      <c r="T77" s="534">
        <v>909854.20799999987</v>
      </c>
      <c r="U77" s="565">
        <v>909854.20799999987</v>
      </c>
      <c r="V77" s="534">
        <v>909854.20799999987</v>
      </c>
      <c r="W77" s="534">
        <v>909854.20799999987</v>
      </c>
      <c r="X77" s="534">
        <v>909854.20799999987</v>
      </c>
      <c r="Y77" s="534">
        <v>909854.20799999987</v>
      </c>
      <c r="Z77" s="534">
        <v>909854.20799999987</v>
      </c>
      <c r="AA77" s="534">
        <v>909854.20799999987</v>
      </c>
      <c r="AB77" s="534">
        <v>909854.20799999987</v>
      </c>
      <c r="AC77" s="534">
        <v>909854.20799999987</v>
      </c>
      <c r="AD77" s="534">
        <v>909854.20799999987</v>
      </c>
      <c r="AE77" s="534">
        <v>909854.20799999987</v>
      </c>
      <c r="AF77" s="534">
        <v>909854.20799999987</v>
      </c>
      <c r="AG77" s="565">
        <v>909854.20799999987</v>
      </c>
      <c r="AH77" s="43"/>
    </row>
    <row r="78" spans="1:34" s="113" customFormat="1" x14ac:dyDescent="0.35">
      <c r="A78" s="112"/>
      <c r="B78" s="571" t="s">
        <v>172</v>
      </c>
      <c r="C78" s="574">
        <v>2059147.0079999999</v>
      </c>
      <c r="D78" s="574">
        <v>2093548.0319999994</v>
      </c>
      <c r="E78" s="574">
        <v>2047680.0000000002</v>
      </c>
      <c r="F78" s="574"/>
      <c r="G78" s="574">
        <v>11467.007999999681</v>
      </c>
      <c r="H78" s="574">
        <v>34401.02399999951</v>
      </c>
      <c r="J78" s="1349">
        <v>170640.00000000003</v>
      </c>
      <c r="K78" s="572">
        <v>170640.00000000003</v>
      </c>
      <c r="L78" s="572">
        <v>170640.00000000003</v>
      </c>
      <c r="M78" s="572">
        <v>170640.00000000003</v>
      </c>
      <c r="N78" s="572">
        <v>170640.00000000003</v>
      </c>
      <c r="O78" s="572">
        <v>170640.00000000003</v>
      </c>
      <c r="P78" s="572">
        <v>170640.00000000003</v>
      </c>
      <c r="Q78" s="572">
        <v>170640.00000000003</v>
      </c>
      <c r="R78" s="572">
        <v>170640.00000000003</v>
      </c>
      <c r="S78" s="572">
        <v>174462.33599999998</v>
      </c>
      <c r="T78" s="572">
        <v>174462.33599999998</v>
      </c>
      <c r="U78" s="573">
        <v>174462.33599999998</v>
      </c>
      <c r="V78" s="572">
        <v>174462.33599999998</v>
      </c>
      <c r="W78" s="572">
        <v>174462.33599999998</v>
      </c>
      <c r="X78" s="572">
        <v>174462.33599999998</v>
      </c>
      <c r="Y78" s="572">
        <v>174462.33599999998</v>
      </c>
      <c r="Z78" s="572">
        <v>174462.33599999998</v>
      </c>
      <c r="AA78" s="572">
        <v>174462.33599999998</v>
      </c>
      <c r="AB78" s="572">
        <v>174462.33599999998</v>
      </c>
      <c r="AC78" s="572">
        <v>174462.33599999998</v>
      </c>
      <c r="AD78" s="572">
        <v>174462.33599999998</v>
      </c>
      <c r="AE78" s="572">
        <v>174462.33599999998</v>
      </c>
      <c r="AF78" s="572">
        <v>174462.33599999998</v>
      </c>
      <c r="AG78" s="573">
        <v>174462.33599999998</v>
      </c>
      <c r="AH78" s="43"/>
    </row>
    <row r="79" spans="1:34" s="113" customFormat="1" x14ac:dyDescent="0.35">
      <c r="A79" s="112"/>
      <c r="B79" s="575" t="s">
        <v>175</v>
      </c>
      <c r="C79" s="578">
        <v>12797989.632000001</v>
      </c>
      <c r="D79" s="578">
        <v>13011798.527999999</v>
      </c>
      <c r="E79" s="578">
        <v>12726720</v>
      </c>
      <c r="F79" s="578"/>
      <c r="G79" s="578">
        <v>71269.632000001147</v>
      </c>
      <c r="H79" s="578">
        <v>213808.89599999785</v>
      </c>
      <c r="J79" s="581">
        <v>1060560</v>
      </c>
      <c r="K79" s="576">
        <v>1060560</v>
      </c>
      <c r="L79" s="576">
        <v>1060560</v>
      </c>
      <c r="M79" s="576">
        <v>1060560</v>
      </c>
      <c r="N79" s="576">
        <v>1060560</v>
      </c>
      <c r="O79" s="576">
        <v>1060560</v>
      </c>
      <c r="P79" s="576">
        <v>1060560</v>
      </c>
      <c r="Q79" s="576">
        <v>1060560</v>
      </c>
      <c r="R79" s="576">
        <v>1060560</v>
      </c>
      <c r="S79" s="576">
        <v>1084316.5439999998</v>
      </c>
      <c r="T79" s="576">
        <v>1084316.5439999998</v>
      </c>
      <c r="U79" s="577">
        <v>1084316.5439999998</v>
      </c>
      <c r="V79" s="576">
        <v>1084316.5439999998</v>
      </c>
      <c r="W79" s="576">
        <v>1084316.5439999998</v>
      </c>
      <c r="X79" s="576">
        <v>1084316.5439999998</v>
      </c>
      <c r="Y79" s="576">
        <v>1084316.5439999998</v>
      </c>
      <c r="Z79" s="576">
        <v>1084316.5439999998</v>
      </c>
      <c r="AA79" s="576">
        <v>1084316.5439999998</v>
      </c>
      <c r="AB79" s="576">
        <v>1084316.5439999998</v>
      </c>
      <c r="AC79" s="576">
        <v>1084316.5439999998</v>
      </c>
      <c r="AD79" s="576">
        <v>1084316.5439999998</v>
      </c>
      <c r="AE79" s="576">
        <v>1084316.5439999998</v>
      </c>
      <c r="AF79" s="576">
        <v>1084316.5439999998</v>
      </c>
      <c r="AG79" s="577">
        <v>1084316.5439999998</v>
      </c>
      <c r="AH79" s="43"/>
    </row>
    <row r="80" spans="1:34" s="113" customFormat="1" x14ac:dyDescent="0.35">
      <c r="A80" s="112"/>
      <c r="B80" s="579"/>
      <c r="C80" s="580"/>
      <c r="D80" s="580"/>
      <c r="E80" s="580"/>
      <c r="F80" s="566"/>
      <c r="G80" s="580"/>
      <c r="H80" s="580"/>
      <c r="J80" s="579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543"/>
      <c r="V80" s="104"/>
      <c r="W80" s="104"/>
      <c r="X80" s="104"/>
      <c r="Y80" s="104"/>
      <c r="Z80" s="104"/>
      <c r="AA80" s="104"/>
      <c r="AB80" s="104"/>
      <c r="AC80" s="104"/>
      <c r="AD80" s="104"/>
      <c r="AE80" s="104"/>
      <c r="AF80" s="104"/>
      <c r="AG80" s="543"/>
      <c r="AH80" s="43"/>
    </row>
    <row r="81" spans="1:34" s="113" customFormat="1" ht="15" customHeight="1" x14ac:dyDescent="0.35">
      <c r="A81" s="112">
        <v>12195</v>
      </c>
      <c r="B81" s="552" t="s">
        <v>132</v>
      </c>
      <c r="C81" s="544">
        <v>520</v>
      </c>
      <c r="D81" s="544">
        <v>520</v>
      </c>
      <c r="E81" s="544">
        <v>520</v>
      </c>
      <c r="F81" s="544"/>
      <c r="G81" s="544">
        <v>0</v>
      </c>
      <c r="H81" s="544">
        <v>0</v>
      </c>
      <c r="J81" s="579">
        <v>520</v>
      </c>
      <c r="K81" s="104">
        <v>520</v>
      </c>
      <c r="L81" s="104">
        <v>520</v>
      </c>
      <c r="M81" s="104">
        <v>520</v>
      </c>
      <c r="N81" s="104">
        <v>520</v>
      </c>
      <c r="O81" s="104">
        <v>520</v>
      </c>
      <c r="P81" s="104">
        <v>520</v>
      </c>
      <c r="Q81" s="104">
        <v>520</v>
      </c>
      <c r="R81" s="104">
        <v>520</v>
      </c>
      <c r="S81" s="104">
        <v>520</v>
      </c>
      <c r="T81" s="104">
        <v>520</v>
      </c>
      <c r="U81" s="543">
        <v>520</v>
      </c>
      <c r="V81" s="104">
        <v>520</v>
      </c>
      <c r="W81" s="104">
        <v>520</v>
      </c>
      <c r="X81" s="104">
        <v>520</v>
      </c>
      <c r="Y81" s="104">
        <v>520</v>
      </c>
      <c r="Z81" s="104">
        <v>520</v>
      </c>
      <c r="AA81" s="104">
        <v>520</v>
      </c>
      <c r="AB81" s="104">
        <v>520</v>
      </c>
      <c r="AC81" s="104">
        <v>520</v>
      </c>
      <c r="AD81" s="104">
        <v>520</v>
      </c>
      <c r="AE81" s="104">
        <v>520</v>
      </c>
      <c r="AF81" s="104">
        <v>520</v>
      </c>
      <c r="AG81" s="543">
        <v>520</v>
      </c>
      <c r="AH81" s="43"/>
    </row>
    <row r="82" spans="1:34" s="113" customFormat="1" ht="15" customHeight="1" x14ac:dyDescent="0.35">
      <c r="A82" s="112"/>
      <c r="B82" s="571" t="s">
        <v>171</v>
      </c>
      <c r="C82" s="566">
        <v>10341107.711999997</v>
      </c>
      <c r="D82" s="566">
        <v>10513870.847999997</v>
      </c>
      <c r="E82" s="566">
        <v>10283519.999999998</v>
      </c>
      <c r="F82" s="566"/>
      <c r="G82" s="566">
        <v>57587.711999999359</v>
      </c>
      <c r="H82" s="566">
        <v>172763.13599999994</v>
      </c>
      <c r="J82" s="587">
        <v>856959.99999999988</v>
      </c>
      <c r="K82" s="534">
        <v>856959.99999999988</v>
      </c>
      <c r="L82" s="534">
        <v>856959.99999999988</v>
      </c>
      <c r="M82" s="534">
        <v>856959.99999999988</v>
      </c>
      <c r="N82" s="534">
        <v>856959.99999999988</v>
      </c>
      <c r="O82" s="534">
        <v>856959.99999999988</v>
      </c>
      <c r="P82" s="534">
        <v>856959.99999999988</v>
      </c>
      <c r="Q82" s="534">
        <v>856959.99999999988</v>
      </c>
      <c r="R82" s="534">
        <v>856959.99999999988</v>
      </c>
      <c r="S82" s="534">
        <v>876155.90399999998</v>
      </c>
      <c r="T82" s="534">
        <v>876155.90399999998</v>
      </c>
      <c r="U82" s="565">
        <v>876155.90399999998</v>
      </c>
      <c r="V82" s="534">
        <v>876155.90399999998</v>
      </c>
      <c r="W82" s="534">
        <v>876155.90399999998</v>
      </c>
      <c r="X82" s="534">
        <v>876155.90399999998</v>
      </c>
      <c r="Y82" s="534">
        <v>876155.90399999998</v>
      </c>
      <c r="Z82" s="534">
        <v>876155.90399999998</v>
      </c>
      <c r="AA82" s="534">
        <v>876155.90399999998</v>
      </c>
      <c r="AB82" s="534">
        <v>876155.90399999998</v>
      </c>
      <c r="AC82" s="534">
        <v>876155.90399999998</v>
      </c>
      <c r="AD82" s="534">
        <v>876155.90399999998</v>
      </c>
      <c r="AE82" s="534">
        <v>876155.90399999998</v>
      </c>
      <c r="AF82" s="534">
        <v>876155.90399999998</v>
      </c>
      <c r="AG82" s="565">
        <v>876155.90399999998</v>
      </c>
      <c r="AH82" s="43"/>
    </row>
    <row r="83" spans="1:34" s="113" customFormat="1" ht="15" customHeight="1" x14ac:dyDescent="0.35">
      <c r="A83" s="112"/>
      <c r="B83" s="571" t="s">
        <v>172</v>
      </c>
      <c r="C83" s="574">
        <v>1982882.3039999998</v>
      </c>
      <c r="D83" s="574">
        <v>2016009.2159999993</v>
      </c>
      <c r="E83" s="574">
        <v>1971840</v>
      </c>
      <c r="F83" s="574"/>
      <c r="G83" s="574">
        <v>11042.303999999771</v>
      </c>
      <c r="H83" s="574">
        <v>33126.911999999546</v>
      </c>
      <c r="J83" s="1349">
        <v>164320</v>
      </c>
      <c r="K83" s="572">
        <v>164320</v>
      </c>
      <c r="L83" s="572">
        <v>164320</v>
      </c>
      <c r="M83" s="572">
        <v>164320</v>
      </c>
      <c r="N83" s="572">
        <v>164320</v>
      </c>
      <c r="O83" s="572">
        <v>164320</v>
      </c>
      <c r="P83" s="572">
        <v>164320</v>
      </c>
      <c r="Q83" s="572">
        <v>164320</v>
      </c>
      <c r="R83" s="572">
        <v>164320</v>
      </c>
      <c r="S83" s="572">
        <v>168000.76799999998</v>
      </c>
      <c r="T83" s="572">
        <v>168000.76799999998</v>
      </c>
      <c r="U83" s="573">
        <v>168000.76799999998</v>
      </c>
      <c r="V83" s="572">
        <v>168000.76799999998</v>
      </c>
      <c r="W83" s="572">
        <v>168000.76799999998</v>
      </c>
      <c r="X83" s="572">
        <v>168000.76799999998</v>
      </c>
      <c r="Y83" s="572">
        <v>168000.76799999998</v>
      </c>
      <c r="Z83" s="572">
        <v>168000.76799999998</v>
      </c>
      <c r="AA83" s="572">
        <v>168000.76799999998</v>
      </c>
      <c r="AB83" s="572">
        <v>168000.76799999998</v>
      </c>
      <c r="AC83" s="572">
        <v>168000.76799999998</v>
      </c>
      <c r="AD83" s="572">
        <v>168000.76799999998</v>
      </c>
      <c r="AE83" s="572">
        <v>168000.76799999998</v>
      </c>
      <c r="AF83" s="572">
        <v>168000.76799999998</v>
      </c>
      <c r="AG83" s="573">
        <v>168000.76799999998</v>
      </c>
      <c r="AH83" s="43"/>
    </row>
    <row r="84" spans="1:34" s="113" customFormat="1" ht="15" customHeight="1" x14ac:dyDescent="0.35">
      <c r="A84" s="112"/>
      <c r="B84" s="575" t="s">
        <v>176</v>
      </c>
      <c r="C84" s="578">
        <v>12323990.015999997</v>
      </c>
      <c r="D84" s="578">
        <v>12529880.063999997</v>
      </c>
      <c r="E84" s="578">
        <v>12255359.999999998</v>
      </c>
      <c r="F84" s="578"/>
      <c r="G84" s="578">
        <v>68630.015999998897</v>
      </c>
      <c r="H84" s="578">
        <v>205890.04800000042</v>
      </c>
      <c r="J84" s="581">
        <v>1021279.9999999999</v>
      </c>
      <c r="K84" s="576">
        <v>1021279.9999999999</v>
      </c>
      <c r="L84" s="576">
        <v>1021279.9999999999</v>
      </c>
      <c r="M84" s="576">
        <v>1021279.9999999999</v>
      </c>
      <c r="N84" s="576">
        <v>1021279.9999999999</v>
      </c>
      <c r="O84" s="576">
        <v>1021279.9999999999</v>
      </c>
      <c r="P84" s="576">
        <v>1021279.9999999999</v>
      </c>
      <c r="Q84" s="576">
        <v>1021279.9999999999</v>
      </c>
      <c r="R84" s="576">
        <v>1021279.9999999999</v>
      </c>
      <c r="S84" s="576">
        <v>1044156.672</v>
      </c>
      <c r="T84" s="576">
        <v>1044156.672</v>
      </c>
      <c r="U84" s="577">
        <v>1044156.672</v>
      </c>
      <c r="V84" s="576">
        <v>1044156.672</v>
      </c>
      <c r="W84" s="576">
        <v>1044156.672</v>
      </c>
      <c r="X84" s="576">
        <v>1044156.672</v>
      </c>
      <c r="Y84" s="576">
        <v>1044156.672</v>
      </c>
      <c r="Z84" s="576">
        <v>1044156.672</v>
      </c>
      <c r="AA84" s="576">
        <v>1044156.672</v>
      </c>
      <c r="AB84" s="576">
        <v>1044156.672</v>
      </c>
      <c r="AC84" s="576">
        <v>1044156.672</v>
      </c>
      <c r="AD84" s="576">
        <v>1044156.672</v>
      </c>
      <c r="AE84" s="576">
        <v>1044156.672</v>
      </c>
      <c r="AF84" s="576">
        <v>1044156.672</v>
      </c>
      <c r="AG84" s="577">
        <v>1044156.672</v>
      </c>
      <c r="AH84" s="43"/>
    </row>
    <row r="85" spans="1:34" s="113" customFormat="1" x14ac:dyDescent="0.35">
      <c r="A85" s="112"/>
      <c r="B85" s="581"/>
      <c r="C85" s="580"/>
      <c r="D85" s="580"/>
      <c r="E85" s="580"/>
      <c r="F85" s="566"/>
      <c r="G85" s="580"/>
      <c r="H85" s="580"/>
      <c r="J85" s="587"/>
      <c r="K85" s="534"/>
      <c r="L85" s="534"/>
      <c r="M85" s="534"/>
      <c r="N85" s="534"/>
      <c r="O85" s="534"/>
      <c r="P85" s="534"/>
      <c r="Q85" s="534"/>
      <c r="R85" s="534"/>
      <c r="S85" s="534"/>
      <c r="T85" s="534"/>
      <c r="U85" s="565"/>
      <c r="V85" s="534"/>
      <c r="W85" s="534"/>
      <c r="X85" s="534"/>
      <c r="Y85" s="534"/>
      <c r="Z85" s="534"/>
      <c r="AA85" s="534"/>
      <c r="AB85" s="534"/>
      <c r="AC85" s="534"/>
      <c r="AD85" s="534"/>
      <c r="AE85" s="534"/>
      <c r="AF85" s="534"/>
      <c r="AG85" s="565"/>
      <c r="AH85" s="43"/>
    </row>
    <row r="86" spans="1:34" s="113" customFormat="1" x14ac:dyDescent="0.35">
      <c r="A86" s="112"/>
      <c r="B86" s="552" t="s">
        <v>138</v>
      </c>
      <c r="C86" s="544">
        <v>316</v>
      </c>
      <c r="D86" s="544">
        <v>316</v>
      </c>
      <c r="E86" s="544">
        <v>316</v>
      </c>
      <c r="F86" s="544"/>
      <c r="G86" s="544">
        <v>0</v>
      </c>
      <c r="H86" s="544">
        <v>0</v>
      </c>
      <c r="J86" s="579">
        <v>316</v>
      </c>
      <c r="K86" s="104">
        <v>316</v>
      </c>
      <c r="L86" s="104">
        <v>316</v>
      </c>
      <c r="M86" s="104">
        <v>316</v>
      </c>
      <c r="N86" s="104">
        <v>316</v>
      </c>
      <c r="O86" s="104">
        <v>316</v>
      </c>
      <c r="P86" s="104">
        <v>316</v>
      </c>
      <c r="Q86" s="104">
        <v>316</v>
      </c>
      <c r="R86" s="104">
        <v>316</v>
      </c>
      <c r="S86" s="104">
        <v>316</v>
      </c>
      <c r="T86" s="104">
        <v>316</v>
      </c>
      <c r="U86" s="543">
        <v>316</v>
      </c>
      <c r="V86" s="104">
        <v>316</v>
      </c>
      <c r="W86" s="104">
        <v>316</v>
      </c>
      <c r="X86" s="104">
        <v>316</v>
      </c>
      <c r="Y86" s="104">
        <v>316</v>
      </c>
      <c r="Z86" s="104">
        <v>316</v>
      </c>
      <c r="AA86" s="104">
        <v>316</v>
      </c>
      <c r="AB86" s="104">
        <v>316</v>
      </c>
      <c r="AC86" s="104">
        <v>316</v>
      </c>
      <c r="AD86" s="104">
        <v>316</v>
      </c>
      <c r="AE86" s="104">
        <v>316</v>
      </c>
      <c r="AF86" s="104">
        <v>316</v>
      </c>
      <c r="AG86" s="543">
        <v>316</v>
      </c>
      <c r="AH86" s="43"/>
    </row>
    <row r="87" spans="1:34" s="113" customFormat="1" x14ac:dyDescent="0.35">
      <c r="A87" s="112">
        <v>12195</v>
      </c>
      <c r="B87" s="571" t="s">
        <v>171</v>
      </c>
      <c r="C87" s="566">
        <v>6284211.6096000001</v>
      </c>
      <c r="D87" s="566">
        <v>6389198.4384000013</v>
      </c>
      <c r="E87" s="566">
        <v>6249215.9999999991</v>
      </c>
      <c r="F87" s="566"/>
      <c r="G87" s="566">
        <v>34995.609600001015</v>
      </c>
      <c r="H87" s="566">
        <v>104986.82880000118</v>
      </c>
      <c r="J87" s="587">
        <v>520767.99999999994</v>
      </c>
      <c r="K87" s="534">
        <v>520767.99999999994</v>
      </c>
      <c r="L87" s="534">
        <v>520767.99999999994</v>
      </c>
      <c r="M87" s="534">
        <v>520767.99999999994</v>
      </c>
      <c r="N87" s="534">
        <v>520767.99999999994</v>
      </c>
      <c r="O87" s="534">
        <v>520767.99999999994</v>
      </c>
      <c r="P87" s="534">
        <v>520767.99999999994</v>
      </c>
      <c r="Q87" s="534">
        <v>520767.99999999994</v>
      </c>
      <c r="R87" s="534">
        <v>520767.99999999994</v>
      </c>
      <c r="S87" s="534">
        <v>532433.20319999999</v>
      </c>
      <c r="T87" s="534">
        <v>532433.20319999999</v>
      </c>
      <c r="U87" s="565">
        <v>532433.20319999999</v>
      </c>
      <c r="V87" s="534">
        <v>532433.20319999999</v>
      </c>
      <c r="W87" s="534">
        <v>532433.20319999999</v>
      </c>
      <c r="X87" s="534">
        <v>532433.20319999999</v>
      </c>
      <c r="Y87" s="534">
        <v>532433.20319999999</v>
      </c>
      <c r="Z87" s="534">
        <v>532433.20319999999</v>
      </c>
      <c r="AA87" s="534">
        <v>532433.20319999999</v>
      </c>
      <c r="AB87" s="534">
        <v>532433.20319999999</v>
      </c>
      <c r="AC87" s="534">
        <v>532433.20319999999</v>
      </c>
      <c r="AD87" s="534">
        <v>532433.20319999999</v>
      </c>
      <c r="AE87" s="534">
        <v>532433.20319999999</v>
      </c>
      <c r="AF87" s="534">
        <v>532433.20319999999</v>
      </c>
      <c r="AG87" s="565">
        <v>532433.20319999999</v>
      </c>
      <c r="AH87" s="43"/>
    </row>
    <row r="88" spans="1:34" s="113" customFormat="1" x14ac:dyDescent="0.35">
      <c r="A88" s="112"/>
      <c r="B88" s="571" t="s">
        <v>172</v>
      </c>
      <c r="C88" s="574">
        <v>1204982.3232</v>
      </c>
      <c r="D88" s="574">
        <v>1225113.2927999999</v>
      </c>
      <c r="E88" s="574">
        <v>1198272</v>
      </c>
      <c r="F88" s="574"/>
      <c r="G88" s="574">
        <v>6710.3231999999844</v>
      </c>
      <c r="H88" s="574">
        <v>20130.969599999953</v>
      </c>
      <c r="J88" s="1349">
        <v>99856</v>
      </c>
      <c r="K88" s="572">
        <v>99856</v>
      </c>
      <c r="L88" s="572">
        <v>99856</v>
      </c>
      <c r="M88" s="572">
        <v>99856</v>
      </c>
      <c r="N88" s="572">
        <v>99856</v>
      </c>
      <c r="O88" s="572">
        <v>99856</v>
      </c>
      <c r="P88" s="572">
        <v>99856</v>
      </c>
      <c r="Q88" s="572">
        <v>99856</v>
      </c>
      <c r="R88" s="572">
        <v>99856</v>
      </c>
      <c r="S88" s="572">
        <v>102092.77439999999</v>
      </c>
      <c r="T88" s="572">
        <v>102092.77439999999</v>
      </c>
      <c r="U88" s="573">
        <v>102092.77439999999</v>
      </c>
      <c r="V88" s="572">
        <v>102092.77439999999</v>
      </c>
      <c r="W88" s="572">
        <v>102092.77439999999</v>
      </c>
      <c r="X88" s="572">
        <v>102092.77439999999</v>
      </c>
      <c r="Y88" s="572">
        <v>102092.77439999999</v>
      </c>
      <c r="Z88" s="572">
        <v>102092.77439999999</v>
      </c>
      <c r="AA88" s="572">
        <v>102092.77439999999</v>
      </c>
      <c r="AB88" s="572">
        <v>102092.77439999999</v>
      </c>
      <c r="AC88" s="572">
        <v>102092.77439999999</v>
      </c>
      <c r="AD88" s="572">
        <v>102092.77439999999</v>
      </c>
      <c r="AE88" s="572">
        <v>102092.77439999999</v>
      </c>
      <c r="AF88" s="572">
        <v>102092.77439999999</v>
      </c>
      <c r="AG88" s="573">
        <v>102092.77439999999</v>
      </c>
      <c r="AH88" s="43"/>
    </row>
    <row r="89" spans="1:34" s="113" customFormat="1" ht="14.9" customHeight="1" x14ac:dyDescent="0.35">
      <c r="A89" s="112"/>
      <c r="B89" s="575" t="s">
        <v>177</v>
      </c>
      <c r="C89" s="578">
        <v>7489193.9328000005</v>
      </c>
      <c r="D89" s="578">
        <v>7614311.7312000012</v>
      </c>
      <c r="E89" s="578">
        <v>7447487.9999999991</v>
      </c>
      <c r="F89" s="578"/>
      <c r="G89" s="578">
        <v>41705.932800001465</v>
      </c>
      <c r="H89" s="578">
        <v>125117.79840000067</v>
      </c>
      <c r="J89" s="581">
        <v>620624</v>
      </c>
      <c r="K89" s="576">
        <v>620624</v>
      </c>
      <c r="L89" s="576">
        <v>620624</v>
      </c>
      <c r="M89" s="576">
        <v>620624</v>
      </c>
      <c r="N89" s="576">
        <v>620624</v>
      </c>
      <c r="O89" s="576">
        <v>620624</v>
      </c>
      <c r="P89" s="576">
        <v>620624</v>
      </c>
      <c r="Q89" s="576">
        <v>620624</v>
      </c>
      <c r="R89" s="576">
        <v>620624</v>
      </c>
      <c r="S89" s="576">
        <v>634525.97759999998</v>
      </c>
      <c r="T89" s="576">
        <v>634525.97759999998</v>
      </c>
      <c r="U89" s="577">
        <v>634525.97759999998</v>
      </c>
      <c r="V89" s="576">
        <v>634525.97759999998</v>
      </c>
      <c r="W89" s="576">
        <v>634525.97759999998</v>
      </c>
      <c r="X89" s="576">
        <v>634525.97759999998</v>
      </c>
      <c r="Y89" s="576">
        <v>634525.97759999998</v>
      </c>
      <c r="Z89" s="576">
        <v>634525.97759999998</v>
      </c>
      <c r="AA89" s="576">
        <v>634525.97759999998</v>
      </c>
      <c r="AB89" s="576">
        <v>634525.97759999998</v>
      </c>
      <c r="AC89" s="576">
        <v>634525.97759999998</v>
      </c>
      <c r="AD89" s="576">
        <v>634525.97759999998</v>
      </c>
      <c r="AE89" s="576">
        <v>634525.97759999998</v>
      </c>
      <c r="AF89" s="576">
        <v>634525.97759999998</v>
      </c>
      <c r="AG89" s="577">
        <v>634525.97759999998</v>
      </c>
      <c r="AH89" s="43"/>
    </row>
    <row r="90" spans="1:34" s="113" customFormat="1" x14ac:dyDescent="0.35">
      <c r="A90" s="112"/>
      <c r="B90" s="579"/>
      <c r="C90" s="580"/>
      <c r="D90" s="580"/>
      <c r="E90" s="580"/>
      <c r="F90" s="566"/>
      <c r="G90" s="580"/>
      <c r="H90" s="580"/>
      <c r="J90" s="587"/>
      <c r="K90" s="534"/>
      <c r="L90" s="534"/>
      <c r="M90" s="534"/>
      <c r="N90" s="534"/>
      <c r="O90" s="534"/>
      <c r="P90" s="534"/>
      <c r="Q90" s="534"/>
      <c r="R90" s="534"/>
      <c r="S90" s="534"/>
      <c r="T90" s="534"/>
      <c r="U90" s="565"/>
      <c r="V90" s="534"/>
      <c r="W90" s="534"/>
      <c r="X90" s="534"/>
      <c r="Y90" s="534"/>
      <c r="Z90" s="534"/>
      <c r="AA90" s="534"/>
      <c r="AB90" s="534"/>
      <c r="AC90" s="534"/>
      <c r="AD90" s="534"/>
      <c r="AE90" s="534"/>
      <c r="AF90" s="534"/>
      <c r="AG90" s="565"/>
      <c r="AH90" s="43"/>
    </row>
    <row r="91" spans="1:34" s="113" customFormat="1" x14ac:dyDescent="0.35">
      <c r="A91" s="112"/>
      <c r="B91" s="552" t="s">
        <v>180</v>
      </c>
      <c r="C91" s="544">
        <v>30</v>
      </c>
      <c r="D91" s="544">
        <v>30</v>
      </c>
      <c r="E91" s="544">
        <v>30</v>
      </c>
      <c r="F91" s="544"/>
      <c r="G91" s="544">
        <v>0</v>
      </c>
      <c r="H91" s="544">
        <v>0</v>
      </c>
      <c r="J91" s="579">
        <v>30</v>
      </c>
      <c r="K91" s="104">
        <v>30</v>
      </c>
      <c r="L91" s="104">
        <v>30</v>
      </c>
      <c r="M91" s="104">
        <v>30</v>
      </c>
      <c r="N91" s="104">
        <v>30</v>
      </c>
      <c r="O91" s="104">
        <v>30</v>
      </c>
      <c r="P91" s="104">
        <v>30</v>
      </c>
      <c r="Q91" s="104">
        <v>30</v>
      </c>
      <c r="R91" s="104">
        <v>30</v>
      </c>
      <c r="S91" s="104">
        <v>30</v>
      </c>
      <c r="T91" s="104">
        <v>30</v>
      </c>
      <c r="U91" s="543">
        <v>30</v>
      </c>
      <c r="V91" s="104">
        <v>30</v>
      </c>
      <c r="W91" s="104">
        <v>30</v>
      </c>
      <c r="X91" s="104">
        <v>30</v>
      </c>
      <c r="Y91" s="104">
        <v>30</v>
      </c>
      <c r="Z91" s="104">
        <v>30</v>
      </c>
      <c r="AA91" s="104">
        <v>30</v>
      </c>
      <c r="AB91" s="104">
        <v>30</v>
      </c>
      <c r="AC91" s="104">
        <v>30</v>
      </c>
      <c r="AD91" s="104">
        <v>30</v>
      </c>
      <c r="AE91" s="104">
        <v>30</v>
      </c>
      <c r="AF91" s="104">
        <v>30</v>
      </c>
      <c r="AG91" s="543">
        <v>30</v>
      </c>
      <c r="AH91" s="43"/>
    </row>
    <row r="92" spans="1:34" s="113" customFormat="1" x14ac:dyDescent="0.35">
      <c r="A92" s="112">
        <v>12195</v>
      </c>
      <c r="B92" s="571" t="s">
        <v>171</v>
      </c>
      <c r="C92" s="566">
        <v>596602.36800000002</v>
      </c>
      <c r="D92" s="566">
        <v>606569.47199999995</v>
      </c>
      <c r="E92" s="566">
        <v>593280</v>
      </c>
      <c r="F92" s="566"/>
      <c r="G92" s="566">
        <v>3322.3680000000168</v>
      </c>
      <c r="H92" s="566">
        <v>9967.1039999999339</v>
      </c>
      <c r="J92" s="587">
        <v>49440</v>
      </c>
      <c r="K92" s="534">
        <v>49440</v>
      </c>
      <c r="L92" s="534">
        <v>49440</v>
      </c>
      <c r="M92" s="534">
        <v>49440</v>
      </c>
      <c r="N92" s="534">
        <v>49440</v>
      </c>
      <c r="O92" s="534">
        <v>49440</v>
      </c>
      <c r="P92" s="534">
        <v>49440</v>
      </c>
      <c r="Q92" s="534">
        <v>49440</v>
      </c>
      <c r="R92" s="534">
        <v>49440</v>
      </c>
      <c r="S92" s="534">
        <v>50547.455999999998</v>
      </c>
      <c r="T92" s="534">
        <v>50547.455999999998</v>
      </c>
      <c r="U92" s="565">
        <v>50547.455999999998</v>
      </c>
      <c r="V92" s="534">
        <v>50547.455999999998</v>
      </c>
      <c r="W92" s="534">
        <v>50547.455999999998</v>
      </c>
      <c r="X92" s="534">
        <v>50547.455999999998</v>
      </c>
      <c r="Y92" s="534">
        <v>50547.455999999998</v>
      </c>
      <c r="Z92" s="534">
        <v>50547.455999999998</v>
      </c>
      <c r="AA92" s="534">
        <v>50547.455999999998</v>
      </c>
      <c r="AB92" s="534">
        <v>50547.455999999998</v>
      </c>
      <c r="AC92" s="534">
        <v>50547.455999999998</v>
      </c>
      <c r="AD92" s="534">
        <v>50547.455999999998</v>
      </c>
      <c r="AE92" s="534">
        <v>50547.455999999998</v>
      </c>
      <c r="AF92" s="534">
        <v>50547.455999999998</v>
      </c>
      <c r="AG92" s="565">
        <v>50547.455999999998</v>
      </c>
      <c r="AH92" s="43"/>
    </row>
    <row r="93" spans="1:34" s="113" customFormat="1" x14ac:dyDescent="0.35">
      <c r="A93" s="582"/>
      <c r="B93" s="571" t="s">
        <v>172</v>
      </c>
      <c r="C93" s="574">
        <v>114397.056</v>
      </c>
      <c r="D93" s="574">
        <v>116308.22399999999</v>
      </c>
      <c r="E93" s="574">
        <v>113760</v>
      </c>
      <c r="F93" s="574"/>
      <c r="G93" s="574">
        <v>637.05599999999686</v>
      </c>
      <c r="H93" s="574">
        <v>1911.1679999999906</v>
      </c>
      <c r="J93" s="1349">
        <v>9480</v>
      </c>
      <c r="K93" s="572">
        <v>9480</v>
      </c>
      <c r="L93" s="572">
        <v>9480</v>
      </c>
      <c r="M93" s="572">
        <v>9480</v>
      </c>
      <c r="N93" s="572">
        <v>9480</v>
      </c>
      <c r="O93" s="572">
        <v>9480</v>
      </c>
      <c r="P93" s="572">
        <v>9480</v>
      </c>
      <c r="Q93" s="572">
        <v>9480</v>
      </c>
      <c r="R93" s="572">
        <v>9480</v>
      </c>
      <c r="S93" s="572">
        <v>9692.351999999999</v>
      </c>
      <c r="T93" s="572">
        <v>9692.351999999999</v>
      </c>
      <c r="U93" s="573">
        <v>9692.351999999999</v>
      </c>
      <c r="V93" s="572">
        <v>9692.351999999999</v>
      </c>
      <c r="W93" s="572">
        <v>9692.351999999999</v>
      </c>
      <c r="X93" s="572">
        <v>9692.351999999999</v>
      </c>
      <c r="Y93" s="572">
        <v>9692.351999999999</v>
      </c>
      <c r="Z93" s="572">
        <v>9692.351999999999</v>
      </c>
      <c r="AA93" s="572">
        <v>9692.351999999999</v>
      </c>
      <c r="AB93" s="572">
        <v>9692.351999999999</v>
      </c>
      <c r="AC93" s="572">
        <v>9692.351999999999</v>
      </c>
      <c r="AD93" s="572">
        <v>9692.351999999999</v>
      </c>
      <c r="AE93" s="572">
        <v>9692.351999999999</v>
      </c>
      <c r="AF93" s="572">
        <v>9692.351999999999</v>
      </c>
      <c r="AG93" s="573">
        <v>9692.351999999999</v>
      </c>
      <c r="AH93" s="43"/>
    </row>
    <row r="94" spans="1:34" s="113" customFormat="1" ht="14.9" customHeight="1" x14ac:dyDescent="0.35">
      <c r="A94" s="112"/>
      <c r="B94" s="575" t="s">
        <v>181</v>
      </c>
      <c r="C94" s="578">
        <v>710999.424</v>
      </c>
      <c r="D94" s="578">
        <v>722877.696</v>
      </c>
      <c r="E94" s="578">
        <v>707040</v>
      </c>
      <c r="F94" s="578"/>
      <c r="G94" s="578">
        <v>3959.4239999999991</v>
      </c>
      <c r="H94" s="578">
        <v>11878.271999999997</v>
      </c>
      <c r="J94" s="581">
        <v>58920</v>
      </c>
      <c r="K94" s="576">
        <v>58920</v>
      </c>
      <c r="L94" s="576">
        <v>58920</v>
      </c>
      <c r="M94" s="576">
        <v>58920</v>
      </c>
      <c r="N94" s="576">
        <v>58920</v>
      </c>
      <c r="O94" s="576">
        <v>58920</v>
      </c>
      <c r="P94" s="576">
        <v>58920</v>
      </c>
      <c r="Q94" s="576">
        <v>58920</v>
      </c>
      <c r="R94" s="576">
        <v>58920</v>
      </c>
      <c r="S94" s="576">
        <v>60239.807999999997</v>
      </c>
      <c r="T94" s="576">
        <v>60239.807999999997</v>
      </c>
      <c r="U94" s="577">
        <v>60239.807999999997</v>
      </c>
      <c r="V94" s="576">
        <v>60239.807999999997</v>
      </c>
      <c r="W94" s="576">
        <v>60239.807999999997</v>
      </c>
      <c r="X94" s="576">
        <v>60239.807999999997</v>
      </c>
      <c r="Y94" s="576">
        <v>60239.807999999997</v>
      </c>
      <c r="Z94" s="576">
        <v>60239.807999999997</v>
      </c>
      <c r="AA94" s="576">
        <v>60239.807999999997</v>
      </c>
      <c r="AB94" s="576">
        <v>60239.807999999997</v>
      </c>
      <c r="AC94" s="576">
        <v>60239.807999999997</v>
      </c>
      <c r="AD94" s="576">
        <v>60239.807999999997</v>
      </c>
      <c r="AE94" s="576">
        <v>60239.807999999997</v>
      </c>
      <c r="AF94" s="576">
        <v>60239.807999999997</v>
      </c>
      <c r="AG94" s="577">
        <v>60239.807999999997</v>
      </c>
      <c r="AH94" s="43"/>
    </row>
    <row r="95" spans="1:34" s="113" customFormat="1" x14ac:dyDescent="0.35">
      <c r="A95" s="112"/>
      <c r="B95" s="579"/>
      <c r="C95" s="580"/>
      <c r="D95" s="580"/>
      <c r="E95" s="580"/>
      <c r="F95" s="566"/>
      <c r="G95" s="580"/>
      <c r="H95" s="580"/>
      <c r="J95" s="579"/>
      <c r="K95" s="104"/>
      <c r="L95" s="104"/>
      <c r="M95" s="104"/>
      <c r="N95" s="104"/>
      <c r="O95" s="104"/>
      <c r="P95" s="104"/>
      <c r="Q95" s="583"/>
      <c r="R95" s="583"/>
      <c r="S95" s="583"/>
      <c r="T95" s="583"/>
      <c r="U95" s="584"/>
      <c r="V95" s="104"/>
      <c r="W95" s="104"/>
      <c r="X95" s="104"/>
      <c r="Y95" s="104"/>
      <c r="Z95" s="104"/>
      <c r="AA95" s="104"/>
      <c r="AB95" s="104"/>
      <c r="AC95" s="583"/>
      <c r="AD95" s="583"/>
      <c r="AE95" s="583"/>
      <c r="AF95" s="583"/>
      <c r="AG95" s="584"/>
      <c r="AH95" s="43"/>
    </row>
    <row r="96" spans="1:34" s="542" customFormat="1" x14ac:dyDescent="0.35">
      <c r="A96" s="112">
        <v>12195</v>
      </c>
      <c r="B96" s="552" t="s">
        <v>182</v>
      </c>
      <c r="C96" s="544">
        <v>5</v>
      </c>
      <c r="D96" s="544">
        <v>5</v>
      </c>
      <c r="E96" s="544">
        <v>5</v>
      </c>
      <c r="F96" s="544"/>
      <c r="G96" s="544">
        <v>0</v>
      </c>
      <c r="H96" s="544">
        <v>0</v>
      </c>
      <c r="J96" s="579">
        <v>5</v>
      </c>
      <c r="K96" s="104">
        <v>5</v>
      </c>
      <c r="L96" s="104">
        <v>5</v>
      </c>
      <c r="M96" s="104">
        <v>5</v>
      </c>
      <c r="N96" s="104">
        <v>5</v>
      </c>
      <c r="O96" s="104">
        <v>5</v>
      </c>
      <c r="P96" s="104">
        <v>5</v>
      </c>
      <c r="Q96" s="104">
        <v>5</v>
      </c>
      <c r="R96" s="104">
        <v>5</v>
      </c>
      <c r="S96" s="104">
        <v>5</v>
      </c>
      <c r="T96" s="104">
        <v>5</v>
      </c>
      <c r="U96" s="543">
        <v>5</v>
      </c>
      <c r="V96" s="104">
        <v>5</v>
      </c>
      <c r="W96" s="104">
        <v>5</v>
      </c>
      <c r="X96" s="104">
        <v>5</v>
      </c>
      <c r="Y96" s="104">
        <v>5</v>
      </c>
      <c r="Z96" s="104">
        <v>5</v>
      </c>
      <c r="AA96" s="104">
        <v>5</v>
      </c>
      <c r="AB96" s="104">
        <v>5</v>
      </c>
      <c r="AC96" s="104">
        <v>5</v>
      </c>
      <c r="AD96" s="104">
        <v>5</v>
      </c>
      <c r="AE96" s="104">
        <v>5</v>
      </c>
      <c r="AF96" s="104">
        <v>5</v>
      </c>
      <c r="AG96" s="543">
        <v>5</v>
      </c>
      <c r="AH96" s="43"/>
    </row>
    <row r="97" spans="1:34" s="113" customFormat="1" x14ac:dyDescent="0.35">
      <c r="A97" s="112"/>
      <c r="B97" s="571" t="s">
        <v>171</v>
      </c>
      <c r="C97" s="566">
        <v>99433.728000000003</v>
      </c>
      <c r="D97" s="566">
        <v>101094.912</v>
      </c>
      <c r="E97" s="566">
        <v>98880</v>
      </c>
      <c r="F97" s="566"/>
      <c r="G97" s="566">
        <v>553.72800000000279</v>
      </c>
      <c r="H97" s="566">
        <v>1661.1839999999938</v>
      </c>
      <c r="J97" s="587">
        <v>8240</v>
      </c>
      <c r="K97" s="534">
        <v>8240</v>
      </c>
      <c r="L97" s="534">
        <v>8240</v>
      </c>
      <c r="M97" s="534">
        <v>8240</v>
      </c>
      <c r="N97" s="534">
        <v>8240</v>
      </c>
      <c r="O97" s="534">
        <v>8240</v>
      </c>
      <c r="P97" s="534">
        <v>8240</v>
      </c>
      <c r="Q97" s="534">
        <v>8240</v>
      </c>
      <c r="R97" s="534">
        <v>8240</v>
      </c>
      <c r="S97" s="534">
        <v>8424.5759999999991</v>
      </c>
      <c r="T97" s="534">
        <v>8424.5759999999991</v>
      </c>
      <c r="U97" s="565">
        <v>8424.5759999999991</v>
      </c>
      <c r="V97" s="534">
        <v>8424.5759999999991</v>
      </c>
      <c r="W97" s="534">
        <v>8424.5759999999991</v>
      </c>
      <c r="X97" s="534">
        <v>8424.5759999999991</v>
      </c>
      <c r="Y97" s="534">
        <v>8424.5759999999991</v>
      </c>
      <c r="Z97" s="534">
        <v>8424.5759999999991</v>
      </c>
      <c r="AA97" s="534">
        <v>8424.5759999999991</v>
      </c>
      <c r="AB97" s="534">
        <v>8424.5759999999991</v>
      </c>
      <c r="AC97" s="534">
        <v>8424.5759999999991</v>
      </c>
      <c r="AD97" s="534">
        <v>8424.5759999999991</v>
      </c>
      <c r="AE97" s="534">
        <v>8424.5759999999991</v>
      </c>
      <c r="AF97" s="534">
        <v>8424.5759999999991</v>
      </c>
      <c r="AG97" s="565">
        <v>8424.5759999999991</v>
      </c>
      <c r="AH97" s="43"/>
    </row>
    <row r="98" spans="1:34" s="113" customFormat="1" x14ac:dyDescent="0.35">
      <c r="A98" s="112"/>
      <c r="B98" s="571" t="s">
        <v>172</v>
      </c>
      <c r="C98" s="574">
        <v>19066.175999999999</v>
      </c>
      <c r="D98" s="574">
        <v>19384.703999999998</v>
      </c>
      <c r="E98" s="574">
        <v>18960</v>
      </c>
      <c r="F98" s="574"/>
      <c r="G98" s="574">
        <v>106.17599999999948</v>
      </c>
      <c r="H98" s="574">
        <v>318.52799999999843</v>
      </c>
      <c r="J98" s="1349">
        <v>1580</v>
      </c>
      <c r="K98" s="572">
        <v>1580</v>
      </c>
      <c r="L98" s="572">
        <v>1580</v>
      </c>
      <c r="M98" s="572">
        <v>1580</v>
      </c>
      <c r="N98" s="572">
        <v>1580</v>
      </c>
      <c r="O98" s="572">
        <v>1580</v>
      </c>
      <c r="P98" s="572">
        <v>1580</v>
      </c>
      <c r="Q98" s="572">
        <v>1580</v>
      </c>
      <c r="R98" s="572">
        <v>1580</v>
      </c>
      <c r="S98" s="572">
        <v>1615.3919999999998</v>
      </c>
      <c r="T98" s="572">
        <v>1615.3919999999998</v>
      </c>
      <c r="U98" s="573">
        <v>1615.3919999999998</v>
      </c>
      <c r="V98" s="572">
        <v>1615.3919999999998</v>
      </c>
      <c r="W98" s="572">
        <v>1615.3919999999998</v>
      </c>
      <c r="X98" s="572">
        <v>1615.3919999999998</v>
      </c>
      <c r="Y98" s="572">
        <v>1615.3919999999998</v>
      </c>
      <c r="Z98" s="572">
        <v>1615.3919999999998</v>
      </c>
      <c r="AA98" s="572">
        <v>1615.3919999999998</v>
      </c>
      <c r="AB98" s="572">
        <v>1615.3919999999998</v>
      </c>
      <c r="AC98" s="572">
        <v>1615.3919999999998</v>
      </c>
      <c r="AD98" s="572">
        <v>1615.3919999999998</v>
      </c>
      <c r="AE98" s="572">
        <v>1615.3919999999998</v>
      </c>
      <c r="AF98" s="572">
        <v>1615.3919999999998</v>
      </c>
      <c r="AG98" s="573">
        <v>1615.3919999999998</v>
      </c>
      <c r="AH98" s="43"/>
    </row>
    <row r="99" spans="1:34" s="113" customFormat="1" ht="14.9" customHeight="1" x14ac:dyDescent="0.35">
      <c r="A99" s="112"/>
      <c r="B99" s="575" t="s">
        <v>183</v>
      </c>
      <c r="C99" s="578">
        <v>118499.90400000001</v>
      </c>
      <c r="D99" s="578">
        <v>120479.61599999999</v>
      </c>
      <c r="E99" s="578">
        <v>117840</v>
      </c>
      <c r="F99" s="578"/>
      <c r="G99" s="578">
        <v>659.90400000000955</v>
      </c>
      <c r="H99" s="578">
        <v>1979.711999999985</v>
      </c>
      <c r="J99" s="581">
        <v>9820</v>
      </c>
      <c r="K99" s="576">
        <v>9820</v>
      </c>
      <c r="L99" s="576">
        <v>9820</v>
      </c>
      <c r="M99" s="576">
        <v>9820</v>
      </c>
      <c r="N99" s="576">
        <v>9820</v>
      </c>
      <c r="O99" s="576">
        <v>9820</v>
      </c>
      <c r="P99" s="576">
        <v>9820</v>
      </c>
      <c r="Q99" s="576">
        <v>9820</v>
      </c>
      <c r="R99" s="576">
        <v>9820</v>
      </c>
      <c r="S99" s="576">
        <v>10039.967999999999</v>
      </c>
      <c r="T99" s="576">
        <v>10039.967999999999</v>
      </c>
      <c r="U99" s="577">
        <v>10039.967999999999</v>
      </c>
      <c r="V99" s="576">
        <v>10039.967999999999</v>
      </c>
      <c r="W99" s="576">
        <v>10039.967999999999</v>
      </c>
      <c r="X99" s="576">
        <v>10039.967999999999</v>
      </c>
      <c r="Y99" s="576">
        <v>10039.967999999999</v>
      </c>
      <c r="Z99" s="576">
        <v>10039.967999999999</v>
      </c>
      <c r="AA99" s="576">
        <v>10039.967999999999</v>
      </c>
      <c r="AB99" s="576">
        <v>10039.967999999999</v>
      </c>
      <c r="AC99" s="576">
        <v>10039.967999999999</v>
      </c>
      <c r="AD99" s="576">
        <v>10039.967999999999</v>
      </c>
      <c r="AE99" s="576">
        <v>10039.967999999999</v>
      </c>
      <c r="AF99" s="576">
        <v>10039.967999999999</v>
      </c>
      <c r="AG99" s="577">
        <v>10039.967999999999</v>
      </c>
      <c r="AH99" s="43"/>
    </row>
    <row r="100" spans="1:34" s="113" customFormat="1" x14ac:dyDescent="0.35">
      <c r="A100" s="112"/>
      <c r="B100" s="581"/>
      <c r="C100" s="580"/>
      <c r="D100" s="580"/>
      <c r="E100" s="580"/>
      <c r="F100" s="566"/>
      <c r="G100" s="580"/>
      <c r="H100" s="580"/>
      <c r="J100" s="587"/>
      <c r="K100" s="534"/>
      <c r="L100" s="534"/>
      <c r="M100" s="534"/>
      <c r="N100" s="534"/>
      <c r="O100" s="534"/>
      <c r="P100" s="534"/>
      <c r="Q100" s="534"/>
      <c r="R100" s="534"/>
      <c r="S100" s="534"/>
      <c r="T100" s="534"/>
      <c r="U100" s="565"/>
      <c r="V100" s="534"/>
      <c r="W100" s="534"/>
      <c r="X100" s="534"/>
      <c r="Y100" s="534"/>
      <c r="Z100" s="534"/>
      <c r="AA100" s="534"/>
      <c r="AB100" s="534"/>
      <c r="AC100" s="534"/>
      <c r="AD100" s="534"/>
      <c r="AE100" s="534"/>
      <c r="AF100" s="534"/>
      <c r="AG100" s="565"/>
      <c r="AH100" s="43"/>
    </row>
    <row r="101" spans="1:34" s="113" customFormat="1" x14ac:dyDescent="0.35">
      <c r="A101" s="112">
        <v>12195</v>
      </c>
      <c r="B101" s="552" t="s">
        <v>184</v>
      </c>
      <c r="C101" s="544">
        <v>100</v>
      </c>
      <c r="D101" s="544">
        <v>100</v>
      </c>
      <c r="E101" s="544">
        <v>100</v>
      </c>
      <c r="F101" s="544"/>
      <c r="G101" s="544">
        <v>0</v>
      </c>
      <c r="H101" s="544">
        <v>0</v>
      </c>
      <c r="J101" s="579">
        <v>100</v>
      </c>
      <c r="K101" s="104">
        <v>100</v>
      </c>
      <c r="L101" s="104">
        <v>100</v>
      </c>
      <c r="M101" s="104">
        <v>100</v>
      </c>
      <c r="N101" s="104">
        <v>100</v>
      </c>
      <c r="O101" s="104">
        <v>100</v>
      </c>
      <c r="P101" s="104">
        <v>100</v>
      </c>
      <c r="Q101" s="104">
        <v>100</v>
      </c>
      <c r="R101" s="104">
        <v>100</v>
      </c>
      <c r="S101" s="104">
        <v>100</v>
      </c>
      <c r="T101" s="104">
        <v>100</v>
      </c>
      <c r="U101" s="543">
        <v>100</v>
      </c>
      <c r="V101" s="104">
        <v>100</v>
      </c>
      <c r="W101" s="104">
        <v>100</v>
      </c>
      <c r="X101" s="104">
        <v>100</v>
      </c>
      <c r="Y101" s="104">
        <v>100</v>
      </c>
      <c r="Z101" s="104">
        <v>100</v>
      </c>
      <c r="AA101" s="104">
        <v>100</v>
      </c>
      <c r="AB101" s="104">
        <v>100</v>
      </c>
      <c r="AC101" s="104">
        <v>100</v>
      </c>
      <c r="AD101" s="104">
        <v>100</v>
      </c>
      <c r="AE101" s="104">
        <v>100</v>
      </c>
      <c r="AF101" s="104">
        <v>100</v>
      </c>
      <c r="AG101" s="543">
        <v>100</v>
      </c>
      <c r="AH101" s="43"/>
    </row>
    <row r="102" spans="1:34" s="113" customFormat="1" x14ac:dyDescent="0.35">
      <c r="A102" s="112"/>
      <c r="B102" s="571" t="s">
        <v>171</v>
      </c>
      <c r="C102" s="566">
        <v>1988674.5599999998</v>
      </c>
      <c r="D102" s="566">
        <v>2021898.24</v>
      </c>
      <c r="E102" s="566">
        <v>1977599.9999999998</v>
      </c>
      <c r="F102" s="566"/>
      <c r="G102" s="566">
        <v>11074.560000000056</v>
      </c>
      <c r="H102" s="566">
        <v>33223.680000000168</v>
      </c>
      <c r="J102" s="587">
        <v>164799.99999999997</v>
      </c>
      <c r="K102" s="534">
        <v>164799.99999999997</v>
      </c>
      <c r="L102" s="534">
        <v>164799.99999999997</v>
      </c>
      <c r="M102" s="534">
        <v>164799.99999999997</v>
      </c>
      <c r="N102" s="534">
        <v>164799.99999999997</v>
      </c>
      <c r="O102" s="534">
        <v>164799.99999999997</v>
      </c>
      <c r="P102" s="534">
        <v>164799.99999999997</v>
      </c>
      <c r="Q102" s="534">
        <v>164799.99999999997</v>
      </c>
      <c r="R102" s="534">
        <v>164799.99999999997</v>
      </c>
      <c r="S102" s="534">
        <v>168491.51999999999</v>
      </c>
      <c r="T102" s="534">
        <v>168491.51999999999</v>
      </c>
      <c r="U102" s="565">
        <v>168491.51999999999</v>
      </c>
      <c r="V102" s="534">
        <v>168491.51999999999</v>
      </c>
      <c r="W102" s="534">
        <v>168491.51999999999</v>
      </c>
      <c r="X102" s="534">
        <v>168491.51999999999</v>
      </c>
      <c r="Y102" s="534">
        <v>168491.51999999999</v>
      </c>
      <c r="Z102" s="534">
        <v>168491.51999999999</v>
      </c>
      <c r="AA102" s="534">
        <v>168491.51999999999</v>
      </c>
      <c r="AB102" s="534">
        <v>168491.51999999999</v>
      </c>
      <c r="AC102" s="534">
        <v>168491.51999999999</v>
      </c>
      <c r="AD102" s="534">
        <v>168491.51999999999</v>
      </c>
      <c r="AE102" s="534">
        <v>168491.51999999999</v>
      </c>
      <c r="AF102" s="534">
        <v>168491.51999999999</v>
      </c>
      <c r="AG102" s="565">
        <v>168491.51999999999</v>
      </c>
      <c r="AH102" s="44"/>
    </row>
    <row r="103" spans="1:34" s="542" customFormat="1" x14ac:dyDescent="0.35">
      <c r="A103" s="112"/>
      <c r="B103" s="571" t="s">
        <v>172</v>
      </c>
      <c r="C103" s="574">
        <v>381323.52000000008</v>
      </c>
      <c r="D103" s="574">
        <v>387694.08000000007</v>
      </c>
      <c r="E103" s="574">
        <v>379200</v>
      </c>
      <c r="F103" s="574"/>
      <c r="G103" s="574">
        <v>2123.5200000000768</v>
      </c>
      <c r="H103" s="574">
        <v>6370.5599999999977</v>
      </c>
      <c r="J103" s="1349">
        <v>31600</v>
      </c>
      <c r="K103" s="572">
        <v>31600</v>
      </c>
      <c r="L103" s="572">
        <v>31600</v>
      </c>
      <c r="M103" s="572">
        <v>31600</v>
      </c>
      <c r="N103" s="572">
        <v>31600</v>
      </c>
      <c r="O103" s="572">
        <v>31600</v>
      </c>
      <c r="P103" s="572">
        <v>31600</v>
      </c>
      <c r="Q103" s="572">
        <v>31600</v>
      </c>
      <c r="R103" s="572">
        <v>31600</v>
      </c>
      <c r="S103" s="572">
        <v>32307.84</v>
      </c>
      <c r="T103" s="572">
        <v>32307.84</v>
      </c>
      <c r="U103" s="573">
        <v>32307.84</v>
      </c>
      <c r="V103" s="572">
        <v>32307.84</v>
      </c>
      <c r="W103" s="572">
        <v>32307.84</v>
      </c>
      <c r="X103" s="572">
        <v>32307.84</v>
      </c>
      <c r="Y103" s="572">
        <v>32307.84</v>
      </c>
      <c r="Z103" s="572">
        <v>32307.84</v>
      </c>
      <c r="AA103" s="572">
        <v>32307.84</v>
      </c>
      <c r="AB103" s="572">
        <v>32307.84</v>
      </c>
      <c r="AC103" s="572">
        <v>32307.84</v>
      </c>
      <c r="AD103" s="572">
        <v>32307.84</v>
      </c>
      <c r="AE103" s="572">
        <v>32307.84</v>
      </c>
      <c r="AF103" s="572">
        <v>32307.84</v>
      </c>
      <c r="AG103" s="573">
        <v>32307.84</v>
      </c>
    </row>
    <row r="104" spans="1:34" s="542" customFormat="1" x14ac:dyDescent="0.35">
      <c r="A104" s="112"/>
      <c r="B104" s="575" t="s">
        <v>185</v>
      </c>
      <c r="C104" s="578">
        <v>2369998.08</v>
      </c>
      <c r="D104" s="578">
        <v>2409592.3200000003</v>
      </c>
      <c r="E104" s="578">
        <v>2356800</v>
      </c>
      <c r="F104" s="578"/>
      <c r="G104" s="578">
        <v>13198.080000000075</v>
      </c>
      <c r="H104" s="578">
        <v>39594.240000000224</v>
      </c>
      <c r="J104" s="581">
        <v>196399.99999999997</v>
      </c>
      <c r="K104" s="576">
        <v>196399.99999999997</v>
      </c>
      <c r="L104" s="576">
        <v>196399.99999999997</v>
      </c>
      <c r="M104" s="576">
        <v>196399.99999999997</v>
      </c>
      <c r="N104" s="576">
        <v>196399.99999999997</v>
      </c>
      <c r="O104" s="576">
        <v>196399.99999999997</v>
      </c>
      <c r="P104" s="576">
        <v>196399.99999999997</v>
      </c>
      <c r="Q104" s="576">
        <v>196399.99999999997</v>
      </c>
      <c r="R104" s="576">
        <v>196399.99999999997</v>
      </c>
      <c r="S104" s="576">
        <v>200799.35999999999</v>
      </c>
      <c r="T104" s="576">
        <v>200799.35999999999</v>
      </c>
      <c r="U104" s="577">
        <v>200799.35999999999</v>
      </c>
      <c r="V104" s="576">
        <v>200799.35999999999</v>
      </c>
      <c r="W104" s="576">
        <v>200799.35999999999</v>
      </c>
      <c r="X104" s="576">
        <v>200799.35999999999</v>
      </c>
      <c r="Y104" s="576">
        <v>200799.35999999999</v>
      </c>
      <c r="Z104" s="576">
        <v>200799.35999999999</v>
      </c>
      <c r="AA104" s="576">
        <v>200799.35999999999</v>
      </c>
      <c r="AB104" s="576">
        <v>200799.35999999999</v>
      </c>
      <c r="AC104" s="576">
        <v>200799.35999999999</v>
      </c>
      <c r="AD104" s="576">
        <v>200799.35999999999</v>
      </c>
      <c r="AE104" s="576">
        <v>200799.35999999999</v>
      </c>
      <c r="AF104" s="576">
        <v>200799.35999999999</v>
      </c>
      <c r="AG104" s="577">
        <v>200799.35999999999</v>
      </c>
      <c r="AH104" s="44"/>
    </row>
    <row r="105" spans="1:34" s="542" customFormat="1" x14ac:dyDescent="0.35">
      <c r="A105" s="112"/>
      <c r="B105" s="581"/>
      <c r="C105" s="541"/>
      <c r="D105" s="541"/>
      <c r="E105" s="541"/>
      <c r="F105" s="544"/>
      <c r="G105" s="541"/>
      <c r="H105" s="541"/>
      <c r="J105" s="587"/>
      <c r="K105" s="534"/>
      <c r="L105" s="534"/>
      <c r="M105" s="534"/>
      <c r="N105" s="534"/>
      <c r="O105" s="534"/>
      <c r="P105" s="534"/>
      <c r="Q105" s="534"/>
      <c r="R105" s="534"/>
      <c r="S105" s="534"/>
      <c r="T105" s="534"/>
      <c r="U105" s="565"/>
      <c r="V105" s="534"/>
      <c r="W105" s="534"/>
      <c r="X105" s="534"/>
      <c r="Y105" s="534"/>
      <c r="Z105" s="534"/>
      <c r="AA105" s="534"/>
      <c r="AB105" s="534"/>
      <c r="AC105" s="534"/>
      <c r="AD105" s="534"/>
      <c r="AE105" s="534"/>
      <c r="AF105" s="534"/>
      <c r="AG105" s="565"/>
      <c r="AH105" s="44"/>
    </row>
    <row r="106" spans="1:34" s="113" customFormat="1" x14ac:dyDescent="0.35">
      <c r="A106" s="109">
        <v>12195</v>
      </c>
      <c r="B106" s="552" t="s">
        <v>144</v>
      </c>
      <c r="C106" s="544">
        <v>10</v>
      </c>
      <c r="D106" s="544">
        <v>10</v>
      </c>
      <c r="E106" s="544">
        <v>10</v>
      </c>
      <c r="F106" s="544"/>
      <c r="G106" s="544">
        <v>0</v>
      </c>
      <c r="H106" s="544">
        <v>0</v>
      </c>
      <c r="J106" s="579">
        <v>10</v>
      </c>
      <c r="K106" s="104">
        <v>10</v>
      </c>
      <c r="L106" s="104">
        <v>10</v>
      </c>
      <c r="M106" s="104">
        <v>10</v>
      </c>
      <c r="N106" s="104">
        <v>10</v>
      </c>
      <c r="O106" s="104">
        <v>10</v>
      </c>
      <c r="P106" s="104">
        <v>10</v>
      </c>
      <c r="Q106" s="104">
        <v>10</v>
      </c>
      <c r="R106" s="104">
        <v>10</v>
      </c>
      <c r="S106" s="104">
        <v>10</v>
      </c>
      <c r="T106" s="104">
        <v>10</v>
      </c>
      <c r="U106" s="543">
        <v>10</v>
      </c>
      <c r="V106" s="104">
        <v>10</v>
      </c>
      <c r="W106" s="104">
        <v>10</v>
      </c>
      <c r="X106" s="104">
        <v>10</v>
      </c>
      <c r="Y106" s="104">
        <v>10</v>
      </c>
      <c r="Z106" s="104">
        <v>10</v>
      </c>
      <c r="AA106" s="104">
        <v>10</v>
      </c>
      <c r="AB106" s="104">
        <v>10</v>
      </c>
      <c r="AC106" s="104">
        <v>10</v>
      </c>
      <c r="AD106" s="104">
        <v>10</v>
      </c>
      <c r="AE106" s="104">
        <v>10</v>
      </c>
      <c r="AF106" s="104">
        <v>10</v>
      </c>
      <c r="AG106" s="543">
        <v>10</v>
      </c>
      <c r="AH106" s="44"/>
    </row>
    <row r="107" spans="1:34" s="113" customFormat="1" x14ac:dyDescent="0.35">
      <c r="A107" s="109"/>
      <c r="B107" s="571" t="s">
        <v>171</v>
      </c>
      <c r="C107" s="566">
        <v>198867.45600000001</v>
      </c>
      <c r="D107" s="566">
        <v>202189.82399999999</v>
      </c>
      <c r="E107" s="566">
        <v>197760</v>
      </c>
      <c r="F107" s="566"/>
      <c r="G107" s="566">
        <v>1107.4560000000056</v>
      </c>
      <c r="H107" s="566">
        <v>3322.3679999999877</v>
      </c>
      <c r="J107" s="587">
        <v>16480</v>
      </c>
      <c r="K107" s="534">
        <v>16480</v>
      </c>
      <c r="L107" s="534">
        <v>16480</v>
      </c>
      <c r="M107" s="534">
        <v>16480</v>
      </c>
      <c r="N107" s="534">
        <v>16480</v>
      </c>
      <c r="O107" s="534">
        <v>16480</v>
      </c>
      <c r="P107" s="534">
        <v>16480</v>
      </c>
      <c r="Q107" s="534">
        <v>16480</v>
      </c>
      <c r="R107" s="534">
        <v>16480</v>
      </c>
      <c r="S107" s="534">
        <v>16849.151999999998</v>
      </c>
      <c r="T107" s="534">
        <v>16849.151999999998</v>
      </c>
      <c r="U107" s="565">
        <v>16849.151999999998</v>
      </c>
      <c r="V107" s="534">
        <v>16849.151999999998</v>
      </c>
      <c r="W107" s="534">
        <v>16849.151999999998</v>
      </c>
      <c r="X107" s="534">
        <v>16849.151999999998</v>
      </c>
      <c r="Y107" s="534">
        <v>16849.151999999998</v>
      </c>
      <c r="Z107" s="534">
        <v>16849.151999999998</v>
      </c>
      <c r="AA107" s="534">
        <v>16849.151999999998</v>
      </c>
      <c r="AB107" s="534">
        <v>16849.151999999998</v>
      </c>
      <c r="AC107" s="534">
        <v>16849.151999999998</v>
      </c>
      <c r="AD107" s="534">
        <v>16849.151999999998</v>
      </c>
      <c r="AE107" s="534">
        <v>16849.151999999998</v>
      </c>
      <c r="AF107" s="534">
        <v>16849.151999999998</v>
      </c>
      <c r="AG107" s="565">
        <v>16849.151999999998</v>
      </c>
      <c r="AH107" s="44"/>
    </row>
    <row r="108" spans="1:34" s="542" customFormat="1" x14ac:dyDescent="0.35">
      <c r="A108" s="109"/>
      <c r="B108" s="571" t="s">
        <v>172</v>
      </c>
      <c r="C108" s="574">
        <v>38132.351999999999</v>
      </c>
      <c r="D108" s="574">
        <v>38769.407999999996</v>
      </c>
      <c r="E108" s="574">
        <v>37920</v>
      </c>
      <c r="F108" s="574"/>
      <c r="G108" s="574">
        <v>212.35199999999895</v>
      </c>
      <c r="H108" s="574">
        <v>637.05599999999686</v>
      </c>
      <c r="J108" s="1349">
        <v>3160</v>
      </c>
      <c r="K108" s="572">
        <v>3160</v>
      </c>
      <c r="L108" s="572">
        <v>3160</v>
      </c>
      <c r="M108" s="572">
        <v>3160</v>
      </c>
      <c r="N108" s="572">
        <v>3160</v>
      </c>
      <c r="O108" s="572">
        <v>3160</v>
      </c>
      <c r="P108" s="572">
        <v>3160</v>
      </c>
      <c r="Q108" s="572">
        <v>3160</v>
      </c>
      <c r="R108" s="572">
        <v>3160</v>
      </c>
      <c r="S108" s="572">
        <v>3230.7839999999997</v>
      </c>
      <c r="T108" s="572">
        <v>3230.7839999999997</v>
      </c>
      <c r="U108" s="573">
        <v>3230.7839999999997</v>
      </c>
      <c r="V108" s="572">
        <v>3230.7839999999997</v>
      </c>
      <c r="W108" s="572">
        <v>3230.7839999999997</v>
      </c>
      <c r="X108" s="572">
        <v>3230.7839999999997</v>
      </c>
      <c r="Y108" s="572">
        <v>3230.7839999999997</v>
      </c>
      <c r="Z108" s="572">
        <v>3230.7839999999997</v>
      </c>
      <c r="AA108" s="572">
        <v>3230.7839999999997</v>
      </c>
      <c r="AB108" s="572">
        <v>3230.7839999999997</v>
      </c>
      <c r="AC108" s="572">
        <v>3230.7839999999997</v>
      </c>
      <c r="AD108" s="572">
        <v>3230.7839999999997</v>
      </c>
      <c r="AE108" s="572">
        <v>3230.7839999999997</v>
      </c>
      <c r="AF108" s="572">
        <v>3230.7839999999997</v>
      </c>
      <c r="AG108" s="573">
        <v>3230.7839999999997</v>
      </c>
      <c r="AH108" s="44"/>
    </row>
    <row r="109" spans="1:34" s="542" customFormat="1" x14ac:dyDescent="0.35">
      <c r="A109" s="109"/>
      <c r="B109" s="575" t="s">
        <v>185</v>
      </c>
      <c r="C109" s="578">
        <v>236999.80800000002</v>
      </c>
      <c r="D109" s="578">
        <v>240959.23199999999</v>
      </c>
      <c r="E109" s="578">
        <v>235680</v>
      </c>
      <c r="F109" s="578"/>
      <c r="G109" s="578">
        <v>1319.8080000000191</v>
      </c>
      <c r="H109" s="578">
        <v>3959.42399999997</v>
      </c>
      <c r="J109" s="581">
        <v>19640</v>
      </c>
      <c r="K109" s="576">
        <v>19640</v>
      </c>
      <c r="L109" s="576">
        <v>19640</v>
      </c>
      <c r="M109" s="576">
        <v>19640</v>
      </c>
      <c r="N109" s="576">
        <v>19640</v>
      </c>
      <c r="O109" s="576">
        <v>19640</v>
      </c>
      <c r="P109" s="576">
        <v>19640</v>
      </c>
      <c r="Q109" s="576">
        <v>19640</v>
      </c>
      <c r="R109" s="576">
        <v>19640</v>
      </c>
      <c r="S109" s="576">
        <v>20079.935999999998</v>
      </c>
      <c r="T109" s="576">
        <v>20079.935999999998</v>
      </c>
      <c r="U109" s="577">
        <v>20079.935999999998</v>
      </c>
      <c r="V109" s="576">
        <v>20079.935999999998</v>
      </c>
      <c r="W109" s="576">
        <v>20079.935999999998</v>
      </c>
      <c r="X109" s="576">
        <v>20079.935999999998</v>
      </c>
      <c r="Y109" s="576">
        <v>20079.935999999998</v>
      </c>
      <c r="Z109" s="576">
        <v>20079.935999999998</v>
      </c>
      <c r="AA109" s="576">
        <v>20079.935999999998</v>
      </c>
      <c r="AB109" s="576">
        <v>20079.935999999998</v>
      </c>
      <c r="AC109" s="576">
        <v>20079.935999999998</v>
      </c>
      <c r="AD109" s="576">
        <v>20079.935999999998</v>
      </c>
      <c r="AE109" s="576">
        <v>20079.935999999998</v>
      </c>
      <c r="AF109" s="576">
        <v>20079.935999999998</v>
      </c>
      <c r="AG109" s="577">
        <v>20079.935999999998</v>
      </c>
      <c r="AH109" s="44"/>
    </row>
    <row r="110" spans="1:34" s="542" customFormat="1" x14ac:dyDescent="0.35">
      <c r="A110" s="112"/>
      <c r="B110" s="581"/>
      <c r="C110" s="541"/>
      <c r="D110" s="541"/>
      <c r="E110" s="541"/>
      <c r="F110" s="544"/>
      <c r="G110" s="541"/>
      <c r="H110" s="541"/>
      <c r="J110" s="587"/>
      <c r="K110" s="534"/>
      <c r="L110" s="534"/>
      <c r="M110" s="534"/>
      <c r="N110" s="534"/>
      <c r="O110" s="534"/>
      <c r="P110" s="534"/>
      <c r="Q110" s="539"/>
      <c r="R110" s="539"/>
      <c r="S110" s="539"/>
      <c r="T110" s="539"/>
      <c r="U110" s="468"/>
      <c r="V110" s="534"/>
      <c r="W110" s="534"/>
      <c r="X110" s="534"/>
      <c r="Y110" s="534"/>
      <c r="Z110" s="534"/>
      <c r="AA110" s="534"/>
      <c r="AB110" s="534"/>
      <c r="AC110" s="539"/>
      <c r="AD110" s="539"/>
      <c r="AE110" s="539"/>
      <c r="AF110" s="539"/>
      <c r="AG110" s="468"/>
      <c r="AH110" s="44"/>
    </row>
    <row r="111" spans="1:34" s="542" customFormat="1" x14ac:dyDescent="0.35">
      <c r="A111" s="109"/>
      <c r="B111" s="575" t="s">
        <v>186</v>
      </c>
      <c r="C111" s="578">
        <v>51571158.220799997</v>
      </c>
      <c r="D111" s="578">
        <v>52432728.883199997</v>
      </c>
      <c r="E111" s="578">
        <v>54677760</v>
      </c>
      <c r="F111" s="578"/>
      <c r="G111" s="578">
        <v>-3106601.7792000026</v>
      </c>
      <c r="H111" s="578">
        <v>861570.6623999998</v>
      </c>
      <c r="J111" s="581">
        <v>4273664</v>
      </c>
      <c r="K111" s="576">
        <v>4273664</v>
      </c>
      <c r="L111" s="576">
        <v>4273664</v>
      </c>
      <c r="M111" s="576">
        <v>4273664</v>
      </c>
      <c r="N111" s="576">
        <v>4273664</v>
      </c>
      <c r="O111" s="576">
        <v>4273664</v>
      </c>
      <c r="P111" s="576">
        <v>4273664</v>
      </c>
      <c r="Q111" s="576">
        <v>4273664</v>
      </c>
      <c r="R111" s="576">
        <v>4273664</v>
      </c>
      <c r="S111" s="576">
        <v>4369394.0735999998</v>
      </c>
      <c r="T111" s="576">
        <v>4369394.0735999998</v>
      </c>
      <c r="U111" s="577">
        <v>4369394.0735999998</v>
      </c>
      <c r="V111" s="576">
        <v>4369394.0735999998</v>
      </c>
      <c r="W111" s="576">
        <v>4369394.0735999998</v>
      </c>
      <c r="X111" s="576">
        <v>4369394.0735999998</v>
      </c>
      <c r="Y111" s="576">
        <v>4369394.0735999998</v>
      </c>
      <c r="Z111" s="576">
        <v>4369394.0735999998</v>
      </c>
      <c r="AA111" s="576">
        <v>4369394.0735999998</v>
      </c>
      <c r="AB111" s="576">
        <v>4369394.0735999998</v>
      </c>
      <c r="AC111" s="576">
        <v>4369394.0735999998</v>
      </c>
      <c r="AD111" s="576">
        <v>4369394.0735999998</v>
      </c>
      <c r="AE111" s="576">
        <v>4369394.0735999998</v>
      </c>
      <c r="AF111" s="576">
        <v>4369394.0735999998</v>
      </c>
      <c r="AG111" s="577">
        <v>4369394.0735999998</v>
      </c>
      <c r="AH111" s="44"/>
    </row>
    <row r="112" spans="1:34" s="113" customFormat="1" x14ac:dyDescent="0.35">
      <c r="A112" s="585"/>
      <c r="B112" s="579"/>
      <c r="C112" s="580"/>
      <c r="D112" s="580"/>
      <c r="E112" s="580"/>
      <c r="F112" s="566"/>
      <c r="G112" s="580"/>
      <c r="H112" s="580"/>
      <c r="J112" s="579"/>
      <c r="K112" s="104"/>
      <c r="L112" s="104"/>
      <c r="M112" s="104"/>
      <c r="N112" s="104"/>
      <c r="O112" s="104"/>
      <c r="P112" s="104"/>
      <c r="Q112" s="583"/>
      <c r="R112" s="583"/>
      <c r="S112" s="583"/>
      <c r="T112" s="583"/>
      <c r="U112" s="584"/>
      <c r="V112" s="104"/>
      <c r="W112" s="104"/>
      <c r="X112" s="104"/>
      <c r="Y112" s="104"/>
      <c r="Z112" s="104"/>
      <c r="AA112" s="104"/>
      <c r="AB112" s="104"/>
      <c r="AC112" s="583"/>
      <c r="AD112" s="583"/>
      <c r="AE112" s="583"/>
      <c r="AF112" s="583"/>
      <c r="AG112" s="584"/>
      <c r="AH112" s="44"/>
    </row>
    <row r="113" spans="1:34" s="113" customFormat="1" x14ac:dyDescent="0.35">
      <c r="A113" s="112">
        <v>11539</v>
      </c>
      <c r="B113" s="552" t="s">
        <v>145</v>
      </c>
      <c r="C113" s="544">
        <v>169</v>
      </c>
      <c r="D113" s="544">
        <v>265</v>
      </c>
      <c r="E113" s="544">
        <v>137</v>
      </c>
      <c r="F113" s="544"/>
      <c r="G113" s="544">
        <v>32</v>
      </c>
      <c r="H113" s="544">
        <v>96</v>
      </c>
      <c r="J113" s="579">
        <v>137</v>
      </c>
      <c r="K113" s="104">
        <v>137</v>
      </c>
      <c r="L113" s="104">
        <v>137</v>
      </c>
      <c r="M113" s="104">
        <v>137</v>
      </c>
      <c r="N113" s="104">
        <v>137</v>
      </c>
      <c r="O113" s="104">
        <v>137</v>
      </c>
      <c r="P113" s="104">
        <v>137</v>
      </c>
      <c r="Q113" s="104">
        <v>137</v>
      </c>
      <c r="R113" s="104">
        <v>137</v>
      </c>
      <c r="S113" s="1576">
        <v>265</v>
      </c>
      <c r="T113" s="1576">
        <v>265</v>
      </c>
      <c r="U113" s="1577">
        <v>265</v>
      </c>
      <c r="V113" s="1576">
        <v>265</v>
      </c>
      <c r="W113" s="1576">
        <v>265</v>
      </c>
      <c r="X113" s="1576">
        <v>265</v>
      </c>
      <c r="Y113" s="1576">
        <v>265</v>
      </c>
      <c r="Z113" s="1576">
        <v>265</v>
      </c>
      <c r="AA113" s="1576">
        <v>265</v>
      </c>
      <c r="AB113" s="1576">
        <v>265</v>
      </c>
      <c r="AC113" s="1576">
        <v>265</v>
      </c>
      <c r="AD113" s="1576">
        <v>265</v>
      </c>
      <c r="AE113" s="1576">
        <v>265</v>
      </c>
      <c r="AF113" s="1576">
        <v>265</v>
      </c>
      <c r="AG113" s="1577">
        <v>265</v>
      </c>
      <c r="AH113" s="44"/>
    </row>
    <row r="114" spans="1:34" s="542" customFormat="1" x14ac:dyDescent="0.35">
      <c r="A114" s="112"/>
      <c r="B114" s="552" t="s">
        <v>187</v>
      </c>
      <c r="C114" s="566">
        <v>-442236</v>
      </c>
      <c r="D114" s="566">
        <v>-442236</v>
      </c>
      <c r="E114" s="566">
        <v>-442170</v>
      </c>
      <c r="F114" s="566"/>
      <c r="G114" s="566">
        <v>-66</v>
      </c>
      <c r="H114" s="566">
        <v>0</v>
      </c>
      <c r="J114" s="587">
        <v>-36853</v>
      </c>
      <c r="K114" s="534">
        <v>-36853</v>
      </c>
      <c r="L114" s="534">
        <v>-36853</v>
      </c>
      <c r="M114" s="534">
        <v>-36853</v>
      </c>
      <c r="N114" s="534">
        <v>-36853</v>
      </c>
      <c r="O114" s="534">
        <v>-36853</v>
      </c>
      <c r="P114" s="534">
        <v>-36853</v>
      </c>
      <c r="Q114" s="534">
        <v>-36853</v>
      </c>
      <c r="R114" s="534">
        <v>-36853</v>
      </c>
      <c r="S114" s="534">
        <v>-36853</v>
      </c>
      <c r="T114" s="534">
        <v>-36853</v>
      </c>
      <c r="U114" s="565">
        <v>-36853</v>
      </c>
      <c r="V114" s="534">
        <v>-36853</v>
      </c>
      <c r="W114" s="534">
        <v>-36853</v>
      </c>
      <c r="X114" s="534">
        <v>-36853</v>
      </c>
      <c r="Y114" s="534">
        <v>-36853</v>
      </c>
      <c r="Z114" s="534">
        <v>-36853</v>
      </c>
      <c r="AA114" s="534">
        <v>-36853</v>
      </c>
      <c r="AB114" s="534">
        <v>-36853</v>
      </c>
      <c r="AC114" s="534">
        <v>-36853</v>
      </c>
      <c r="AD114" s="534">
        <v>-36853</v>
      </c>
      <c r="AE114" s="534">
        <v>-36853</v>
      </c>
      <c r="AF114" s="534">
        <v>-36853</v>
      </c>
      <c r="AG114" s="565">
        <v>-36853</v>
      </c>
      <c r="AH114" s="44"/>
    </row>
    <row r="115" spans="1:34" s="542" customFormat="1" x14ac:dyDescent="0.35">
      <c r="A115" s="112"/>
      <c r="B115" s="571" t="s">
        <v>171</v>
      </c>
      <c r="C115" s="566">
        <v>3371491.5839999998</v>
      </c>
      <c r="D115" s="566">
        <v>5358030.3360000001</v>
      </c>
      <c r="E115" s="566">
        <v>2709311.9999999995</v>
      </c>
      <c r="F115" s="566"/>
      <c r="G115" s="566">
        <v>662179.58400000026</v>
      </c>
      <c r="H115" s="566">
        <v>1986538.7520000003</v>
      </c>
      <c r="J115" s="587">
        <v>225775.99999999997</v>
      </c>
      <c r="K115" s="534">
        <v>225775.99999999997</v>
      </c>
      <c r="L115" s="534">
        <v>225775.99999999997</v>
      </c>
      <c r="M115" s="534">
        <v>225775.99999999997</v>
      </c>
      <c r="N115" s="534">
        <v>225775.99999999997</v>
      </c>
      <c r="O115" s="534">
        <v>225775.99999999997</v>
      </c>
      <c r="P115" s="534">
        <v>225775.99999999997</v>
      </c>
      <c r="Q115" s="534">
        <v>225775.99999999997</v>
      </c>
      <c r="R115" s="534">
        <v>225775.99999999997</v>
      </c>
      <c r="S115" s="534">
        <v>446502.52799999999</v>
      </c>
      <c r="T115" s="534">
        <v>446502.52799999999</v>
      </c>
      <c r="U115" s="565">
        <v>446502.52799999999</v>
      </c>
      <c r="V115" s="534">
        <v>446502.52799999999</v>
      </c>
      <c r="W115" s="534">
        <v>446502.52799999999</v>
      </c>
      <c r="X115" s="534">
        <v>446502.52799999999</v>
      </c>
      <c r="Y115" s="534">
        <v>446502.52799999999</v>
      </c>
      <c r="Z115" s="534">
        <v>446502.52799999999</v>
      </c>
      <c r="AA115" s="534">
        <v>446502.52799999999</v>
      </c>
      <c r="AB115" s="534">
        <v>446502.52799999999</v>
      </c>
      <c r="AC115" s="534">
        <v>446502.52799999999</v>
      </c>
      <c r="AD115" s="534">
        <v>446502.52799999999</v>
      </c>
      <c r="AE115" s="534">
        <v>446502.52799999999</v>
      </c>
      <c r="AF115" s="534">
        <v>446502.52799999999</v>
      </c>
      <c r="AG115" s="565">
        <v>446502.52799999999</v>
      </c>
      <c r="AH115" s="44"/>
    </row>
    <row r="116" spans="1:34" s="113" customFormat="1" x14ac:dyDescent="0.35">
      <c r="A116" s="112"/>
      <c r="B116" s="571" t="s">
        <v>172</v>
      </c>
      <c r="C116" s="574">
        <v>646475.32799999998</v>
      </c>
      <c r="D116" s="574">
        <v>1027389.3119999998</v>
      </c>
      <c r="E116" s="574">
        <v>519504</v>
      </c>
      <c r="F116" s="574"/>
      <c r="G116" s="574">
        <v>126971.32799999998</v>
      </c>
      <c r="H116" s="574">
        <v>380913.98399999982</v>
      </c>
      <c r="J116" s="1349">
        <v>43292</v>
      </c>
      <c r="K116" s="572">
        <v>43292</v>
      </c>
      <c r="L116" s="572">
        <v>43292</v>
      </c>
      <c r="M116" s="572">
        <v>43292</v>
      </c>
      <c r="N116" s="572">
        <v>43292</v>
      </c>
      <c r="O116" s="572">
        <v>43292</v>
      </c>
      <c r="P116" s="572">
        <v>43292</v>
      </c>
      <c r="Q116" s="572">
        <v>43292</v>
      </c>
      <c r="R116" s="572">
        <v>43292</v>
      </c>
      <c r="S116" s="572">
        <v>85615.775999999998</v>
      </c>
      <c r="T116" s="572">
        <v>85615.775999999998</v>
      </c>
      <c r="U116" s="573">
        <v>85615.775999999998</v>
      </c>
      <c r="V116" s="572">
        <v>85615.775999999998</v>
      </c>
      <c r="W116" s="572">
        <v>85615.775999999998</v>
      </c>
      <c r="X116" s="572">
        <v>85615.775999999998</v>
      </c>
      <c r="Y116" s="572">
        <v>85615.775999999998</v>
      </c>
      <c r="Z116" s="572">
        <v>85615.775999999998</v>
      </c>
      <c r="AA116" s="572">
        <v>85615.775999999998</v>
      </c>
      <c r="AB116" s="572">
        <v>85615.775999999998</v>
      </c>
      <c r="AC116" s="572">
        <v>85615.775999999998</v>
      </c>
      <c r="AD116" s="572">
        <v>85615.775999999998</v>
      </c>
      <c r="AE116" s="572">
        <v>85615.775999999998</v>
      </c>
      <c r="AF116" s="572">
        <v>85615.775999999998</v>
      </c>
      <c r="AG116" s="573">
        <v>85615.775999999998</v>
      </c>
      <c r="AH116" s="44"/>
    </row>
    <row r="117" spans="1:34" s="113" customFormat="1" x14ac:dyDescent="0.35">
      <c r="A117" s="112"/>
      <c r="B117" s="575" t="s">
        <v>188</v>
      </c>
      <c r="C117" s="578">
        <v>3575730.9119999995</v>
      </c>
      <c r="D117" s="578">
        <v>5943183.648</v>
      </c>
      <c r="E117" s="578">
        <v>2786645.9999999995</v>
      </c>
      <c r="F117" s="578"/>
      <c r="G117" s="578">
        <v>789084.91200000001</v>
      </c>
      <c r="H117" s="578">
        <v>2367452.7360000005</v>
      </c>
      <c r="J117" s="581">
        <v>232214.99999999997</v>
      </c>
      <c r="K117" s="576">
        <v>232214.99999999997</v>
      </c>
      <c r="L117" s="576">
        <v>232214.99999999997</v>
      </c>
      <c r="M117" s="576">
        <v>232214.99999999997</v>
      </c>
      <c r="N117" s="576">
        <v>232214.99999999997</v>
      </c>
      <c r="O117" s="576">
        <v>232214.99999999997</v>
      </c>
      <c r="P117" s="576">
        <v>232214.99999999997</v>
      </c>
      <c r="Q117" s="576">
        <v>232214.99999999997</v>
      </c>
      <c r="R117" s="576">
        <v>232214.99999999997</v>
      </c>
      <c r="S117" s="576">
        <v>495265.304</v>
      </c>
      <c r="T117" s="576">
        <v>495265.304</v>
      </c>
      <c r="U117" s="577">
        <v>495265.304</v>
      </c>
      <c r="V117" s="576">
        <v>495265.304</v>
      </c>
      <c r="W117" s="576">
        <v>495265.304</v>
      </c>
      <c r="X117" s="576">
        <v>495265.304</v>
      </c>
      <c r="Y117" s="576">
        <v>495265.304</v>
      </c>
      <c r="Z117" s="576">
        <v>495265.304</v>
      </c>
      <c r="AA117" s="576">
        <v>495265.304</v>
      </c>
      <c r="AB117" s="576">
        <v>495265.304</v>
      </c>
      <c r="AC117" s="576">
        <v>495265.304</v>
      </c>
      <c r="AD117" s="576">
        <v>495265.304</v>
      </c>
      <c r="AE117" s="576">
        <v>495265.304</v>
      </c>
      <c r="AF117" s="576">
        <v>495265.304</v>
      </c>
      <c r="AG117" s="577">
        <v>495265.304</v>
      </c>
      <c r="AH117" s="44"/>
    </row>
    <row r="118" spans="1:34" s="113" customFormat="1" x14ac:dyDescent="0.35">
      <c r="A118" s="112"/>
      <c r="B118" s="579"/>
      <c r="C118" s="580"/>
      <c r="D118" s="580"/>
      <c r="E118" s="580"/>
      <c r="F118" s="566"/>
      <c r="G118" s="580"/>
      <c r="H118" s="580"/>
      <c r="J118" s="579"/>
      <c r="K118" s="104"/>
      <c r="L118" s="104"/>
      <c r="M118" s="104"/>
      <c r="N118" s="104"/>
      <c r="O118" s="104"/>
      <c r="P118" s="104"/>
      <c r="Q118" s="104"/>
      <c r="R118" s="104"/>
      <c r="S118" s="104"/>
      <c r="T118" s="104"/>
      <c r="U118" s="543"/>
      <c r="V118" s="104"/>
      <c r="W118" s="104"/>
      <c r="X118" s="104"/>
      <c r="Y118" s="104"/>
      <c r="Z118" s="104"/>
      <c r="AA118" s="104"/>
      <c r="AB118" s="104"/>
      <c r="AC118" s="104"/>
      <c r="AD118" s="104"/>
      <c r="AE118" s="104"/>
      <c r="AF118" s="104"/>
      <c r="AG118" s="543"/>
      <c r="AH118" s="43"/>
    </row>
    <row r="119" spans="1:34" s="113" customFormat="1" x14ac:dyDescent="0.35">
      <c r="A119" s="112">
        <v>12195</v>
      </c>
      <c r="B119" s="552" t="s">
        <v>151</v>
      </c>
      <c r="C119" s="544">
        <v>315</v>
      </c>
      <c r="D119" s="544">
        <v>315</v>
      </c>
      <c r="E119" s="544">
        <v>315</v>
      </c>
      <c r="F119" s="544"/>
      <c r="G119" s="544">
        <v>0</v>
      </c>
      <c r="H119" s="544">
        <v>0</v>
      </c>
      <c r="J119" s="579">
        <v>315</v>
      </c>
      <c r="K119" s="104">
        <v>315</v>
      </c>
      <c r="L119" s="104">
        <v>315</v>
      </c>
      <c r="M119" s="104">
        <v>315</v>
      </c>
      <c r="N119" s="104">
        <v>315</v>
      </c>
      <c r="O119" s="104">
        <v>315</v>
      </c>
      <c r="P119" s="104">
        <v>315</v>
      </c>
      <c r="Q119" s="104">
        <v>315</v>
      </c>
      <c r="R119" s="104">
        <v>315</v>
      </c>
      <c r="S119" s="104">
        <v>315</v>
      </c>
      <c r="T119" s="104">
        <v>315</v>
      </c>
      <c r="U119" s="543">
        <v>315</v>
      </c>
      <c r="V119" s="104">
        <v>315</v>
      </c>
      <c r="W119" s="104">
        <v>315</v>
      </c>
      <c r="X119" s="104">
        <v>315</v>
      </c>
      <c r="Y119" s="104">
        <v>315</v>
      </c>
      <c r="Z119" s="104">
        <v>315</v>
      </c>
      <c r="AA119" s="104">
        <v>315</v>
      </c>
      <c r="AB119" s="104">
        <v>315</v>
      </c>
      <c r="AC119" s="104">
        <v>315</v>
      </c>
      <c r="AD119" s="104">
        <v>315</v>
      </c>
      <c r="AE119" s="104">
        <v>315</v>
      </c>
      <c r="AF119" s="104">
        <v>315</v>
      </c>
      <c r="AG119" s="543">
        <v>315</v>
      </c>
      <c r="AH119" s="43"/>
    </row>
    <row r="120" spans="1:34" s="113" customFormat="1" x14ac:dyDescent="0.35">
      <c r="A120" s="112"/>
      <c r="B120" s="571" t="s">
        <v>171</v>
      </c>
      <c r="C120" s="566">
        <v>6264324.8639999991</v>
      </c>
      <c r="D120" s="566">
        <v>6368979.4559999993</v>
      </c>
      <c r="E120" s="566">
        <v>6229440</v>
      </c>
      <c r="F120" s="566"/>
      <c r="G120" s="566">
        <v>34884.863999999128</v>
      </c>
      <c r="H120" s="566">
        <v>104654.59200000018</v>
      </c>
      <c r="J120" s="587">
        <v>519120</v>
      </c>
      <c r="K120" s="534">
        <v>519120</v>
      </c>
      <c r="L120" s="534">
        <v>519120</v>
      </c>
      <c r="M120" s="534">
        <v>519120</v>
      </c>
      <c r="N120" s="534">
        <v>519120</v>
      </c>
      <c r="O120" s="534">
        <v>519120</v>
      </c>
      <c r="P120" s="534">
        <v>519120</v>
      </c>
      <c r="Q120" s="534">
        <v>519120</v>
      </c>
      <c r="R120" s="534">
        <v>519120</v>
      </c>
      <c r="S120" s="534">
        <v>530748.28800000006</v>
      </c>
      <c r="T120" s="534">
        <v>530748.28800000006</v>
      </c>
      <c r="U120" s="565">
        <v>530748.28800000006</v>
      </c>
      <c r="V120" s="534">
        <v>530748.28800000006</v>
      </c>
      <c r="W120" s="534">
        <v>530748.28800000006</v>
      </c>
      <c r="X120" s="534">
        <v>530748.28800000006</v>
      </c>
      <c r="Y120" s="534">
        <v>530748.28800000006</v>
      </c>
      <c r="Z120" s="534">
        <v>530748.28800000006</v>
      </c>
      <c r="AA120" s="534">
        <v>530748.28800000006</v>
      </c>
      <c r="AB120" s="534">
        <v>530748.28800000006</v>
      </c>
      <c r="AC120" s="534">
        <v>530748.28800000006</v>
      </c>
      <c r="AD120" s="534">
        <v>530748.28800000006</v>
      </c>
      <c r="AE120" s="534">
        <v>530748.28800000006</v>
      </c>
      <c r="AF120" s="534">
        <v>530748.28800000006</v>
      </c>
      <c r="AG120" s="565">
        <v>530748.28800000006</v>
      </c>
      <c r="AH120" s="43"/>
    </row>
    <row r="121" spans="1:34" s="542" customFormat="1" x14ac:dyDescent="0.35">
      <c r="A121" s="112"/>
      <c r="B121" s="571" t="s">
        <v>172</v>
      </c>
      <c r="C121" s="566">
        <v>1201169.088</v>
      </c>
      <c r="D121" s="566">
        <v>1221236.352</v>
      </c>
      <c r="E121" s="566">
        <v>1194480</v>
      </c>
      <c r="F121" s="566"/>
      <c r="G121" s="566">
        <v>6689.0879999999888</v>
      </c>
      <c r="H121" s="566">
        <v>20067.263999999966</v>
      </c>
      <c r="J121" s="587">
        <v>99540</v>
      </c>
      <c r="K121" s="534">
        <v>99540</v>
      </c>
      <c r="L121" s="534">
        <v>99540</v>
      </c>
      <c r="M121" s="534">
        <v>99540</v>
      </c>
      <c r="N121" s="534">
        <v>99540</v>
      </c>
      <c r="O121" s="534">
        <v>99540</v>
      </c>
      <c r="P121" s="534">
        <v>99540</v>
      </c>
      <c r="Q121" s="534">
        <v>99540</v>
      </c>
      <c r="R121" s="534">
        <v>99540</v>
      </c>
      <c r="S121" s="534">
        <v>101769.696</v>
      </c>
      <c r="T121" s="534">
        <v>101769.696</v>
      </c>
      <c r="U121" s="565">
        <v>101769.696</v>
      </c>
      <c r="V121" s="534">
        <v>101769.696</v>
      </c>
      <c r="W121" s="534">
        <v>101769.696</v>
      </c>
      <c r="X121" s="534">
        <v>101769.696</v>
      </c>
      <c r="Y121" s="534">
        <v>101769.696</v>
      </c>
      <c r="Z121" s="534">
        <v>101769.696</v>
      </c>
      <c r="AA121" s="534">
        <v>101769.696</v>
      </c>
      <c r="AB121" s="534">
        <v>101769.696</v>
      </c>
      <c r="AC121" s="534">
        <v>101769.696</v>
      </c>
      <c r="AD121" s="534">
        <v>101769.696</v>
      </c>
      <c r="AE121" s="534">
        <v>101769.696</v>
      </c>
      <c r="AF121" s="534">
        <v>101769.696</v>
      </c>
      <c r="AG121" s="565">
        <v>101769.696</v>
      </c>
      <c r="AH121" s="43"/>
    </row>
    <row r="122" spans="1:34" s="542" customFormat="1" x14ac:dyDescent="0.35">
      <c r="A122" s="112"/>
      <c r="B122" s="571" t="s">
        <v>189</v>
      </c>
      <c r="C122" s="566">
        <v>1370592</v>
      </c>
      <c r="D122" s="566">
        <v>1370592</v>
      </c>
      <c r="E122" s="566">
        <v>1370658</v>
      </c>
      <c r="F122" s="566"/>
      <c r="G122" s="566">
        <v>-66</v>
      </c>
      <c r="H122" s="566">
        <v>0</v>
      </c>
      <c r="J122" s="587">
        <v>114216</v>
      </c>
      <c r="K122" s="534">
        <v>114216</v>
      </c>
      <c r="L122" s="534">
        <v>114216</v>
      </c>
      <c r="M122" s="534">
        <v>114216</v>
      </c>
      <c r="N122" s="534">
        <v>114216</v>
      </c>
      <c r="O122" s="534">
        <v>114216</v>
      </c>
      <c r="P122" s="534">
        <v>114216</v>
      </c>
      <c r="Q122" s="534">
        <v>114216</v>
      </c>
      <c r="R122" s="534">
        <v>114216</v>
      </c>
      <c r="S122" s="534">
        <v>114216</v>
      </c>
      <c r="T122" s="534">
        <v>114216</v>
      </c>
      <c r="U122" s="565">
        <v>114216</v>
      </c>
      <c r="V122" s="534">
        <v>114216</v>
      </c>
      <c r="W122" s="534">
        <v>114216</v>
      </c>
      <c r="X122" s="534">
        <v>114216</v>
      </c>
      <c r="Y122" s="534">
        <v>114216</v>
      </c>
      <c r="Z122" s="534">
        <v>114216</v>
      </c>
      <c r="AA122" s="534">
        <v>114216</v>
      </c>
      <c r="AB122" s="534">
        <v>114216</v>
      </c>
      <c r="AC122" s="534">
        <v>114216</v>
      </c>
      <c r="AD122" s="534">
        <v>114216</v>
      </c>
      <c r="AE122" s="534">
        <v>114216</v>
      </c>
      <c r="AF122" s="534">
        <v>114216</v>
      </c>
      <c r="AG122" s="565">
        <v>114216</v>
      </c>
      <c r="AH122" s="43"/>
    </row>
    <row r="123" spans="1:34" s="113" customFormat="1" x14ac:dyDescent="0.35">
      <c r="A123" s="112"/>
      <c r="B123" s="575" t="s">
        <v>190</v>
      </c>
      <c r="C123" s="578">
        <v>8836085.9519999996</v>
      </c>
      <c r="D123" s="578">
        <v>8960807.8079999983</v>
      </c>
      <c r="E123" s="578">
        <v>8794578</v>
      </c>
      <c r="F123" s="578"/>
      <c r="G123" s="578">
        <v>41507.951999999583</v>
      </c>
      <c r="H123" s="578">
        <v>124721.85599999875</v>
      </c>
      <c r="J123" s="581">
        <v>732876</v>
      </c>
      <c r="K123" s="576">
        <v>732876</v>
      </c>
      <c r="L123" s="576">
        <v>732876</v>
      </c>
      <c r="M123" s="576">
        <v>732876</v>
      </c>
      <c r="N123" s="576">
        <v>732876</v>
      </c>
      <c r="O123" s="576">
        <v>732876</v>
      </c>
      <c r="P123" s="576">
        <v>732876</v>
      </c>
      <c r="Q123" s="576">
        <v>732876</v>
      </c>
      <c r="R123" s="576">
        <v>732876</v>
      </c>
      <c r="S123" s="576">
        <v>746733.98400000005</v>
      </c>
      <c r="T123" s="576">
        <v>746733.98400000005</v>
      </c>
      <c r="U123" s="577">
        <v>746733.98400000005</v>
      </c>
      <c r="V123" s="576">
        <v>746733.98400000005</v>
      </c>
      <c r="W123" s="576">
        <v>746733.98400000005</v>
      </c>
      <c r="X123" s="576">
        <v>746733.98400000005</v>
      </c>
      <c r="Y123" s="576">
        <v>746733.98400000005</v>
      </c>
      <c r="Z123" s="576">
        <v>746733.98400000005</v>
      </c>
      <c r="AA123" s="576">
        <v>746733.98400000005</v>
      </c>
      <c r="AB123" s="576">
        <v>746733.98400000005</v>
      </c>
      <c r="AC123" s="576">
        <v>746733.98400000005</v>
      </c>
      <c r="AD123" s="576">
        <v>746733.98400000005</v>
      </c>
      <c r="AE123" s="576">
        <v>746733.98400000005</v>
      </c>
      <c r="AF123" s="576">
        <v>746733.98400000005</v>
      </c>
      <c r="AG123" s="577">
        <v>746733.98400000005</v>
      </c>
      <c r="AH123" s="43"/>
    </row>
    <row r="124" spans="1:34" s="113" customFormat="1" x14ac:dyDescent="0.35">
      <c r="A124" s="112"/>
      <c r="B124" s="579"/>
      <c r="C124" s="566"/>
      <c r="D124" s="566"/>
      <c r="E124" s="566"/>
      <c r="F124" s="566"/>
      <c r="G124" s="566"/>
      <c r="H124" s="566"/>
      <c r="J124" s="579"/>
      <c r="K124" s="104"/>
      <c r="L124" s="104"/>
      <c r="M124" s="104"/>
      <c r="N124" s="104"/>
      <c r="O124" s="104"/>
      <c r="P124" s="104"/>
      <c r="Q124" s="104"/>
      <c r="R124" s="104"/>
      <c r="S124" s="104"/>
      <c r="T124" s="104"/>
      <c r="U124" s="543"/>
      <c r="V124" s="104"/>
      <c r="W124" s="104"/>
      <c r="X124" s="104"/>
      <c r="Y124" s="104"/>
      <c r="Z124" s="104"/>
      <c r="AA124" s="104"/>
      <c r="AB124" s="104"/>
      <c r="AC124" s="104"/>
      <c r="AD124" s="104"/>
      <c r="AE124" s="104"/>
      <c r="AF124" s="104"/>
      <c r="AG124" s="543"/>
      <c r="AH124" s="43"/>
    </row>
    <row r="125" spans="1:34" s="113" customFormat="1" x14ac:dyDescent="0.35">
      <c r="A125" s="112">
        <v>12195</v>
      </c>
      <c r="B125" s="552" t="s">
        <v>152</v>
      </c>
      <c r="C125" s="544">
        <v>328</v>
      </c>
      <c r="D125" s="544">
        <v>328</v>
      </c>
      <c r="E125" s="544">
        <v>328</v>
      </c>
      <c r="F125" s="544"/>
      <c r="G125" s="544">
        <v>0</v>
      </c>
      <c r="H125" s="544">
        <v>0</v>
      </c>
      <c r="J125" s="579">
        <v>328</v>
      </c>
      <c r="K125" s="104">
        <v>328</v>
      </c>
      <c r="L125" s="104">
        <v>328</v>
      </c>
      <c r="M125" s="104">
        <v>328</v>
      </c>
      <c r="N125" s="104">
        <v>328</v>
      </c>
      <c r="O125" s="104">
        <v>328</v>
      </c>
      <c r="P125" s="104">
        <v>328</v>
      </c>
      <c r="Q125" s="104">
        <v>328</v>
      </c>
      <c r="R125" s="104">
        <v>328</v>
      </c>
      <c r="S125" s="104">
        <v>328</v>
      </c>
      <c r="T125" s="104">
        <v>328</v>
      </c>
      <c r="U125" s="543">
        <v>328</v>
      </c>
      <c r="V125" s="104">
        <v>328</v>
      </c>
      <c r="W125" s="104">
        <v>328</v>
      </c>
      <c r="X125" s="104">
        <v>328</v>
      </c>
      <c r="Y125" s="104">
        <v>328</v>
      </c>
      <c r="Z125" s="104">
        <v>328</v>
      </c>
      <c r="AA125" s="104">
        <v>328</v>
      </c>
      <c r="AB125" s="104">
        <v>328</v>
      </c>
      <c r="AC125" s="104">
        <v>328</v>
      </c>
      <c r="AD125" s="104">
        <v>328</v>
      </c>
      <c r="AE125" s="104">
        <v>328</v>
      </c>
      <c r="AF125" s="104">
        <v>328</v>
      </c>
      <c r="AG125" s="543">
        <v>328</v>
      </c>
      <c r="AH125" s="43"/>
    </row>
    <row r="126" spans="1:34" s="113" customFormat="1" x14ac:dyDescent="0.35">
      <c r="A126" s="109"/>
      <c r="B126" s="571" t="s">
        <v>171</v>
      </c>
      <c r="C126" s="566">
        <v>6522852.5567999985</v>
      </c>
      <c r="D126" s="566">
        <v>6631826.2271999978</v>
      </c>
      <c r="E126" s="566">
        <v>6486528</v>
      </c>
      <c r="F126" s="566"/>
      <c r="G126" s="566">
        <v>36324.556799998507</v>
      </c>
      <c r="H126" s="566">
        <v>108973.67039999925</v>
      </c>
      <c r="J126" s="587">
        <v>540544</v>
      </c>
      <c r="K126" s="534">
        <v>540544</v>
      </c>
      <c r="L126" s="534">
        <v>540544</v>
      </c>
      <c r="M126" s="534">
        <v>540544</v>
      </c>
      <c r="N126" s="534">
        <v>540544</v>
      </c>
      <c r="O126" s="534">
        <v>540544</v>
      </c>
      <c r="P126" s="534">
        <v>540544</v>
      </c>
      <c r="Q126" s="534">
        <v>540544</v>
      </c>
      <c r="R126" s="534">
        <v>540544</v>
      </c>
      <c r="S126" s="534">
        <v>552652.18559999997</v>
      </c>
      <c r="T126" s="534">
        <v>552652.18559999997</v>
      </c>
      <c r="U126" s="565">
        <v>552652.18559999997</v>
      </c>
      <c r="V126" s="534">
        <v>552652.18559999997</v>
      </c>
      <c r="W126" s="534">
        <v>552652.18559999997</v>
      </c>
      <c r="X126" s="534">
        <v>552652.18559999997</v>
      </c>
      <c r="Y126" s="534">
        <v>552652.18559999997</v>
      </c>
      <c r="Z126" s="534">
        <v>552652.18559999997</v>
      </c>
      <c r="AA126" s="534">
        <v>552652.18559999997</v>
      </c>
      <c r="AB126" s="534">
        <v>552652.18559999997</v>
      </c>
      <c r="AC126" s="534">
        <v>552652.18559999997</v>
      </c>
      <c r="AD126" s="534">
        <v>552652.18559999997</v>
      </c>
      <c r="AE126" s="534">
        <v>552652.18559999997</v>
      </c>
      <c r="AF126" s="534">
        <v>552652.18559999997</v>
      </c>
      <c r="AG126" s="565">
        <v>552652.18559999997</v>
      </c>
      <c r="AH126" s="43"/>
    </row>
    <row r="127" spans="1:34" s="113" customFormat="1" x14ac:dyDescent="0.35">
      <c r="A127" s="109"/>
      <c r="B127" s="571" t="s">
        <v>172</v>
      </c>
      <c r="C127" s="574">
        <v>1250741.1455999999</v>
      </c>
      <c r="D127" s="574">
        <v>1271636.5824</v>
      </c>
      <c r="E127" s="574">
        <v>1243776</v>
      </c>
      <c r="F127" s="574"/>
      <c r="G127" s="574">
        <v>6965.1455999999307</v>
      </c>
      <c r="H127" s="574">
        <v>20895.436800000025</v>
      </c>
      <c r="J127" s="1349">
        <v>103648</v>
      </c>
      <c r="K127" s="572">
        <v>103648</v>
      </c>
      <c r="L127" s="572">
        <v>103648</v>
      </c>
      <c r="M127" s="572">
        <v>103648</v>
      </c>
      <c r="N127" s="572">
        <v>103648</v>
      </c>
      <c r="O127" s="572">
        <v>103648</v>
      </c>
      <c r="P127" s="572">
        <v>103648</v>
      </c>
      <c r="Q127" s="572">
        <v>103648</v>
      </c>
      <c r="R127" s="572">
        <v>103648</v>
      </c>
      <c r="S127" s="572">
        <v>105969.71519999999</v>
      </c>
      <c r="T127" s="572">
        <v>105969.71519999999</v>
      </c>
      <c r="U127" s="573">
        <v>105969.71519999999</v>
      </c>
      <c r="V127" s="572">
        <v>105969.71519999999</v>
      </c>
      <c r="W127" s="572">
        <v>105969.71519999999</v>
      </c>
      <c r="X127" s="572">
        <v>105969.71519999999</v>
      </c>
      <c r="Y127" s="572">
        <v>105969.71519999999</v>
      </c>
      <c r="Z127" s="572">
        <v>105969.71519999999</v>
      </c>
      <c r="AA127" s="572">
        <v>105969.71519999999</v>
      </c>
      <c r="AB127" s="572">
        <v>105969.71519999999</v>
      </c>
      <c r="AC127" s="572">
        <v>105969.71519999999</v>
      </c>
      <c r="AD127" s="572">
        <v>105969.71519999999</v>
      </c>
      <c r="AE127" s="572">
        <v>105969.71519999999</v>
      </c>
      <c r="AF127" s="572">
        <v>105969.71519999999</v>
      </c>
      <c r="AG127" s="573">
        <v>105969.71519999999</v>
      </c>
      <c r="AH127" s="43"/>
    </row>
    <row r="128" spans="1:34" s="113" customFormat="1" x14ac:dyDescent="0.35">
      <c r="A128" s="112"/>
      <c r="B128" s="575" t="s">
        <v>191</v>
      </c>
      <c r="C128" s="578">
        <v>7773593.7023999989</v>
      </c>
      <c r="D128" s="578">
        <v>7903462.8095999993</v>
      </c>
      <c r="E128" s="578">
        <v>7730304</v>
      </c>
      <c r="F128" s="578"/>
      <c r="G128" s="578">
        <v>43289.702399998903</v>
      </c>
      <c r="H128" s="578">
        <v>129869.10720000044</v>
      </c>
      <c r="J128" s="581">
        <v>644192</v>
      </c>
      <c r="K128" s="576">
        <v>644192</v>
      </c>
      <c r="L128" s="576">
        <v>644192</v>
      </c>
      <c r="M128" s="576">
        <v>644192</v>
      </c>
      <c r="N128" s="576">
        <v>644192</v>
      </c>
      <c r="O128" s="576">
        <v>644192</v>
      </c>
      <c r="P128" s="576">
        <v>644192</v>
      </c>
      <c r="Q128" s="576">
        <v>644192</v>
      </c>
      <c r="R128" s="576">
        <v>644192</v>
      </c>
      <c r="S128" s="576">
        <v>658621.90079999994</v>
      </c>
      <c r="T128" s="576">
        <v>658621.90079999994</v>
      </c>
      <c r="U128" s="577">
        <v>658621.90079999994</v>
      </c>
      <c r="V128" s="576">
        <v>658621.90079999994</v>
      </c>
      <c r="W128" s="576">
        <v>658621.90079999994</v>
      </c>
      <c r="X128" s="576">
        <v>658621.90079999994</v>
      </c>
      <c r="Y128" s="576">
        <v>658621.90079999994</v>
      </c>
      <c r="Z128" s="576">
        <v>658621.90079999994</v>
      </c>
      <c r="AA128" s="576">
        <v>658621.90079999994</v>
      </c>
      <c r="AB128" s="576">
        <v>658621.90079999994</v>
      </c>
      <c r="AC128" s="576">
        <v>658621.90079999994</v>
      </c>
      <c r="AD128" s="576">
        <v>658621.90079999994</v>
      </c>
      <c r="AE128" s="576">
        <v>658621.90079999994</v>
      </c>
      <c r="AF128" s="576">
        <v>658621.90079999994</v>
      </c>
      <c r="AG128" s="577">
        <v>658621.90079999994</v>
      </c>
      <c r="AH128" s="43"/>
    </row>
    <row r="129" spans="1:34" s="113" customFormat="1" x14ac:dyDescent="0.35">
      <c r="A129" s="112"/>
      <c r="B129" s="581"/>
      <c r="C129" s="580"/>
      <c r="D129" s="580"/>
      <c r="E129" s="580"/>
      <c r="F129" s="566"/>
      <c r="G129" s="580"/>
      <c r="H129" s="580"/>
      <c r="J129" s="587"/>
      <c r="K129" s="534"/>
      <c r="L129" s="534"/>
      <c r="M129" s="534"/>
      <c r="N129" s="534"/>
      <c r="O129" s="534"/>
      <c r="P129" s="534"/>
      <c r="Q129" s="583"/>
      <c r="R129" s="583"/>
      <c r="S129" s="583"/>
      <c r="T129" s="583"/>
      <c r="U129" s="565"/>
      <c r="V129" s="534"/>
      <c r="W129" s="534"/>
      <c r="X129" s="534"/>
      <c r="Y129" s="534"/>
      <c r="Z129" s="534"/>
      <c r="AA129" s="534"/>
      <c r="AB129" s="534"/>
      <c r="AC129" s="583"/>
      <c r="AD129" s="583"/>
      <c r="AE129" s="583"/>
      <c r="AF129" s="583"/>
      <c r="AG129" s="565"/>
      <c r="AH129" s="43"/>
    </row>
    <row r="130" spans="1:34" s="542" customFormat="1" x14ac:dyDescent="0.35">
      <c r="A130" s="109"/>
      <c r="B130" s="575" t="s">
        <v>192</v>
      </c>
      <c r="C130" s="578">
        <v>20185410.566399999</v>
      </c>
      <c r="D130" s="578">
        <v>22807454.265599996</v>
      </c>
      <c r="E130" s="578">
        <v>19311528</v>
      </c>
      <c r="F130" s="578"/>
      <c r="G130" s="578">
        <v>873882.56639999896</v>
      </c>
      <c r="H130" s="578">
        <v>2622043.6991999969</v>
      </c>
      <c r="J130" s="581">
        <v>1609283</v>
      </c>
      <c r="K130" s="576">
        <v>1609283</v>
      </c>
      <c r="L130" s="576">
        <v>1609283</v>
      </c>
      <c r="M130" s="576">
        <v>1609283</v>
      </c>
      <c r="N130" s="576">
        <v>1609283</v>
      </c>
      <c r="O130" s="576">
        <v>1609283</v>
      </c>
      <c r="P130" s="576">
        <v>1609283</v>
      </c>
      <c r="Q130" s="576">
        <v>1609283</v>
      </c>
      <c r="R130" s="576">
        <v>1609283</v>
      </c>
      <c r="S130" s="576">
        <v>1900621.1888000001</v>
      </c>
      <c r="T130" s="576">
        <v>1900621.1888000001</v>
      </c>
      <c r="U130" s="577">
        <v>1900621.1888000001</v>
      </c>
      <c r="V130" s="576">
        <v>1900621.1888000001</v>
      </c>
      <c r="W130" s="576">
        <v>1900621.1888000001</v>
      </c>
      <c r="X130" s="576">
        <v>1900621.1888000001</v>
      </c>
      <c r="Y130" s="576">
        <v>1900621.1888000001</v>
      </c>
      <c r="Z130" s="576">
        <v>1900621.1888000001</v>
      </c>
      <c r="AA130" s="576">
        <v>1900621.1888000001</v>
      </c>
      <c r="AB130" s="576">
        <v>1900621.1888000001</v>
      </c>
      <c r="AC130" s="576">
        <v>1900621.1888000001</v>
      </c>
      <c r="AD130" s="576">
        <v>1900621.1888000001</v>
      </c>
      <c r="AE130" s="576">
        <v>1900621.1888000001</v>
      </c>
      <c r="AF130" s="576">
        <v>1900621.1888000001</v>
      </c>
      <c r="AG130" s="577">
        <v>1900621.1888000001</v>
      </c>
      <c r="AH130" s="43"/>
    </row>
    <row r="131" spans="1:34" s="113" customFormat="1" x14ac:dyDescent="0.35">
      <c r="A131" s="585"/>
      <c r="B131" s="586"/>
      <c r="C131" s="580"/>
      <c r="D131" s="580"/>
      <c r="E131" s="580"/>
      <c r="F131" s="566"/>
      <c r="G131" s="580"/>
      <c r="H131" s="580"/>
      <c r="J131" s="587"/>
      <c r="K131" s="534"/>
      <c r="L131" s="534"/>
      <c r="M131" s="534"/>
      <c r="N131" s="534"/>
      <c r="O131" s="534"/>
      <c r="P131" s="534"/>
      <c r="Q131" s="583"/>
      <c r="R131" s="583"/>
      <c r="S131" s="583"/>
      <c r="T131" s="583"/>
      <c r="U131" s="565"/>
      <c r="V131" s="534"/>
      <c r="W131" s="534"/>
      <c r="X131" s="534"/>
      <c r="Y131" s="534"/>
      <c r="Z131" s="534"/>
      <c r="AA131" s="534"/>
      <c r="AB131" s="534"/>
      <c r="AC131" s="583"/>
      <c r="AD131" s="583"/>
      <c r="AE131" s="583"/>
      <c r="AF131" s="583"/>
      <c r="AG131" s="565"/>
      <c r="AH131" s="43"/>
    </row>
    <row r="132" spans="1:34" s="113" customFormat="1" x14ac:dyDescent="0.35">
      <c r="A132" s="112">
        <v>12195</v>
      </c>
      <c r="B132" s="552" t="s">
        <v>193</v>
      </c>
      <c r="C132" s="544">
        <v>300</v>
      </c>
      <c r="D132" s="544">
        <v>300</v>
      </c>
      <c r="E132" s="544">
        <v>300</v>
      </c>
      <c r="F132" s="544"/>
      <c r="G132" s="544">
        <v>0</v>
      </c>
      <c r="H132" s="544">
        <v>0</v>
      </c>
      <c r="J132" s="579">
        <v>300</v>
      </c>
      <c r="K132" s="104">
        <v>300</v>
      </c>
      <c r="L132" s="104">
        <v>300</v>
      </c>
      <c r="M132" s="104">
        <v>300</v>
      </c>
      <c r="N132" s="104">
        <v>300</v>
      </c>
      <c r="O132" s="104">
        <v>300</v>
      </c>
      <c r="P132" s="104">
        <v>300</v>
      </c>
      <c r="Q132" s="104">
        <v>300</v>
      </c>
      <c r="R132" s="104">
        <v>300</v>
      </c>
      <c r="S132" s="104">
        <v>300</v>
      </c>
      <c r="T132" s="104">
        <v>300</v>
      </c>
      <c r="U132" s="543">
        <v>300</v>
      </c>
      <c r="V132" s="104">
        <v>300</v>
      </c>
      <c r="W132" s="104">
        <v>300</v>
      </c>
      <c r="X132" s="104">
        <v>300</v>
      </c>
      <c r="Y132" s="104">
        <v>300</v>
      </c>
      <c r="Z132" s="104">
        <v>300</v>
      </c>
      <c r="AA132" s="104">
        <v>300</v>
      </c>
      <c r="AB132" s="104">
        <v>300</v>
      </c>
      <c r="AC132" s="104">
        <v>300</v>
      </c>
      <c r="AD132" s="104">
        <v>300</v>
      </c>
      <c r="AE132" s="104">
        <v>300</v>
      </c>
      <c r="AF132" s="104">
        <v>300</v>
      </c>
      <c r="AG132" s="543">
        <v>300</v>
      </c>
      <c r="AH132" s="43"/>
    </row>
    <row r="133" spans="1:34" s="113" customFormat="1" x14ac:dyDescent="0.35">
      <c r="A133" s="112"/>
      <c r="B133" s="552" t="s">
        <v>194</v>
      </c>
      <c r="C133" s="544">
        <v>300</v>
      </c>
      <c r="D133" s="544">
        <v>300</v>
      </c>
      <c r="E133" s="544">
        <v>300</v>
      </c>
      <c r="F133" s="544"/>
      <c r="G133" s="544">
        <v>0</v>
      </c>
      <c r="H133" s="544">
        <v>0</v>
      </c>
      <c r="J133" s="579">
        <v>300</v>
      </c>
      <c r="K133" s="104">
        <v>300</v>
      </c>
      <c r="L133" s="104">
        <v>300</v>
      </c>
      <c r="M133" s="104">
        <v>300</v>
      </c>
      <c r="N133" s="104">
        <v>300</v>
      </c>
      <c r="O133" s="104">
        <v>300</v>
      </c>
      <c r="P133" s="104">
        <v>300</v>
      </c>
      <c r="Q133" s="104">
        <v>300</v>
      </c>
      <c r="R133" s="104">
        <v>300</v>
      </c>
      <c r="S133" s="104">
        <v>300</v>
      </c>
      <c r="T133" s="104">
        <v>300</v>
      </c>
      <c r="U133" s="543">
        <v>300</v>
      </c>
      <c r="V133" s="104">
        <v>300</v>
      </c>
      <c r="W133" s="104">
        <v>300</v>
      </c>
      <c r="X133" s="104">
        <v>300</v>
      </c>
      <c r="Y133" s="104">
        <v>300</v>
      </c>
      <c r="Z133" s="104">
        <v>300</v>
      </c>
      <c r="AA133" s="104">
        <v>300</v>
      </c>
      <c r="AB133" s="104">
        <v>300</v>
      </c>
      <c r="AC133" s="104">
        <v>300</v>
      </c>
      <c r="AD133" s="104">
        <v>300</v>
      </c>
      <c r="AE133" s="104">
        <v>300</v>
      </c>
      <c r="AF133" s="104">
        <v>300</v>
      </c>
      <c r="AG133" s="543">
        <v>300</v>
      </c>
      <c r="AH133" s="43"/>
    </row>
    <row r="134" spans="1:34" s="113" customFormat="1" x14ac:dyDescent="0.35">
      <c r="A134" s="112"/>
      <c r="B134" s="571" t="s">
        <v>171</v>
      </c>
      <c r="C134" s="566">
        <v>11932047.359999998</v>
      </c>
      <c r="D134" s="566">
        <v>12131389.439999998</v>
      </c>
      <c r="E134" s="566">
        <v>11865600</v>
      </c>
      <c r="F134" s="566"/>
      <c r="G134" s="566">
        <v>66447.359999997541</v>
      </c>
      <c r="H134" s="566">
        <v>199342.08000000007</v>
      </c>
      <c r="J134" s="587">
        <v>988800</v>
      </c>
      <c r="K134" s="534">
        <v>988800</v>
      </c>
      <c r="L134" s="534">
        <v>988800</v>
      </c>
      <c r="M134" s="534">
        <v>988800</v>
      </c>
      <c r="N134" s="534">
        <v>988800</v>
      </c>
      <c r="O134" s="534">
        <v>988800</v>
      </c>
      <c r="P134" s="534">
        <v>988800</v>
      </c>
      <c r="Q134" s="534">
        <v>988800</v>
      </c>
      <c r="R134" s="534">
        <v>988800</v>
      </c>
      <c r="S134" s="534">
        <v>1010949.1199999999</v>
      </c>
      <c r="T134" s="534">
        <v>1010949.1199999999</v>
      </c>
      <c r="U134" s="565">
        <v>1010949.1199999999</v>
      </c>
      <c r="V134" s="534">
        <v>1010949.1199999999</v>
      </c>
      <c r="W134" s="534">
        <v>1010949.1199999999</v>
      </c>
      <c r="X134" s="534">
        <v>1010949.1199999999</v>
      </c>
      <c r="Y134" s="534">
        <v>1010949.1199999999</v>
      </c>
      <c r="Z134" s="534">
        <v>1010949.1199999999</v>
      </c>
      <c r="AA134" s="534">
        <v>1010949.1199999999</v>
      </c>
      <c r="AB134" s="534">
        <v>1010949.1199999999</v>
      </c>
      <c r="AC134" s="534">
        <v>1010949.1199999999</v>
      </c>
      <c r="AD134" s="534">
        <v>1010949.1199999999</v>
      </c>
      <c r="AE134" s="534">
        <v>1010949.1199999999</v>
      </c>
      <c r="AF134" s="534">
        <v>1010949.1199999999</v>
      </c>
      <c r="AG134" s="565">
        <v>1010949.1199999999</v>
      </c>
      <c r="AH134" s="43"/>
    </row>
    <row r="135" spans="1:34" s="113" customFormat="1" x14ac:dyDescent="0.35">
      <c r="A135" s="109"/>
      <c r="B135" s="571" t="s">
        <v>172</v>
      </c>
      <c r="C135" s="574">
        <v>2287941.12</v>
      </c>
      <c r="D135" s="574">
        <v>2326164.48</v>
      </c>
      <c r="E135" s="574">
        <v>2275200</v>
      </c>
      <c r="F135" s="574"/>
      <c r="G135" s="574">
        <v>12741.120000000112</v>
      </c>
      <c r="H135" s="574">
        <v>38223.35999999987</v>
      </c>
      <c r="J135" s="1349">
        <v>189600</v>
      </c>
      <c r="K135" s="572">
        <v>189600</v>
      </c>
      <c r="L135" s="572">
        <v>189600</v>
      </c>
      <c r="M135" s="572">
        <v>189600</v>
      </c>
      <c r="N135" s="572">
        <v>189600</v>
      </c>
      <c r="O135" s="572">
        <v>189600</v>
      </c>
      <c r="P135" s="572">
        <v>189600</v>
      </c>
      <c r="Q135" s="572">
        <v>189600</v>
      </c>
      <c r="R135" s="572">
        <v>189600</v>
      </c>
      <c r="S135" s="572">
        <v>193847.03999999998</v>
      </c>
      <c r="T135" s="572">
        <v>193847.03999999998</v>
      </c>
      <c r="U135" s="573">
        <v>193847.03999999998</v>
      </c>
      <c r="V135" s="572">
        <v>193847.03999999998</v>
      </c>
      <c r="W135" s="572">
        <v>193847.03999999998</v>
      </c>
      <c r="X135" s="572">
        <v>193847.03999999998</v>
      </c>
      <c r="Y135" s="572">
        <v>193847.03999999998</v>
      </c>
      <c r="Z135" s="572">
        <v>193847.03999999998</v>
      </c>
      <c r="AA135" s="572">
        <v>193847.03999999998</v>
      </c>
      <c r="AB135" s="572">
        <v>193847.03999999998</v>
      </c>
      <c r="AC135" s="572">
        <v>193847.03999999998</v>
      </c>
      <c r="AD135" s="572">
        <v>193847.03999999998</v>
      </c>
      <c r="AE135" s="572">
        <v>193847.03999999998</v>
      </c>
      <c r="AF135" s="572">
        <v>193847.03999999998</v>
      </c>
      <c r="AG135" s="573">
        <v>193847.03999999998</v>
      </c>
      <c r="AH135" s="43"/>
    </row>
    <row r="136" spans="1:34" s="113" customFormat="1" x14ac:dyDescent="0.35">
      <c r="A136" s="112"/>
      <c r="B136" s="575" t="s">
        <v>195</v>
      </c>
      <c r="C136" s="578">
        <v>14219988.479999997</v>
      </c>
      <c r="D136" s="578">
        <v>14457553.919999998</v>
      </c>
      <c r="E136" s="578">
        <v>14140800</v>
      </c>
      <c r="F136" s="578"/>
      <c r="G136" s="578">
        <v>79188.479999996722</v>
      </c>
      <c r="H136" s="578">
        <v>237565.44000000134</v>
      </c>
      <c r="J136" s="581">
        <v>1178400</v>
      </c>
      <c r="K136" s="576">
        <v>1178400</v>
      </c>
      <c r="L136" s="576">
        <v>1178400</v>
      </c>
      <c r="M136" s="576">
        <v>1178400</v>
      </c>
      <c r="N136" s="576">
        <v>1178400</v>
      </c>
      <c r="O136" s="576">
        <v>1178400</v>
      </c>
      <c r="P136" s="576">
        <v>1178400</v>
      </c>
      <c r="Q136" s="576">
        <v>1178400</v>
      </c>
      <c r="R136" s="576">
        <v>1178400</v>
      </c>
      <c r="S136" s="576">
        <v>1204796.1599999999</v>
      </c>
      <c r="T136" s="576">
        <v>1204796.1599999999</v>
      </c>
      <c r="U136" s="577">
        <v>1204796.1599999999</v>
      </c>
      <c r="V136" s="576">
        <v>1204796.1599999999</v>
      </c>
      <c r="W136" s="576">
        <v>1204796.1599999999</v>
      </c>
      <c r="X136" s="576">
        <v>1204796.1599999999</v>
      </c>
      <c r="Y136" s="576">
        <v>1204796.1599999999</v>
      </c>
      <c r="Z136" s="576">
        <v>1204796.1599999999</v>
      </c>
      <c r="AA136" s="576">
        <v>1204796.1599999999</v>
      </c>
      <c r="AB136" s="576">
        <v>1204796.1599999999</v>
      </c>
      <c r="AC136" s="576">
        <v>1204796.1599999999</v>
      </c>
      <c r="AD136" s="576">
        <v>1204796.1599999999</v>
      </c>
      <c r="AE136" s="576">
        <v>1204796.1599999999</v>
      </c>
      <c r="AF136" s="576">
        <v>1204796.1599999999</v>
      </c>
      <c r="AG136" s="577">
        <v>1204796.1599999999</v>
      </c>
      <c r="AH136" s="43"/>
    </row>
    <row r="137" spans="1:34" s="113" customFormat="1" x14ac:dyDescent="0.35">
      <c r="A137" s="112"/>
      <c r="B137" s="581"/>
      <c r="C137" s="580"/>
      <c r="D137" s="580"/>
      <c r="E137" s="580"/>
      <c r="F137" s="566"/>
      <c r="G137" s="580"/>
      <c r="H137" s="580"/>
      <c r="J137" s="587"/>
      <c r="K137" s="534"/>
      <c r="L137" s="534"/>
      <c r="M137" s="534"/>
      <c r="N137" s="534"/>
      <c r="O137" s="534"/>
      <c r="P137" s="534"/>
      <c r="Q137" s="534"/>
      <c r="R137" s="534"/>
      <c r="S137" s="534"/>
      <c r="T137" s="534"/>
      <c r="U137" s="565"/>
      <c r="V137" s="534"/>
      <c r="W137" s="534"/>
      <c r="X137" s="534"/>
      <c r="Y137" s="534"/>
      <c r="Z137" s="534"/>
      <c r="AA137" s="534"/>
      <c r="AB137" s="534"/>
      <c r="AC137" s="534"/>
      <c r="AD137" s="534"/>
      <c r="AE137" s="534"/>
      <c r="AF137" s="534"/>
      <c r="AG137" s="565"/>
      <c r="AH137" s="43"/>
    </row>
    <row r="138" spans="1:34" s="113" customFormat="1" x14ac:dyDescent="0.35">
      <c r="A138" s="109">
        <v>12195</v>
      </c>
      <c r="B138" s="552" t="s">
        <v>701</v>
      </c>
      <c r="C138" s="544">
        <v>663</v>
      </c>
      <c r="D138" s="544">
        <v>663</v>
      </c>
      <c r="E138" s="544">
        <v>663</v>
      </c>
      <c r="F138" s="544"/>
      <c r="G138" s="544">
        <v>0</v>
      </c>
      <c r="H138" s="544">
        <v>0</v>
      </c>
      <c r="J138" s="579">
        <v>663</v>
      </c>
      <c r="K138" s="104">
        <v>663</v>
      </c>
      <c r="L138" s="104">
        <v>663</v>
      </c>
      <c r="M138" s="104">
        <v>663</v>
      </c>
      <c r="N138" s="104">
        <v>663</v>
      </c>
      <c r="O138" s="104">
        <v>663</v>
      </c>
      <c r="P138" s="104">
        <v>663</v>
      </c>
      <c r="Q138" s="104">
        <v>663</v>
      </c>
      <c r="R138" s="104">
        <v>663</v>
      </c>
      <c r="S138" s="104">
        <v>663</v>
      </c>
      <c r="T138" s="104">
        <v>663</v>
      </c>
      <c r="U138" s="543">
        <v>663</v>
      </c>
      <c r="V138" s="104">
        <v>663</v>
      </c>
      <c r="W138" s="104">
        <v>663</v>
      </c>
      <c r="X138" s="104">
        <v>663</v>
      </c>
      <c r="Y138" s="104">
        <v>663</v>
      </c>
      <c r="Z138" s="104">
        <v>663</v>
      </c>
      <c r="AA138" s="104">
        <v>663</v>
      </c>
      <c r="AB138" s="104">
        <v>663</v>
      </c>
      <c r="AC138" s="104">
        <v>663</v>
      </c>
      <c r="AD138" s="104">
        <v>663</v>
      </c>
      <c r="AE138" s="104">
        <v>663</v>
      </c>
      <c r="AF138" s="104">
        <v>663</v>
      </c>
      <c r="AG138" s="543">
        <v>663</v>
      </c>
      <c r="AH138" s="44"/>
    </row>
    <row r="139" spans="1:34" s="113" customFormat="1" x14ac:dyDescent="0.35">
      <c r="A139" s="109"/>
      <c r="B139" s="552" t="s">
        <v>178</v>
      </c>
      <c r="C139" s="544">
        <v>50</v>
      </c>
      <c r="D139" s="544">
        <v>50</v>
      </c>
      <c r="E139" s="544">
        <v>50</v>
      </c>
      <c r="F139" s="544"/>
      <c r="G139" s="544">
        <v>0</v>
      </c>
      <c r="H139" s="544">
        <v>0</v>
      </c>
      <c r="J139" s="579">
        <v>50</v>
      </c>
      <c r="K139" s="104">
        <v>50</v>
      </c>
      <c r="L139" s="104">
        <v>50</v>
      </c>
      <c r="M139" s="104">
        <v>50</v>
      </c>
      <c r="N139" s="104">
        <v>50</v>
      </c>
      <c r="O139" s="104">
        <v>50</v>
      </c>
      <c r="P139" s="104">
        <v>50</v>
      </c>
      <c r="Q139" s="104">
        <v>50</v>
      </c>
      <c r="R139" s="104">
        <v>50</v>
      </c>
      <c r="S139" s="104">
        <v>50</v>
      </c>
      <c r="T139" s="104">
        <v>50</v>
      </c>
      <c r="U139" s="543">
        <v>50</v>
      </c>
      <c r="V139" s="104">
        <v>50</v>
      </c>
      <c r="W139" s="104">
        <v>50</v>
      </c>
      <c r="X139" s="104">
        <v>50</v>
      </c>
      <c r="Y139" s="104">
        <v>50</v>
      </c>
      <c r="Z139" s="104">
        <v>50</v>
      </c>
      <c r="AA139" s="104">
        <v>50</v>
      </c>
      <c r="AB139" s="104">
        <v>50</v>
      </c>
      <c r="AC139" s="104">
        <v>50</v>
      </c>
      <c r="AD139" s="104">
        <v>50</v>
      </c>
      <c r="AE139" s="104">
        <v>50</v>
      </c>
      <c r="AF139" s="104">
        <v>50</v>
      </c>
      <c r="AG139" s="543">
        <v>50</v>
      </c>
      <c r="AH139" s="44"/>
    </row>
    <row r="140" spans="1:34" s="113" customFormat="1" x14ac:dyDescent="0.35">
      <c r="A140" s="109"/>
      <c r="B140" s="552" t="s">
        <v>179</v>
      </c>
      <c r="C140" s="544">
        <v>94</v>
      </c>
      <c r="D140" s="544">
        <v>94</v>
      </c>
      <c r="E140" s="544">
        <v>94</v>
      </c>
      <c r="F140" s="544"/>
      <c r="G140" s="544">
        <v>0</v>
      </c>
      <c r="H140" s="544">
        <v>0</v>
      </c>
      <c r="J140" s="579">
        <v>94</v>
      </c>
      <c r="K140" s="104">
        <v>94</v>
      </c>
      <c r="L140" s="104">
        <v>94</v>
      </c>
      <c r="M140" s="104">
        <v>94</v>
      </c>
      <c r="N140" s="104">
        <v>94</v>
      </c>
      <c r="O140" s="104">
        <v>94</v>
      </c>
      <c r="P140" s="104">
        <v>94</v>
      </c>
      <c r="Q140" s="104">
        <v>94</v>
      </c>
      <c r="R140" s="104">
        <v>94</v>
      </c>
      <c r="S140" s="104">
        <v>94</v>
      </c>
      <c r="T140" s="104">
        <v>94</v>
      </c>
      <c r="U140" s="543">
        <v>94</v>
      </c>
      <c r="V140" s="104">
        <v>94</v>
      </c>
      <c r="W140" s="104">
        <v>94</v>
      </c>
      <c r="X140" s="104">
        <v>94</v>
      </c>
      <c r="Y140" s="104">
        <v>94</v>
      </c>
      <c r="Z140" s="104">
        <v>94</v>
      </c>
      <c r="AA140" s="104">
        <v>94</v>
      </c>
      <c r="AB140" s="104">
        <v>94</v>
      </c>
      <c r="AC140" s="104">
        <v>94</v>
      </c>
      <c r="AD140" s="104">
        <v>94</v>
      </c>
      <c r="AE140" s="104">
        <v>94</v>
      </c>
      <c r="AF140" s="104">
        <v>94</v>
      </c>
      <c r="AG140" s="543">
        <v>94</v>
      </c>
      <c r="AH140" s="44"/>
    </row>
    <row r="141" spans="1:34" s="113" customFormat="1" x14ac:dyDescent="0.35">
      <c r="A141" s="112"/>
      <c r="B141" s="571" t="s">
        <v>171</v>
      </c>
      <c r="C141" s="566">
        <v>16048603.699199997</v>
      </c>
      <c r="D141" s="566">
        <v>16316718.796799995</v>
      </c>
      <c r="E141" s="566">
        <v>13111488</v>
      </c>
      <c r="F141" s="566"/>
      <c r="G141" s="566">
        <v>2937115.6991999969</v>
      </c>
      <c r="H141" s="566">
        <v>268115.09759999812</v>
      </c>
      <c r="J141" s="587">
        <v>1329936</v>
      </c>
      <c r="K141" s="534">
        <v>1329936</v>
      </c>
      <c r="L141" s="534">
        <v>1329936</v>
      </c>
      <c r="M141" s="534">
        <v>1329936</v>
      </c>
      <c r="N141" s="534">
        <v>1329936</v>
      </c>
      <c r="O141" s="534">
        <v>1329936</v>
      </c>
      <c r="P141" s="534">
        <v>1329936</v>
      </c>
      <c r="Q141" s="534">
        <v>1329936</v>
      </c>
      <c r="R141" s="534">
        <v>1329936</v>
      </c>
      <c r="S141" s="534">
        <v>1359726.5663999999</v>
      </c>
      <c r="T141" s="534">
        <v>1359726.5663999999</v>
      </c>
      <c r="U141" s="565">
        <v>1359726.5663999999</v>
      </c>
      <c r="V141" s="534">
        <v>1359726.5663999999</v>
      </c>
      <c r="W141" s="534">
        <v>1359726.5663999999</v>
      </c>
      <c r="X141" s="534">
        <v>1359726.5663999999</v>
      </c>
      <c r="Y141" s="534">
        <v>1359726.5663999999</v>
      </c>
      <c r="Z141" s="534">
        <v>1359726.5663999999</v>
      </c>
      <c r="AA141" s="534">
        <v>1359726.5663999999</v>
      </c>
      <c r="AB141" s="534">
        <v>1359726.5663999999</v>
      </c>
      <c r="AC141" s="534">
        <v>1359726.5663999999</v>
      </c>
      <c r="AD141" s="534">
        <v>1359726.5663999999</v>
      </c>
      <c r="AE141" s="534">
        <v>1359726.5663999999</v>
      </c>
      <c r="AF141" s="534">
        <v>1359726.5663999999</v>
      </c>
      <c r="AG141" s="565">
        <v>1359726.5663999999</v>
      </c>
      <c r="AH141" s="43"/>
    </row>
    <row r="142" spans="1:34" s="113" customFormat="1" x14ac:dyDescent="0.35">
      <c r="A142" s="112"/>
      <c r="B142" s="571" t="s">
        <v>172</v>
      </c>
      <c r="C142" s="566">
        <v>3077280.8064000006</v>
      </c>
      <c r="D142" s="566">
        <v>3128691.2256000005</v>
      </c>
      <c r="E142" s="566">
        <v>2514096</v>
      </c>
      <c r="F142" s="566"/>
      <c r="G142" s="566">
        <v>563184.80640000058</v>
      </c>
      <c r="H142" s="566">
        <v>51410.419199999887</v>
      </c>
      <c r="J142" s="587">
        <v>255012</v>
      </c>
      <c r="K142" s="534">
        <v>255012</v>
      </c>
      <c r="L142" s="534">
        <v>255012</v>
      </c>
      <c r="M142" s="534">
        <v>255012</v>
      </c>
      <c r="N142" s="534">
        <v>255012</v>
      </c>
      <c r="O142" s="534">
        <v>255012</v>
      </c>
      <c r="P142" s="534">
        <v>255012</v>
      </c>
      <c r="Q142" s="534">
        <v>255012</v>
      </c>
      <c r="R142" s="534">
        <v>255012</v>
      </c>
      <c r="S142" s="534">
        <v>260724.26879999999</v>
      </c>
      <c r="T142" s="534">
        <v>260724.26879999999</v>
      </c>
      <c r="U142" s="565">
        <v>260724.26879999999</v>
      </c>
      <c r="V142" s="534">
        <v>260724.26879999999</v>
      </c>
      <c r="W142" s="534">
        <v>260724.26879999999</v>
      </c>
      <c r="X142" s="534">
        <v>260724.26879999999</v>
      </c>
      <c r="Y142" s="534">
        <v>260724.26879999999</v>
      </c>
      <c r="Z142" s="534">
        <v>260724.26879999999</v>
      </c>
      <c r="AA142" s="534">
        <v>260724.26879999999</v>
      </c>
      <c r="AB142" s="534">
        <v>260724.26879999999</v>
      </c>
      <c r="AC142" s="534">
        <v>260724.26879999999</v>
      </c>
      <c r="AD142" s="534">
        <v>260724.26879999999</v>
      </c>
      <c r="AE142" s="534">
        <v>260724.26879999999</v>
      </c>
      <c r="AF142" s="534">
        <v>260724.26879999999</v>
      </c>
      <c r="AG142" s="565">
        <v>260724.26879999999</v>
      </c>
      <c r="AH142" s="43"/>
    </row>
    <row r="143" spans="1:34" s="542" customFormat="1" x14ac:dyDescent="0.35">
      <c r="A143" s="109">
        <v>90210</v>
      </c>
      <c r="B143" s="571" t="s">
        <v>196</v>
      </c>
      <c r="C143" s="566">
        <v>4820256</v>
      </c>
      <c r="D143" s="566">
        <v>4820256</v>
      </c>
      <c r="E143" s="566">
        <v>4128960</v>
      </c>
      <c r="F143" s="566"/>
      <c r="G143" s="566">
        <v>691296</v>
      </c>
      <c r="H143" s="566">
        <v>0</v>
      </c>
      <c r="J143" s="587">
        <v>401688</v>
      </c>
      <c r="K143" s="534">
        <v>401688</v>
      </c>
      <c r="L143" s="534">
        <v>401688</v>
      </c>
      <c r="M143" s="534">
        <v>401688</v>
      </c>
      <c r="N143" s="534">
        <v>401688</v>
      </c>
      <c r="O143" s="534">
        <v>401688</v>
      </c>
      <c r="P143" s="534">
        <v>401688</v>
      </c>
      <c r="Q143" s="534">
        <v>401688</v>
      </c>
      <c r="R143" s="534">
        <v>401688</v>
      </c>
      <c r="S143" s="534">
        <v>401688</v>
      </c>
      <c r="T143" s="534">
        <v>401688</v>
      </c>
      <c r="U143" s="534">
        <v>401688</v>
      </c>
      <c r="V143" s="587">
        <v>401688</v>
      </c>
      <c r="W143" s="534">
        <v>401688</v>
      </c>
      <c r="X143" s="534">
        <v>401688</v>
      </c>
      <c r="Y143" s="534">
        <v>401688</v>
      </c>
      <c r="Z143" s="534">
        <v>401688</v>
      </c>
      <c r="AA143" s="534">
        <v>401688</v>
      </c>
      <c r="AB143" s="534">
        <v>401688</v>
      </c>
      <c r="AC143" s="534">
        <v>401688</v>
      </c>
      <c r="AD143" s="534">
        <v>401688</v>
      </c>
      <c r="AE143" s="534">
        <v>401688</v>
      </c>
      <c r="AF143" s="534">
        <v>401688</v>
      </c>
      <c r="AG143" s="534">
        <v>401688</v>
      </c>
      <c r="AH143" s="43"/>
    </row>
    <row r="144" spans="1:34" s="542" customFormat="1" x14ac:dyDescent="0.35">
      <c r="A144" s="112"/>
      <c r="B144" s="571" t="s">
        <v>197</v>
      </c>
      <c r="C144" s="566">
        <v>134400</v>
      </c>
      <c r="D144" s="566">
        <v>134400</v>
      </c>
      <c r="E144" s="566">
        <v>134400</v>
      </c>
      <c r="F144" s="566"/>
      <c r="G144" s="566">
        <v>0</v>
      </c>
      <c r="H144" s="566">
        <v>0</v>
      </c>
      <c r="J144" s="587">
        <v>11200</v>
      </c>
      <c r="K144" s="534">
        <v>11200</v>
      </c>
      <c r="L144" s="534">
        <v>11200</v>
      </c>
      <c r="M144" s="534">
        <v>11200</v>
      </c>
      <c r="N144" s="534">
        <v>11200</v>
      </c>
      <c r="O144" s="534">
        <v>11200</v>
      </c>
      <c r="P144" s="534">
        <v>11200</v>
      </c>
      <c r="Q144" s="534">
        <v>11200</v>
      </c>
      <c r="R144" s="534">
        <v>11200</v>
      </c>
      <c r="S144" s="534">
        <v>11200</v>
      </c>
      <c r="T144" s="534">
        <v>11200</v>
      </c>
      <c r="U144" s="534">
        <v>11200</v>
      </c>
      <c r="V144" s="587">
        <v>11200</v>
      </c>
      <c r="W144" s="534">
        <v>11200</v>
      </c>
      <c r="X144" s="534">
        <v>11200</v>
      </c>
      <c r="Y144" s="534">
        <v>11200</v>
      </c>
      <c r="Z144" s="534">
        <v>11200</v>
      </c>
      <c r="AA144" s="534">
        <v>11200</v>
      </c>
      <c r="AB144" s="534">
        <v>11200</v>
      </c>
      <c r="AC144" s="534">
        <v>11200</v>
      </c>
      <c r="AD144" s="534">
        <v>11200</v>
      </c>
      <c r="AE144" s="534">
        <v>11200</v>
      </c>
      <c r="AF144" s="534">
        <v>11200</v>
      </c>
      <c r="AG144" s="534">
        <v>11200</v>
      </c>
      <c r="AH144" s="43"/>
    </row>
    <row r="145" spans="1:34" s="113" customFormat="1" x14ac:dyDescent="0.35">
      <c r="A145" s="109"/>
      <c r="B145" s="571" t="s">
        <v>198</v>
      </c>
      <c r="C145" s="574">
        <v>270264</v>
      </c>
      <c r="D145" s="574">
        <v>270264</v>
      </c>
      <c r="E145" s="574">
        <v>270264</v>
      </c>
      <c r="F145" s="574"/>
      <c r="G145" s="574">
        <v>0</v>
      </c>
      <c r="H145" s="574">
        <v>0</v>
      </c>
      <c r="J145" s="1349">
        <v>22522</v>
      </c>
      <c r="K145" s="572">
        <v>22522</v>
      </c>
      <c r="L145" s="572">
        <v>22522</v>
      </c>
      <c r="M145" s="572">
        <v>22522</v>
      </c>
      <c r="N145" s="572">
        <v>22522</v>
      </c>
      <c r="O145" s="572">
        <v>22522</v>
      </c>
      <c r="P145" s="572">
        <v>22522</v>
      </c>
      <c r="Q145" s="572">
        <v>22522</v>
      </c>
      <c r="R145" s="572">
        <v>22522</v>
      </c>
      <c r="S145" s="572">
        <v>22522</v>
      </c>
      <c r="T145" s="572">
        <v>22522</v>
      </c>
      <c r="U145" s="573">
        <v>22522</v>
      </c>
      <c r="V145" s="572">
        <v>22522</v>
      </c>
      <c r="W145" s="572">
        <v>22522</v>
      </c>
      <c r="X145" s="572">
        <v>22522</v>
      </c>
      <c r="Y145" s="572">
        <v>22522</v>
      </c>
      <c r="Z145" s="572">
        <v>22522</v>
      </c>
      <c r="AA145" s="572">
        <v>22522</v>
      </c>
      <c r="AB145" s="572">
        <v>22522</v>
      </c>
      <c r="AC145" s="572">
        <v>22522</v>
      </c>
      <c r="AD145" s="572">
        <v>22522</v>
      </c>
      <c r="AE145" s="572">
        <v>22522</v>
      </c>
      <c r="AF145" s="572">
        <v>22522</v>
      </c>
      <c r="AG145" s="573">
        <v>22522</v>
      </c>
      <c r="AH145" s="43"/>
    </row>
    <row r="146" spans="1:34" s="113" customFormat="1" x14ac:dyDescent="0.35">
      <c r="A146" s="112"/>
      <c r="B146" s="575" t="s">
        <v>702</v>
      </c>
      <c r="C146" s="578">
        <v>24350804.505599998</v>
      </c>
      <c r="D146" s="578">
        <v>24670330.022399995</v>
      </c>
      <c r="E146" s="578">
        <v>20159208</v>
      </c>
      <c r="F146" s="578"/>
      <c r="G146" s="578">
        <v>4191596.5055999979</v>
      </c>
      <c r="H146" s="578">
        <v>319525.51679999754</v>
      </c>
      <c r="J146" s="581">
        <v>2020358</v>
      </c>
      <c r="K146" s="576">
        <v>2020358</v>
      </c>
      <c r="L146" s="576">
        <v>2020358</v>
      </c>
      <c r="M146" s="576">
        <v>2020358</v>
      </c>
      <c r="N146" s="576">
        <v>2020358</v>
      </c>
      <c r="O146" s="576">
        <v>2020358</v>
      </c>
      <c r="P146" s="576">
        <v>2020358</v>
      </c>
      <c r="Q146" s="576">
        <v>2020358</v>
      </c>
      <c r="R146" s="576">
        <v>2020358</v>
      </c>
      <c r="S146" s="576">
        <v>2055860.8351999999</v>
      </c>
      <c r="T146" s="576">
        <v>2055860.8351999999</v>
      </c>
      <c r="U146" s="577">
        <v>2055860.8351999999</v>
      </c>
      <c r="V146" s="576">
        <v>2055860.8351999999</v>
      </c>
      <c r="W146" s="576">
        <v>2055860.8351999999</v>
      </c>
      <c r="X146" s="576">
        <v>2055860.8351999999</v>
      </c>
      <c r="Y146" s="576">
        <v>2055860.8351999999</v>
      </c>
      <c r="Z146" s="576">
        <v>2055860.8351999999</v>
      </c>
      <c r="AA146" s="576">
        <v>2055860.8351999999</v>
      </c>
      <c r="AB146" s="576">
        <v>2055860.8351999999</v>
      </c>
      <c r="AC146" s="576">
        <v>2055860.8351999999</v>
      </c>
      <c r="AD146" s="576">
        <v>2055860.8351999999</v>
      </c>
      <c r="AE146" s="576">
        <v>2055860.8351999999</v>
      </c>
      <c r="AF146" s="576">
        <v>2055860.8351999999</v>
      </c>
      <c r="AG146" s="577">
        <v>2055860.8351999999</v>
      </c>
      <c r="AH146" s="43"/>
    </row>
    <row r="147" spans="1:34" s="113" customFormat="1" x14ac:dyDescent="0.35">
      <c r="A147" s="585"/>
      <c r="B147" s="579"/>
      <c r="C147" s="566"/>
      <c r="D147" s="566"/>
      <c r="E147" s="566"/>
      <c r="F147" s="566"/>
      <c r="G147" s="566"/>
      <c r="H147" s="566"/>
      <c r="J147" s="579"/>
      <c r="K147" s="104"/>
      <c r="L147" s="104"/>
      <c r="M147" s="104"/>
      <c r="N147" s="104"/>
      <c r="O147" s="104"/>
      <c r="P147" s="104"/>
      <c r="Q147" s="534"/>
      <c r="R147" s="534"/>
      <c r="S147" s="534"/>
      <c r="T147" s="534"/>
      <c r="U147" s="565"/>
      <c r="V147" s="104"/>
      <c r="W147" s="104"/>
      <c r="X147" s="104"/>
      <c r="Y147" s="104"/>
      <c r="Z147" s="104"/>
      <c r="AA147" s="104"/>
      <c r="AB147" s="104"/>
      <c r="AC147" s="534"/>
      <c r="AD147" s="534"/>
      <c r="AE147" s="534"/>
      <c r="AF147" s="534"/>
      <c r="AG147" s="565"/>
      <c r="AH147" s="43"/>
    </row>
    <row r="148" spans="1:34" s="113" customFormat="1" x14ac:dyDescent="0.35">
      <c r="A148" s="109">
        <v>12195</v>
      </c>
      <c r="B148" s="552" t="s">
        <v>200</v>
      </c>
      <c r="C148" s="544">
        <v>154</v>
      </c>
      <c r="D148" s="544">
        <v>154</v>
      </c>
      <c r="E148" s="544">
        <v>154</v>
      </c>
      <c r="F148" s="544"/>
      <c r="G148" s="544">
        <v>0</v>
      </c>
      <c r="H148" s="544">
        <v>0</v>
      </c>
      <c r="J148" s="579">
        <v>154</v>
      </c>
      <c r="K148" s="104">
        <v>154</v>
      </c>
      <c r="L148" s="104">
        <v>154</v>
      </c>
      <c r="M148" s="104">
        <v>154</v>
      </c>
      <c r="N148" s="104">
        <v>154</v>
      </c>
      <c r="O148" s="104">
        <v>154</v>
      </c>
      <c r="P148" s="104">
        <v>154</v>
      </c>
      <c r="Q148" s="104">
        <v>154</v>
      </c>
      <c r="R148" s="104">
        <v>154</v>
      </c>
      <c r="S148" s="104">
        <v>154</v>
      </c>
      <c r="T148" s="104">
        <v>154</v>
      </c>
      <c r="U148" s="543">
        <v>154</v>
      </c>
      <c r="V148" s="104">
        <v>154</v>
      </c>
      <c r="W148" s="104">
        <v>154</v>
      </c>
      <c r="X148" s="104">
        <v>154</v>
      </c>
      <c r="Y148" s="104">
        <v>154</v>
      </c>
      <c r="Z148" s="104">
        <v>154</v>
      </c>
      <c r="AA148" s="104">
        <v>154</v>
      </c>
      <c r="AB148" s="104">
        <v>154</v>
      </c>
      <c r="AC148" s="104">
        <v>154</v>
      </c>
      <c r="AD148" s="104">
        <v>154</v>
      </c>
      <c r="AE148" s="104">
        <v>154</v>
      </c>
      <c r="AF148" s="104">
        <v>154</v>
      </c>
      <c r="AG148" s="543">
        <v>154</v>
      </c>
      <c r="AH148" s="43"/>
    </row>
    <row r="149" spans="1:34" s="113" customFormat="1" x14ac:dyDescent="0.35">
      <c r="A149" s="109"/>
      <c r="B149" s="571" t="s">
        <v>171</v>
      </c>
      <c r="C149" s="566">
        <v>3062558.8223999995</v>
      </c>
      <c r="D149" s="566">
        <v>3113723.2895999993</v>
      </c>
      <c r="E149" s="566">
        <v>3045503.9999999995</v>
      </c>
      <c r="F149" s="566"/>
      <c r="G149" s="566">
        <v>17054.822399999946</v>
      </c>
      <c r="H149" s="566">
        <v>51164.467199999839</v>
      </c>
      <c r="J149" s="587">
        <v>253791.99999999997</v>
      </c>
      <c r="K149" s="534">
        <v>253791.99999999997</v>
      </c>
      <c r="L149" s="534">
        <v>253791.99999999997</v>
      </c>
      <c r="M149" s="534">
        <v>253791.99999999997</v>
      </c>
      <c r="N149" s="534">
        <v>253791.99999999997</v>
      </c>
      <c r="O149" s="534">
        <v>253791.99999999997</v>
      </c>
      <c r="P149" s="534">
        <v>253791.99999999997</v>
      </c>
      <c r="Q149" s="534">
        <v>253791.99999999997</v>
      </c>
      <c r="R149" s="534">
        <v>253791.99999999997</v>
      </c>
      <c r="S149" s="534">
        <v>259476.94079999995</v>
      </c>
      <c r="T149" s="534">
        <v>259476.94079999995</v>
      </c>
      <c r="U149" s="565">
        <v>259476.94079999995</v>
      </c>
      <c r="V149" s="534">
        <v>259476.94079999995</v>
      </c>
      <c r="W149" s="534">
        <v>259476.94079999995</v>
      </c>
      <c r="X149" s="534">
        <v>259476.94079999995</v>
      </c>
      <c r="Y149" s="534">
        <v>259476.94079999995</v>
      </c>
      <c r="Z149" s="534">
        <v>259476.94079999995</v>
      </c>
      <c r="AA149" s="534">
        <v>259476.94079999995</v>
      </c>
      <c r="AB149" s="534">
        <v>259476.94079999995</v>
      </c>
      <c r="AC149" s="534">
        <v>259476.94079999995</v>
      </c>
      <c r="AD149" s="534">
        <v>259476.94079999995</v>
      </c>
      <c r="AE149" s="534">
        <v>259476.94079999995</v>
      </c>
      <c r="AF149" s="534">
        <v>259476.94079999995</v>
      </c>
      <c r="AG149" s="565">
        <v>259476.94079999995</v>
      </c>
      <c r="AH149" s="43"/>
    </row>
    <row r="150" spans="1:34" s="113" customFormat="1" x14ac:dyDescent="0.35">
      <c r="A150" s="109"/>
      <c r="B150" s="571" t="s">
        <v>172</v>
      </c>
      <c r="C150" s="574">
        <v>587238.22080000001</v>
      </c>
      <c r="D150" s="574">
        <v>597048.88319999992</v>
      </c>
      <c r="E150" s="574">
        <v>583968</v>
      </c>
      <c r="F150" s="574"/>
      <c r="G150" s="574">
        <v>3270.2208000000101</v>
      </c>
      <c r="H150" s="574">
        <v>9810.6623999999138</v>
      </c>
      <c r="J150" s="1349">
        <v>48664</v>
      </c>
      <c r="K150" s="572">
        <v>48664</v>
      </c>
      <c r="L150" s="572">
        <v>48664</v>
      </c>
      <c r="M150" s="572">
        <v>48664</v>
      </c>
      <c r="N150" s="572">
        <v>48664</v>
      </c>
      <c r="O150" s="572">
        <v>48664</v>
      </c>
      <c r="P150" s="572">
        <v>48664</v>
      </c>
      <c r="Q150" s="572">
        <v>48664</v>
      </c>
      <c r="R150" s="572">
        <v>48664</v>
      </c>
      <c r="S150" s="572">
        <v>49754.073599999996</v>
      </c>
      <c r="T150" s="572">
        <v>49754.073599999996</v>
      </c>
      <c r="U150" s="573">
        <v>49754.073599999996</v>
      </c>
      <c r="V150" s="572">
        <v>49754.073599999996</v>
      </c>
      <c r="W150" s="572">
        <v>49754.073599999996</v>
      </c>
      <c r="X150" s="572">
        <v>49754.073599999996</v>
      </c>
      <c r="Y150" s="572">
        <v>49754.073599999996</v>
      </c>
      <c r="Z150" s="572">
        <v>49754.073599999996</v>
      </c>
      <c r="AA150" s="572">
        <v>49754.073599999996</v>
      </c>
      <c r="AB150" s="572">
        <v>49754.073599999996</v>
      </c>
      <c r="AC150" s="572">
        <v>49754.073599999996</v>
      </c>
      <c r="AD150" s="572">
        <v>49754.073599999996</v>
      </c>
      <c r="AE150" s="572">
        <v>49754.073599999996</v>
      </c>
      <c r="AF150" s="572">
        <v>49754.073599999996</v>
      </c>
      <c r="AG150" s="573">
        <v>49754.073599999996</v>
      </c>
      <c r="AH150" s="43"/>
    </row>
    <row r="151" spans="1:34" s="546" customFormat="1" x14ac:dyDescent="0.35">
      <c r="A151" s="109"/>
      <c r="B151" s="571" t="s">
        <v>201</v>
      </c>
      <c r="C151" s="578">
        <v>3649797.0431999993</v>
      </c>
      <c r="D151" s="578">
        <v>3710772.1727999994</v>
      </c>
      <c r="E151" s="578">
        <v>3629471.9999999995</v>
      </c>
      <c r="F151" s="578"/>
      <c r="G151" s="578">
        <v>20325.043199999724</v>
      </c>
      <c r="H151" s="578">
        <v>60975.129600000102</v>
      </c>
      <c r="J151" s="587">
        <v>302456</v>
      </c>
      <c r="K151" s="534">
        <v>302456</v>
      </c>
      <c r="L151" s="534">
        <v>302456</v>
      </c>
      <c r="M151" s="534">
        <v>302456</v>
      </c>
      <c r="N151" s="534">
        <v>302456</v>
      </c>
      <c r="O151" s="534">
        <v>302456</v>
      </c>
      <c r="P151" s="534">
        <v>302456</v>
      </c>
      <c r="Q151" s="534">
        <v>302456</v>
      </c>
      <c r="R151" s="534">
        <v>302456</v>
      </c>
      <c r="S151" s="534">
        <v>309231.01439999993</v>
      </c>
      <c r="T151" s="534">
        <v>309231.01439999993</v>
      </c>
      <c r="U151" s="565">
        <v>309231.01439999993</v>
      </c>
      <c r="V151" s="534">
        <v>309231.01439999993</v>
      </c>
      <c r="W151" s="534">
        <v>309231.01439999993</v>
      </c>
      <c r="X151" s="534">
        <v>309231.01439999993</v>
      </c>
      <c r="Y151" s="534">
        <v>309231.01439999993</v>
      </c>
      <c r="Z151" s="534">
        <v>309231.01439999993</v>
      </c>
      <c r="AA151" s="534">
        <v>309231.01439999993</v>
      </c>
      <c r="AB151" s="534">
        <v>309231.01439999993</v>
      </c>
      <c r="AC151" s="534">
        <v>309231.01439999993</v>
      </c>
      <c r="AD151" s="534">
        <v>309231.01439999993</v>
      </c>
      <c r="AE151" s="534">
        <v>309231.01439999993</v>
      </c>
      <c r="AF151" s="534">
        <v>309231.01439999993</v>
      </c>
      <c r="AG151" s="565">
        <v>309231.01439999993</v>
      </c>
      <c r="AH151" s="43"/>
    </row>
    <row r="152" spans="1:34" s="546" customFormat="1" x14ac:dyDescent="0.35">
      <c r="A152" s="109"/>
      <c r="B152" s="571"/>
      <c r="C152" s="549"/>
      <c r="D152" s="549"/>
      <c r="E152" s="549"/>
      <c r="F152" s="549"/>
      <c r="G152" s="549"/>
      <c r="H152" s="549"/>
      <c r="J152" s="587"/>
      <c r="K152" s="534"/>
      <c r="L152" s="534"/>
      <c r="M152" s="534"/>
      <c r="N152" s="534"/>
      <c r="O152" s="534"/>
      <c r="P152" s="534"/>
      <c r="Q152" s="534"/>
      <c r="R152" s="534"/>
      <c r="S152" s="534"/>
      <c r="T152" s="534"/>
      <c r="U152" s="565"/>
      <c r="V152" s="534"/>
      <c r="W152" s="534"/>
      <c r="X152" s="534"/>
      <c r="Y152" s="534"/>
      <c r="Z152" s="534"/>
      <c r="AA152" s="534"/>
      <c r="AB152" s="534"/>
      <c r="AC152" s="534"/>
      <c r="AD152" s="534"/>
      <c r="AE152" s="534"/>
      <c r="AF152" s="534"/>
      <c r="AG152" s="565"/>
      <c r="AH152" s="43"/>
    </row>
    <row r="153" spans="1:34" s="113" customFormat="1" x14ac:dyDescent="0.35">
      <c r="A153" s="109">
        <v>11040</v>
      </c>
      <c r="B153" s="571" t="s">
        <v>202</v>
      </c>
      <c r="C153" s="566">
        <v>1853818.77312</v>
      </c>
      <c r="D153" s="566">
        <v>1884789.4924800002</v>
      </c>
      <c r="E153" s="566">
        <v>1843495.2000000002</v>
      </c>
      <c r="F153" s="566"/>
      <c r="G153" s="566">
        <v>10323.573119999841</v>
      </c>
      <c r="H153" s="566">
        <v>30970.719360000221</v>
      </c>
      <c r="J153" s="587">
        <v>153624.59999999998</v>
      </c>
      <c r="K153" s="534">
        <v>153624.59999999998</v>
      </c>
      <c r="L153" s="534">
        <v>153624.59999999998</v>
      </c>
      <c r="M153" s="534">
        <v>153624.59999999998</v>
      </c>
      <c r="N153" s="534">
        <v>153624.59999999998</v>
      </c>
      <c r="O153" s="534">
        <v>153624.59999999998</v>
      </c>
      <c r="P153" s="534">
        <v>153624.59999999998</v>
      </c>
      <c r="Q153" s="534">
        <v>153624.59999999998</v>
      </c>
      <c r="R153" s="534">
        <v>153624.59999999998</v>
      </c>
      <c r="S153" s="534">
        <v>157065.79103999998</v>
      </c>
      <c r="T153" s="534">
        <v>157065.79103999998</v>
      </c>
      <c r="U153" s="565">
        <v>157065.79103999998</v>
      </c>
      <c r="V153" s="534">
        <v>157065.79103999998</v>
      </c>
      <c r="W153" s="534">
        <v>157065.79103999998</v>
      </c>
      <c r="X153" s="534">
        <v>157065.79103999998</v>
      </c>
      <c r="Y153" s="534">
        <v>157065.79103999998</v>
      </c>
      <c r="Z153" s="534">
        <v>157065.79103999998</v>
      </c>
      <c r="AA153" s="534">
        <v>157065.79103999998</v>
      </c>
      <c r="AB153" s="534">
        <v>157065.79103999998</v>
      </c>
      <c r="AC153" s="534">
        <v>157065.79103999998</v>
      </c>
      <c r="AD153" s="534">
        <v>157065.79103999998</v>
      </c>
      <c r="AE153" s="534">
        <v>157065.79103999998</v>
      </c>
      <c r="AF153" s="534">
        <v>157065.79103999998</v>
      </c>
      <c r="AG153" s="565">
        <v>157065.79103999998</v>
      </c>
      <c r="AH153" s="43"/>
    </row>
    <row r="154" spans="1:34" s="546" customFormat="1" ht="13.4" customHeight="1" x14ac:dyDescent="0.35">
      <c r="A154" s="109">
        <v>11040</v>
      </c>
      <c r="B154" s="571" t="s">
        <v>203</v>
      </c>
      <c r="C154" s="566">
        <v>0</v>
      </c>
      <c r="D154" s="566">
        <v>0</v>
      </c>
      <c r="E154" s="566">
        <v>0</v>
      </c>
      <c r="F154" s="566"/>
      <c r="G154" s="566">
        <v>0</v>
      </c>
      <c r="H154" s="566">
        <v>0</v>
      </c>
      <c r="J154" s="587">
        <v>0</v>
      </c>
      <c r="K154" s="534">
        <v>0</v>
      </c>
      <c r="L154" s="534">
        <v>0</v>
      </c>
      <c r="M154" s="534">
        <v>0</v>
      </c>
      <c r="N154" s="534">
        <v>0</v>
      </c>
      <c r="O154" s="534">
        <v>0</v>
      </c>
      <c r="P154" s="534">
        <v>0</v>
      </c>
      <c r="Q154" s="534">
        <v>0</v>
      </c>
      <c r="R154" s="534">
        <v>0</v>
      </c>
      <c r="S154" s="534">
        <v>0</v>
      </c>
      <c r="T154" s="534">
        <v>0</v>
      </c>
      <c r="U154" s="565">
        <v>0</v>
      </c>
      <c r="V154" s="534">
        <v>0</v>
      </c>
      <c r="W154" s="534">
        <v>0</v>
      </c>
      <c r="X154" s="534">
        <v>0</v>
      </c>
      <c r="Y154" s="534">
        <v>0</v>
      </c>
      <c r="Z154" s="534">
        <v>0</v>
      </c>
      <c r="AA154" s="534">
        <v>0</v>
      </c>
      <c r="AB154" s="534">
        <v>0</v>
      </c>
      <c r="AC154" s="534">
        <v>0</v>
      </c>
      <c r="AD154" s="534">
        <v>0</v>
      </c>
      <c r="AE154" s="534">
        <v>0</v>
      </c>
      <c r="AF154" s="534">
        <v>0</v>
      </c>
      <c r="AG154" s="565">
        <v>0</v>
      </c>
      <c r="AH154" s="43"/>
    </row>
    <row r="155" spans="1:34" s="113" customFormat="1" x14ac:dyDescent="0.35">
      <c r="A155" s="109">
        <v>11040</v>
      </c>
      <c r="B155" s="571" t="s">
        <v>204</v>
      </c>
      <c r="C155" s="574">
        <v>0</v>
      </c>
      <c r="D155" s="574">
        <v>0</v>
      </c>
      <c r="E155" s="574">
        <v>0</v>
      </c>
      <c r="F155" s="574"/>
      <c r="G155" s="574">
        <v>0</v>
      </c>
      <c r="H155" s="574">
        <v>0</v>
      </c>
      <c r="J155" s="1349">
        <v>0</v>
      </c>
      <c r="K155" s="572">
        <v>0</v>
      </c>
      <c r="L155" s="572">
        <v>0</v>
      </c>
      <c r="M155" s="572">
        <v>0</v>
      </c>
      <c r="N155" s="572">
        <v>0</v>
      </c>
      <c r="O155" s="572">
        <v>0</v>
      </c>
      <c r="P155" s="572">
        <v>0</v>
      </c>
      <c r="Q155" s="572">
        <v>0</v>
      </c>
      <c r="R155" s="572">
        <v>0</v>
      </c>
      <c r="S155" s="572">
        <v>0</v>
      </c>
      <c r="T155" s="572">
        <v>0</v>
      </c>
      <c r="U155" s="573">
        <v>0</v>
      </c>
      <c r="V155" s="572">
        <v>0</v>
      </c>
      <c r="W155" s="572">
        <v>0</v>
      </c>
      <c r="X155" s="572">
        <v>0</v>
      </c>
      <c r="Y155" s="572">
        <v>0</v>
      </c>
      <c r="Z155" s="572">
        <v>0</v>
      </c>
      <c r="AA155" s="572">
        <v>0</v>
      </c>
      <c r="AB155" s="572">
        <v>0</v>
      </c>
      <c r="AC155" s="572">
        <v>0</v>
      </c>
      <c r="AD155" s="572">
        <v>0</v>
      </c>
      <c r="AE155" s="572">
        <v>0</v>
      </c>
      <c r="AF155" s="572">
        <v>0</v>
      </c>
      <c r="AG155" s="573">
        <v>0</v>
      </c>
      <c r="AH155" s="43"/>
    </row>
    <row r="156" spans="1:34" s="113" customFormat="1" x14ac:dyDescent="0.35">
      <c r="A156" s="109"/>
      <c r="B156" s="571" t="s">
        <v>205</v>
      </c>
      <c r="C156" s="578">
        <v>1853818.77312</v>
      </c>
      <c r="D156" s="578">
        <v>1884789.4924800002</v>
      </c>
      <c r="E156" s="578">
        <v>1843495.2000000002</v>
      </c>
      <c r="F156" s="578"/>
      <c r="G156" s="578">
        <v>10323.573119999841</v>
      </c>
      <c r="H156" s="578">
        <v>30970.719360000221</v>
      </c>
      <c r="J156" s="587">
        <v>153624.59999999998</v>
      </c>
      <c r="K156" s="534">
        <v>153624.59999999998</v>
      </c>
      <c r="L156" s="534">
        <v>153624.59999999998</v>
      </c>
      <c r="M156" s="534">
        <v>153624.59999999998</v>
      </c>
      <c r="N156" s="534">
        <v>153624.59999999998</v>
      </c>
      <c r="O156" s="534">
        <v>153624.59999999998</v>
      </c>
      <c r="P156" s="534">
        <v>153624.59999999998</v>
      </c>
      <c r="Q156" s="534">
        <v>153624.59999999998</v>
      </c>
      <c r="R156" s="534">
        <v>153624.59999999998</v>
      </c>
      <c r="S156" s="534">
        <v>157065.79103999998</v>
      </c>
      <c r="T156" s="534">
        <v>157065.79103999998</v>
      </c>
      <c r="U156" s="565">
        <v>157065.79103999998</v>
      </c>
      <c r="V156" s="534">
        <v>157065.79103999998</v>
      </c>
      <c r="W156" s="534">
        <v>157065.79103999998</v>
      </c>
      <c r="X156" s="534">
        <v>157065.79103999998</v>
      </c>
      <c r="Y156" s="534">
        <v>157065.79103999998</v>
      </c>
      <c r="Z156" s="534">
        <v>157065.79103999998</v>
      </c>
      <c r="AA156" s="534">
        <v>157065.79103999998</v>
      </c>
      <c r="AB156" s="534">
        <v>157065.79103999998</v>
      </c>
      <c r="AC156" s="534">
        <v>157065.79103999998</v>
      </c>
      <c r="AD156" s="534">
        <v>157065.79103999998</v>
      </c>
      <c r="AE156" s="534">
        <v>157065.79103999998</v>
      </c>
      <c r="AF156" s="534">
        <v>157065.79103999998</v>
      </c>
      <c r="AG156" s="565">
        <v>157065.79103999998</v>
      </c>
      <c r="AH156" s="43"/>
    </row>
    <row r="157" spans="1:34" s="113" customFormat="1" ht="15" thickBot="1" x14ac:dyDescent="0.4">
      <c r="A157" s="109"/>
      <c r="B157" s="571"/>
      <c r="C157" s="566"/>
      <c r="D157" s="566"/>
      <c r="E157" s="566"/>
      <c r="F157" s="566"/>
      <c r="G157" s="566"/>
      <c r="H157" s="566"/>
      <c r="J157" s="587"/>
      <c r="K157" s="534"/>
      <c r="L157" s="534"/>
      <c r="M157" s="534"/>
      <c r="N157" s="534"/>
      <c r="O157" s="534"/>
      <c r="P157" s="534"/>
      <c r="Q157" s="534"/>
      <c r="R157" s="534"/>
      <c r="S157" s="534"/>
      <c r="T157" s="534"/>
      <c r="U157" s="565"/>
      <c r="V157" s="534"/>
      <c r="W157" s="534"/>
      <c r="X157" s="534"/>
      <c r="Y157" s="534"/>
      <c r="Z157" s="534"/>
      <c r="AA157" s="534"/>
      <c r="AB157" s="534"/>
      <c r="AC157" s="534"/>
      <c r="AD157" s="534"/>
      <c r="AE157" s="534"/>
      <c r="AF157" s="534"/>
      <c r="AG157" s="565"/>
      <c r="AH157" s="43"/>
    </row>
    <row r="158" spans="1:34" s="542" customFormat="1" ht="15.5" thickTop="1" thickBot="1" x14ac:dyDescent="0.4">
      <c r="A158" s="588"/>
      <c r="B158" s="589" t="s">
        <v>206</v>
      </c>
      <c r="C158" s="1277" t="s">
        <v>755</v>
      </c>
      <c r="D158" s="590" t="s">
        <v>755</v>
      </c>
      <c r="E158" s="590" t="s">
        <v>755</v>
      </c>
      <c r="F158" s="1638"/>
      <c r="G158" s="590" t="s">
        <v>755</v>
      </c>
      <c r="H158" s="1278" t="s">
        <v>755</v>
      </c>
      <c r="J158" s="1350" t="s">
        <v>755</v>
      </c>
      <c r="K158" s="590" t="s">
        <v>755</v>
      </c>
      <c r="L158" s="590" t="s">
        <v>755</v>
      </c>
      <c r="M158" s="590" t="s">
        <v>755</v>
      </c>
      <c r="N158" s="590" t="s">
        <v>755</v>
      </c>
      <c r="O158" s="590" t="s">
        <v>755</v>
      </c>
      <c r="P158" s="590" t="s">
        <v>755</v>
      </c>
      <c r="Q158" s="590" t="s">
        <v>755</v>
      </c>
      <c r="R158" s="590" t="s">
        <v>755</v>
      </c>
      <c r="S158" s="590" t="s">
        <v>755</v>
      </c>
      <c r="T158" s="590" t="s">
        <v>755</v>
      </c>
      <c r="U158" s="590" t="s">
        <v>755</v>
      </c>
      <c r="V158" s="1350" t="s">
        <v>755</v>
      </c>
      <c r="W158" s="590" t="s">
        <v>755</v>
      </c>
      <c r="X158" s="590" t="s">
        <v>755</v>
      </c>
      <c r="Y158" s="590" t="s">
        <v>755</v>
      </c>
      <c r="Z158" s="590" t="s">
        <v>755</v>
      </c>
      <c r="AA158" s="590" t="s">
        <v>755</v>
      </c>
      <c r="AB158" s="590" t="s">
        <v>755</v>
      </c>
      <c r="AC158" s="590" t="s">
        <v>755</v>
      </c>
      <c r="AD158" s="590" t="s">
        <v>755</v>
      </c>
      <c r="AE158" s="590" t="s">
        <v>755</v>
      </c>
      <c r="AF158" s="590" t="s">
        <v>755</v>
      </c>
      <c r="AG158" s="591" t="s">
        <v>755</v>
      </c>
      <c r="AH158" s="43"/>
    </row>
    <row r="159" spans="1:34" s="542" customFormat="1" ht="15.5" thickTop="1" thickBot="1" x14ac:dyDescent="0.4">
      <c r="A159" s="588"/>
      <c r="B159" s="592" t="s">
        <v>207</v>
      </c>
      <c r="C159" s="927">
        <f>AVERAGE(J159:U159)</f>
        <v>1.5000000000000005E-2</v>
      </c>
      <c r="D159" s="927">
        <f>AVERAGE(V159:AG159)</f>
        <v>1.5000000000000005E-2</v>
      </c>
      <c r="E159" s="927">
        <v>1.5000000000000005E-2</v>
      </c>
      <c r="F159" s="927"/>
      <c r="G159" s="927">
        <f t="shared" ref="G159" si="0">C159-$E159</f>
        <v>0</v>
      </c>
      <c r="H159" s="927">
        <f t="shared" ref="H159" si="1">D159-C159</f>
        <v>0</v>
      </c>
      <c r="J159" s="1351">
        <v>1.4999999999999999E-2</v>
      </c>
      <c r="K159" s="588">
        <v>1.4999999999999999E-2</v>
      </c>
      <c r="L159" s="588">
        <v>1.4999999999999999E-2</v>
      </c>
      <c r="M159" s="588">
        <v>1.4999999999999999E-2</v>
      </c>
      <c r="N159" s="588">
        <v>1.4999999999999999E-2</v>
      </c>
      <c r="O159" s="588">
        <v>1.4999999999999999E-2</v>
      </c>
      <c r="P159" s="588">
        <v>1.4999999999999999E-2</v>
      </c>
      <c r="Q159" s="588">
        <v>1.4999999999999999E-2</v>
      </c>
      <c r="R159" s="588">
        <v>1.4999999999999999E-2</v>
      </c>
      <c r="S159" s="588">
        <v>1.4999999999999999E-2</v>
      </c>
      <c r="T159" s="588">
        <v>1.4999999999999999E-2</v>
      </c>
      <c r="U159" s="593">
        <v>1.4999999999999999E-2</v>
      </c>
      <c r="V159" s="588">
        <v>1.4999999999999999E-2</v>
      </c>
      <c r="W159" s="588">
        <v>1.4999999999999999E-2</v>
      </c>
      <c r="X159" s="588">
        <v>1.4999999999999999E-2</v>
      </c>
      <c r="Y159" s="588">
        <v>1.4999999999999999E-2</v>
      </c>
      <c r="Z159" s="588">
        <v>1.4999999999999999E-2</v>
      </c>
      <c r="AA159" s="588">
        <v>1.4999999999999999E-2</v>
      </c>
      <c r="AB159" s="588">
        <v>1.4999999999999999E-2</v>
      </c>
      <c r="AC159" s="588">
        <v>1.4999999999999999E-2</v>
      </c>
      <c r="AD159" s="588">
        <v>1.4999999999999999E-2</v>
      </c>
      <c r="AE159" s="588">
        <v>1.4999999999999999E-2</v>
      </c>
      <c r="AF159" s="588">
        <v>1.4999999999999999E-2</v>
      </c>
      <c r="AG159" s="593">
        <v>1.4999999999999999E-2</v>
      </c>
      <c r="AH159" s="43"/>
    </row>
    <row r="160" spans="1:34" s="542" customFormat="1" ht="15" thickTop="1" x14ac:dyDescent="0.35">
      <c r="A160" s="588"/>
      <c r="B160" s="571" t="s">
        <v>208</v>
      </c>
      <c r="C160" s="1279" t="s">
        <v>755</v>
      </c>
      <c r="D160" s="595" t="s">
        <v>755</v>
      </c>
      <c r="E160" s="595" t="s">
        <v>755</v>
      </c>
      <c r="F160" s="1598"/>
      <c r="G160" s="595" t="s">
        <v>755</v>
      </c>
      <c r="H160" s="1280" t="s">
        <v>755</v>
      </c>
      <c r="J160" s="1266" t="s">
        <v>755</v>
      </c>
      <c r="K160" s="595" t="s">
        <v>755</v>
      </c>
      <c r="L160" s="595" t="s">
        <v>755</v>
      </c>
      <c r="M160" s="595" t="s">
        <v>755</v>
      </c>
      <c r="N160" s="595" t="s">
        <v>755</v>
      </c>
      <c r="O160" s="595" t="s">
        <v>755</v>
      </c>
      <c r="P160" s="595" t="s">
        <v>755</v>
      </c>
      <c r="Q160" s="595" t="s">
        <v>755</v>
      </c>
      <c r="R160" s="595" t="s">
        <v>755</v>
      </c>
      <c r="S160" s="595" t="s">
        <v>755</v>
      </c>
      <c r="T160" s="595" t="s">
        <v>755</v>
      </c>
      <c r="U160" s="595" t="s">
        <v>755</v>
      </c>
      <c r="V160" s="1266" t="s">
        <v>755</v>
      </c>
      <c r="W160" s="595" t="s">
        <v>755</v>
      </c>
      <c r="X160" s="595" t="s">
        <v>755</v>
      </c>
      <c r="Y160" s="595" t="s">
        <v>755</v>
      </c>
      <c r="Z160" s="595" t="s">
        <v>755</v>
      </c>
      <c r="AA160" s="595" t="s">
        <v>755</v>
      </c>
      <c r="AB160" s="595" t="s">
        <v>755</v>
      </c>
      <c r="AC160" s="595" t="s">
        <v>755</v>
      </c>
      <c r="AD160" s="595" t="s">
        <v>755</v>
      </c>
      <c r="AE160" s="595" t="s">
        <v>755</v>
      </c>
      <c r="AF160" s="595" t="s">
        <v>755</v>
      </c>
      <c r="AG160" s="596" t="s">
        <v>755</v>
      </c>
      <c r="AH160" s="43"/>
    </row>
    <row r="161" spans="1:34" s="542" customFormat="1" x14ac:dyDescent="0.35">
      <c r="A161" s="588"/>
      <c r="B161" s="571" t="s">
        <v>209</v>
      </c>
      <c r="C161" s="1281" t="s">
        <v>755</v>
      </c>
      <c r="D161" s="598" t="s">
        <v>755</v>
      </c>
      <c r="E161" s="598" t="s">
        <v>755</v>
      </c>
      <c r="F161" s="534"/>
      <c r="G161" s="598" t="s">
        <v>755</v>
      </c>
      <c r="H161" s="1282" t="s">
        <v>755</v>
      </c>
      <c r="J161" s="1267" t="s">
        <v>755</v>
      </c>
      <c r="K161" s="598" t="s">
        <v>755</v>
      </c>
      <c r="L161" s="598" t="s">
        <v>755</v>
      </c>
      <c r="M161" s="598" t="s">
        <v>755</v>
      </c>
      <c r="N161" s="598" t="s">
        <v>755</v>
      </c>
      <c r="O161" s="598" t="s">
        <v>755</v>
      </c>
      <c r="P161" s="598" t="s">
        <v>755</v>
      </c>
      <c r="Q161" s="598" t="s">
        <v>755</v>
      </c>
      <c r="R161" s="598" t="s">
        <v>755</v>
      </c>
      <c r="S161" s="598" t="s">
        <v>755</v>
      </c>
      <c r="T161" s="598" t="s">
        <v>755</v>
      </c>
      <c r="U161" s="598" t="s">
        <v>755</v>
      </c>
      <c r="V161" s="1267" t="s">
        <v>755</v>
      </c>
      <c r="W161" s="598" t="s">
        <v>755</v>
      </c>
      <c r="X161" s="598" t="s">
        <v>755</v>
      </c>
      <c r="Y161" s="598" t="s">
        <v>755</v>
      </c>
      <c r="Z161" s="598" t="s">
        <v>755</v>
      </c>
      <c r="AA161" s="598" t="s">
        <v>755</v>
      </c>
      <c r="AB161" s="598" t="s">
        <v>755</v>
      </c>
      <c r="AC161" s="598" t="s">
        <v>755</v>
      </c>
      <c r="AD161" s="598" t="s">
        <v>755</v>
      </c>
      <c r="AE161" s="598" t="s">
        <v>755</v>
      </c>
      <c r="AF161" s="598" t="s">
        <v>755</v>
      </c>
      <c r="AG161" s="599" t="s">
        <v>755</v>
      </c>
      <c r="AH161" s="43"/>
    </row>
    <row r="162" spans="1:34" s="113" customFormat="1" x14ac:dyDescent="0.35">
      <c r="A162" s="588"/>
      <c r="B162" s="571" t="s">
        <v>210</v>
      </c>
      <c r="C162" s="1283" t="s">
        <v>755</v>
      </c>
      <c r="D162" s="600" t="s">
        <v>755</v>
      </c>
      <c r="E162" s="600" t="s">
        <v>755</v>
      </c>
      <c r="F162" s="572"/>
      <c r="G162" s="600" t="s">
        <v>755</v>
      </c>
      <c r="H162" s="1284" t="s">
        <v>755</v>
      </c>
      <c r="J162" s="1352" t="s">
        <v>755</v>
      </c>
      <c r="K162" s="600" t="s">
        <v>755</v>
      </c>
      <c r="L162" s="600" t="s">
        <v>755</v>
      </c>
      <c r="M162" s="600" t="s">
        <v>755</v>
      </c>
      <c r="N162" s="600" t="s">
        <v>755</v>
      </c>
      <c r="O162" s="600" t="s">
        <v>755</v>
      </c>
      <c r="P162" s="600" t="s">
        <v>755</v>
      </c>
      <c r="Q162" s="600" t="s">
        <v>755</v>
      </c>
      <c r="R162" s="600" t="s">
        <v>755</v>
      </c>
      <c r="S162" s="600" t="s">
        <v>755</v>
      </c>
      <c r="T162" s="600" t="s">
        <v>755</v>
      </c>
      <c r="U162" s="600" t="s">
        <v>755</v>
      </c>
      <c r="V162" s="1352" t="s">
        <v>755</v>
      </c>
      <c r="W162" s="600" t="s">
        <v>755</v>
      </c>
      <c r="X162" s="600" t="s">
        <v>755</v>
      </c>
      <c r="Y162" s="600" t="s">
        <v>755</v>
      </c>
      <c r="Z162" s="600" t="s">
        <v>755</v>
      </c>
      <c r="AA162" s="600" t="s">
        <v>755</v>
      </c>
      <c r="AB162" s="600" t="s">
        <v>755</v>
      </c>
      <c r="AC162" s="600" t="s">
        <v>755</v>
      </c>
      <c r="AD162" s="600" t="s">
        <v>755</v>
      </c>
      <c r="AE162" s="600" t="s">
        <v>755</v>
      </c>
      <c r="AF162" s="600" t="s">
        <v>755</v>
      </c>
      <c r="AG162" s="601" t="s">
        <v>755</v>
      </c>
      <c r="AH162" s="43"/>
    </row>
    <row r="163" spans="1:34" s="113" customFormat="1" ht="15" thickBot="1" x14ac:dyDescent="0.4">
      <c r="A163" s="588"/>
      <c r="B163" s="571" t="s">
        <v>211</v>
      </c>
      <c r="C163" s="1285" t="s">
        <v>755</v>
      </c>
      <c r="D163" s="602" t="s">
        <v>755</v>
      </c>
      <c r="E163" s="602" t="s">
        <v>755</v>
      </c>
      <c r="F163" s="1639"/>
      <c r="G163" s="602" t="s">
        <v>755</v>
      </c>
      <c r="H163" s="1286" t="s">
        <v>755</v>
      </c>
      <c r="J163" s="1353" t="s">
        <v>755</v>
      </c>
      <c r="K163" s="602" t="s">
        <v>755</v>
      </c>
      <c r="L163" s="602" t="s">
        <v>755</v>
      </c>
      <c r="M163" s="602" t="s">
        <v>755</v>
      </c>
      <c r="N163" s="602" t="s">
        <v>755</v>
      </c>
      <c r="O163" s="602" t="s">
        <v>755</v>
      </c>
      <c r="P163" s="602" t="s">
        <v>755</v>
      </c>
      <c r="Q163" s="602" t="s">
        <v>755</v>
      </c>
      <c r="R163" s="602" t="s">
        <v>755</v>
      </c>
      <c r="S163" s="602" t="s">
        <v>755</v>
      </c>
      <c r="T163" s="602" t="s">
        <v>755</v>
      </c>
      <c r="U163" s="602" t="s">
        <v>755</v>
      </c>
      <c r="V163" s="1353" t="s">
        <v>755</v>
      </c>
      <c r="W163" s="602" t="s">
        <v>755</v>
      </c>
      <c r="X163" s="602" t="s">
        <v>755</v>
      </c>
      <c r="Y163" s="602" t="s">
        <v>755</v>
      </c>
      <c r="Z163" s="602" t="s">
        <v>755</v>
      </c>
      <c r="AA163" s="602" t="s">
        <v>755</v>
      </c>
      <c r="AB163" s="602" t="s">
        <v>755</v>
      </c>
      <c r="AC163" s="602" t="s">
        <v>755</v>
      </c>
      <c r="AD163" s="602" t="s">
        <v>755</v>
      </c>
      <c r="AE163" s="602" t="s">
        <v>755</v>
      </c>
      <c r="AF163" s="602" t="s">
        <v>755</v>
      </c>
      <c r="AG163" s="603" t="s">
        <v>755</v>
      </c>
      <c r="AH163" s="43"/>
    </row>
    <row r="164" spans="1:34" s="113" customFormat="1" ht="15.5" thickTop="1" thickBot="1" x14ac:dyDescent="0.4">
      <c r="A164" s="588"/>
      <c r="B164" s="571"/>
      <c r="C164" s="927"/>
      <c r="D164" s="927"/>
      <c r="E164" s="927"/>
      <c r="F164" s="927"/>
      <c r="G164" s="927"/>
      <c r="H164" s="927"/>
      <c r="J164" s="587"/>
      <c r="K164" s="534"/>
      <c r="L164" s="534"/>
      <c r="M164" s="534"/>
      <c r="N164" s="534"/>
      <c r="O164" s="534"/>
      <c r="P164" s="534"/>
      <c r="Q164" s="534"/>
      <c r="R164" s="534"/>
      <c r="S164" s="534"/>
      <c r="T164" s="534"/>
      <c r="U164" s="565"/>
      <c r="V164" s="534"/>
      <c r="W164" s="534"/>
      <c r="X164" s="534"/>
      <c r="Y164" s="534"/>
      <c r="Z164" s="534"/>
      <c r="AA164" s="534"/>
      <c r="AB164" s="534"/>
      <c r="AC164" s="534"/>
      <c r="AD164" s="534"/>
      <c r="AE164" s="534"/>
      <c r="AF164" s="534"/>
      <c r="AG164" s="565"/>
      <c r="AH164" s="43"/>
    </row>
    <row r="165" spans="1:34" s="113" customFormat="1" ht="15.5" thickTop="1" thickBot="1" x14ac:dyDescent="0.4">
      <c r="A165" s="112"/>
      <c r="B165" s="575" t="s">
        <v>212</v>
      </c>
      <c r="C165" s="1287" t="s">
        <v>755</v>
      </c>
      <c r="D165" s="605" t="s">
        <v>755</v>
      </c>
      <c r="E165" s="605" t="s">
        <v>755</v>
      </c>
      <c r="F165" s="1624" t="s">
        <v>755</v>
      </c>
      <c r="G165" s="605" t="s">
        <v>755</v>
      </c>
      <c r="H165" s="1288" t="s">
        <v>755</v>
      </c>
      <c r="J165" s="1252" t="s">
        <v>755</v>
      </c>
      <c r="K165" s="605" t="s">
        <v>755</v>
      </c>
      <c r="L165" s="605" t="s">
        <v>755</v>
      </c>
      <c r="M165" s="605" t="s">
        <v>755</v>
      </c>
      <c r="N165" s="605" t="s">
        <v>755</v>
      </c>
      <c r="O165" s="605" t="s">
        <v>755</v>
      </c>
      <c r="P165" s="605" t="s">
        <v>755</v>
      </c>
      <c r="Q165" s="605" t="s">
        <v>755</v>
      </c>
      <c r="R165" s="605" t="s">
        <v>755</v>
      </c>
      <c r="S165" s="605" t="s">
        <v>755</v>
      </c>
      <c r="T165" s="605" t="s">
        <v>755</v>
      </c>
      <c r="U165" s="605" t="s">
        <v>755</v>
      </c>
      <c r="V165" s="1252" t="s">
        <v>755</v>
      </c>
      <c r="W165" s="605" t="s">
        <v>755</v>
      </c>
      <c r="X165" s="605" t="s">
        <v>755</v>
      </c>
      <c r="Y165" s="605" t="s">
        <v>755</v>
      </c>
      <c r="Z165" s="605" t="s">
        <v>755</v>
      </c>
      <c r="AA165" s="605" t="s">
        <v>755</v>
      </c>
      <c r="AB165" s="605" t="s">
        <v>755</v>
      </c>
      <c r="AC165" s="605" t="s">
        <v>755</v>
      </c>
      <c r="AD165" s="605" t="s">
        <v>755</v>
      </c>
      <c r="AE165" s="605" t="s">
        <v>755</v>
      </c>
      <c r="AF165" s="605" t="s">
        <v>755</v>
      </c>
      <c r="AG165" s="606" t="s">
        <v>755</v>
      </c>
      <c r="AH165" s="43"/>
    </row>
    <row r="166" spans="1:34" s="113" customFormat="1" ht="15" thickTop="1" x14ac:dyDescent="0.35">
      <c r="A166" s="588"/>
      <c r="B166" s="571"/>
      <c r="C166" s="566"/>
      <c r="D166" s="566"/>
      <c r="E166" s="566"/>
      <c r="F166" s="566"/>
      <c r="G166" s="566"/>
      <c r="H166" s="566"/>
      <c r="J166" s="579"/>
      <c r="K166" s="104"/>
      <c r="L166" s="104"/>
      <c r="M166" s="104"/>
      <c r="N166" s="104"/>
      <c r="O166" s="104"/>
      <c r="P166" s="104"/>
      <c r="Q166" s="534"/>
      <c r="R166" s="534"/>
      <c r="S166" s="534"/>
      <c r="T166" s="534"/>
      <c r="U166" s="565"/>
      <c r="V166" s="104"/>
      <c r="W166" s="104"/>
      <c r="X166" s="104"/>
      <c r="Y166" s="104"/>
      <c r="Z166" s="104"/>
      <c r="AA166" s="104"/>
      <c r="AB166" s="104"/>
      <c r="AC166" s="534"/>
      <c r="AD166" s="534"/>
      <c r="AE166" s="534"/>
      <c r="AF166" s="534"/>
      <c r="AG166" s="565"/>
      <c r="AH166" s="43"/>
    </row>
    <row r="167" spans="1:34" s="113" customFormat="1" x14ac:dyDescent="0.35">
      <c r="A167" s="104"/>
      <c r="B167" s="552" t="s">
        <v>213</v>
      </c>
      <c r="C167" s="544">
        <f>AVERAGE(J167:U167)</f>
        <v>340</v>
      </c>
      <c r="D167" s="544">
        <f>AVERAGE(V167:AG167)</f>
        <v>340</v>
      </c>
      <c r="E167" s="544">
        <v>340</v>
      </c>
      <c r="F167" s="544"/>
      <c r="G167" s="544">
        <f>C167-$E167</f>
        <v>0</v>
      </c>
      <c r="H167" s="544">
        <f t="shared" ref="H167:H170" si="2">D167-C167</f>
        <v>0</v>
      </c>
      <c r="J167" s="579">
        <f t="shared" ref="J167:AG167" si="3">J34+J35+J36</f>
        <v>340</v>
      </c>
      <c r="K167" s="104">
        <f t="shared" si="3"/>
        <v>340</v>
      </c>
      <c r="L167" s="104">
        <f t="shared" si="3"/>
        <v>340</v>
      </c>
      <c r="M167" s="104">
        <f t="shared" si="3"/>
        <v>340</v>
      </c>
      <c r="N167" s="104">
        <f t="shared" si="3"/>
        <v>340</v>
      </c>
      <c r="O167" s="104">
        <f t="shared" si="3"/>
        <v>340</v>
      </c>
      <c r="P167" s="104">
        <f t="shared" si="3"/>
        <v>340</v>
      </c>
      <c r="Q167" s="104">
        <f t="shared" si="3"/>
        <v>340</v>
      </c>
      <c r="R167" s="104">
        <f t="shared" si="3"/>
        <v>340</v>
      </c>
      <c r="S167" s="104">
        <f t="shared" si="3"/>
        <v>340</v>
      </c>
      <c r="T167" s="104">
        <f t="shared" si="3"/>
        <v>340</v>
      </c>
      <c r="U167" s="543">
        <f t="shared" si="3"/>
        <v>340</v>
      </c>
      <c r="V167" s="104">
        <f t="shared" si="3"/>
        <v>340</v>
      </c>
      <c r="W167" s="104">
        <f t="shared" si="3"/>
        <v>340</v>
      </c>
      <c r="X167" s="104">
        <f t="shared" si="3"/>
        <v>340</v>
      </c>
      <c r="Y167" s="104">
        <f t="shared" si="3"/>
        <v>340</v>
      </c>
      <c r="Z167" s="104">
        <f t="shared" si="3"/>
        <v>340</v>
      </c>
      <c r="AA167" s="104">
        <f t="shared" si="3"/>
        <v>340</v>
      </c>
      <c r="AB167" s="104">
        <f t="shared" si="3"/>
        <v>340</v>
      </c>
      <c r="AC167" s="104">
        <f t="shared" si="3"/>
        <v>340</v>
      </c>
      <c r="AD167" s="104">
        <f t="shared" si="3"/>
        <v>340</v>
      </c>
      <c r="AE167" s="104">
        <f t="shared" si="3"/>
        <v>340</v>
      </c>
      <c r="AF167" s="104">
        <f t="shared" si="3"/>
        <v>340</v>
      </c>
      <c r="AG167" s="543">
        <f t="shared" si="3"/>
        <v>340</v>
      </c>
      <c r="AH167" s="43"/>
    </row>
    <row r="168" spans="1:34" s="113" customFormat="1" x14ac:dyDescent="0.35">
      <c r="A168" s="109">
        <v>12195</v>
      </c>
      <c r="B168" s="571" t="s">
        <v>171</v>
      </c>
      <c r="C168" s="566">
        <f>SUM(J168:U168)</f>
        <v>6761493.5039999988</v>
      </c>
      <c r="D168" s="566">
        <f>SUM(V168:AG168)</f>
        <v>6874454.015999998</v>
      </c>
      <c r="E168" s="566">
        <v>6723840</v>
      </c>
      <c r="F168" s="566"/>
      <c r="G168" s="566">
        <f>C168-$E168</f>
        <v>37653.503999998793</v>
      </c>
      <c r="H168" s="566">
        <f t="shared" si="2"/>
        <v>112960.51199999917</v>
      </c>
      <c r="J168" s="587">
        <f t="shared" ref="J168:AG168" si="4">J167*1000*J51</f>
        <v>560320</v>
      </c>
      <c r="K168" s="534">
        <f t="shared" si="4"/>
        <v>560320</v>
      </c>
      <c r="L168" s="534">
        <f t="shared" si="4"/>
        <v>560320</v>
      </c>
      <c r="M168" s="534">
        <f t="shared" si="4"/>
        <v>560320</v>
      </c>
      <c r="N168" s="534">
        <f t="shared" si="4"/>
        <v>560320</v>
      </c>
      <c r="O168" s="534">
        <f t="shared" si="4"/>
        <v>560320</v>
      </c>
      <c r="P168" s="534">
        <f t="shared" si="4"/>
        <v>560320</v>
      </c>
      <c r="Q168" s="534">
        <f t="shared" si="4"/>
        <v>560320</v>
      </c>
      <c r="R168" s="534">
        <f t="shared" si="4"/>
        <v>560320</v>
      </c>
      <c r="S168" s="534">
        <f t="shared" si="4"/>
        <v>572871.16799999995</v>
      </c>
      <c r="T168" s="534">
        <f t="shared" si="4"/>
        <v>572871.16799999995</v>
      </c>
      <c r="U168" s="565">
        <f t="shared" si="4"/>
        <v>572871.16799999995</v>
      </c>
      <c r="V168" s="534">
        <f t="shared" si="4"/>
        <v>572871.16799999995</v>
      </c>
      <c r="W168" s="534">
        <f t="shared" si="4"/>
        <v>572871.16799999995</v>
      </c>
      <c r="X168" s="534">
        <f t="shared" si="4"/>
        <v>572871.16799999995</v>
      </c>
      <c r="Y168" s="534">
        <f t="shared" si="4"/>
        <v>572871.16799999995</v>
      </c>
      <c r="Z168" s="534">
        <f t="shared" si="4"/>
        <v>572871.16799999995</v>
      </c>
      <c r="AA168" s="534">
        <f t="shared" si="4"/>
        <v>572871.16799999995</v>
      </c>
      <c r="AB168" s="534">
        <f t="shared" si="4"/>
        <v>572871.16799999995</v>
      </c>
      <c r="AC168" s="534">
        <f t="shared" si="4"/>
        <v>572871.16799999995</v>
      </c>
      <c r="AD168" s="534">
        <f t="shared" si="4"/>
        <v>572871.16799999995</v>
      </c>
      <c r="AE168" s="534">
        <f t="shared" si="4"/>
        <v>572871.16799999995</v>
      </c>
      <c r="AF168" s="534">
        <f t="shared" si="4"/>
        <v>572871.16799999995</v>
      </c>
      <c r="AG168" s="565">
        <f t="shared" si="4"/>
        <v>572871.16799999995</v>
      </c>
      <c r="AH168" s="43"/>
    </row>
    <row r="169" spans="1:34" s="113" customFormat="1" x14ac:dyDescent="0.35">
      <c r="A169" s="109">
        <v>12195</v>
      </c>
      <c r="B169" s="571" t="s">
        <v>172</v>
      </c>
      <c r="C169" s="574">
        <f>SUM(J169:U169)</f>
        <v>1296499.9679999999</v>
      </c>
      <c r="D169" s="574">
        <f>SUM(V169:AG169)</f>
        <v>1318159.8719999997</v>
      </c>
      <c r="E169" s="574">
        <v>1289280</v>
      </c>
      <c r="F169" s="574"/>
      <c r="G169" s="574">
        <f>C169-$E169</f>
        <v>7219.9679999998771</v>
      </c>
      <c r="H169" s="574">
        <f t="shared" si="2"/>
        <v>21659.903999999864</v>
      </c>
      <c r="J169" s="1349">
        <f t="shared" ref="J169:AG169" si="5">+J52*J167*1000</f>
        <v>107440</v>
      </c>
      <c r="K169" s="572">
        <f t="shared" si="5"/>
        <v>107440</v>
      </c>
      <c r="L169" s="572">
        <f t="shared" si="5"/>
        <v>107440</v>
      </c>
      <c r="M169" s="572">
        <f t="shared" si="5"/>
        <v>107440</v>
      </c>
      <c r="N169" s="572">
        <f t="shared" si="5"/>
        <v>107440</v>
      </c>
      <c r="O169" s="572">
        <f t="shared" si="5"/>
        <v>107440</v>
      </c>
      <c r="P169" s="572">
        <f t="shared" si="5"/>
        <v>107440</v>
      </c>
      <c r="Q169" s="572">
        <f t="shared" si="5"/>
        <v>107440</v>
      </c>
      <c r="R169" s="572">
        <f t="shared" si="5"/>
        <v>107440</v>
      </c>
      <c r="S169" s="572">
        <f t="shared" si="5"/>
        <v>109846.656</v>
      </c>
      <c r="T169" s="572">
        <f t="shared" si="5"/>
        <v>109846.656</v>
      </c>
      <c r="U169" s="573">
        <f t="shared" si="5"/>
        <v>109846.656</v>
      </c>
      <c r="V169" s="572">
        <f t="shared" si="5"/>
        <v>109846.656</v>
      </c>
      <c r="W169" s="572">
        <f t="shared" si="5"/>
        <v>109846.656</v>
      </c>
      <c r="X169" s="572">
        <f t="shared" si="5"/>
        <v>109846.656</v>
      </c>
      <c r="Y169" s="572">
        <f t="shared" si="5"/>
        <v>109846.656</v>
      </c>
      <c r="Z169" s="572">
        <f t="shared" si="5"/>
        <v>109846.656</v>
      </c>
      <c r="AA169" s="572">
        <f t="shared" si="5"/>
        <v>109846.656</v>
      </c>
      <c r="AB169" s="572">
        <f t="shared" si="5"/>
        <v>109846.656</v>
      </c>
      <c r="AC169" s="572">
        <f t="shared" si="5"/>
        <v>109846.656</v>
      </c>
      <c r="AD169" s="572">
        <f t="shared" si="5"/>
        <v>109846.656</v>
      </c>
      <c r="AE169" s="572">
        <f t="shared" si="5"/>
        <v>109846.656</v>
      </c>
      <c r="AF169" s="572">
        <f t="shared" si="5"/>
        <v>109846.656</v>
      </c>
      <c r="AG169" s="573">
        <f t="shared" si="5"/>
        <v>109846.656</v>
      </c>
      <c r="AH169" s="43"/>
    </row>
    <row r="170" spans="1:34" s="546" customFormat="1" x14ac:dyDescent="0.35">
      <c r="A170" s="109"/>
      <c r="B170" s="571" t="s">
        <v>214</v>
      </c>
      <c r="C170" s="566">
        <f t="shared" ref="C170:D170" si="6">SUM(C168:C169)</f>
        <v>8057993.4719999991</v>
      </c>
      <c r="D170" s="566">
        <f t="shared" si="6"/>
        <v>8192613.8879999975</v>
      </c>
      <c r="E170" s="566">
        <v>8013120</v>
      </c>
      <c r="F170" s="566"/>
      <c r="G170" s="566">
        <f>C170-$E170</f>
        <v>44873.471999999136</v>
      </c>
      <c r="H170" s="566">
        <f t="shared" si="2"/>
        <v>134620.41599999834</v>
      </c>
      <c r="J170" s="587">
        <f t="shared" ref="J170:U170" si="7">SUM(J168:J169)</f>
        <v>667760</v>
      </c>
      <c r="K170" s="534">
        <f t="shared" si="7"/>
        <v>667760</v>
      </c>
      <c r="L170" s="534">
        <f t="shared" si="7"/>
        <v>667760</v>
      </c>
      <c r="M170" s="534">
        <f t="shared" si="7"/>
        <v>667760</v>
      </c>
      <c r="N170" s="534">
        <f t="shared" si="7"/>
        <v>667760</v>
      </c>
      <c r="O170" s="534">
        <f t="shared" si="7"/>
        <v>667760</v>
      </c>
      <c r="P170" s="534">
        <f t="shared" si="7"/>
        <v>667760</v>
      </c>
      <c r="Q170" s="534">
        <f t="shared" si="7"/>
        <v>667760</v>
      </c>
      <c r="R170" s="534">
        <f t="shared" si="7"/>
        <v>667760</v>
      </c>
      <c r="S170" s="534">
        <f t="shared" si="7"/>
        <v>682717.82399999991</v>
      </c>
      <c r="T170" s="534">
        <f t="shared" si="7"/>
        <v>682717.82399999991</v>
      </c>
      <c r="U170" s="565">
        <f t="shared" si="7"/>
        <v>682717.82399999991</v>
      </c>
      <c r="V170" s="534">
        <f t="shared" ref="V170:AG170" si="8">SUM(V168:V169)</f>
        <v>682717.82399999991</v>
      </c>
      <c r="W170" s="534">
        <f t="shared" si="8"/>
        <v>682717.82399999991</v>
      </c>
      <c r="X170" s="534">
        <f t="shared" si="8"/>
        <v>682717.82399999991</v>
      </c>
      <c r="Y170" s="534">
        <f t="shared" si="8"/>
        <v>682717.82399999991</v>
      </c>
      <c r="Z170" s="534">
        <f t="shared" si="8"/>
        <v>682717.82399999991</v>
      </c>
      <c r="AA170" s="534">
        <f t="shared" si="8"/>
        <v>682717.82399999991</v>
      </c>
      <c r="AB170" s="534">
        <f t="shared" si="8"/>
        <v>682717.82399999991</v>
      </c>
      <c r="AC170" s="534">
        <f t="shared" si="8"/>
        <v>682717.82399999991</v>
      </c>
      <c r="AD170" s="534">
        <f t="shared" si="8"/>
        <v>682717.82399999991</v>
      </c>
      <c r="AE170" s="534">
        <f t="shared" si="8"/>
        <v>682717.82399999991</v>
      </c>
      <c r="AF170" s="534">
        <f t="shared" si="8"/>
        <v>682717.82399999991</v>
      </c>
      <c r="AG170" s="565">
        <f t="shared" si="8"/>
        <v>682717.82399999991</v>
      </c>
      <c r="AH170" s="43"/>
    </row>
    <row r="171" spans="1:34" s="546" customFormat="1" x14ac:dyDescent="0.35">
      <c r="A171" s="109"/>
      <c r="B171" s="571"/>
      <c r="C171" s="549"/>
      <c r="D171" s="549"/>
      <c r="E171" s="549"/>
      <c r="F171" s="549"/>
      <c r="G171" s="549"/>
      <c r="H171" s="549"/>
      <c r="J171" s="587"/>
      <c r="K171" s="534"/>
      <c r="L171" s="534"/>
      <c r="M171" s="534"/>
      <c r="N171" s="534"/>
      <c r="O171" s="534"/>
      <c r="P171" s="534"/>
      <c r="Q171" s="534"/>
      <c r="R171" s="534"/>
      <c r="S171" s="534"/>
      <c r="T171" s="534"/>
      <c r="U171" s="565"/>
      <c r="V171" s="534"/>
      <c r="W171" s="534"/>
      <c r="X171" s="534"/>
      <c r="Y171" s="534"/>
      <c r="Z171" s="534"/>
      <c r="AA171" s="534"/>
      <c r="AB171" s="534"/>
      <c r="AC171" s="534"/>
      <c r="AD171" s="534"/>
      <c r="AE171" s="534"/>
      <c r="AF171" s="534"/>
      <c r="AG171" s="565"/>
      <c r="AH171" s="43"/>
    </row>
    <row r="172" spans="1:34" s="113" customFormat="1" x14ac:dyDescent="0.35">
      <c r="A172" s="109"/>
      <c r="B172" s="571" t="s">
        <v>215</v>
      </c>
      <c r="C172" s="566">
        <f>SUM(J172:U172)</f>
        <v>4056856.2806400005</v>
      </c>
      <c r="D172" s="566">
        <f t="shared" ref="D172:D174" si="9">SUM(V172:AG172)</f>
        <v>4124631.9225600003</v>
      </c>
      <c r="E172" s="566">
        <v>4034264.4000000008</v>
      </c>
      <c r="F172" s="566"/>
      <c r="G172" s="566">
        <f>C172-$E172</f>
        <v>22591.880639999639</v>
      </c>
      <c r="H172" s="566">
        <f t="shared" ref="H172:H175" si="10">D172-C172</f>
        <v>67775.641919999849</v>
      </c>
      <c r="J172" s="587">
        <f t="shared" ref="J172:AG172" si="11">+J55*342.7*1000</f>
        <v>336188.7</v>
      </c>
      <c r="K172" s="534">
        <f t="shared" si="11"/>
        <v>336188.7</v>
      </c>
      <c r="L172" s="534">
        <f t="shared" si="11"/>
        <v>336188.7</v>
      </c>
      <c r="M172" s="534">
        <f t="shared" si="11"/>
        <v>336188.7</v>
      </c>
      <c r="N172" s="534">
        <f t="shared" si="11"/>
        <v>336188.7</v>
      </c>
      <c r="O172" s="534">
        <f t="shared" si="11"/>
        <v>336188.7</v>
      </c>
      <c r="P172" s="534">
        <f t="shared" si="11"/>
        <v>336188.7</v>
      </c>
      <c r="Q172" s="534">
        <f t="shared" si="11"/>
        <v>336188.7</v>
      </c>
      <c r="R172" s="534">
        <f t="shared" si="11"/>
        <v>336188.7</v>
      </c>
      <c r="S172" s="534">
        <f t="shared" si="11"/>
        <v>343719.32688000001</v>
      </c>
      <c r="T172" s="534">
        <f t="shared" si="11"/>
        <v>343719.32688000001</v>
      </c>
      <c r="U172" s="565">
        <f t="shared" si="11"/>
        <v>343719.32688000001</v>
      </c>
      <c r="V172" s="534">
        <f t="shared" si="11"/>
        <v>343719.32688000001</v>
      </c>
      <c r="W172" s="534">
        <f t="shared" si="11"/>
        <v>343719.32688000001</v>
      </c>
      <c r="X172" s="534">
        <f t="shared" si="11"/>
        <v>343719.32688000001</v>
      </c>
      <c r="Y172" s="534">
        <f t="shared" si="11"/>
        <v>343719.32688000001</v>
      </c>
      <c r="Z172" s="534">
        <f t="shared" si="11"/>
        <v>343719.32688000001</v>
      </c>
      <c r="AA172" s="534">
        <f t="shared" si="11"/>
        <v>343719.32688000001</v>
      </c>
      <c r="AB172" s="534">
        <f t="shared" si="11"/>
        <v>343719.32688000001</v>
      </c>
      <c r="AC172" s="534">
        <f t="shared" si="11"/>
        <v>343719.32688000001</v>
      </c>
      <c r="AD172" s="534">
        <f t="shared" si="11"/>
        <v>343719.32688000001</v>
      </c>
      <c r="AE172" s="534">
        <f t="shared" si="11"/>
        <v>343719.32688000001</v>
      </c>
      <c r="AF172" s="534">
        <f t="shared" si="11"/>
        <v>343719.32688000001</v>
      </c>
      <c r="AG172" s="565">
        <f t="shared" si="11"/>
        <v>343719.32688000001</v>
      </c>
      <c r="AH172" s="43"/>
    </row>
    <row r="173" spans="1:34" s="546" customFormat="1" x14ac:dyDescent="0.35">
      <c r="A173" s="109"/>
      <c r="B173" s="571" t="s">
        <v>216</v>
      </c>
      <c r="C173" s="566">
        <f>SUM(J173:U173)</f>
        <v>0</v>
      </c>
      <c r="D173" s="566">
        <f t="shared" si="9"/>
        <v>0</v>
      </c>
      <c r="E173" s="566">
        <v>0</v>
      </c>
      <c r="F173" s="566"/>
      <c r="G173" s="566">
        <f>C173-$E173</f>
        <v>0</v>
      </c>
      <c r="H173" s="566">
        <f t="shared" si="10"/>
        <v>0</v>
      </c>
      <c r="J173" s="587">
        <f t="shared" ref="J173:AG173" si="12">+J56*342.7*1000</f>
        <v>0</v>
      </c>
      <c r="K173" s="534">
        <f t="shared" si="12"/>
        <v>0</v>
      </c>
      <c r="L173" s="534">
        <f t="shared" si="12"/>
        <v>0</v>
      </c>
      <c r="M173" s="534">
        <f t="shared" si="12"/>
        <v>0</v>
      </c>
      <c r="N173" s="534">
        <f t="shared" si="12"/>
        <v>0</v>
      </c>
      <c r="O173" s="534">
        <f t="shared" si="12"/>
        <v>0</v>
      </c>
      <c r="P173" s="534">
        <f t="shared" si="12"/>
        <v>0</v>
      </c>
      <c r="Q173" s="534">
        <f t="shared" si="12"/>
        <v>0</v>
      </c>
      <c r="R173" s="534">
        <f t="shared" si="12"/>
        <v>0</v>
      </c>
      <c r="S173" s="534">
        <f t="shared" si="12"/>
        <v>0</v>
      </c>
      <c r="T173" s="534">
        <f t="shared" si="12"/>
        <v>0</v>
      </c>
      <c r="U173" s="565">
        <f t="shared" si="12"/>
        <v>0</v>
      </c>
      <c r="V173" s="534">
        <f t="shared" si="12"/>
        <v>0</v>
      </c>
      <c r="W173" s="534">
        <f t="shared" si="12"/>
        <v>0</v>
      </c>
      <c r="X173" s="534">
        <f t="shared" si="12"/>
        <v>0</v>
      </c>
      <c r="Y173" s="534">
        <f t="shared" si="12"/>
        <v>0</v>
      </c>
      <c r="Z173" s="534">
        <f t="shared" si="12"/>
        <v>0</v>
      </c>
      <c r="AA173" s="534">
        <f t="shared" si="12"/>
        <v>0</v>
      </c>
      <c r="AB173" s="534">
        <f t="shared" si="12"/>
        <v>0</v>
      </c>
      <c r="AC173" s="534">
        <f t="shared" si="12"/>
        <v>0</v>
      </c>
      <c r="AD173" s="534">
        <f t="shared" si="12"/>
        <v>0</v>
      </c>
      <c r="AE173" s="534">
        <f t="shared" si="12"/>
        <v>0</v>
      </c>
      <c r="AF173" s="534">
        <f t="shared" si="12"/>
        <v>0</v>
      </c>
      <c r="AG173" s="565">
        <f t="shared" si="12"/>
        <v>0</v>
      </c>
      <c r="AH173" s="43"/>
    </row>
    <row r="174" spans="1:34" s="113" customFormat="1" x14ac:dyDescent="0.35">
      <c r="A174" s="109"/>
      <c r="B174" s="571" t="s">
        <v>217</v>
      </c>
      <c r="C174" s="574">
        <f>SUM(J174:U174)</f>
        <v>0</v>
      </c>
      <c r="D174" s="574">
        <f t="shared" si="9"/>
        <v>0</v>
      </c>
      <c r="E174" s="574">
        <v>0</v>
      </c>
      <c r="F174" s="574"/>
      <c r="G174" s="574">
        <f>C174-$E174</f>
        <v>0</v>
      </c>
      <c r="H174" s="574">
        <f t="shared" si="10"/>
        <v>0</v>
      </c>
      <c r="J174" s="1349">
        <f t="shared" ref="J174:AG174" si="13">+J57*342.7*1000</f>
        <v>0</v>
      </c>
      <c r="K174" s="572">
        <f t="shared" si="13"/>
        <v>0</v>
      </c>
      <c r="L174" s="572">
        <f t="shared" si="13"/>
        <v>0</v>
      </c>
      <c r="M174" s="572">
        <f t="shared" si="13"/>
        <v>0</v>
      </c>
      <c r="N174" s="572">
        <f t="shared" si="13"/>
        <v>0</v>
      </c>
      <c r="O174" s="572">
        <f t="shared" si="13"/>
        <v>0</v>
      </c>
      <c r="P174" s="572">
        <f t="shared" si="13"/>
        <v>0</v>
      </c>
      <c r="Q174" s="572">
        <f t="shared" si="13"/>
        <v>0</v>
      </c>
      <c r="R174" s="572">
        <f t="shared" si="13"/>
        <v>0</v>
      </c>
      <c r="S174" s="572">
        <f t="shared" si="13"/>
        <v>0</v>
      </c>
      <c r="T174" s="572">
        <f t="shared" si="13"/>
        <v>0</v>
      </c>
      <c r="U174" s="573">
        <f t="shared" si="13"/>
        <v>0</v>
      </c>
      <c r="V174" s="572">
        <f t="shared" si="13"/>
        <v>0</v>
      </c>
      <c r="W174" s="572">
        <f t="shared" si="13"/>
        <v>0</v>
      </c>
      <c r="X174" s="572">
        <f t="shared" si="13"/>
        <v>0</v>
      </c>
      <c r="Y174" s="572">
        <f t="shared" si="13"/>
        <v>0</v>
      </c>
      <c r="Z174" s="572">
        <f t="shared" si="13"/>
        <v>0</v>
      </c>
      <c r="AA174" s="572">
        <f t="shared" si="13"/>
        <v>0</v>
      </c>
      <c r="AB174" s="572">
        <f t="shared" si="13"/>
        <v>0</v>
      </c>
      <c r="AC174" s="572">
        <f t="shared" si="13"/>
        <v>0</v>
      </c>
      <c r="AD174" s="572">
        <f t="shared" si="13"/>
        <v>0</v>
      </c>
      <c r="AE174" s="572">
        <f t="shared" si="13"/>
        <v>0</v>
      </c>
      <c r="AF174" s="572">
        <f t="shared" si="13"/>
        <v>0</v>
      </c>
      <c r="AG174" s="573">
        <f t="shared" si="13"/>
        <v>0</v>
      </c>
      <c r="AH174" s="43"/>
    </row>
    <row r="175" spans="1:34" s="113" customFormat="1" x14ac:dyDescent="0.35">
      <c r="A175" s="109"/>
      <c r="B175" s="571" t="s">
        <v>218</v>
      </c>
      <c r="C175" s="566">
        <f t="shared" ref="C175:D175" si="14">SUM(C172:C174)</f>
        <v>4056856.2806400005</v>
      </c>
      <c r="D175" s="566">
        <f t="shared" si="14"/>
        <v>4124631.9225600003</v>
      </c>
      <c r="E175" s="566">
        <v>4034264.4000000008</v>
      </c>
      <c r="F175" s="566"/>
      <c r="G175" s="566">
        <f>C175-$E175</f>
        <v>22591.880639999639</v>
      </c>
      <c r="H175" s="566">
        <f t="shared" si="10"/>
        <v>67775.641919999849</v>
      </c>
      <c r="J175" s="587">
        <f t="shared" ref="J175:U175" si="15">SUM(J172:J174)</f>
        <v>336188.7</v>
      </c>
      <c r="K175" s="534">
        <f t="shared" si="15"/>
        <v>336188.7</v>
      </c>
      <c r="L175" s="534">
        <f t="shared" si="15"/>
        <v>336188.7</v>
      </c>
      <c r="M175" s="534">
        <f t="shared" si="15"/>
        <v>336188.7</v>
      </c>
      <c r="N175" s="534">
        <f t="shared" si="15"/>
        <v>336188.7</v>
      </c>
      <c r="O175" s="534">
        <f t="shared" si="15"/>
        <v>336188.7</v>
      </c>
      <c r="P175" s="534">
        <f t="shared" si="15"/>
        <v>336188.7</v>
      </c>
      <c r="Q175" s="534">
        <f t="shared" si="15"/>
        <v>336188.7</v>
      </c>
      <c r="R175" s="534">
        <f t="shared" si="15"/>
        <v>336188.7</v>
      </c>
      <c r="S175" s="534">
        <f t="shared" si="15"/>
        <v>343719.32688000001</v>
      </c>
      <c r="T175" s="534">
        <f t="shared" si="15"/>
        <v>343719.32688000001</v>
      </c>
      <c r="U175" s="565">
        <f t="shared" si="15"/>
        <v>343719.32688000001</v>
      </c>
      <c r="V175" s="534">
        <f t="shared" ref="V175:AG175" si="16">SUM(V172:V174)</f>
        <v>343719.32688000001</v>
      </c>
      <c r="W175" s="534">
        <f t="shared" si="16"/>
        <v>343719.32688000001</v>
      </c>
      <c r="X175" s="534">
        <f t="shared" si="16"/>
        <v>343719.32688000001</v>
      </c>
      <c r="Y175" s="534">
        <f t="shared" si="16"/>
        <v>343719.32688000001</v>
      </c>
      <c r="Z175" s="534">
        <f t="shared" si="16"/>
        <v>343719.32688000001</v>
      </c>
      <c r="AA175" s="534">
        <f t="shared" si="16"/>
        <v>343719.32688000001</v>
      </c>
      <c r="AB175" s="534">
        <f t="shared" si="16"/>
        <v>343719.32688000001</v>
      </c>
      <c r="AC175" s="534">
        <f t="shared" si="16"/>
        <v>343719.32688000001</v>
      </c>
      <c r="AD175" s="534">
        <f t="shared" si="16"/>
        <v>343719.32688000001</v>
      </c>
      <c r="AE175" s="534">
        <f t="shared" si="16"/>
        <v>343719.32688000001</v>
      </c>
      <c r="AF175" s="534">
        <f t="shared" si="16"/>
        <v>343719.32688000001</v>
      </c>
      <c r="AG175" s="565">
        <f t="shared" si="16"/>
        <v>343719.32688000001</v>
      </c>
      <c r="AH175" s="43"/>
    </row>
    <row r="176" spans="1:34" s="113" customFormat="1" ht="15" thickBot="1" x14ac:dyDescent="0.4">
      <c r="A176" s="109"/>
      <c r="B176" s="571"/>
      <c r="C176" s="566"/>
      <c r="D176" s="566"/>
      <c r="E176" s="566"/>
      <c r="F176" s="566"/>
      <c r="G176" s="566"/>
      <c r="H176" s="566"/>
      <c r="J176" s="587"/>
      <c r="K176" s="534"/>
      <c r="L176" s="534"/>
      <c r="M176" s="534"/>
      <c r="N176" s="534"/>
      <c r="O176" s="534"/>
      <c r="P176" s="534"/>
      <c r="Q176" s="534"/>
      <c r="R176" s="534"/>
      <c r="S176" s="534"/>
      <c r="T176" s="534"/>
      <c r="U176" s="565"/>
      <c r="V176" s="534"/>
      <c r="W176" s="534"/>
      <c r="X176" s="534"/>
      <c r="Y176" s="534"/>
      <c r="Z176" s="534"/>
      <c r="AA176" s="534"/>
      <c r="AB176" s="534"/>
      <c r="AC176" s="534"/>
      <c r="AD176" s="534"/>
      <c r="AE176" s="534"/>
      <c r="AF176" s="534"/>
      <c r="AG176" s="565"/>
      <c r="AH176" s="43"/>
    </row>
    <row r="177" spans="1:34" s="113" customFormat="1" ht="15.5" thickTop="1" thickBot="1" x14ac:dyDescent="0.4">
      <c r="A177" s="109"/>
      <c r="B177" s="589" t="s">
        <v>219</v>
      </c>
      <c r="C177" s="1277" t="s">
        <v>755</v>
      </c>
      <c r="D177" s="590" t="s">
        <v>755</v>
      </c>
      <c r="E177" s="590" t="s">
        <v>755</v>
      </c>
      <c r="F177" s="1638"/>
      <c r="G177" s="590" t="s">
        <v>755</v>
      </c>
      <c r="H177" s="1278" t="s">
        <v>755</v>
      </c>
      <c r="J177" s="1350" t="s">
        <v>755</v>
      </c>
      <c r="K177" s="590" t="s">
        <v>755</v>
      </c>
      <c r="L177" s="590" t="s">
        <v>755</v>
      </c>
      <c r="M177" s="590" t="s">
        <v>755</v>
      </c>
      <c r="N177" s="590" t="s">
        <v>755</v>
      </c>
      <c r="O177" s="590" t="s">
        <v>755</v>
      </c>
      <c r="P177" s="590" t="s">
        <v>755</v>
      </c>
      <c r="Q177" s="590" t="s">
        <v>755</v>
      </c>
      <c r="R177" s="590" t="s">
        <v>755</v>
      </c>
      <c r="S177" s="590" t="s">
        <v>755</v>
      </c>
      <c r="T177" s="590" t="s">
        <v>755</v>
      </c>
      <c r="U177" s="590" t="s">
        <v>755</v>
      </c>
      <c r="V177" s="1350" t="s">
        <v>755</v>
      </c>
      <c r="W177" s="590" t="s">
        <v>755</v>
      </c>
      <c r="X177" s="590" t="s">
        <v>755</v>
      </c>
      <c r="Y177" s="590" t="s">
        <v>755</v>
      </c>
      <c r="Z177" s="590" t="s">
        <v>755</v>
      </c>
      <c r="AA177" s="590" t="s">
        <v>755</v>
      </c>
      <c r="AB177" s="590" t="s">
        <v>755</v>
      </c>
      <c r="AC177" s="590" t="s">
        <v>755</v>
      </c>
      <c r="AD177" s="590" t="s">
        <v>755</v>
      </c>
      <c r="AE177" s="590" t="s">
        <v>755</v>
      </c>
      <c r="AF177" s="590" t="s">
        <v>755</v>
      </c>
      <c r="AG177" s="591" t="s">
        <v>755</v>
      </c>
      <c r="AH177" s="43"/>
    </row>
    <row r="178" spans="1:34" s="113" customFormat="1" ht="15.5" thickTop="1" thickBot="1" x14ac:dyDescent="0.4">
      <c r="A178" s="109"/>
      <c r="B178" s="592" t="s">
        <v>207</v>
      </c>
      <c r="C178" s="549">
        <f>AVERAGE(J178:U178)</f>
        <v>1.5000000000000005E-2</v>
      </c>
      <c r="D178" s="549">
        <f>AVERAGE(V178:AG178)</f>
        <v>1.5000000000000005E-2</v>
      </c>
      <c r="E178" s="549">
        <v>1.5000000000000005E-2</v>
      </c>
      <c r="F178" s="549"/>
      <c r="G178" s="549">
        <f t="shared" ref="G178" si="17">C178-$E178</f>
        <v>0</v>
      </c>
      <c r="H178" s="549">
        <f t="shared" ref="H178" si="18">D178-C178</f>
        <v>0</v>
      </c>
      <c r="J178" s="1351">
        <v>1.4999999999999999E-2</v>
      </c>
      <c r="K178" s="588">
        <v>1.4999999999999999E-2</v>
      </c>
      <c r="L178" s="588">
        <v>1.4999999999999999E-2</v>
      </c>
      <c r="M178" s="588">
        <v>1.4999999999999999E-2</v>
      </c>
      <c r="N178" s="588">
        <v>1.4999999999999999E-2</v>
      </c>
      <c r="O178" s="588">
        <v>1.4999999999999999E-2</v>
      </c>
      <c r="P178" s="588">
        <v>1.4999999999999999E-2</v>
      </c>
      <c r="Q178" s="588">
        <v>1.4999999999999999E-2</v>
      </c>
      <c r="R178" s="588">
        <v>1.4999999999999999E-2</v>
      </c>
      <c r="S178" s="588">
        <v>1.4999999999999999E-2</v>
      </c>
      <c r="T178" s="588">
        <v>1.4999999999999999E-2</v>
      </c>
      <c r="U178" s="588">
        <v>1.4999999999999999E-2</v>
      </c>
      <c r="V178" s="1351">
        <v>1.4999999999999999E-2</v>
      </c>
      <c r="W178" s="588">
        <v>1.4999999999999999E-2</v>
      </c>
      <c r="X178" s="588">
        <v>1.4999999999999999E-2</v>
      </c>
      <c r="Y178" s="588">
        <v>1.4999999999999999E-2</v>
      </c>
      <c r="Z178" s="588">
        <v>1.4999999999999999E-2</v>
      </c>
      <c r="AA178" s="588">
        <v>1.4999999999999999E-2</v>
      </c>
      <c r="AB178" s="588">
        <v>1.4999999999999999E-2</v>
      </c>
      <c r="AC178" s="588">
        <v>1.4999999999999999E-2</v>
      </c>
      <c r="AD178" s="588">
        <v>1.4999999999999999E-2</v>
      </c>
      <c r="AE178" s="588">
        <v>1.4999999999999999E-2</v>
      </c>
      <c r="AF178" s="588">
        <v>1.4999999999999999E-2</v>
      </c>
      <c r="AG178" s="593">
        <v>1.4999999999999999E-2</v>
      </c>
      <c r="AH178" s="43"/>
    </row>
    <row r="179" spans="1:34" s="113" customFormat="1" ht="15" thickTop="1" x14ac:dyDescent="0.35">
      <c r="A179" s="109"/>
      <c r="B179" s="571" t="s">
        <v>208</v>
      </c>
      <c r="C179" s="1279" t="s">
        <v>755</v>
      </c>
      <c r="D179" s="595" t="s">
        <v>755</v>
      </c>
      <c r="E179" s="595" t="s">
        <v>755</v>
      </c>
      <c r="F179" s="1598"/>
      <c r="G179" s="595" t="s">
        <v>755</v>
      </c>
      <c r="H179" s="1280" t="s">
        <v>755</v>
      </c>
      <c r="J179" s="1266" t="s">
        <v>755</v>
      </c>
      <c r="K179" s="595" t="s">
        <v>755</v>
      </c>
      <c r="L179" s="595" t="s">
        <v>755</v>
      </c>
      <c r="M179" s="595" t="s">
        <v>755</v>
      </c>
      <c r="N179" s="595" t="s">
        <v>755</v>
      </c>
      <c r="O179" s="595" t="s">
        <v>755</v>
      </c>
      <c r="P179" s="595" t="s">
        <v>755</v>
      </c>
      <c r="Q179" s="595" t="s">
        <v>755</v>
      </c>
      <c r="R179" s="595" t="s">
        <v>755</v>
      </c>
      <c r="S179" s="595" t="s">
        <v>755</v>
      </c>
      <c r="T179" s="595" t="s">
        <v>755</v>
      </c>
      <c r="U179" s="595" t="s">
        <v>755</v>
      </c>
      <c r="V179" s="1266" t="s">
        <v>755</v>
      </c>
      <c r="W179" s="595" t="s">
        <v>755</v>
      </c>
      <c r="X179" s="595" t="s">
        <v>755</v>
      </c>
      <c r="Y179" s="595" t="s">
        <v>755</v>
      </c>
      <c r="Z179" s="595" t="s">
        <v>755</v>
      </c>
      <c r="AA179" s="595" t="s">
        <v>755</v>
      </c>
      <c r="AB179" s="595" t="s">
        <v>755</v>
      </c>
      <c r="AC179" s="595" t="s">
        <v>755</v>
      </c>
      <c r="AD179" s="595" t="s">
        <v>755</v>
      </c>
      <c r="AE179" s="595" t="s">
        <v>755</v>
      </c>
      <c r="AF179" s="595" t="s">
        <v>755</v>
      </c>
      <c r="AG179" s="596" t="s">
        <v>755</v>
      </c>
      <c r="AH179" s="43"/>
    </row>
    <row r="180" spans="1:34" s="542" customFormat="1" x14ac:dyDescent="0.35">
      <c r="A180" s="109"/>
      <c r="B180" s="571" t="s">
        <v>209</v>
      </c>
      <c r="C180" s="1281" t="s">
        <v>755</v>
      </c>
      <c r="D180" s="598" t="s">
        <v>755</v>
      </c>
      <c r="E180" s="598" t="s">
        <v>755</v>
      </c>
      <c r="F180" s="534"/>
      <c r="G180" s="598" t="s">
        <v>755</v>
      </c>
      <c r="H180" s="1282" t="s">
        <v>755</v>
      </c>
      <c r="J180" s="1267" t="s">
        <v>755</v>
      </c>
      <c r="K180" s="598" t="s">
        <v>755</v>
      </c>
      <c r="L180" s="598" t="s">
        <v>755</v>
      </c>
      <c r="M180" s="598" t="s">
        <v>755</v>
      </c>
      <c r="N180" s="598" t="s">
        <v>755</v>
      </c>
      <c r="O180" s="598" t="s">
        <v>755</v>
      </c>
      <c r="P180" s="598" t="s">
        <v>755</v>
      </c>
      <c r="Q180" s="598" t="s">
        <v>755</v>
      </c>
      <c r="R180" s="598" t="s">
        <v>755</v>
      </c>
      <c r="S180" s="598" t="s">
        <v>755</v>
      </c>
      <c r="T180" s="598" t="s">
        <v>755</v>
      </c>
      <c r="U180" s="598" t="s">
        <v>755</v>
      </c>
      <c r="V180" s="1267" t="s">
        <v>755</v>
      </c>
      <c r="W180" s="598" t="s">
        <v>755</v>
      </c>
      <c r="X180" s="598" t="s">
        <v>755</v>
      </c>
      <c r="Y180" s="598" t="s">
        <v>755</v>
      </c>
      <c r="Z180" s="598" t="s">
        <v>755</v>
      </c>
      <c r="AA180" s="598" t="s">
        <v>755</v>
      </c>
      <c r="AB180" s="598" t="s">
        <v>755</v>
      </c>
      <c r="AC180" s="598" t="s">
        <v>755</v>
      </c>
      <c r="AD180" s="598" t="s">
        <v>755</v>
      </c>
      <c r="AE180" s="598" t="s">
        <v>755</v>
      </c>
      <c r="AF180" s="598" t="s">
        <v>755</v>
      </c>
      <c r="AG180" s="599" t="s">
        <v>755</v>
      </c>
      <c r="AH180" s="43"/>
    </row>
    <row r="181" spans="1:34" s="542" customFormat="1" x14ac:dyDescent="0.35">
      <c r="A181" s="109"/>
      <c r="B181" s="571" t="s">
        <v>210</v>
      </c>
      <c r="C181" s="1283" t="s">
        <v>755</v>
      </c>
      <c r="D181" s="600" t="s">
        <v>755</v>
      </c>
      <c r="E181" s="600" t="s">
        <v>755</v>
      </c>
      <c r="F181" s="572"/>
      <c r="G181" s="600" t="s">
        <v>755</v>
      </c>
      <c r="H181" s="1284" t="s">
        <v>755</v>
      </c>
      <c r="J181" s="1352" t="s">
        <v>755</v>
      </c>
      <c r="K181" s="600" t="s">
        <v>755</v>
      </c>
      <c r="L181" s="600" t="s">
        <v>755</v>
      </c>
      <c r="M181" s="600" t="s">
        <v>755</v>
      </c>
      <c r="N181" s="600" t="s">
        <v>755</v>
      </c>
      <c r="O181" s="600" t="s">
        <v>755</v>
      </c>
      <c r="P181" s="600" t="s">
        <v>755</v>
      </c>
      <c r="Q181" s="600" t="s">
        <v>755</v>
      </c>
      <c r="R181" s="600" t="s">
        <v>755</v>
      </c>
      <c r="S181" s="600" t="s">
        <v>755</v>
      </c>
      <c r="T181" s="600" t="s">
        <v>755</v>
      </c>
      <c r="U181" s="600" t="s">
        <v>755</v>
      </c>
      <c r="V181" s="1352" t="s">
        <v>755</v>
      </c>
      <c r="W181" s="600" t="s">
        <v>755</v>
      </c>
      <c r="X181" s="600" t="s">
        <v>755</v>
      </c>
      <c r="Y181" s="600" t="s">
        <v>755</v>
      </c>
      <c r="Z181" s="600" t="s">
        <v>755</v>
      </c>
      <c r="AA181" s="600" t="s">
        <v>755</v>
      </c>
      <c r="AB181" s="600" t="s">
        <v>755</v>
      </c>
      <c r="AC181" s="600" t="s">
        <v>755</v>
      </c>
      <c r="AD181" s="600" t="s">
        <v>755</v>
      </c>
      <c r="AE181" s="600" t="s">
        <v>755</v>
      </c>
      <c r="AF181" s="600" t="s">
        <v>755</v>
      </c>
      <c r="AG181" s="601" t="s">
        <v>755</v>
      </c>
      <c r="AH181" s="43"/>
    </row>
    <row r="182" spans="1:34" s="113" customFormat="1" ht="15" thickBot="1" x14ac:dyDescent="0.4">
      <c r="A182" s="109"/>
      <c r="B182" s="571" t="s">
        <v>220</v>
      </c>
      <c r="C182" s="1285" t="s">
        <v>755</v>
      </c>
      <c r="D182" s="602" t="s">
        <v>755</v>
      </c>
      <c r="E182" s="602" t="s">
        <v>755</v>
      </c>
      <c r="F182" s="1639"/>
      <c r="G182" s="602" t="s">
        <v>755</v>
      </c>
      <c r="H182" s="1286" t="s">
        <v>755</v>
      </c>
      <c r="J182" s="1353" t="s">
        <v>755</v>
      </c>
      <c r="K182" s="602" t="s">
        <v>755</v>
      </c>
      <c r="L182" s="602" t="s">
        <v>755</v>
      </c>
      <c r="M182" s="602" t="s">
        <v>755</v>
      </c>
      <c r="N182" s="602" t="s">
        <v>755</v>
      </c>
      <c r="O182" s="602" t="s">
        <v>755</v>
      </c>
      <c r="P182" s="602" t="s">
        <v>755</v>
      </c>
      <c r="Q182" s="602" t="s">
        <v>755</v>
      </c>
      <c r="R182" s="602" t="s">
        <v>755</v>
      </c>
      <c r="S182" s="602" t="s">
        <v>755</v>
      </c>
      <c r="T182" s="602" t="s">
        <v>755</v>
      </c>
      <c r="U182" s="602" t="s">
        <v>755</v>
      </c>
      <c r="V182" s="1353" t="s">
        <v>755</v>
      </c>
      <c r="W182" s="602" t="s">
        <v>755</v>
      </c>
      <c r="X182" s="602" t="s">
        <v>755</v>
      </c>
      <c r="Y182" s="602" t="s">
        <v>755</v>
      </c>
      <c r="Z182" s="602" t="s">
        <v>755</v>
      </c>
      <c r="AA182" s="602" t="s">
        <v>755</v>
      </c>
      <c r="AB182" s="602" t="s">
        <v>755</v>
      </c>
      <c r="AC182" s="602" t="s">
        <v>755</v>
      </c>
      <c r="AD182" s="602" t="s">
        <v>755</v>
      </c>
      <c r="AE182" s="602" t="s">
        <v>755</v>
      </c>
      <c r="AF182" s="602" t="s">
        <v>755</v>
      </c>
      <c r="AG182" s="603" t="s">
        <v>755</v>
      </c>
      <c r="AH182" s="43"/>
    </row>
    <row r="183" spans="1:34" s="113" customFormat="1" ht="15" thickTop="1" x14ac:dyDescent="0.35">
      <c r="A183" s="109"/>
      <c r="B183" s="571"/>
      <c r="C183" s="566"/>
      <c r="D183" s="566"/>
      <c r="E183" s="566"/>
      <c r="F183" s="566"/>
      <c r="G183" s="566"/>
      <c r="H183" s="566"/>
      <c r="J183" s="587"/>
      <c r="K183" s="534"/>
      <c r="L183" s="534"/>
      <c r="M183" s="534"/>
      <c r="N183" s="534"/>
      <c r="O183" s="534"/>
      <c r="P183" s="534"/>
      <c r="Q183" s="534"/>
      <c r="R183" s="534"/>
      <c r="S183" s="534"/>
      <c r="T183" s="534"/>
      <c r="U183" s="534"/>
      <c r="V183" s="587"/>
      <c r="W183" s="534"/>
      <c r="X183" s="534"/>
      <c r="Y183" s="534"/>
      <c r="Z183" s="534"/>
      <c r="AA183" s="534"/>
      <c r="AB183" s="534"/>
      <c r="AC183" s="534"/>
      <c r="AD183" s="534"/>
      <c r="AE183" s="534"/>
      <c r="AF183" s="534"/>
      <c r="AG183" s="565"/>
      <c r="AH183" s="43"/>
    </row>
    <row r="184" spans="1:34" s="113" customFormat="1" x14ac:dyDescent="0.35">
      <c r="A184" s="109"/>
      <c r="B184" s="571" t="s">
        <v>221</v>
      </c>
      <c r="C184" s="566">
        <v>-1393213.9388811216</v>
      </c>
      <c r="D184" s="566">
        <v>1397327.5308847099</v>
      </c>
      <c r="E184" s="566">
        <v>-1858643.0024155315</v>
      </c>
      <c r="F184" s="566"/>
      <c r="G184" s="566">
        <v>465429.06353440997</v>
      </c>
      <c r="H184" s="566">
        <v>2790541.4697658317</v>
      </c>
      <c r="J184" s="587">
        <v>-125387.83919897948</v>
      </c>
      <c r="K184" s="534">
        <v>-114070.83252546734</v>
      </c>
      <c r="L184" s="534">
        <v>-122079.44924572678</v>
      </c>
      <c r="M184" s="534">
        <v>-118160.72129981322</v>
      </c>
      <c r="N184" s="534">
        <v>-119649.06403247397</v>
      </c>
      <c r="O184" s="534">
        <v>-114959.05360311706</v>
      </c>
      <c r="P184" s="534">
        <v>-117192.11832649763</v>
      </c>
      <c r="Q184" s="534">
        <v>-115537.92334987127</v>
      </c>
      <c r="R184" s="534">
        <v>-110980.53036188864</v>
      </c>
      <c r="S184" s="534">
        <v>-114427.38028456626</v>
      </c>
      <c r="T184" s="534">
        <v>-109854.49482051749</v>
      </c>
      <c r="U184" s="534">
        <v>-110914.53183220251</v>
      </c>
      <c r="V184" s="587">
        <v>-109942.91610099749</v>
      </c>
      <c r="W184" s="534">
        <v>-100171.08856607639</v>
      </c>
      <c r="X184" s="534">
        <v>-106430.06764863376</v>
      </c>
      <c r="Y184" s="534">
        <v>-102819.98011769861</v>
      </c>
      <c r="Z184" s="534">
        <v>-103645.53330595637</v>
      </c>
      <c r="AA184" s="534">
        <v>-99420.449357346632</v>
      </c>
      <c r="AB184" s="534">
        <v>-100828.71757015909</v>
      </c>
      <c r="AC184" s="534">
        <v>-99072.293343977231</v>
      </c>
      <c r="AD184" s="534">
        <v>-94994.733265108749</v>
      </c>
      <c r="AE184" s="534">
        <v>-96222.190319660251</v>
      </c>
      <c r="AF184" s="534">
        <v>-92236.569048027799</v>
      </c>
      <c r="AG184" s="565">
        <v>-92709.341867296505</v>
      </c>
      <c r="AH184" s="102"/>
    </row>
    <row r="185" spans="1:34" s="113" customFormat="1" ht="15" thickBot="1" x14ac:dyDescent="0.4">
      <c r="A185" s="109"/>
      <c r="B185" s="571"/>
      <c r="C185" s="566"/>
      <c r="D185" s="566"/>
      <c r="E185" s="566"/>
      <c r="F185" s="566"/>
      <c r="G185" s="566"/>
      <c r="H185" s="566"/>
      <c r="J185" s="587"/>
      <c r="K185" s="534"/>
      <c r="L185" s="534"/>
      <c r="M185" s="534"/>
      <c r="N185" s="534"/>
      <c r="O185" s="534"/>
      <c r="P185" s="534"/>
      <c r="Q185" s="534"/>
      <c r="R185" s="534"/>
      <c r="S185" s="534"/>
      <c r="T185" s="534"/>
      <c r="U185" s="534"/>
      <c r="V185" s="587"/>
      <c r="W185" s="534"/>
      <c r="X185" s="534"/>
      <c r="Y185" s="534"/>
      <c r="Z185" s="534"/>
      <c r="AA185" s="534"/>
      <c r="AB185" s="534"/>
      <c r="AC185" s="534"/>
      <c r="AD185" s="534"/>
      <c r="AE185" s="534"/>
      <c r="AF185" s="534"/>
      <c r="AG185" s="565"/>
      <c r="AH185" s="43"/>
    </row>
    <row r="186" spans="1:34" s="542" customFormat="1" ht="15.5" thickTop="1" thickBot="1" x14ac:dyDescent="0.4">
      <c r="A186" s="109"/>
      <c r="B186" s="607" t="s">
        <v>222</v>
      </c>
      <c r="C186" s="1287" t="s">
        <v>755</v>
      </c>
      <c r="D186" s="605" t="s">
        <v>755</v>
      </c>
      <c r="E186" s="605" t="s">
        <v>755</v>
      </c>
      <c r="F186" s="1624"/>
      <c r="G186" s="605" t="s">
        <v>755</v>
      </c>
      <c r="H186" s="1288" t="s">
        <v>755</v>
      </c>
      <c r="J186" s="1252" t="s">
        <v>755</v>
      </c>
      <c r="K186" s="605" t="s">
        <v>755</v>
      </c>
      <c r="L186" s="605" t="s">
        <v>755</v>
      </c>
      <c r="M186" s="605" t="s">
        <v>755</v>
      </c>
      <c r="N186" s="605" t="s">
        <v>755</v>
      </c>
      <c r="O186" s="605" t="s">
        <v>755</v>
      </c>
      <c r="P186" s="605" t="s">
        <v>755</v>
      </c>
      <c r="Q186" s="605" t="s">
        <v>755</v>
      </c>
      <c r="R186" s="605" t="s">
        <v>755</v>
      </c>
      <c r="S186" s="605" t="s">
        <v>755</v>
      </c>
      <c r="T186" s="605" t="s">
        <v>755</v>
      </c>
      <c r="U186" s="605" t="s">
        <v>755</v>
      </c>
      <c r="V186" s="1252" t="s">
        <v>755</v>
      </c>
      <c r="W186" s="605" t="s">
        <v>755</v>
      </c>
      <c r="X186" s="605" t="s">
        <v>755</v>
      </c>
      <c r="Y186" s="605" t="s">
        <v>755</v>
      </c>
      <c r="Z186" s="605" t="s">
        <v>755</v>
      </c>
      <c r="AA186" s="605" t="s">
        <v>755</v>
      </c>
      <c r="AB186" s="605" t="s">
        <v>755</v>
      </c>
      <c r="AC186" s="605" t="s">
        <v>755</v>
      </c>
      <c r="AD186" s="605" t="s">
        <v>755</v>
      </c>
      <c r="AE186" s="605" t="s">
        <v>755</v>
      </c>
      <c r="AF186" s="605" t="s">
        <v>755</v>
      </c>
      <c r="AG186" s="606" t="s">
        <v>755</v>
      </c>
      <c r="AH186" s="43"/>
    </row>
    <row r="187" spans="1:34" s="542" customFormat="1" ht="15" thickTop="1" x14ac:dyDescent="0.35">
      <c r="A187" s="109"/>
      <c r="B187" s="608"/>
      <c r="C187" s="544"/>
      <c r="D187" s="544"/>
      <c r="E187" s="544"/>
      <c r="F187" s="544"/>
      <c r="G187" s="544"/>
      <c r="H187" s="544"/>
      <c r="J187" s="587"/>
      <c r="K187" s="534"/>
      <c r="L187" s="534"/>
      <c r="M187" s="534"/>
      <c r="N187" s="534"/>
      <c r="O187" s="534"/>
      <c r="P187" s="534"/>
      <c r="Q187" s="104"/>
      <c r="R187" s="104"/>
      <c r="S187" s="104"/>
      <c r="T187" s="104"/>
      <c r="U187" s="543"/>
      <c r="V187" s="534"/>
      <c r="W187" s="534"/>
      <c r="X187" s="534"/>
      <c r="Y187" s="534"/>
      <c r="Z187" s="534"/>
      <c r="AA187" s="534"/>
      <c r="AB187" s="534"/>
      <c r="AC187" s="104"/>
      <c r="AD187" s="104"/>
      <c r="AE187" s="104"/>
      <c r="AF187" s="104"/>
      <c r="AG187" s="543"/>
      <c r="AH187" s="43"/>
    </row>
    <row r="188" spans="1:34" s="113" customFormat="1" x14ac:dyDescent="0.35">
      <c r="A188" s="109"/>
      <c r="B188" s="552" t="s">
        <v>223</v>
      </c>
      <c r="C188" s="544">
        <v>50</v>
      </c>
      <c r="D188" s="544">
        <v>50</v>
      </c>
      <c r="E188" s="544">
        <v>50</v>
      </c>
      <c r="F188" s="544"/>
      <c r="G188" s="544">
        <v>0</v>
      </c>
      <c r="H188" s="544">
        <v>0</v>
      </c>
      <c r="J188" s="579">
        <v>50</v>
      </c>
      <c r="K188" s="104">
        <v>50</v>
      </c>
      <c r="L188" s="104">
        <v>50</v>
      </c>
      <c r="M188" s="104">
        <v>50</v>
      </c>
      <c r="N188" s="104">
        <v>50</v>
      </c>
      <c r="O188" s="104">
        <v>50</v>
      </c>
      <c r="P188" s="104">
        <v>50</v>
      </c>
      <c r="Q188" s="104">
        <v>50</v>
      </c>
      <c r="R188" s="104">
        <v>50</v>
      </c>
      <c r="S188" s="104">
        <v>50</v>
      </c>
      <c r="T188" s="104">
        <v>50</v>
      </c>
      <c r="U188" s="543">
        <v>50</v>
      </c>
      <c r="V188" s="104">
        <v>50</v>
      </c>
      <c r="W188" s="104">
        <v>50</v>
      </c>
      <c r="X188" s="104">
        <v>50</v>
      </c>
      <c r="Y188" s="104">
        <v>50</v>
      </c>
      <c r="Z188" s="104">
        <v>50</v>
      </c>
      <c r="AA188" s="104">
        <v>50</v>
      </c>
      <c r="AB188" s="104">
        <v>50</v>
      </c>
      <c r="AC188" s="104">
        <v>50</v>
      </c>
      <c r="AD188" s="104">
        <v>50</v>
      </c>
      <c r="AE188" s="104">
        <v>50</v>
      </c>
      <c r="AF188" s="104">
        <v>50</v>
      </c>
      <c r="AG188" s="543">
        <v>50</v>
      </c>
      <c r="AH188" s="43"/>
    </row>
    <row r="189" spans="1:34" s="113" customFormat="1" x14ac:dyDescent="0.35">
      <c r="A189" s="582">
        <v>12195</v>
      </c>
      <c r="B189" s="571" t="s">
        <v>171</v>
      </c>
      <c r="C189" s="566">
        <v>994337.27999999991</v>
      </c>
      <c r="D189" s="566">
        <v>1010949.12</v>
      </c>
      <c r="E189" s="566">
        <v>988799.99999999988</v>
      </c>
      <c r="F189" s="566"/>
      <c r="G189" s="566">
        <v>5537.2800000000279</v>
      </c>
      <c r="H189" s="566">
        <v>16611.840000000084</v>
      </c>
      <c r="J189" s="587">
        <v>82399.999999999985</v>
      </c>
      <c r="K189" s="534">
        <v>82399.999999999985</v>
      </c>
      <c r="L189" s="534">
        <v>82399.999999999985</v>
      </c>
      <c r="M189" s="534">
        <v>82399.999999999985</v>
      </c>
      <c r="N189" s="534">
        <v>82399.999999999985</v>
      </c>
      <c r="O189" s="534">
        <v>82399.999999999985</v>
      </c>
      <c r="P189" s="534">
        <v>82399.999999999985</v>
      </c>
      <c r="Q189" s="534">
        <v>82399.999999999985</v>
      </c>
      <c r="R189" s="534">
        <v>82399.999999999985</v>
      </c>
      <c r="S189" s="534">
        <v>84245.759999999995</v>
      </c>
      <c r="T189" s="534">
        <v>84245.759999999995</v>
      </c>
      <c r="U189" s="565">
        <v>84245.759999999995</v>
      </c>
      <c r="V189" s="534">
        <v>84245.759999999995</v>
      </c>
      <c r="W189" s="534">
        <v>84245.759999999995</v>
      </c>
      <c r="X189" s="534">
        <v>84245.759999999995</v>
      </c>
      <c r="Y189" s="534">
        <v>84245.759999999995</v>
      </c>
      <c r="Z189" s="534">
        <v>84245.759999999995</v>
      </c>
      <c r="AA189" s="534">
        <v>84245.759999999995</v>
      </c>
      <c r="AB189" s="534">
        <v>84245.759999999995</v>
      </c>
      <c r="AC189" s="534">
        <v>84245.759999999995</v>
      </c>
      <c r="AD189" s="534">
        <v>84245.759999999995</v>
      </c>
      <c r="AE189" s="534">
        <v>84245.759999999995</v>
      </c>
      <c r="AF189" s="534">
        <v>84245.759999999995</v>
      </c>
      <c r="AG189" s="565">
        <v>84245.759999999995</v>
      </c>
      <c r="AH189" s="43"/>
    </row>
    <row r="190" spans="1:34" s="113" customFormat="1" x14ac:dyDescent="0.35">
      <c r="A190" s="109">
        <v>12195</v>
      </c>
      <c r="B190" s="571" t="s">
        <v>172</v>
      </c>
      <c r="C190" s="574">
        <v>190661.76000000004</v>
      </c>
      <c r="D190" s="574">
        <v>193847.04000000004</v>
      </c>
      <c r="E190" s="574">
        <v>189600</v>
      </c>
      <c r="F190" s="574"/>
      <c r="G190" s="574">
        <v>1061.7600000000384</v>
      </c>
      <c r="H190" s="574">
        <v>3185.2799999999988</v>
      </c>
      <c r="J190" s="1349">
        <v>15800</v>
      </c>
      <c r="K190" s="572">
        <v>15800</v>
      </c>
      <c r="L190" s="572">
        <v>15800</v>
      </c>
      <c r="M190" s="572">
        <v>15800</v>
      </c>
      <c r="N190" s="572">
        <v>15800</v>
      </c>
      <c r="O190" s="572">
        <v>15800</v>
      </c>
      <c r="P190" s="572">
        <v>15800</v>
      </c>
      <c r="Q190" s="572">
        <v>15800</v>
      </c>
      <c r="R190" s="572">
        <v>15800</v>
      </c>
      <c r="S190" s="572">
        <v>16153.92</v>
      </c>
      <c r="T190" s="572">
        <v>16153.92</v>
      </c>
      <c r="U190" s="573">
        <v>16153.92</v>
      </c>
      <c r="V190" s="572">
        <v>16153.92</v>
      </c>
      <c r="W190" s="572">
        <v>16153.92</v>
      </c>
      <c r="X190" s="572">
        <v>16153.92</v>
      </c>
      <c r="Y190" s="572">
        <v>16153.92</v>
      </c>
      <c r="Z190" s="572">
        <v>16153.92</v>
      </c>
      <c r="AA190" s="572">
        <v>16153.92</v>
      </c>
      <c r="AB190" s="572">
        <v>16153.92</v>
      </c>
      <c r="AC190" s="572">
        <v>16153.92</v>
      </c>
      <c r="AD190" s="572">
        <v>16153.92</v>
      </c>
      <c r="AE190" s="572">
        <v>16153.92</v>
      </c>
      <c r="AF190" s="572">
        <v>16153.92</v>
      </c>
      <c r="AG190" s="573">
        <v>16153.92</v>
      </c>
      <c r="AH190" s="43"/>
    </row>
    <row r="191" spans="1:34" s="546" customFormat="1" x14ac:dyDescent="0.35">
      <c r="A191" s="109"/>
      <c r="B191" s="571" t="s">
        <v>224</v>
      </c>
      <c r="C191" s="566">
        <v>1184999.04</v>
      </c>
      <c r="D191" s="566">
        <v>1204796.1600000001</v>
      </c>
      <c r="E191" s="566">
        <v>1178400</v>
      </c>
      <c r="F191" s="566"/>
      <c r="G191" s="566">
        <v>6599.0400000000373</v>
      </c>
      <c r="H191" s="566">
        <v>19797.120000000112</v>
      </c>
      <c r="J191" s="587">
        <v>98199.999999999985</v>
      </c>
      <c r="K191" s="534">
        <v>98199.999999999985</v>
      </c>
      <c r="L191" s="534">
        <v>98199.999999999985</v>
      </c>
      <c r="M191" s="534">
        <v>98199.999999999985</v>
      </c>
      <c r="N191" s="534">
        <v>98199.999999999985</v>
      </c>
      <c r="O191" s="534">
        <v>98199.999999999985</v>
      </c>
      <c r="P191" s="534">
        <v>98199.999999999985</v>
      </c>
      <c r="Q191" s="534">
        <v>98199.999999999985</v>
      </c>
      <c r="R191" s="534">
        <v>98199.999999999985</v>
      </c>
      <c r="S191" s="534">
        <v>100399.67999999999</v>
      </c>
      <c r="T191" s="534">
        <v>100399.67999999999</v>
      </c>
      <c r="U191" s="565">
        <v>100399.67999999999</v>
      </c>
      <c r="V191" s="534">
        <v>100399.67999999999</v>
      </c>
      <c r="W191" s="534">
        <v>100399.67999999999</v>
      </c>
      <c r="X191" s="534">
        <v>100399.67999999999</v>
      </c>
      <c r="Y191" s="534">
        <v>100399.67999999999</v>
      </c>
      <c r="Z191" s="534">
        <v>100399.67999999999</v>
      </c>
      <c r="AA191" s="534">
        <v>100399.67999999999</v>
      </c>
      <c r="AB191" s="534">
        <v>100399.67999999999</v>
      </c>
      <c r="AC191" s="534">
        <v>100399.67999999999</v>
      </c>
      <c r="AD191" s="534">
        <v>100399.67999999999</v>
      </c>
      <c r="AE191" s="534">
        <v>100399.67999999999</v>
      </c>
      <c r="AF191" s="534">
        <v>100399.67999999999</v>
      </c>
      <c r="AG191" s="565">
        <v>100399.67999999999</v>
      </c>
      <c r="AH191" s="43"/>
    </row>
    <row r="192" spans="1:34" s="546" customFormat="1" x14ac:dyDescent="0.35">
      <c r="A192" s="109"/>
      <c r="B192" s="571"/>
      <c r="C192" s="549"/>
      <c r="D192" s="549"/>
      <c r="E192" s="549"/>
      <c r="F192" s="549"/>
      <c r="G192" s="549"/>
      <c r="H192" s="549"/>
      <c r="J192" s="587"/>
      <c r="K192" s="534"/>
      <c r="L192" s="534"/>
      <c r="M192" s="534"/>
      <c r="N192" s="534"/>
      <c r="O192" s="534"/>
      <c r="P192" s="534"/>
      <c r="Q192" s="534"/>
      <c r="R192" s="534"/>
      <c r="S192" s="534"/>
      <c r="T192" s="534"/>
      <c r="U192" s="565"/>
      <c r="V192" s="534"/>
      <c r="W192" s="534"/>
      <c r="X192" s="534"/>
      <c r="Y192" s="534"/>
      <c r="Z192" s="534"/>
      <c r="AA192" s="534"/>
      <c r="AB192" s="534"/>
      <c r="AC192" s="534"/>
      <c r="AD192" s="534"/>
      <c r="AE192" s="534"/>
      <c r="AF192" s="534"/>
      <c r="AG192" s="565"/>
      <c r="AH192" s="43"/>
    </row>
    <row r="193" spans="1:34" s="104" customFormat="1" x14ac:dyDescent="0.35">
      <c r="A193" s="109"/>
      <c r="B193" s="571" t="s">
        <v>225</v>
      </c>
      <c r="C193" s="566">
        <v>344999.99999999994</v>
      </c>
      <c r="D193" s="566">
        <v>344999.99999999994</v>
      </c>
      <c r="E193" s="566">
        <v>344999.99999999994</v>
      </c>
      <c r="F193" s="566"/>
      <c r="G193" s="566">
        <v>0</v>
      </c>
      <c r="H193" s="566">
        <v>0</v>
      </c>
      <c r="J193" s="587">
        <v>28749.999999999996</v>
      </c>
      <c r="K193" s="534">
        <v>28749.999999999996</v>
      </c>
      <c r="L193" s="534">
        <v>28749.999999999996</v>
      </c>
      <c r="M193" s="534">
        <v>28749.999999999996</v>
      </c>
      <c r="N193" s="534">
        <v>28749.999999999996</v>
      </c>
      <c r="O193" s="534">
        <v>28749.999999999996</v>
      </c>
      <c r="P193" s="534">
        <v>28749.999999999996</v>
      </c>
      <c r="Q193" s="534">
        <v>28749.999999999996</v>
      </c>
      <c r="R193" s="534">
        <v>28749.999999999996</v>
      </c>
      <c r="S193" s="534">
        <v>28749.999999999996</v>
      </c>
      <c r="T193" s="534">
        <v>28749.999999999996</v>
      </c>
      <c r="U193" s="565">
        <v>28749.999999999996</v>
      </c>
      <c r="V193" s="534">
        <v>28749.999999999996</v>
      </c>
      <c r="W193" s="534">
        <v>28749.999999999996</v>
      </c>
      <c r="X193" s="534">
        <v>28749.999999999996</v>
      </c>
      <c r="Y193" s="534">
        <v>28749.999999999996</v>
      </c>
      <c r="Z193" s="534">
        <v>28749.999999999996</v>
      </c>
      <c r="AA193" s="534">
        <v>28749.999999999996</v>
      </c>
      <c r="AB193" s="534">
        <v>28749.999999999996</v>
      </c>
      <c r="AC193" s="534">
        <v>28749.999999999996</v>
      </c>
      <c r="AD193" s="534">
        <v>28749.999999999996</v>
      </c>
      <c r="AE193" s="534">
        <v>28749.999999999996</v>
      </c>
      <c r="AF193" s="534">
        <v>28749.999999999996</v>
      </c>
      <c r="AG193" s="565">
        <v>28749.999999999996</v>
      </c>
      <c r="AH193" s="43"/>
    </row>
    <row r="194" spans="1:34" s="104" customFormat="1" ht="15" thickBot="1" x14ac:dyDescent="0.4">
      <c r="A194" s="109"/>
      <c r="B194" s="571"/>
      <c r="C194" s="544"/>
      <c r="D194" s="544"/>
      <c r="E194" s="544"/>
      <c r="F194" s="544"/>
      <c r="G194" s="544"/>
      <c r="H194" s="544"/>
      <c r="J194" s="587"/>
      <c r="K194" s="534"/>
      <c r="L194" s="534"/>
      <c r="M194" s="534"/>
      <c r="N194" s="534"/>
      <c r="O194" s="534"/>
      <c r="P194" s="534"/>
      <c r="U194" s="543"/>
      <c r="V194" s="534"/>
      <c r="W194" s="534"/>
      <c r="X194" s="534"/>
      <c r="Y194" s="534"/>
      <c r="Z194" s="534"/>
      <c r="AA194" s="534"/>
      <c r="AB194" s="534"/>
      <c r="AG194" s="543"/>
      <c r="AH194" s="43"/>
    </row>
    <row r="195" spans="1:34" s="542" customFormat="1" ht="15.5" thickTop="1" thickBot="1" x14ac:dyDescent="0.4">
      <c r="A195" s="109"/>
      <c r="B195" s="589" t="s">
        <v>226</v>
      </c>
      <c r="C195" s="1277" t="s">
        <v>755</v>
      </c>
      <c r="D195" s="590" t="s">
        <v>755</v>
      </c>
      <c r="E195" s="590" t="s">
        <v>755</v>
      </c>
      <c r="F195" s="1638"/>
      <c r="G195" s="590" t="s">
        <v>755</v>
      </c>
      <c r="H195" s="1278" t="s">
        <v>755</v>
      </c>
      <c r="J195" s="1350" t="s">
        <v>755</v>
      </c>
      <c r="K195" s="590" t="s">
        <v>755</v>
      </c>
      <c r="L195" s="590" t="s">
        <v>755</v>
      </c>
      <c r="M195" s="590" t="s">
        <v>755</v>
      </c>
      <c r="N195" s="590" t="s">
        <v>755</v>
      </c>
      <c r="O195" s="590" t="s">
        <v>755</v>
      </c>
      <c r="P195" s="590" t="s">
        <v>755</v>
      </c>
      <c r="Q195" s="590" t="s">
        <v>755</v>
      </c>
      <c r="R195" s="590" t="s">
        <v>755</v>
      </c>
      <c r="S195" s="590" t="s">
        <v>755</v>
      </c>
      <c r="T195" s="590" t="s">
        <v>755</v>
      </c>
      <c r="U195" s="590" t="s">
        <v>755</v>
      </c>
      <c r="V195" s="1350" t="s">
        <v>755</v>
      </c>
      <c r="W195" s="590" t="s">
        <v>755</v>
      </c>
      <c r="X195" s="590" t="s">
        <v>755</v>
      </c>
      <c r="Y195" s="590" t="s">
        <v>755</v>
      </c>
      <c r="Z195" s="590" t="s">
        <v>755</v>
      </c>
      <c r="AA195" s="590" t="s">
        <v>755</v>
      </c>
      <c r="AB195" s="590" t="s">
        <v>755</v>
      </c>
      <c r="AC195" s="590" t="s">
        <v>755</v>
      </c>
      <c r="AD195" s="590" t="s">
        <v>755</v>
      </c>
      <c r="AE195" s="590" t="s">
        <v>755</v>
      </c>
      <c r="AF195" s="590" t="s">
        <v>755</v>
      </c>
      <c r="AG195" s="591" t="s">
        <v>755</v>
      </c>
      <c r="AH195" s="43"/>
    </row>
    <row r="196" spans="1:34" s="542" customFormat="1" ht="15" thickTop="1" x14ac:dyDescent="0.35">
      <c r="A196" s="109"/>
      <c r="B196" s="571" t="s">
        <v>227</v>
      </c>
      <c r="C196" s="566">
        <v>34245.728399999993</v>
      </c>
      <c r="D196" s="566">
        <v>34245.728399999993</v>
      </c>
      <c r="E196" s="566">
        <v>34319.492570999995</v>
      </c>
      <c r="F196" s="566"/>
      <c r="G196" s="566">
        <v>-73.764171000002534</v>
      </c>
      <c r="H196" s="566">
        <v>0</v>
      </c>
      <c r="J196" s="587">
        <v>1204.5644</v>
      </c>
      <c r="K196" s="534">
        <v>2072.2363999999998</v>
      </c>
      <c r="L196" s="534">
        <v>2458.9395999999997</v>
      </c>
      <c r="M196" s="534">
        <v>3523.4445999999998</v>
      </c>
      <c r="N196" s="534">
        <v>3852.0351999999998</v>
      </c>
      <c r="O196" s="534">
        <v>4337.0209999999997</v>
      </c>
      <c r="P196" s="534">
        <v>4550.4575999999997</v>
      </c>
      <c r="Q196" s="534">
        <v>3721.3487999999998</v>
      </c>
      <c r="R196" s="534">
        <v>2600.8735999999999</v>
      </c>
      <c r="S196" s="534">
        <v>1916.3767999999998</v>
      </c>
      <c r="T196" s="534">
        <v>2082.4128000000001</v>
      </c>
      <c r="U196" s="534">
        <v>1926.0175999999999</v>
      </c>
      <c r="V196" s="587">
        <v>1204.5644</v>
      </c>
      <c r="W196" s="534">
        <v>2072.2363999999998</v>
      </c>
      <c r="X196" s="534">
        <v>2458.9395999999997</v>
      </c>
      <c r="Y196" s="534">
        <v>3523.4445999999998</v>
      </c>
      <c r="Z196" s="534">
        <v>3852.0351999999998</v>
      </c>
      <c r="AA196" s="534">
        <v>4337.0209999999997</v>
      </c>
      <c r="AB196" s="534">
        <v>4550.4575999999997</v>
      </c>
      <c r="AC196" s="534">
        <v>3721.3487999999998</v>
      </c>
      <c r="AD196" s="534">
        <v>2600.8735999999999</v>
      </c>
      <c r="AE196" s="534">
        <v>1916.3767999999998</v>
      </c>
      <c r="AF196" s="534">
        <v>2082.4128000000001</v>
      </c>
      <c r="AG196" s="565">
        <v>1926.0175999999999</v>
      </c>
      <c r="AH196" s="43"/>
    </row>
    <row r="197" spans="1:34" s="113" customFormat="1" ht="15" thickBot="1" x14ac:dyDescent="0.4">
      <c r="A197" s="109"/>
      <c r="B197" s="571"/>
      <c r="C197" s="566"/>
      <c r="D197" s="566"/>
      <c r="E197" s="566"/>
      <c r="F197" s="566"/>
      <c r="G197" s="566"/>
      <c r="H197" s="566"/>
      <c r="J197" s="587"/>
      <c r="K197" s="534"/>
      <c r="L197" s="534"/>
      <c r="M197" s="534"/>
      <c r="N197" s="534"/>
      <c r="O197" s="534"/>
      <c r="P197" s="534"/>
      <c r="Q197" s="534"/>
      <c r="R197" s="534"/>
      <c r="S197" s="534"/>
      <c r="T197" s="534"/>
      <c r="U197" s="534"/>
      <c r="V197" s="587"/>
      <c r="W197" s="534"/>
      <c r="X197" s="534"/>
      <c r="Y197" s="534"/>
      <c r="Z197" s="534"/>
      <c r="AA197" s="534"/>
      <c r="AB197" s="534"/>
      <c r="AC197" s="534"/>
      <c r="AD197" s="534"/>
      <c r="AE197" s="534"/>
      <c r="AF197" s="534"/>
      <c r="AG197" s="565"/>
      <c r="AH197" s="43"/>
    </row>
    <row r="198" spans="1:34" s="216" customFormat="1" ht="15.5" thickTop="1" thickBot="1" x14ac:dyDescent="0.4">
      <c r="A198" s="550"/>
      <c r="B198" s="607" t="s">
        <v>228</v>
      </c>
      <c r="C198" s="1287" t="s">
        <v>755</v>
      </c>
      <c r="D198" s="605" t="s">
        <v>755</v>
      </c>
      <c r="E198" s="605" t="s">
        <v>755</v>
      </c>
      <c r="F198" s="1624"/>
      <c r="G198" s="605" t="s">
        <v>755</v>
      </c>
      <c r="H198" s="1288" t="s">
        <v>755</v>
      </c>
      <c r="J198" s="1252" t="s">
        <v>755</v>
      </c>
      <c r="K198" s="605" t="s">
        <v>755</v>
      </c>
      <c r="L198" s="605" t="s">
        <v>755</v>
      </c>
      <c r="M198" s="605" t="s">
        <v>755</v>
      </c>
      <c r="N198" s="605" t="s">
        <v>755</v>
      </c>
      <c r="O198" s="605" t="s">
        <v>755</v>
      </c>
      <c r="P198" s="605" t="s">
        <v>755</v>
      </c>
      <c r="Q198" s="605" t="s">
        <v>755</v>
      </c>
      <c r="R198" s="605" t="s">
        <v>755</v>
      </c>
      <c r="S198" s="605" t="s">
        <v>755</v>
      </c>
      <c r="T198" s="605" t="s">
        <v>755</v>
      </c>
      <c r="U198" s="605" t="s">
        <v>755</v>
      </c>
      <c r="V198" s="1252" t="s">
        <v>755</v>
      </c>
      <c r="W198" s="605" t="s">
        <v>755</v>
      </c>
      <c r="X198" s="605" t="s">
        <v>755</v>
      </c>
      <c r="Y198" s="605" t="s">
        <v>755</v>
      </c>
      <c r="Z198" s="605" t="s">
        <v>755</v>
      </c>
      <c r="AA198" s="605" t="s">
        <v>755</v>
      </c>
      <c r="AB198" s="605" t="s">
        <v>755</v>
      </c>
      <c r="AC198" s="605" t="s">
        <v>755</v>
      </c>
      <c r="AD198" s="605" t="s">
        <v>755</v>
      </c>
      <c r="AE198" s="605" t="s">
        <v>755</v>
      </c>
      <c r="AF198" s="605" t="s">
        <v>755</v>
      </c>
      <c r="AG198" s="606" t="s">
        <v>755</v>
      </c>
      <c r="AH198" s="43"/>
    </row>
    <row r="199" spans="1:34" s="542" customFormat="1" ht="15" thickTop="1" x14ac:dyDescent="0.35">
      <c r="A199" s="109"/>
      <c r="B199" s="608"/>
      <c r="C199" s="544"/>
      <c r="D199" s="544"/>
      <c r="E199" s="544"/>
      <c r="F199" s="544"/>
      <c r="G199" s="544"/>
      <c r="H199" s="544"/>
      <c r="J199" s="579"/>
      <c r="K199" s="104"/>
      <c r="L199" s="104"/>
      <c r="M199" s="104"/>
      <c r="N199" s="104"/>
      <c r="O199" s="104"/>
      <c r="P199" s="104"/>
      <c r="Q199" s="104"/>
      <c r="R199" s="104"/>
      <c r="S199" s="104"/>
      <c r="T199" s="104"/>
      <c r="U199" s="104"/>
      <c r="V199" s="579"/>
      <c r="W199" s="104"/>
      <c r="X199" s="104"/>
      <c r="Y199" s="104"/>
      <c r="Z199" s="104"/>
      <c r="AA199" s="104"/>
      <c r="AB199" s="104"/>
      <c r="AC199" s="104"/>
      <c r="AD199" s="104"/>
      <c r="AE199" s="104"/>
      <c r="AF199" s="104"/>
      <c r="AG199" s="543"/>
      <c r="AH199" s="43"/>
    </row>
    <row r="200" spans="1:34" s="542" customFormat="1" x14ac:dyDescent="0.35">
      <c r="A200" s="109"/>
      <c r="B200" s="571" t="s">
        <v>229</v>
      </c>
      <c r="C200" s="566">
        <v>140952</v>
      </c>
      <c r="D200" s="566">
        <v>140952</v>
      </c>
      <c r="E200" s="566">
        <v>141030</v>
      </c>
      <c r="F200" s="566"/>
      <c r="G200" s="566">
        <v>-78</v>
      </c>
      <c r="H200" s="566">
        <v>0</v>
      </c>
      <c r="J200" s="587">
        <v>11746</v>
      </c>
      <c r="K200" s="534">
        <v>11746</v>
      </c>
      <c r="L200" s="534">
        <v>11746</v>
      </c>
      <c r="M200" s="534">
        <v>11746</v>
      </c>
      <c r="N200" s="534">
        <v>11746</v>
      </c>
      <c r="O200" s="534">
        <v>11746</v>
      </c>
      <c r="P200" s="534">
        <v>11746</v>
      </c>
      <c r="Q200" s="534">
        <v>11746</v>
      </c>
      <c r="R200" s="534">
        <v>11746</v>
      </c>
      <c r="S200" s="534">
        <v>11746</v>
      </c>
      <c r="T200" s="534">
        <v>11746</v>
      </c>
      <c r="U200" s="534">
        <v>11746</v>
      </c>
      <c r="V200" s="587">
        <v>11746</v>
      </c>
      <c r="W200" s="534">
        <v>11746</v>
      </c>
      <c r="X200" s="534">
        <v>11746</v>
      </c>
      <c r="Y200" s="534">
        <v>11746</v>
      </c>
      <c r="Z200" s="534">
        <v>11746</v>
      </c>
      <c r="AA200" s="534">
        <v>11746</v>
      </c>
      <c r="AB200" s="534">
        <v>11746</v>
      </c>
      <c r="AC200" s="534">
        <v>11746</v>
      </c>
      <c r="AD200" s="534">
        <v>11746</v>
      </c>
      <c r="AE200" s="534">
        <v>11746</v>
      </c>
      <c r="AF200" s="534">
        <v>11746</v>
      </c>
      <c r="AG200" s="565">
        <v>11746</v>
      </c>
      <c r="AH200" s="43"/>
    </row>
    <row r="201" spans="1:34" s="113" customFormat="1" ht="14.15" customHeight="1" x14ac:dyDescent="0.35">
      <c r="A201" s="109"/>
      <c r="B201" s="608"/>
      <c r="C201" s="566"/>
      <c r="D201" s="566"/>
      <c r="E201" s="566"/>
      <c r="F201" s="566"/>
      <c r="G201" s="566"/>
      <c r="H201" s="566"/>
      <c r="J201" s="587"/>
      <c r="K201" s="534"/>
      <c r="L201" s="534"/>
      <c r="M201" s="534"/>
      <c r="N201" s="534"/>
      <c r="O201" s="534"/>
      <c r="P201" s="534"/>
      <c r="Q201" s="534"/>
      <c r="R201" s="534"/>
      <c r="S201" s="534"/>
      <c r="T201" s="534"/>
      <c r="U201" s="534"/>
      <c r="V201" s="587"/>
      <c r="W201" s="534"/>
      <c r="X201" s="534"/>
      <c r="Y201" s="534"/>
      <c r="Z201" s="534"/>
      <c r="AA201" s="534"/>
      <c r="AB201" s="534"/>
      <c r="AC201" s="534"/>
      <c r="AD201" s="534"/>
      <c r="AE201" s="534"/>
      <c r="AF201" s="534"/>
      <c r="AG201" s="565"/>
      <c r="AH201" s="43"/>
    </row>
    <row r="202" spans="1:34" s="113" customFormat="1" x14ac:dyDescent="0.35">
      <c r="A202" s="109"/>
      <c r="B202" s="575" t="s">
        <v>230</v>
      </c>
      <c r="C202" s="578">
        <v>19828524.392068498</v>
      </c>
      <c r="D202" s="578">
        <v>23007210.976626802</v>
      </c>
      <c r="E202" s="578">
        <v>19044376.483687144</v>
      </c>
      <c r="F202" s="578"/>
      <c r="G202" s="578">
        <v>784147.90838135406</v>
      </c>
      <c r="H202" s="578">
        <v>3178686.5845583044</v>
      </c>
      <c r="J202" s="581">
        <v>1672030.183395552</v>
      </c>
      <c r="K202" s="576">
        <v>1644910.1861925472</v>
      </c>
      <c r="L202" s="576">
        <v>1660859.1480239017</v>
      </c>
      <c r="M202" s="576">
        <v>1598553.8950818451</v>
      </c>
      <c r="N202" s="576">
        <v>1555918.9466903729</v>
      </c>
      <c r="O202" s="576">
        <v>1599439.3475908148</v>
      </c>
      <c r="P202" s="576">
        <v>1641093.6799000017</v>
      </c>
      <c r="Q202" s="576">
        <v>1683693.093162962</v>
      </c>
      <c r="R202" s="576">
        <v>1642938.3486161106</v>
      </c>
      <c r="S202" s="576">
        <v>1714932.4563368047</v>
      </c>
      <c r="T202" s="576">
        <v>1687063.326696777</v>
      </c>
      <c r="U202" s="576">
        <v>1727091.7803808083</v>
      </c>
      <c r="V202" s="581">
        <v>1754399.210151559</v>
      </c>
      <c r="W202" s="576">
        <v>1697883.8128737868</v>
      </c>
      <c r="X202" s="576">
        <v>1727960.140237252</v>
      </c>
      <c r="Y202" s="576">
        <v>1651270.2282868498</v>
      </c>
      <c r="Z202" s="576">
        <v>1616796.3775070934</v>
      </c>
      <c r="AA202" s="576">
        <v>1655491.823858201</v>
      </c>
      <c r="AB202" s="576">
        <v>1698835.5103378331</v>
      </c>
      <c r="AC202" s="576">
        <v>1739001.3585116749</v>
      </c>
      <c r="AD202" s="576">
        <v>1695231.2430013416</v>
      </c>
      <c r="AE202" s="576">
        <v>1727748.2620394323</v>
      </c>
      <c r="AF202" s="576">
        <v>1704068.5624193286</v>
      </c>
      <c r="AG202" s="577">
        <v>1742703.0360068013</v>
      </c>
      <c r="AH202" s="43"/>
    </row>
    <row r="203" spans="1:34" s="546" customFormat="1" x14ac:dyDescent="0.35">
      <c r="A203" s="585"/>
      <c r="B203" s="579"/>
      <c r="C203" s="549"/>
      <c r="D203" s="549"/>
      <c r="E203" s="549"/>
      <c r="F203" s="549"/>
      <c r="G203" s="549"/>
      <c r="H203" s="549"/>
      <c r="J203" s="1354"/>
      <c r="K203" s="609"/>
      <c r="L203" s="609"/>
      <c r="M203" s="609"/>
      <c r="N203" s="609"/>
      <c r="O203" s="609"/>
      <c r="P203" s="609"/>
      <c r="Q203" s="588"/>
      <c r="R203" s="588"/>
      <c r="S203" s="588"/>
      <c r="T203" s="588"/>
      <c r="U203" s="588"/>
      <c r="V203" s="1354"/>
      <c r="W203" s="609"/>
      <c r="X203" s="609"/>
      <c r="Y203" s="609"/>
      <c r="Z203" s="609"/>
      <c r="AA203" s="609"/>
      <c r="AB203" s="609"/>
      <c r="AC203" s="588"/>
      <c r="AD203" s="588"/>
      <c r="AE203" s="588"/>
      <c r="AF203" s="588"/>
      <c r="AG203" s="593"/>
      <c r="AH203" s="43"/>
    </row>
    <row r="204" spans="1:34" s="546" customFormat="1" ht="15" thickBot="1" x14ac:dyDescent="0.4">
      <c r="A204" s="585"/>
      <c r="B204" s="552" t="s">
        <v>231</v>
      </c>
      <c r="C204" s="612"/>
      <c r="D204" s="612"/>
      <c r="E204" s="612"/>
      <c r="F204" s="612"/>
      <c r="G204" s="612"/>
      <c r="H204" s="612"/>
      <c r="J204" s="1355">
        <f t="shared" ref="J204:T204" si="19">K5-J5</f>
        <v>31</v>
      </c>
      <c r="K204" s="610">
        <f t="shared" si="19"/>
        <v>28</v>
      </c>
      <c r="L204" s="610">
        <f t="shared" si="19"/>
        <v>31</v>
      </c>
      <c r="M204" s="610">
        <f t="shared" si="19"/>
        <v>30</v>
      </c>
      <c r="N204" s="610">
        <f t="shared" si="19"/>
        <v>31</v>
      </c>
      <c r="O204" s="610">
        <f t="shared" si="19"/>
        <v>30</v>
      </c>
      <c r="P204" s="610">
        <f t="shared" si="19"/>
        <v>31</v>
      </c>
      <c r="Q204" s="610">
        <f t="shared" si="19"/>
        <v>31</v>
      </c>
      <c r="R204" s="610">
        <f t="shared" si="19"/>
        <v>30</v>
      </c>
      <c r="S204" s="610">
        <f t="shared" si="19"/>
        <v>31</v>
      </c>
      <c r="T204" s="610">
        <f t="shared" si="19"/>
        <v>30</v>
      </c>
      <c r="U204" s="610">
        <v>31</v>
      </c>
      <c r="V204" s="1355">
        <f t="shared" ref="V204:AF204" si="20">W5-V5</f>
        <v>31</v>
      </c>
      <c r="W204" s="610">
        <f t="shared" si="20"/>
        <v>28</v>
      </c>
      <c r="X204" s="610">
        <f t="shared" si="20"/>
        <v>31</v>
      </c>
      <c r="Y204" s="610">
        <f t="shared" si="20"/>
        <v>30</v>
      </c>
      <c r="Z204" s="610">
        <f t="shared" si="20"/>
        <v>31</v>
      </c>
      <c r="AA204" s="610">
        <f t="shared" si="20"/>
        <v>30</v>
      </c>
      <c r="AB204" s="610">
        <f t="shared" si="20"/>
        <v>31</v>
      </c>
      <c r="AC204" s="610">
        <f t="shared" si="20"/>
        <v>31</v>
      </c>
      <c r="AD204" s="610">
        <f t="shared" si="20"/>
        <v>30</v>
      </c>
      <c r="AE204" s="610">
        <f t="shared" si="20"/>
        <v>31</v>
      </c>
      <c r="AF204" s="610">
        <f t="shared" si="20"/>
        <v>30</v>
      </c>
      <c r="AG204" s="611">
        <v>31</v>
      </c>
      <c r="AH204" s="43"/>
    </row>
    <row r="205" spans="1:34" s="113" customFormat="1" ht="15" thickTop="1" x14ac:dyDescent="0.35">
      <c r="A205" s="109"/>
      <c r="B205" s="552" t="s">
        <v>232</v>
      </c>
      <c r="C205" s="1289" t="s">
        <v>755</v>
      </c>
      <c r="D205" s="613" t="s">
        <v>755</v>
      </c>
      <c r="E205" s="613" t="s">
        <v>755</v>
      </c>
      <c r="F205" s="1640"/>
      <c r="G205" s="613" t="s">
        <v>755</v>
      </c>
      <c r="H205" s="1290" t="s">
        <v>755</v>
      </c>
      <c r="J205" s="1356" t="s">
        <v>755</v>
      </c>
      <c r="K205" s="613" t="s">
        <v>755</v>
      </c>
      <c r="L205" s="613" t="s">
        <v>755</v>
      </c>
      <c r="M205" s="613" t="s">
        <v>755</v>
      </c>
      <c r="N205" s="613" t="s">
        <v>755</v>
      </c>
      <c r="O205" s="613" t="s">
        <v>755</v>
      </c>
      <c r="P205" s="613" t="s">
        <v>755</v>
      </c>
      <c r="Q205" s="613" t="s">
        <v>755</v>
      </c>
      <c r="R205" s="613" t="s">
        <v>755</v>
      </c>
      <c r="S205" s="613" t="s">
        <v>755</v>
      </c>
      <c r="T205" s="613" t="s">
        <v>755</v>
      </c>
      <c r="U205" s="613" t="s">
        <v>755</v>
      </c>
      <c r="V205" s="1356" t="s">
        <v>755</v>
      </c>
      <c r="W205" s="613" t="s">
        <v>755</v>
      </c>
      <c r="X205" s="613" t="s">
        <v>755</v>
      </c>
      <c r="Y205" s="613" t="s">
        <v>755</v>
      </c>
      <c r="Z205" s="613" t="s">
        <v>755</v>
      </c>
      <c r="AA205" s="613" t="s">
        <v>755</v>
      </c>
      <c r="AB205" s="613" t="s">
        <v>755</v>
      </c>
      <c r="AC205" s="613" t="s">
        <v>755</v>
      </c>
      <c r="AD205" s="613" t="s">
        <v>755</v>
      </c>
      <c r="AE205" s="613" t="s">
        <v>755</v>
      </c>
      <c r="AF205" s="613" t="s">
        <v>755</v>
      </c>
      <c r="AG205" s="614" t="s">
        <v>755</v>
      </c>
      <c r="AH205" s="43"/>
    </row>
    <row r="206" spans="1:34" s="113" customFormat="1" x14ac:dyDescent="0.35">
      <c r="A206" s="109"/>
      <c r="B206" s="607" t="s">
        <v>233</v>
      </c>
      <c r="C206" s="1283" t="s">
        <v>755</v>
      </c>
      <c r="D206" s="600" t="s">
        <v>755</v>
      </c>
      <c r="E206" s="600" t="s">
        <v>755</v>
      </c>
      <c r="F206" s="572"/>
      <c r="G206" s="600" t="s">
        <v>755</v>
      </c>
      <c r="H206" s="1284" t="s">
        <v>755</v>
      </c>
      <c r="J206" s="1352" t="s">
        <v>755</v>
      </c>
      <c r="K206" s="600" t="s">
        <v>755</v>
      </c>
      <c r="L206" s="600" t="s">
        <v>755</v>
      </c>
      <c r="M206" s="600" t="s">
        <v>755</v>
      </c>
      <c r="N206" s="600" t="s">
        <v>755</v>
      </c>
      <c r="O206" s="600" t="s">
        <v>755</v>
      </c>
      <c r="P206" s="600" t="s">
        <v>755</v>
      </c>
      <c r="Q206" s="600" t="s">
        <v>755</v>
      </c>
      <c r="R206" s="600" t="s">
        <v>755</v>
      </c>
      <c r="S206" s="600" t="s">
        <v>755</v>
      </c>
      <c r="T206" s="600" t="s">
        <v>755</v>
      </c>
      <c r="U206" s="600" t="s">
        <v>755</v>
      </c>
      <c r="V206" s="1352" t="s">
        <v>755</v>
      </c>
      <c r="W206" s="600" t="s">
        <v>755</v>
      </c>
      <c r="X206" s="600" t="s">
        <v>755</v>
      </c>
      <c r="Y206" s="600" t="s">
        <v>755</v>
      </c>
      <c r="Z206" s="600" t="s">
        <v>755</v>
      </c>
      <c r="AA206" s="600" t="s">
        <v>755</v>
      </c>
      <c r="AB206" s="600" t="s">
        <v>755</v>
      </c>
      <c r="AC206" s="600" t="s">
        <v>755</v>
      </c>
      <c r="AD206" s="600" t="s">
        <v>755</v>
      </c>
      <c r="AE206" s="600" t="s">
        <v>755</v>
      </c>
      <c r="AF206" s="600" t="s">
        <v>755</v>
      </c>
      <c r="AG206" s="601" t="s">
        <v>755</v>
      </c>
      <c r="AH206" s="43"/>
    </row>
    <row r="207" spans="1:34" s="113" customFormat="1" x14ac:dyDescent="0.35">
      <c r="A207" s="109"/>
      <c r="B207" s="607" t="s">
        <v>234</v>
      </c>
      <c r="C207" s="1291" t="s">
        <v>755</v>
      </c>
      <c r="D207" s="615" t="s">
        <v>755</v>
      </c>
      <c r="E207" s="615" t="s">
        <v>755</v>
      </c>
      <c r="F207" s="576"/>
      <c r="G207" s="615" t="s">
        <v>755</v>
      </c>
      <c r="H207" s="1292" t="s">
        <v>755</v>
      </c>
      <c r="J207" s="1357" t="s">
        <v>755</v>
      </c>
      <c r="K207" s="615" t="s">
        <v>755</v>
      </c>
      <c r="L207" s="615" t="s">
        <v>755</v>
      </c>
      <c r="M207" s="615" t="s">
        <v>755</v>
      </c>
      <c r="N207" s="615" t="s">
        <v>755</v>
      </c>
      <c r="O207" s="615" t="s">
        <v>755</v>
      </c>
      <c r="P207" s="615" t="s">
        <v>755</v>
      </c>
      <c r="Q207" s="615" t="s">
        <v>755</v>
      </c>
      <c r="R207" s="615" t="s">
        <v>755</v>
      </c>
      <c r="S207" s="615" t="s">
        <v>755</v>
      </c>
      <c r="T207" s="615" t="s">
        <v>755</v>
      </c>
      <c r="U207" s="615" t="s">
        <v>755</v>
      </c>
      <c r="V207" s="1357" t="s">
        <v>755</v>
      </c>
      <c r="W207" s="615" t="s">
        <v>755</v>
      </c>
      <c r="X207" s="615" t="s">
        <v>755</v>
      </c>
      <c r="Y207" s="615" t="s">
        <v>755</v>
      </c>
      <c r="Z207" s="615" t="s">
        <v>755</v>
      </c>
      <c r="AA207" s="615" t="s">
        <v>755</v>
      </c>
      <c r="AB207" s="615" t="s">
        <v>755</v>
      </c>
      <c r="AC207" s="615" t="s">
        <v>755</v>
      </c>
      <c r="AD207" s="615" t="s">
        <v>755</v>
      </c>
      <c r="AE207" s="615" t="s">
        <v>755</v>
      </c>
      <c r="AF207" s="615" t="s">
        <v>755</v>
      </c>
      <c r="AG207" s="616" t="s">
        <v>755</v>
      </c>
      <c r="AH207" s="43"/>
    </row>
    <row r="208" spans="1:34" s="113" customFormat="1" x14ac:dyDescent="0.35">
      <c r="A208" s="109"/>
      <c r="B208" s="607"/>
      <c r="C208" s="1281" t="s">
        <v>755</v>
      </c>
      <c r="D208" s="598" t="s">
        <v>755</v>
      </c>
      <c r="E208" s="598" t="s">
        <v>755</v>
      </c>
      <c r="F208" s="534"/>
      <c r="G208" s="598" t="s">
        <v>755</v>
      </c>
      <c r="H208" s="1282" t="s">
        <v>755</v>
      </c>
      <c r="J208" s="1267" t="s">
        <v>755</v>
      </c>
      <c r="K208" s="598" t="s">
        <v>755</v>
      </c>
      <c r="L208" s="598" t="s">
        <v>755</v>
      </c>
      <c r="M208" s="598" t="s">
        <v>755</v>
      </c>
      <c r="N208" s="598" t="s">
        <v>755</v>
      </c>
      <c r="O208" s="598" t="s">
        <v>755</v>
      </c>
      <c r="P208" s="598" t="s">
        <v>755</v>
      </c>
      <c r="Q208" s="598" t="s">
        <v>755</v>
      </c>
      <c r="R208" s="598" t="s">
        <v>755</v>
      </c>
      <c r="S208" s="598" t="s">
        <v>755</v>
      </c>
      <c r="T208" s="598" t="s">
        <v>755</v>
      </c>
      <c r="U208" s="598" t="s">
        <v>755</v>
      </c>
      <c r="V208" s="1267" t="s">
        <v>755</v>
      </c>
      <c r="W208" s="598" t="s">
        <v>755</v>
      </c>
      <c r="X208" s="598" t="s">
        <v>755</v>
      </c>
      <c r="Y208" s="598" t="s">
        <v>755</v>
      </c>
      <c r="Z208" s="598" t="s">
        <v>755</v>
      </c>
      <c r="AA208" s="598" t="s">
        <v>755</v>
      </c>
      <c r="AB208" s="598" t="s">
        <v>755</v>
      </c>
      <c r="AC208" s="598" t="s">
        <v>755</v>
      </c>
      <c r="AD208" s="598" t="s">
        <v>755</v>
      </c>
      <c r="AE208" s="598" t="s">
        <v>755</v>
      </c>
      <c r="AF208" s="598" t="s">
        <v>755</v>
      </c>
      <c r="AG208" s="599" t="s">
        <v>755</v>
      </c>
      <c r="AH208" s="43"/>
    </row>
    <row r="209" spans="1:34" s="113" customFormat="1" ht="15" thickBot="1" x14ac:dyDescent="0.4">
      <c r="A209" s="109"/>
      <c r="B209" s="617" t="s">
        <v>733</v>
      </c>
      <c r="C209" s="1293" t="s">
        <v>755</v>
      </c>
      <c r="D209" s="619" t="s">
        <v>755</v>
      </c>
      <c r="E209" s="619" t="s">
        <v>755</v>
      </c>
      <c r="F209" s="1631"/>
      <c r="G209" s="619" t="s">
        <v>755</v>
      </c>
      <c r="H209" s="1294" t="s">
        <v>755</v>
      </c>
      <c r="J209" s="1358" t="s">
        <v>755</v>
      </c>
      <c r="K209" s="619" t="s">
        <v>755</v>
      </c>
      <c r="L209" s="619" t="s">
        <v>755</v>
      </c>
      <c r="M209" s="619" t="s">
        <v>755</v>
      </c>
      <c r="N209" s="619" t="s">
        <v>755</v>
      </c>
      <c r="O209" s="619" t="s">
        <v>755</v>
      </c>
      <c r="P209" s="619" t="s">
        <v>755</v>
      </c>
      <c r="Q209" s="619" t="s">
        <v>755</v>
      </c>
      <c r="R209" s="619" t="s">
        <v>755</v>
      </c>
      <c r="S209" s="619" t="s">
        <v>755</v>
      </c>
      <c r="T209" s="619" t="s">
        <v>755</v>
      </c>
      <c r="U209" s="619" t="s">
        <v>755</v>
      </c>
      <c r="V209" s="1358" t="s">
        <v>755</v>
      </c>
      <c r="W209" s="619" t="s">
        <v>755</v>
      </c>
      <c r="X209" s="619" t="s">
        <v>755</v>
      </c>
      <c r="Y209" s="619" t="s">
        <v>755</v>
      </c>
      <c r="Z209" s="619" t="s">
        <v>755</v>
      </c>
      <c r="AA209" s="619" t="s">
        <v>755</v>
      </c>
      <c r="AB209" s="619" t="s">
        <v>755</v>
      </c>
      <c r="AC209" s="619" t="s">
        <v>755</v>
      </c>
      <c r="AD209" s="619" t="s">
        <v>755</v>
      </c>
      <c r="AE209" s="619" t="s">
        <v>755</v>
      </c>
      <c r="AF209" s="619" t="s">
        <v>755</v>
      </c>
      <c r="AG209" s="620" t="s">
        <v>755</v>
      </c>
      <c r="AH209" s="43"/>
    </row>
    <row r="210" spans="1:34" s="113" customFormat="1" ht="15" thickTop="1" x14ac:dyDescent="0.35">
      <c r="A210" s="109"/>
      <c r="B210" s="575"/>
      <c r="C210" s="566"/>
      <c r="D210" s="566"/>
      <c r="E210" s="566"/>
      <c r="F210" s="566"/>
      <c r="G210" s="566"/>
      <c r="H210" s="566"/>
      <c r="J210" s="587"/>
      <c r="K210" s="534"/>
      <c r="L210" s="534"/>
      <c r="M210" s="534"/>
      <c r="N210" s="534"/>
      <c r="O210" s="534"/>
      <c r="P210" s="534"/>
      <c r="Q210" s="534"/>
      <c r="R210" s="534"/>
      <c r="S210" s="534"/>
      <c r="T210" s="534"/>
      <c r="U210" s="565"/>
      <c r="V210" s="534"/>
      <c r="W210" s="534"/>
      <c r="X210" s="534"/>
      <c r="Y210" s="534"/>
      <c r="Z210" s="534"/>
      <c r="AA210" s="534"/>
      <c r="AB210" s="534"/>
      <c r="AC210" s="534"/>
      <c r="AD210" s="534"/>
      <c r="AE210" s="534"/>
      <c r="AF210" s="534"/>
      <c r="AG210" s="565"/>
      <c r="AH210" s="43"/>
    </row>
    <row r="211" spans="1:34" s="113" customFormat="1" x14ac:dyDescent="0.35">
      <c r="A211" s="109"/>
      <c r="B211" s="575"/>
      <c r="C211" s="566"/>
      <c r="D211" s="566"/>
      <c r="E211" s="566"/>
      <c r="F211" s="566"/>
      <c r="G211" s="566"/>
      <c r="H211" s="566"/>
      <c r="J211" s="587"/>
      <c r="K211" s="534"/>
      <c r="L211" s="534"/>
      <c r="M211" s="534"/>
      <c r="N211" s="534"/>
      <c r="O211" s="534"/>
      <c r="P211" s="534"/>
      <c r="Q211" s="534"/>
      <c r="R211" s="534"/>
      <c r="S211" s="534"/>
      <c r="T211" s="534"/>
      <c r="U211" s="565"/>
      <c r="V211" s="534"/>
      <c r="W211" s="534"/>
      <c r="X211" s="534"/>
      <c r="Y211" s="534"/>
      <c r="Z211" s="534"/>
      <c r="AA211" s="534"/>
      <c r="AB211" s="534"/>
      <c r="AC211" s="534"/>
      <c r="AD211" s="534"/>
      <c r="AE211" s="534"/>
      <c r="AF211" s="534"/>
      <c r="AG211" s="565"/>
      <c r="AH211" s="43"/>
    </row>
    <row r="212" spans="1:34" s="542" customFormat="1" x14ac:dyDescent="0.35">
      <c r="A212" s="104"/>
      <c r="B212" s="928" t="s">
        <v>235</v>
      </c>
      <c r="C212" s="544"/>
      <c r="D212" s="544"/>
      <c r="E212" s="544"/>
      <c r="F212" s="544"/>
      <c r="G212" s="544"/>
      <c r="H212" s="544"/>
      <c r="J212" s="579"/>
      <c r="K212" s="104"/>
      <c r="L212" s="104"/>
      <c r="M212" s="104"/>
      <c r="N212" s="104"/>
      <c r="O212" s="104"/>
      <c r="P212" s="104"/>
      <c r="Q212" s="104"/>
      <c r="R212" s="104"/>
      <c r="S212" s="104"/>
      <c r="T212" s="104"/>
      <c r="U212" s="543"/>
      <c r="V212" s="104"/>
      <c r="W212" s="104"/>
      <c r="X212" s="104"/>
      <c r="Y212" s="104"/>
      <c r="Z212" s="104"/>
      <c r="AA212" s="104"/>
      <c r="AB212" s="104"/>
      <c r="AC212" s="104"/>
      <c r="AD212" s="104"/>
      <c r="AE212" s="104"/>
      <c r="AF212" s="104"/>
      <c r="AG212" s="543"/>
      <c r="AH212" s="43"/>
    </row>
    <row r="213" spans="1:34" s="542" customFormat="1" x14ac:dyDescent="0.35">
      <c r="A213" s="109">
        <v>75628</v>
      </c>
      <c r="B213" s="551" t="s">
        <v>236</v>
      </c>
      <c r="C213" s="623">
        <v>0</v>
      </c>
      <c r="D213" s="623">
        <v>0</v>
      </c>
      <c r="E213" s="623">
        <v>0</v>
      </c>
      <c r="F213" s="623"/>
      <c r="G213" s="623">
        <v>0</v>
      </c>
      <c r="H213" s="623">
        <v>0</v>
      </c>
      <c r="J213" s="1359"/>
      <c r="K213" s="621"/>
      <c r="L213" s="621"/>
      <c r="M213" s="621"/>
      <c r="N213" s="621"/>
      <c r="O213" s="621"/>
      <c r="P213" s="621"/>
      <c r="Q213" s="621"/>
      <c r="R213" s="621"/>
      <c r="S213" s="621"/>
      <c r="T213" s="621"/>
      <c r="U213" s="622"/>
      <c r="V213" s="621"/>
      <c r="W213" s="621"/>
      <c r="X213" s="621"/>
      <c r="Y213" s="621"/>
      <c r="Z213" s="621"/>
      <c r="AA213" s="621"/>
      <c r="AB213" s="621"/>
      <c r="AC213" s="621"/>
      <c r="AD213" s="621"/>
      <c r="AE213" s="621"/>
      <c r="AF213" s="621"/>
      <c r="AG213" s="622"/>
      <c r="AH213" s="79"/>
    </row>
    <row r="214" spans="1:34" s="542" customFormat="1" x14ac:dyDescent="0.35">
      <c r="A214" s="109">
        <v>75365</v>
      </c>
      <c r="B214" s="552" t="s">
        <v>237</v>
      </c>
      <c r="C214" s="566">
        <v>0</v>
      </c>
      <c r="D214" s="566">
        <v>0</v>
      </c>
      <c r="E214" s="566">
        <v>0</v>
      </c>
      <c r="F214" s="566"/>
      <c r="G214" s="566">
        <v>0</v>
      </c>
      <c r="H214" s="566">
        <v>0</v>
      </c>
      <c r="J214" s="587"/>
      <c r="K214" s="534"/>
      <c r="L214" s="534"/>
      <c r="M214" s="534"/>
      <c r="N214" s="534"/>
      <c r="O214" s="534"/>
      <c r="P214" s="534"/>
      <c r="Q214" s="534"/>
      <c r="R214" s="534"/>
      <c r="S214" s="534"/>
      <c r="T214" s="534"/>
      <c r="U214" s="565"/>
      <c r="V214" s="534"/>
      <c r="W214" s="534"/>
      <c r="X214" s="534"/>
      <c r="Y214" s="534"/>
      <c r="Z214" s="534"/>
      <c r="AA214" s="534"/>
      <c r="AB214" s="534"/>
      <c r="AC214" s="534"/>
      <c r="AD214" s="534"/>
      <c r="AE214" s="534"/>
      <c r="AF214" s="534"/>
      <c r="AG214" s="565"/>
      <c r="AH214" s="79"/>
    </row>
    <row r="215" spans="1:34" s="542" customFormat="1" x14ac:dyDescent="0.35">
      <c r="A215" s="109">
        <v>9171</v>
      </c>
      <c r="B215" s="552" t="s">
        <v>238</v>
      </c>
      <c r="C215" s="566">
        <v>17424</v>
      </c>
      <c r="D215" s="566">
        <v>17424</v>
      </c>
      <c r="E215" s="566">
        <v>17424</v>
      </c>
      <c r="F215" s="566"/>
      <c r="G215" s="566">
        <v>0</v>
      </c>
      <c r="H215" s="566">
        <v>0</v>
      </c>
      <c r="J215" s="587">
        <v>1452</v>
      </c>
      <c r="K215" s="534">
        <v>1452</v>
      </c>
      <c r="L215" s="534">
        <v>1452</v>
      </c>
      <c r="M215" s="534">
        <v>1452</v>
      </c>
      <c r="N215" s="534">
        <v>1452</v>
      </c>
      <c r="O215" s="534">
        <v>1452</v>
      </c>
      <c r="P215" s="534">
        <v>1452</v>
      </c>
      <c r="Q215" s="534">
        <v>1452</v>
      </c>
      <c r="R215" s="534">
        <v>1452</v>
      </c>
      <c r="S215" s="534">
        <v>1452</v>
      </c>
      <c r="T215" s="534">
        <v>1452</v>
      </c>
      <c r="U215" s="565">
        <v>1452</v>
      </c>
      <c r="V215" s="534">
        <v>1452</v>
      </c>
      <c r="W215" s="534">
        <v>1452</v>
      </c>
      <c r="X215" s="534">
        <v>1452</v>
      </c>
      <c r="Y215" s="534">
        <v>1452</v>
      </c>
      <c r="Z215" s="534">
        <v>1452</v>
      </c>
      <c r="AA215" s="534">
        <v>1452</v>
      </c>
      <c r="AB215" s="534">
        <v>1452</v>
      </c>
      <c r="AC215" s="534">
        <v>1452</v>
      </c>
      <c r="AD215" s="534">
        <v>1452</v>
      </c>
      <c r="AE215" s="534">
        <v>1452</v>
      </c>
      <c r="AF215" s="534">
        <v>1452</v>
      </c>
      <c r="AG215" s="565">
        <v>1452</v>
      </c>
      <c r="AH215" s="79"/>
    </row>
    <row r="216" spans="1:34" s="542" customFormat="1" x14ac:dyDescent="0.35">
      <c r="A216" s="109">
        <v>9231</v>
      </c>
      <c r="B216" s="552" t="s">
        <v>239</v>
      </c>
      <c r="C216" s="566">
        <v>7296</v>
      </c>
      <c r="D216" s="566">
        <v>7296</v>
      </c>
      <c r="E216" s="566">
        <v>7296</v>
      </c>
      <c r="F216" s="566"/>
      <c r="G216" s="566">
        <v>0</v>
      </c>
      <c r="H216" s="566">
        <v>0</v>
      </c>
      <c r="J216" s="587">
        <v>608</v>
      </c>
      <c r="K216" s="534">
        <v>608</v>
      </c>
      <c r="L216" s="534">
        <v>608</v>
      </c>
      <c r="M216" s="534">
        <v>608</v>
      </c>
      <c r="N216" s="534">
        <v>608</v>
      </c>
      <c r="O216" s="534">
        <v>608</v>
      </c>
      <c r="P216" s="534">
        <v>608</v>
      </c>
      <c r="Q216" s="534">
        <v>608</v>
      </c>
      <c r="R216" s="534">
        <v>608</v>
      </c>
      <c r="S216" s="534">
        <v>608</v>
      </c>
      <c r="T216" s="534">
        <v>608</v>
      </c>
      <c r="U216" s="565">
        <v>608</v>
      </c>
      <c r="V216" s="534">
        <v>608</v>
      </c>
      <c r="W216" s="534">
        <v>608</v>
      </c>
      <c r="X216" s="534">
        <v>608</v>
      </c>
      <c r="Y216" s="534">
        <v>608</v>
      </c>
      <c r="Z216" s="534">
        <v>608</v>
      </c>
      <c r="AA216" s="534">
        <v>608</v>
      </c>
      <c r="AB216" s="534">
        <v>608</v>
      </c>
      <c r="AC216" s="534">
        <v>608</v>
      </c>
      <c r="AD216" s="534">
        <v>608</v>
      </c>
      <c r="AE216" s="534">
        <v>608</v>
      </c>
      <c r="AF216" s="534">
        <v>608</v>
      </c>
      <c r="AG216" s="565">
        <v>608</v>
      </c>
      <c r="AH216" s="79"/>
    </row>
    <row r="217" spans="1:34" s="542" customFormat="1" x14ac:dyDescent="0.35">
      <c r="A217" s="109">
        <v>10400</v>
      </c>
      <c r="B217" s="552" t="s">
        <v>240</v>
      </c>
      <c r="C217" s="566">
        <v>7296</v>
      </c>
      <c r="D217" s="566">
        <v>7296</v>
      </c>
      <c r="E217" s="566">
        <v>7296</v>
      </c>
      <c r="F217" s="566"/>
      <c r="G217" s="566">
        <v>0</v>
      </c>
      <c r="H217" s="566">
        <v>0</v>
      </c>
      <c r="J217" s="587">
        <v>608</v>
      </c>
      <c r="K217" s="534">
        <v>608</v>
      </c>
      <c r="L217" s="534">
        <v>608</v>
      </c>
      <c r="M217" s="534">
        <v>608</v>
      </c>
      <c r="N217" s="534">
        <v>608</v>
      </c>
      <c r="O217" s="534">
        <v>608</v>
      </c>
      <c r="P217" s="534">
        <v>608</v>
      </c>
      <c r="Q217" s="534">
        <v>608</v>
      </c>
      <c r="R217" s="534">
        <v>608</v>
      </c>
      <c r="S217" s="534">
        <v>608</v>
      </c>
      <c r="T217" s="534">
        <v>608</v>
      </c>
      <c r="U217" s="565">
        <v>608</v>
      </c>
      <c r="V217" s="534">
        <v>608</v>
      </c>
      <c r="W217" s="534">
        <v>608</v>
      </c>
      <c r="X217" s="534">
        <v>608</v>
      </c>
      <c r="Y217" s="534">
        <v>608</v>
      </c>
      <c r="Z217" s="534">
        <v>608</v>
      </c>
      <c r="AA217" s="534">
        <v>608</v>
      </c>
      <c r="AB217" s="534">
        <v>608</v>
      </c>
      <c r="AC217" s="534">
        <v>608</v>
      </c>
      <c r="AD217" s="534">
        <v>608</v>
      </c>
      <c r="AE217" s="534">
        <v>608</v>
      </c>
      <c r="AF217" s="534">
        <v>608</v>
      </c>
      <c r="AG217" s="565">
        <v>608</v>
      </c>
      <c r="AH217" s="79"/>
    </row>
    <row r="218" spans="1:34" s="542" customFormat="1" x14ac:dyDescent="0.35">
      <c r="A218" s="109">
        <v>12342</v>
      </c>
      <c r="B218" s="552" t="s">
        <v>241</v>
      </c>
      <c r="C218" s="566">
        <v>42084</v>
      </c>
      <c r="D218" s="566">
        <v>42084</v>
      </c>
      <c r="E218" s="566">
        <v>42084</v>
      </c>
      <c r="F218" s="566"/>
      <c r="G218" s="566">
        <v>0</v>
      </c>
      <c r="H218" s="566">
        <v>0</v>
      </c>
      <c r="J218" s="587">
        <v>3507</v>
      </c>
      <c r="K218" s="534">
        <v>3507</v>
      </c>
      <c r="L218" s="534">
        <v>3507</v>
      </c>
      <c r="M218" s="534">
        <v>3507</v>
      </c>
      <c r="N218" s="534">
        <v>3507</v>
      </c>
      <c r="O218" s="534">
        <v>3507</v>
      </c>
      <c r="P218" s="534">
        <v>3507</v>
      </c>
      <c r="Q218" s="534">
        <v>3507</v>
      </c>
      <c r="R218" s="534">
        <v>3507</v>
      </c>
      <c r="S218" s="534">
        <v>3507</v>
      </c>
      <c r="T218" s="534">
        <v>3507</v>
      </c>
      <c r="U218" s="565">
        <v>3507</v>
      </c>
      <c r="V218" s="534">
        <v>3507</v>
      </c>
      <c r="W218" s="534">
        <v>3507</v>
      </c>
      <c r="X218" s="534">
        <v>3507</v>
      </c>
      <c r="Y218" s="534">
        <v>3507</v>
      </c>
      <c r="Z218" s="534">
        <v>3507</v>
      </c>
      <c r="AA218" s="534">
        <v>3507</v>
      </c>
      <c r="AB218" s="534">
        <v>3507</v>
      </c>
      <c r="AC218" s="534">
        <v>3507</v>
      </c>
      <c r="AD218" s="534">
        <v>3507</v>
      </c>
      <c r="AE218" s="534">
        <v>3507</v>
      </c>
      <c r="AF218" s="534">
        <v>3507</v>
      </c>
      <c r="AG218" s="565">
        <v>3507</v>
      </c>
      <c r="AH218" s="79"/>
    </row>
    <row r="219" spans="1:34" s="542" customFormat="1" x14ac:dyDescent="0.35">
      <c r="A219" s="109">
        <v>19305</v>
      </c>
      <c r="B219" s="552" t="s">
        <v>242</v>
      </c>
      <c r="C219" s="566">
        <v>9180</v>
      </c>
      <c r="D219" s="566">
        <v>9180</v>
      </c>
      <c r="E219" s="566">
        <v>9180</v>
      </c>
      <c r="F219" s="566"/>
      <c r="G219" s="566">
        <v>0</v>
      </c>
      <c r="H219" s="566">
        <v>0</v>
      </c>
      <c r="J219" s="587">
        <v>765</v>
      </c>
      <c r="K219" s="534">
        <v>765</v>
      </c>
      <c r="L219" s="534">
        <v>765</v>
      </c>
      <c r="M219" s="534">
        <v>765</v>
      </c>
      <c r="N219" s="534">
        <v>765</v>
      </c>
      <c r="O219" s="534">
        <v>765</v>
      </c>
      <c r="P219" s="534">
        <v>765</v>
      </c>
      <c r="Q219" s="534">
        <v>765</v>
      </c>
      <c r="R219" s="534">
        <v>765</v>
      </c>
      <c r="S219" s="534">
        <v>765</v>
      </c>
      <c r="T219" s="534">
        <v>765</v>
      </c>
      <c r="U219" s="565">
        <v>765</v>
      </c>
      <c r="V219" s="534">
        <v>765</v>
      </c>
      <c r="W219" s="534">
        <v>765</v>
      </c>
      <c r="X219" s="534">
        <v>765</v>
      </c>
      <c r="Y219" s="534">
        <v>765</v>
      </c>
      <c r="Z219" s="534">
        <v>765</v>
      </c>
      <c r="AA219" s="534">
        <v>765</v>
      </c>
      <c r="AB219" s="534">
        <v>765</v>
      </c>
      <c r="AC219" s="534">
        <v>765</v>
      </c>
      <c r="AD219" s="534">
        <v>765</v>
      </c>
      <c r="AE219" s="534">
        <v>765</v>
      </c>
      <c r="AF219" s="534">
        <v>765</v>
      </c>
      <c r="AG219" s="565">
        <v>765</v>
      </c>
      <c r="AH219" s="79"/>
    </row>
    <row r="220" spans="1:34" s="542" customFormat="1" x14ac:dyDescent="0.35">
      <c r="A220" s="109">
        <v>49160</v>
      </c>
      <c r="B220" s="552" t="s">
        <v>243</v>
      </c>
      <c r="C220" s="566">
        <v>19788</v>
      </c>
      <c r="D220" s="566">
        <v>19788</v>
      </c>
      <c r="E220" s="566">
        <v>19788</v>
      </c>
      <c r="F220" s="566"/>
      <c r="G220" s="566">
        <v>0</v>
      </c>
      <c r="H220" s="566">
        <v>0</v>
      </c>
      <c r="J220" s="587">
        <v>1649</v>
      </c>
      <c r="K220" s="534">
        <v>1649</v>
      </c>
      <c r="L220" s="534">
        <v>1649</v>
      </c>
      <c r="M220" s="534">
        <v>1649</v>
      </c>
      <c r="N220" s="534">
        <v>1649</v>
      </c>
      <c r="O220" s="534">
        <v>1649</v>
      </c>
      <c r="P220" s="534">
        <v>1649</v>
      </c>
      <c r="Q220" s="534">
        <v>1649</v>
      </c>
      <c r="R220" s="534">
        <v>1649</v>
      </c>
      <c r="S220" s="534">
        <v>1649</v>
      </c>
      <c r="T220" s="534">
        <v>1649</v>
      </c>
      <c r="U220" s="565">
        <v>1649</v>
      </c>
      <c r="V220" s="534">
        <v>1649</v>
      </c>
      <c r="W220" s="534">
        <v>1649</v>
      </c>
      <c r="X220" s="534">
        <v>1649</v>
      </c>
      <c r="Y220" s="534">
        <v>1649</v>
      </c>
      <c r="Z220" s="534">
        <v>1649</v>
      </c>
      <c r="AA220" s="534">
        <v>1649</v>
      </c>
      <c r="AB220" s="534">
        <v>1649</v>
      </c>
      <c r="AC220" s="534">
        <v>1649</v>
      </c>
      <c r="AD220" s="534">
        <v>1649</v>
      </c>
      <c r="AE220" s="534">
        <v>1649</v>
      </c>
      <c r="AF220" s="534">
        <v>1649</v>
      </c>
      <c r="AG220" s="565">
        <v>1649</v>
      </c>
      <c r="AH220" s="79"/>
    </row>
    <row r="221" spans="1:34" s="542" customFormat="1" x14ac:dyDescent="0.35">
      <c r="A221" s="109">
        <v>72933</v>
      </c>
      <c r="B221" s="552" t="s">
        <v>244</v>
      </c>
      <c r="C221" s="566">
        <v>9048</v>
      </c>
      <c r="D221" s="566">
        <v>9048</v>
      </c>
      <c r="E221" s="566">
        <v>9048</v>
      </c>
      <c r="F221" s="566"/>
      <c r="G221" s="566">
        <v>0</v>
      </c>
      <c r="H221" s="566">
        <v>0</v>
      </c>
      <c r="J221" s="587">
        <v>754</v>
      </c>
      <c r="K221" s="534">
        <v>754</v>
      </c>
      <c r="L221" s="534">
        <v>754</v>
      </c>
      <c r="M221" s="534">
        <v>754</v>
      </c>
      <c r="N221" s="534">
        <v>754</v>
      </c>
      <c r="O221" s="534">
        <v>754</v>
      </c>
      <c r="P221" s="534">
        <v>754</v>
      </c>
      <c r="Q221" s="534">
        <v>754</v>
      </c>
      <c r="R221" s="534">
        <v>754</v>
      </c>
      <c r="S221" s="534">
        <v>754</v>
      </c>
      <c r="T221" s="534">
        <v>754</v>
      </c>
      <c r="U221" s="565">
        <v>754</v>
      </c>
      <c r="V221" s="534">
        <v>754</v>
      </c>
      <c r="W221" s="534">
        <v>754</v>
      </c>
      <c r="X221" s="534">
        <v>754</v>
      </c>
      <c r="Y221" s="534">
        <v>754</v>
      </c>
      <c r="Z221" s="534">
        <v>754</v>
      </c>
      <c r="AA221" s="534">
        <v>754</v>
      </c>
      <c r="AB221" s="534">
        <v>754</v>
      </c>
      <c r="AC221" s="534">
        <v>754</v>
      </c>
      <c r="AD221" s="534">
        <v>754</v>
      </c>
      <c r="AE221" s="534">
        <v>754</v>
      </c>
      <c r="AF221" s="534">
        <v>754</v>
      </c>
      <c r="AG221" s="565">
        <v>754</v>
      </c>
      <c r="AH221" s="79"/>
    </row>
    <row r="222" spans="1:34" s="542" customFormat="1" x14ac:dyDescent="0.35">
      <c r="A222" s="109">
        <v>90115</v>
      </c>
      <c r="B222" s="552" t="s">
        <v>241</v>
      </c>
      <c r="C222" s="566">
        <v>0</v>
      </c>
      <c r="D222" s="566">
        <v>0</v>
      </c>
      <c r="E222" s="566">
        <v>0</v>
      </c>
      <c r="F222" s="566"/>
      <c r="G222" s="566">
        <v>0</v>
      </c>
      <c r="H222" s="566">
        <v>0</v>
      </c>
      <c r="J222" s="587"/>
      <c r="K222" s="534"/>
      <c r="L222" s="534"/>
      <c r="M222" s="534"/>
      <c r="N222" s="534"/>
      <c r="O222" s="534"/>
      <c r="P222" s="534"/>
      <c r="Q222" s="534"/>
      <c r="R222" s="534"/>
      <c r="S222" s="534"/>
      <c r="T222" s="534"/>
      <c r="U222" s="565"/>
      <c r="V222" s="534"/>
      <c r="W222" s="534"/>
      <c r="X222" s="534"/>
      <c r="Y222" s="534"/>
      <c r="Z222" s="534"/>
      <c r="AA222" s="534"/>
      <c r="AB222" s="534"/>
      <c r="AC222" s="534"/>
      <c r="AD222" s="534"/>
      <c r="AE222" s="534"/>
      <c r="AF222" s="534"/>
      <c r="AG222" s="565"/>
      <c r="AH222" s="79"/>
    </row>
    <row r="223" spans="1:34" s="542" customFormat="1" x14ac:dyDescent="0.35">
      <c r="A223" s="109">
        <v>90115</v>
      </c>
      <c r="B223" s="552" t="s">
        <v>245</v>
      </c>
      <c r="C223" s="566">
        <v>0</v>
      </c>
      <c r="D223" s="566">
        <v>0</v>
      </c>
      <c r="E223" s="566">
        <v>0</v>
      </c>
      <c r="F223" s="566"/>
      <c r="G223" s="566">
        <v>0</v>
      </c>
      <c r="H223" s="566">
        <v>0</v>
      </c>
      <c r="J223" s="587"/>
      <c r="K223" s="534"/>
      <c r="L223" s="534"/>
      <c r="M223" s="534"/>
      <c r="N223" s="534"/>
      <c r="O223" s="534"/>
      <c r="P223" s="534"/>
      <c r="Q223" s="534"/>
      <c r="R223" s="534"/>
      <c r="S223" s="534"/>
      <c r="T223" s="534"/>
      <c r="U223" s="565"/>
      <c r="V223" s="534"/>
      <c r="W223" s="534"/>
      <c r="X223" s="534"/>
      <c r="Y223" s="534"/>
      <c r="Z223" s="534"/>
      <c r="AA223" s="534"/>
      <c r="AB223" s="534"/>
      <c r="AC223" s="534"/>
      <c r="AD223" s="534"/>
      <c r="AE223" s="534"/>
      <c r="AF223" s="534"/>
      <c r="AG223" s="565"/>
      <c r="AH223" s="79"/>
    </row>
    <row r="224" spans="1:34" s="542" customFormat="1" x14ac:dyDescent="0.35">
      <c r="A224" s="109">
        <v>90115</v>
      </c>
      <c r="B224" s="552" t="s">
        <v>246</v>
      </c>
      <c r="C224" s="566">
        <v>0</v>
      </c>
      <c r="D224" s="566">
        <v>0</v>
      </c>
      <c r="E224" s="566">
        <v>0</v>
      </c>
      <c r="F224" s="566"/>
      <c r="G224" s="566">
        <v>0</v>
      </c>
      <c r="H224" s="566">
        <v>0</v>
      </c>
      <c r="J224" s="587"/>
      <c r="K224" s="534"/>
      <c r="L224" s="534"/>
      <c r="M224" s="534"/>
      <c r="N224" s="534"/>
      <c r="O224" s="534"/>
      <c r="P224" s="534"/>
      <c r="Q224" s="534"/>
      <c r="R224" s="534"/>
      <c r="S224" s="534"/>
      <c r="T224" s="534"/>
      <c r="U224" s="565"/>
      <c r="V224" s="534"/>
      <c r="W224" s="534"/>
      <c r="X224" s="534"/>
      <c r="Y224" s="534"/>
      <c r="Z224" s="534"/>
      <c r="AA224" s="534"/>
      <c r="AB224" s="534"/>
      <c r="AC224" s="534"/>
      <c r="AD224" s="534"/>
      <c r="AE224" s="534"/>
      <c r="AF224" s="534"/>
      <c r="AG224" s="565"/>
      <c r="AH224" s="79"/>
    </row>
    <row r="225" spans="1:34" s="542" customFormat="1" x14ac:dyDescent="0.35">
      <c r="A225" s="109">
        <v>90115</v>
      </c>
      <c r="B225" s="552" t="s">
        <v>247</v>
      </c>
      <c r="C225" s="566">
        <v>0</v>
      </c>
      <c r="D225" s="566">
        <v>0</v>
      </c>
      <c r="E225" s="566">
        <v>0</v>
      </c>
      <c r="F225" s="566"/>
      <c r="G225" s="566">
        <v>0</v>
      </c>
      <c r="H225" s="566">
        <v>0</v>
      </c>
      <c r="J225" s="587"/>
      <c r="K225" s="534"/>
      <c r="L225" s="534"/>
      <c r="M225" s="534"/>
      <c r="N225" s="534"/>
      <c r="O225" s="534"/>
      <c r="P225" s="534"/>
      <c r="Q225" s="534"/>
      <c r="R225" s="534"/>
      <c r="S225" s="534"/>
      <c r="T225" s="534"/>
      <c r="U225" s="565"/>
      <c r="V225" s="534"/>
      <c r="W225" s="534"/>
      <c r="X225" s="534"/>
      <c r="Y225" s="534"/>
      <c r="Z225" s="534"/>
      <c r="AA225" s="534"/>
      <c r="AB225" s="534"/>
      <c r="AC225" s="534"/>
      <c r="AD225" s="534"/>
      <c r="AE225" s="534"/>
      <c r="AF225" s="534"/>
      <c r="AG225" s="565"/>
      <c r="AH225" s="79"/>
    </row>
    <row r="226" spans="1:34" s="542" customFormat="1" x14ac:dyDescent="0.35">
      <c r="A226" s="109"/>
      <c r="B226" s="624" t="s">
        <v>248</v>
      </c>
      <c r="C226" s="1127">
        <v>1280160</v>
      </c>
      <c r="D226" s="1127">
        <v>1280160</v>
      </c>
      <c r="E226" s="1127">
        <v>1280160</v>
      </c>
      <c r="F226" s="1127"/>
      <c r="G226" s="1127">
        <v>0</v>
      </c>
      <c r="H226" s="1127">
        <v>0</v>
      </c>
      <c r="J226" s="1360">
        <v>106680</v>
      </c>
      <c r="K226" s="1125">
        <v>106680</v>
      </c>
      <c r="L226" s="1125">
        <v>106680</v>
      </c>
      <c r="M226" s="1125">
        <v>106680</v>
      </c>
      <c r="N226" s="1125">
        <v>106680</v>
      </c>
      <c r="O226" s="1125">
        <v>106680</v>
      </c>
      <c r="P226" s="1125">
        <v>106680</v>
      </c>
      <c r="Q226" s="1125">
        <v>106680</v>
      </c>
      <c r="R226" s="1125">
        <v>106680</v>
      </c>
      <c r="S226" s="1125">
        <v>106680</v>
      </c>
      <c r="T226" s="1125">
        <v>106680</v>
      </c>
      <c r="U226" s="1126">
        <v>106680</v>
      </c>
      <c r="V226" s="1125">
        <v>106680</v>
      </c>
      <c r="W226" s="1125">
        <v>106680</v>
      </c>
      <c r="X226" s="1125">
        <v>106680</v>
      </c>
      <c r="Y226" s="1125">
        <v>106680</v>
      </c>
      <c r="Z226" s="1125">
        <v>106680</v>
      </c>
      <c r="AA226" s="1125">
        <v>106680</v>
      </c>
      <c r="AB226" s="1125">
        <v>106680</v>
      </c>
      <c r="AC226" s="1125">
        <v>106680</v>
      </c>
      <c r="AD226" s="1125">
        <v>106680</v>
      </c>
      <c r="AE226" s="1125">
        <v>106680</v>
      </c>
      <c r="AF226" s="1125">
        <v>106680</v>
      </c>
      <c r="AG226" s="1126">
        <v>106680</v>
      </c>
      <c r="AH226" s="79"/>
    </row>
    <row r="227" spans="1:34" s="113" customFormat="1" x14ac:dyDescent="0.35">
      <c r="A227" s="109"/>
      <c r="B227" s="575" t="s">
        <v>249</v>
      </c>
      <c r="C227" s="578">
        <v>1392276</v>
      </c>
      <c r="D227" s="578">
        <v>1392276</v>
      </c>
      <c r="E227" s="578">
        <v>1392276</v>
      </c>
      <c r="F227" s="578"/>
      <c r="G227" s="578">
        <v>0</v>
      </c>
      <c r="H227" s="578">
        <v>0</v>
      </c>
      <c r="J227" s="581">
        <v>116023</v>
      </c>
      <c r="K227" s="576">
        <v>116023</v>
      </c>
      <c r="L227" s="576">
        <v>116023</v>
      </c>
      <c r="M227" s="576">
        <v>116023</v>
      </c>
      <c r="N227" s="576">
        <v>116023</v>
      </c>
      <c r="O227" s="576">
        <v>116023</v>
      </c>
      <c r="P227" s="576">
        <v>116023</v>
      </c>
      <c r="Q227" s="576">
        <v>116023</v>
      </c>
      <c r="R227" s="576">
        <v>116023</v>
      </c>
      <c r="S227" s="576">
        <v>116023</v>
      </c>
      <c r="T227" s="576">
        <v>116023</v>
      </c>
      <c r="U227" s="577">
        <v>116023</v>
      </c>
      <c r="V227" s="576">
        <v>116023</v>
      </c>
      <c r="W227" s="576">
        <v>116023</v>
      </c>
      <c r="X227" s="576">
        <v>116023</v>
      </c>
      <c r="Y227" s="576">
        <v>116023</v>
      </c>
      <c r="Z227" s="576">
        <v>116023</v>
      </c>
      <c r="AA227" s="576">
        <v>116023</v>
      </c>
      <c r="AB227" s="576">
        <v>116023</v>
      </c>
      <c r="AC227" s="576">
        <v>116023</v>
      </c>
      <c r="AD227" s="576">
        <v>116023</v>
      </c>
      <c r="AE227" s="576">
        <v>116023</v>
      </c>
      <c r="AF227" s="576">
        <v>116023</v>
      </c>
      <c r="AG227" s="577">
        <v>116023</v>
      </c>
      <c r="AH227" s="79"/>
    </row>
    <row r="228" spans="1:34" s="542" customFormat="1" x14ac:dyDescent="0.35">
      <c r="A228" s="550"/>
      <c r="B228" s="579"/>
      <c r="C228" s="544"/>
      <c r="D228" s="544"/>
      <c r="E228" s="544"/>
      <c r="F228" s="544"/>
      <c r="G228" s="544"/>
      <c r="H228" s="544"/>
      <c r="J228" s="579"/>
      <c r="K228" s="104"/>
      <c r="L228" s="104"/>
      <c r="M228" s="104"/>
      <c r="N228" s="104"/>
      <c r="O228" s="104"/>
      <c r="P228" s="104"/>
      <c r="Q228" s="104"/>
      <c r="R228" s="104"/>
      <c r="S228" s="104"/>
      <c r="T228" s="104"/>
      <c r="U228" s="543"/>
      <c r="V228" s="104"/>
      <c r="W228" s="104"/>
      <c r="X228" s="104"/>
      <c r="Y228" s="104"/>
      <c r="Z228" s="104"/>
      <c r="AA228" s="104"/>
      <c r="AB228" s="104"/>
      <c r="AC228" s="104"/>
      <c r="AD228" s="104"/>
      <c r="AE228" s="104"/>
      <c r="AF228" s="104"/>
      <c r="AG228" s="543"/>
      <c r="AH228" s="43"/>
    </row>
    <row r="229" spans="1:34" s="113" customFormat="1" x14ac:dyDescent="0.35">
      <c r="A229" s="109"/>
      <c r="B229" s="625" t="s">
        <v>250</v>
      </c>
      <c r="C229" s="628">
        <v>987552.67500000016</v>
      </c>
      <c r="D229" s="628">
        <v>987552.67500000016</v>
      </c>
      <c r="E229" s="628">
        <v>1570199.0549999997</v>
      </c>
      <c r="F229" s="628"/>
      <c r="G229" s="628">
        <v>-582646.37999999954</v>
      </c>
      <c r="H229" s="628">
        <v>0</v>
      </c>
      <c r="J229" s="1361">
        <v>82296.056250000009</v>
      </c>
      <c r="K229" s="626">
        <v>82296.056250000009</v>
      </c>
      <c r="L229" s="626">
        <v>82296.056250000009</v>
      </c>
      <c r="M229" s="626">
        <v>82296.056250000009</v>
      </c>
      <c r="N229" s="626">
        <v>82296.056250000009</v>
      </c>
      <c r="O229" s="626">
        <v>82296.056250000009</v>
      </c>
      <c r="P229" s="626">
        <v>82296.056250000009</v>
      </c>
      <c r="Q229" s="626">
        <v>82296.056250000009</v>
      </c>
      <c r="R229" s="626">
        <v>82296.056250000009</v>
      </c>
      <c r="S229" s="626">
        <v>82296.056250000009</v>
      </c>
      <c r="T229" s="626">
        <v>82296.056250000009</v>
      </c>
      <c r="U229" s="627">
        <v>82296.056250000009</v>
      </c>
      <c r="V229" s="626">
        <v>82296.056250000009</v>
      </c>
      <c r="W229" s="626">
        <v>82296.056250000009</v>
      </c>
      <c r="X229" s="626">
        <v>82296.056250000009</v>
      </c>
      <c r="Y229" s="626">
        <v>82296.056250000009</v>
      </c>
      <c r="Z229" s="626">
        <v>82296.056250000009</v>
      </c>
      <c r="AA229" s="626">
        <v>82296.056250000009</v>
      </c>
      <c r="AB229" s="626">
        <v>82296.056250000009</v>
      </c>
      <c r="AC229" s="626">
        <v>82296.056250000009</v>
      </c>
      <c r="AD229" s="626">
        <v>82296.056250000009</v>
      </c>
      <c r="AE229" s="626">
        <v>82296.056250000009</v>
      </c>
      <c r="AF229" s="626">
        <v>82296.056250000009</v>
      </c>
      <c r="AG229" s="627">
        <v>82296.056250000009</v>
      </c>
      <c r="AH229" s="43"/>
    </row>
    <row r="230" spans="1:34" s="113" customFormat="1" x14ac:dyDescent="0.35">
      <c r="A230" s="109"/>
      <c r="B230" s="575"/>
      <c r="C230" s="566"/>
      <c r="D230" s="566"/>
      <c r="E230" s="566"/>
      <c r="F230" s="566"/>
      <c r="G230" s="566"/>
      <c r="H230" s="566"/>
      <c r="J230" s="581"/>
      <c r="K230" s="576"/>
      <c r="L230" s="576"/>
      <c r="M230" s="576"/>
      <c r="N230" s="576"/>
      <c r="O230" s="576"/>
      <c r="P230" s="576"/>
      <c r="Q230" s="534"/>
      <c r="R230" s="534"/>
      <c r="S230" s="534"/>
      <c r="T230" s="534"/>
      <c r="U230" s="565"/>
      <c r="V230" s="576"/>
      <c r="W230" s="576"/>
      <c r="X230" s="576"/>
      <c r="Y230" s="576"/>
      <c r="Z230" s="576"/>
      <c r="AA230" s="576"/>
      <c r="AB230" s="576"/>
      <c r="AC230" s="534"/>
      <c r="AD230" s="534"/>
      <c r="AE230" s="534"/>
      <c r="AF230" s="534"/>
      <c r="AG230" s="565"/>
      <c r="AH230" s="43"/>
    </row>
    <row r="231" spans="1:34" s="113" customFormat="1" x14ac:dyDescent="0.35">
      <c r="A231" s="109"/>
      <c r="B231" s="629" t="s">
        <v>251</v>
      </c>
      <c r="C231" s="632">
        <v>77945.380500000014</v>
      </c>
      <c r="D231" s="632">
        <v>77945.380500000014</v>
      </c>
      <c r="E231" s="632">
        <v>77945.380500000014</v>
      </c>
      <c r="F231" s="632"/>
      <c r="G231" s="632">
        <v>0</v>
      </c>
      <c r="H231" s="632">
        <v>0</v>
      </c>
      <c r="J231" s="1362">
        <v>6495.4483750000009</v>
      </c>
      <c r="K231" s="630">
        <v>6495.4483750000009</v>
      </c>
      <c r="L231" s="630">
        <v>6495.4483750000009</v>
      </c>
      <c r="M231" s="630">
        <v>6495.4483750000009</v>
      </c>
      <c r="N231" s="630">
        <v>6495.4483750000009</v>
      </c>
      <c r="O231" s="630">
        <v>6495.4483750000009</v>
      </c>
      <c r="P231" s="630">
        <v>6495.4483750000009</v>
      </c>
      <c r="Q231" s="630">
        <v>6495.4483750000009</v>
      </c>
      <c r="R231" s="630">
        <v>6495.4483750000009</v>
      </c>
      <c r="S231" s="630">
        <v>6495.4483750000009</v>
      </c>
      <c r="T231" s="630">
        <v>6495.4483750000009</v>
      </c>
      <c r="U231" s="631">
        <v>6495.4483750000009</v>
      </c>
      <c r="V231" s="630">
        <v>6495.4483750000009</v>
      </c>
      <c r="W231" s="630">
        <v>6495.4483750000009</v>
      </c>
      <c r="X231" s="630">
        <v>6495.4483750000009</v>
      </c>
      <c r="Y231" s="630">
        <v>6495.4483750000009</v>
      </c>
      <c r="Z231" s="630">
        <v>6495.4483750000009</v>
      </c>
      <c r="AA231" s="630">
        <v>6495.4483750000009</v>
      </c>
      <c r="AB231" s="630">
        <v>6495.4483750000009</v>
      </c>
      <c r="AC231" s="630">
        <v>6495.4483750000009</v>
      </c>
      <c r="AD231" s="630">
        <v>6495.4483750000009</v>
      </c>
      <c r="AE231" s="630">
        <v>6495.4483750000009</v>
      </c>
      <c r="AF231" s="630">
        <v>6495.4483750000009</v>
      </c>
      <c r="AG231" s="631">
        <v>6495.4483750000009</v>
      </c>
      <c r="AH231" s="43"/>
    </row>
    <row r="232" spans="1:34" s="113" customFormat="1" x14ac:dyDescent="0.35">
      <c r="A232" s="112"/>
      <c r="B232" s="575" t="s">
        <v>252</v>
      </c>
      <c r="C232" s="578">
        <v>27420.240000000002</v>
      </c>
      <c r="D232" s="578">
        <v>27420.240000000002</v>
      </c>
      <c r="E232" s="578">
        <v>27420.240000000002</v>
      </c>
      <c r="F232" s="578"/>
      <c r="G232" s="578">
        <v>0</v>
      </c>
      <c r="H232" s="578">
        <v>0</v>
      </c>
      <c r="J232" s="581">
        <v>2285.02</v>
      </c>
      <c r="K232" s="576">
        <v>2285.02</v>
      </c>
      <c r="L232" s="576">
        <v>2285.02</v>
      </c>
      <c r="M232" s="576">
        <v>2285.02</v>
      </c>
      <c r="N232" s="576">
        <v>2285.02</v>
      </c>
      <c r="O232" s="576">
        <v>2285.02</v>
      </c>
      <c r="P232" s="576">
        <v>2285.02</v>
      </c>
      <c r="Q232" s="576">
        <v>2285.02</v>
      </c>
      <c r="R232" s="576">
        <v>2285.02</v>
      </c>
      <c r="S232" s="576">
        <v>2285.02</v>
      </c>
      <c r="T232" s="576">
        <v>2285.02</v>
      </c>
      <c r="U232" s="577">
        <v>2285.02</v>
      </c>
      <c r="V232" s="576">
        <v>2285.02</v>
      </c>
      <c r="W232" s="576">
        <v>2285.02</v>
      </c>
      <c r="X232" s="576">
        <v>2285.02</v>
      </c>
      <c r="Y232" s="576">
        <v>2285.02</v>
      </c>
      <c r="Z232" s="576">
        <v>2285.02</v>
      </c>
      <c r="AA232" s="576">
        <v>2285.02</v>
      </c>
      <c r="AB232" s="576">
        <v>2285.02</v>
      </c>
      <c r="AC232" s="576">
        <v>2285.02</v>
      </c>
      <c r="AD232" s="576">
        <v>2285.02</v>
      </c>
      <c r="AE232" s="576">
        <v>2285.02</v>
      </c>
      <c r="AF232" s="576">
        <v>2285.02</v>
      </c>
      <c r="AG232" s="577">
        <v>2285.02</v>
      </c>
      <c r="AH232" s="43"/>
    </row>
    <row r="233" spans="1:34" s="113" customFormat="1" x14ac:dyDescent="0.35">
      <c r="A233" s="112"/>
      <c r="B233" s="575" t="s">
        <v>253</v>
      </c>
      <c r="C233" s="578">
        <v>727281.81818181835</v>
      </c>
      <c r="D233" s="578">
        <v>727281.81818181835</v>
      </c>
      <c r="E233" s="578">
        <v>727281.81818181835</v>
      </c>
      <c r="F233" s="578"/>
      <c r="G233" s="578">
        <v>0</v>
      </c>
      <c r="H233" s="578">
        <v>0</v>
      </c>
      <c r="J233" s="581">
        <v>60606.818181818184</v>
      </c>
      <c r="K233" s="576">
        <v>60606.818181818184</v>
      </c>
      <c r="L233" s="576">
        <v>60606.818181818184</v>
      </c>
      <c r="M233" s="576">
        <v>60606.818181818184</v>
      </c>
      <c r="N233" s="576">
        <v>60606.818181818184</v>
      </c>
      <c r="O233" s="576">
        <v>60606.818181818184</v>
      </c>
      <c r="P233" s="576">
        <v>60606.818181818184</v>
      </c>
      <c r="Q233" s="576">
        <v>60606.818181818184</v>
      </c>
      <c r="R233" s="576">
        <v>60606.818181818184</v>
      </c>
      <c r="S233" s="576">
        <v>60606.818181818184</v>
      </c>
      <c r="T233" s="576">
        <v>60606.818181818184</v>
      </c>
      <c r="U233" s="577">
        <v>60606.818181818184</v>
      </c>
      <c r="V233" s="576">
        <v>60606.818181818184</v>
      </c>
      <c r="W233" s="576">
        <v>60606.818181818184</v>
      </c>
      <c r="X233" s="576">
        <v>60606.818181818184</v>
      </c>
      <c r="Y233" s="576">
        <v>60606.818181818184</v>
      </c>
      <c r="Z233" s="576">
        <v>60606.818181818184</v>
      </c>
      <c r="AA233" s="576">
        <v>60606.818181818184</v>
      </c>
      <c r="AB233" s="576">
        <v>60606.818181818184</v>
      </c>
      <c r="AC233" s="576">
        <v>60606.818181818184</v>
      </c>
      <c r="AD233" s="576">
        <v>60606.818181818184</v>
      </c>
      <c r="AE233" s="576">
        <v>60606.818181818184</v>
      </c>
      <c r="AF233" s="576">
        <v>60606.818181818184</v>
      </c>
      <c r="AG233" s="577">
        <v>60606.818181818184</v>
      </c>
      <c r="AH233" s="43"/>
    </row>
    <row r="234" spans="1:34" s="113" customFormat="1" x14ac:dyDescent="0.35">
      <c r="A234" s="112"/>
      <c r="B234" s="575"/>
      <c r="C234" s="566"/>
      <c r="D234" s="566"/>
      <c r="E234" s="566"/>
      <c r="F234" s="566"/>
      <c r="G234" s="566"/>
      <c r="H234" s="566"/>
      <c r="J234" s="587"/>
      <c r="K234" s="534"/>
      <c r="L234" s="534"/>
      <c r="M234" s="534"/>
      <c r="N234" s="534"/>
      <c r="O234" s="534"/>
      <c r="P234" s="534"/>
      <c r="Q234" s="534"/>
      <c r="R234" s="534"/>
      <c r="S234" s="534"/>
      <c r="T234" s="534"/>
      <c r="U234" s="565"/>
      <c r="V234" s="534"/>
      <c r="W234" s="534"/>
      <c r="X234" s="534"/>
      <c r="Y234" s="534"/>
      <c r="Z234" s="534"/>
      <c r="AA234" s="534"/>
      <c r="AB234" s="534"/>
      <c r="AC234" s="534"/>
      <c r="AD234" s="534"/>
      <c r="AE234" s="534"/>
      <c r="AF234" s="534"/>
      <c r="AG234" s="565"/>
      <c r="AH234" s="43"/>
    </row>
    <row r="235" spans="1:34" s="113" customFormat="1" x14ac:dyDescent="0.35">
      <c r="A235" s="112"/>
      <c r="B235" s="617" t="s">
        <v>254</v>
      </c>
      <c r="C235" s="635">
        <v>63796.000000000007</v>
      </c>
      <c r="D235" s="635">
        <v>63796.000000000007</v>
      </c>
      <c r="E235" s="635">
        <v>63873.999999999949</v>
      </c>
      <c r="F235" s="635"/>
      <c r="G235" s="635">
        <v>-77.999999999941792</v>
      </c>
      <c r="H235" s="635">
        <v>0</v>
      </c>
      <c r="J235" s="1363">
        <v>5316.333333333333</v>
      </c>
      <c r="K235" s="633">
        <v>5316.333333333333</v>
      </c>
      <c r="L235" s="633">
        <v>5316.333333333333</v>
      </c>
      <c r="M235" s="633">
        <v>5316.333333333333</v>
      </c>
      <c r="N235" s="633">
        <v>5316.333333333333</v>
      </c>
      <c r="O235" s="633">
        <v>5316.333333333333</v>
      </c>
      <c r="P235" s="633">
        <v>5316.333333333333</v>
      </c>
      <c r="Q235" s="633">
        <v>5316.333333333333</v>
      </c>
      <c r="R235" s="633">
        <v>5316.333333333333</v>
      </c>
      <c r="S235" s="633">
        <v>5316.333333333333</v>
      </c>
      <c r="T235" s="633">
        <v>5316.333333333333</v>
      </c>
      <c r="U235" s="634">
        <v>5316.333333333333</v>
      </c>
      <c r="V235" s="633">
        <v>5316.333333333333</v>
      </c>
      <c r="W235" s="633">
        <v>5316.333333333333</v>
      </c>
      <c r="X235" s="633">
        <v>5316.333333333333</v>
      </c>
      <c r="Y235" s="633">
        <v>5316.333333333333</v>
      </c>
      <c r="Z235" s="633">
        <v>5316.333333333333</v>
      </c>
      <c r="AA235" s="633">
        <v>5316.333333333333</v>
      </c>
      <c r="AB235" s="633">
        <v>5316.333333333333</v>
      </c>
      <c r="AC235" s="633">
        <v>5316.333333333333</v>
      </c>
      <c r="AD235" s="633">
        <v>5316.333333333333</v>
      </c>
      <c r="AE235" s="633">
        <v>5316.333333333333</v>
      </c>
      <c r="AF235" s="633">
        <v>5316.333333333333</v>
      </c>
      <c r="AG235" s="634">
        <v>5316.333333333333</v>
      </c>
      <c r="AH235" s="43"/>
    </row>
    <row r="236" spans="1:34" s="113" customFormat="1" x14ac:dyDescent="0.35">
      <c r="A236" s="112"/>
      <c r="B236" s="575"/>
      <c r="C236" s="566"/>
      <c r="D236" s="566"/>
      <c r="E236" s="566"/>
      <c r="F236" s="566"/>
      <c r="G236" s="566"/>
      <c r="H236" s="566"/>
      <c r="J236" s="587"/>
      <c r="K236" s="534"/>
      <c r="L236" s="534"/>
      <c r="M236" s="534"/>
      <c r="N236" s="534"/>
      <c r="O236" s="534"/>
      <c r="P236" s="534"/>
      <c r="Q236" s="534"/>
      <c r="R236" s="534"/>
      <c r="S236" s="534"/>
      <c r="T236" s="534"/>
      <c r="U236" s="565"/>
      <c r="V236" s="534"/>
      <c r="W236" s="534"/>
      <c r="X236" s="534"/>
      <c r="Y236" s="534"/>
      <c r="Z236" s="534"/>
      <c r="AA236" s="534"/>
      <c r="AB236" s="534"/>
      <c r="AC236" s="534"/>
      <c r="AD236" s="534"/>
      <c r="AE236" s="534"/>
      <c r="AF236" s="534"/>
      <c r="AG236" s="565"/>
      <c r="AH236" s="43"/>
    </row>
    <row r="237" spans="1:34" s="542" customFormat="1" x14ac:dyDescent="0.35">
      <c r="A237" s="104"/>
      <c r="B237" s="929" t="s">
        <v>255</v>
      </c>
      <c r="C237" s="544"/>
      <c r="D237" s="544"/>
      <c r="E237" s="544"/>
      <c r="F237" s="544"/>
      <c r="G237" s="544"/>
      <c r="H237" s="544"/>
      <c r="J237" s="1364"/>
      <c r="K237" s="636"/>
      <c r="L237" s="636"/>
      <c r="M237" s="636"/>
      <c r="N237" s="636"/>
      <c r="O237" s="636"/>
      <c r="P237" s="636"/>
      <c r="Q237" s="104"/>
      <c r="R237" s="104"/>
      <c r="S237" s="104"/>
      <c r="T237" s="104"/>
      <c r="U237" s="543"/>
      <c r="V237" s="636"/>
      <c r="W237" s="636"/>
      <c r="X237" s="636"/>
      <c r="Y237" s="636"/>
      <c r="Z237" s="636"/>
      <c r="AA237" s="636"/>
      <c r="AB237" s="636"/>
      <c r="AC237" s="104"/>
      <c r="AD237" s="104"/>
      <c r="AE237" s="104"/>
      <c r="AF237" s="104"/>
      <c r="AG237" s="543"/>
      <c r="AH237" s="43"/>
    </row>
    <row r="238" spans="1:34" s="542" customFormat="1" x14ac:dyDescent="0.35">
      <c r="A238" s="109"/>
      <c r="B238" s="552" t="s">
        <v>256</v>
      </c>
      <c r="C238" s="566">
        <v>51571158.220799997</v>
      </c>
      <c r="D238" s="566">
        <v>52432728.883200012</v>
      </c>
      <c r="E238" s="566">
        <v>54677760</v>
      </c>
      <c r="F238" s="566"/>
      <c r="G238" s="566">
        <v>-3106601.7792000026</v>
      </c>
      <c r="H238" s="566">
        <v>861570.6624000147</v>
      </c>
      <c r="J238" s="587">
        <v>4273664</v>
      </c>
      <c r="K238" s="534">
        <v>4273664</v>
      </c>
      <c r="L238" s="534">
        <v>4273664</v>
      </c>
      <c r="M238" s="534">
        <v>4273664</v>
      </c>
      <c r="N238" s="534">
        <v>4273664</v>
      </c>
      <c r="O238" s="534">
        <v>4273664</v>
      </c>
      <c r="P238" s="534">
        <v>4273664</v>
      </c>
      <c r="Q238" s="534">
        <v>4273664</v>
      </c>
      <c r="R238" s="534">
        <v>4273664</v>
      </c>
      <c r="S238" s="534">
        <v>4369394.0735999998</v>
      </c>
      <c r="T238" s="534">
        <v>4369394.0735999998</v>
      </c>
      <c r="U238" s="565">
        <v>4369394.0735999998</v>
      </c>
      <c r="V238" s="534">
        <v>4369394.0735999998</v>
      </c>
      <c r="W238" s="534">
        <v>4369394.0735999998</v>
      </c>
      <c r="X238" s="534">
        <v>4369394.0735999998</v>
      </c>
      <c r="Y238" s="534">
        <v>4369394.0735999998</v>
      </c>
      <c r="Z238" s="534">
        <v>4369394.0735999998</v>
      </c>
      <c r="AA238" s="534">
        <v>4369394.0735999998</v>
      </c>
      <c r="AB238" s="534">
        <v>4369394.0735999998</v>
      </c>
      <c r="AC238" s="534">
        <v>4369394.0735999998</v>
      </c>
      <c r="AD238" s="534">
        <v>4369394.0735999998</v>
      </c>
      <c r="AE238" s="534">
        <v>4369394.0735999998</v>
      </c>
      <c r="AF238" s="534">
        <v>4369394.0735999998</v>
      </c>
      <c r="AG238" s="565">
        <v>4369394.0735999998</v>
      </c>
      <c r="AH238" s="79"/>
    </row>
    <row r="239" spans="1:34" s="542" customFormat="1" x14ac:dyDescent="0.35">
      <c r="A239" s="109"/>
      <c r="B239" s="552" t="s">
        <v>257</v>
      </c>
      <c r="C239" s="566">
        <v>20185410.566399999</v>
      </c>
      <c r="D239" s="566">
        <v>22807454.2656</v>
      </c>
      <c r="E239" s="566">
        <v>19311528</v>
      </c>
      <c r="F239" s="566"/>
      <c r="G239" s="566">
        <v>873882.56639999896</v>
      </c>
      <c r="H239" s="566">
        <v>2622043.6992000006</v>
      </c>
      <c r="J239" s="587">
        <v>1609283</v>
      </c>
      <c r="K239" s="534">
        <v>1609283</v>
      </c>
      <c r="L239" s="534">
        <v>1609283</v>
      </c>
      <c r="M239" s="534">
        <v>1609283</v>
      </c>
      <c r="N239" s="534">
        <v>1609283</v>
      </c>
      <c r="O239" s="534">
        <v>1609283</v>
      </c>
      <c r="P239" s="534">
        <v>1609283</v>
      </c>
      <c r="Q239" s="534">
        <v>1609283</v>
      </c>
      <c r="R239" s="534">
        <v>1609283</v>
      </c>
      <c r="S239" s="534">
        <v>1900621.1888000001</v>
      </c>
      <c r="T239" s="534">
        <v>1900621.1888000001</v>
      </c>
      <c r="U239" s="565">
        <v>1900621.1888000001</v>
      </c>
      <c r="V239" s="534">
        <v>1900621.1888000001</v>
      </c>
      <c r="W239" s="534">
        <v>1900621.1888000001</v>
      </c>
      <c r="X239" s="534">
        <v>1900621.1888000001</v>
      </c>
      <c r="Y239" s="534">
        <v>1900621.1888000001</v>
      </c>
      <c r="Z239" s="534">
        <v>1900621.1888000001</v>
      </c>
      <c r="AA239" s="534">
        <v>1900621.1888000001</v>
      </c>
      <c r="AB239" s="534">
        <v>1900621.1888000001</v>
      </c>
      <c r="AC239" s="534">
        <v>1900621.1888000001</v>
      </c>
      <c r="AD239" s="534">
        <v>1900621.1888000001</v>
      </c>
      <c r="AE239" s="534">
        <v>1900621.1888000001</v>
      </c>
      <c r="AF239" s="534">
        <v>1900621.1888000001</v>
      </c>
      <c r="AG239" s="565">
        <v>1900621.1888000001</v>
      </c>
      <c r="AH239" s="79"/>
    </row>
    <row r="240" spans="1:34" s="542" customFormat="1" x14ac:dyDescent="0.35">
      <c r="A240" s="109"/>
      <c r="B240" s="552" t="s">
        <v>199</v>
      </c>
      <c r="C240" s="566">
        <v>38570792.985599995</v>
      </c>
      <c r="D240" s="566">
        <v>39127883.942399994</v>
      </c>
      <c r="E240" s="566">
        <v>34300008</v>
      </c>
      <c r="F240" s="566"/>
      <c r="G240" s="566">
        <v>4270784.9855999947</v>
      </c>
      <c r="H240" s="566">
        <v>557090.95679999888</v>
      </c>
      <c r="J240" s="587">
        <v>3198758</v>
      </c>
      <c r="K240" s="534">
        <v>3198758</v>
      </c>
      <c r="L240" s="534">
        <v>3198758</v>
      </c>
      <c r="M240" s="534">
        <v>3198758</v>
      </c>
      <c r="N240" s="534">
        <v>3198758</v>
      </c>
      <c r="O240" s="534">
        <v>3198758</v>
      </c>
      <c r="P240" s="534">
        <v>3198758</v>
      </c>
      <c r="Q240" s="534">
        <v>3198758</v>
      </c>
      <c r="R240" s="534">
        <v>3198758</v>
      </c>
      <c r="S240" s="534">
        <v>3260656.9951999998</v>
      </c>
      <c r="T240" s="534">
        <v>3260656.9951999998</v>
      </c>
      <c r="U240" s="565">
        <v>3260656.9951999998</v>
      </c>
      <c r="V240" s="534">
        <v>3260656.9951999998</v>
      </c>
      <c r="W240" s="534">
        <v>3260656.9951999998</v>
      </c>
      <c r="X240" s="534">
        <v>3260656.9951999998</v>
      </c>
      <c r="Y240" s="534">
        <v>3260656.9951999998</v>
      </c>
      <c r="Z240" s="534">
        <v>3260656.9951999998</v>
      </c>
      <c r="AA240" s="534">
        <v>3260656.9951999998</v>
      </c>
      <c r="AB240" s="534">
        <v>3260656.9951999998</v>
      </c>
      <c r="AC240" s="534">
        <v>3260656.9951999998</v>
      </c>
      <c r="AD240" s="534">
        <v>3260656.9951999998</v>
      </c>
      <c r="AE240" s="534">
        <v>3260656.9951999998</v>
      </c>
      <c r="AF240" s="534">
        <v>3260656.9951999998</v>
      </c>
      <c r="AG240" s="565">
        <v>3260656.9951999998</v>
      </c>
      <c r="AH240" s="79"/>
    </row>
    <row r="241" spans="1:34" s="542" customFormat="1" x14ac:dyDescent="0.35">
      <c r="A241" s="109"/>
      <c r="B241" s="552" t="s">
        <v>258</v>
      </c>
      <c r="C241" s="566">
        <v>19828524.392068498</v>
      </c>
      <c r="D241" s="566">
        <v>20411389.565231156</v>
      </c>
      <c r="E241" s="566">
        <v>19044376.483687144</v>
      </c>
      <c r="F241" s="566"/>
      <c r="G241" s="566">
        <v>784147.90838135406</v>
      </c>
      <c r="H241" s="566">
        <v>582865.17316265777</v>
      </c>
      <c r="J241" s="587">
        <v>1672030.183395552</v>
      </c>
      <c r="K241" s="534">
        <v>1644910.1861925472</v>
      </c>
      <c r="L241" s="534">
        <v>1660859.1480239017</v>
      </c>
      <c r="M241" s="534">
        <v>1598553.8950818451</v>
      </c>
      <c r="N241" s="534">
        <v>1555918.9466903729</v>
      </c>
      <c r="O241" s="534">
        <v>1599439.3475908148</v>
      </c>
      <c r="P241" s="534">
        <v>1641093.6799000017</v>
      </c>
      <c r="Q241" s="534">
        <v>1683693.093162962</v>
      </c>
      <c r="R241" s="534">
        <v>1642938.3486161106</v>
      </c>
      <c r="S241" s="534">
        <v>1714932.4563368047</v>
      </c>
      <c r="T241" s="534">
        <v>1687063.326696777</v>
      </c>
      <c r="U241" s="565">
        <v>1727091.7803808083</v>
      </c>
      <c r="V241" s="534">
        <v>1754399.210151559</v>
      </c>
      <c r="W241" s="534">
        <v>1697883.8128737868</v>
      </c>
      <c r="X241" s="534">
        <v>1727960.140237252</v>
      </c>
      <c r="Y241" s="534">
        <v>1651270.2282868498</v>
      </c>
      <c r="Z241" s="534">
        <v>1616796.3775070934</v>
      </c>
      <c r="AA241" s="534">
        <v>1655491.823858201</v>
      </c>
      <c r="AB241" s="534">
        <v>1698835.5103378331</v>
      </c>
      <c r="AC241" s="534">
        <v>1739001.3585116749</v>
      </c>
      <c r="AD241" s="534">
        <v>1695231.2430013416</v>
      </c>
      <c r="AE241" s="534">
        <v>1727748.2620394323</v>
      </c>
      <c r="AF241" s="534">
        <v>1704068.5624193286</v>
      </c>
      <c r="AG241" s="565">
        <v>1742703.0360068013</v>
      </c>
      <c r="AH241" s="79"/>
    </row>
    <row r="242" spans="1:34" s="542" customFormat="1" x14ac:dyDescent="0.35">
      <c r="A242" s="109"/>
      <c r="B242" s="552" t="s">
        <v>259</v>
      </c>
      <c r="C242" s="566">
        <v>805744.79999999981</v>
      </c>
      <c r="D242" s="566">
        <v>805744.79999999981</v>
      </c>
      <c r="E242" s="566">
        <v>807952.31999999983</v>
      </c>
      <c r="F242" s="566"/>
      <c r="G242" s="566">
        <v>-2207.5200000000186</v>
      </c>
      <c r="H242" s="566">
        <v>0</v>
      </c>
      <c r="J242" s="587">
        <v>68433.119999999995</v>
      </c>
      <c r="K242" s="534">
        <v>61810.55999999999</v>
      </c>
      <c r="L242" s="534">
        <v>68433.119999999995</v>
      </c>
      <c r="M242" s="534">
        <v>66225.599999999991</v>
      </c>
      <c r="N242" s="534">
        <v>68433.119999999995</v>
      </c>
      <c r="O242" s="534">
        <v>66225.599999999991</v>
      </c>
      <c r="P242" s="534">
        <v>68433.119999999995</v>
      </c>
      <c r="Q242" s="534">
        <v>68433.119999999995</v>
      </c>
      <c r="R242" s="534">
        <v>66225.599999999991</v>
      </c>
      <c r="S242" s="534">
        <v>68433.119999999995</v>
      </c>
      <c r="T242" s="534">
        <v>66225.599999999991</v>
      </c>
      <c r="U242" s="565">
        <v>68433.119999999995</v>
      </c>
      <c r="V242" s="534">
        <v>68433.119999999995</v>
      </c>
      <c r="W242" s="534">
        <v>61810.55999999999</v>
      </c>
      <c r="X242" s="534">
        <v>68433.119999999995</v>
      </c>
      <c r="Y242" s="534">
        <v>66225.599999999991</v>
      </c>
      <c r="Z242" s="534">
        <v>68433.119999999995</v>
      </c>
      <c r="AA242" s="534">
        <v>66225.599999999991</v>
      </c>
      <c r="AB242" s="534">
        <v>68433.119999999995</v>
      </c>
      <c r="AC242" s="534">
        <v>68433.119999999995</v>
      </c>
      <c r="AD242" s="534">
        <v>66225.599999999991</v>
      </c>
      <c r="AE242" s="534">
        <v>68433.119999999995</v>
      </c>
      <c r="AF242" s="534">
        <v>66225.599999999991</v>
      </c>
      <c r="AG242" s="565">
        <v>68433.119999999995</v>
      </c>
      <c r="AH242" s="79"/>
    </row>
    <row r="243" spans="1:34" s="542" customFormat="1" x14ac:dyDescent="0.35">
      <c r="A243" s="109"/>
      <c r="B243" s="552" t="s">
        <v>260</v>
      </c>
      <c r="C243" s="566">
        <v>783799.99999999988</v>
      </c>
      <c r="D243" s="566">
        <v>783799.99999999988</v>
      </c>
      <c r="E243" s="566">
        <v>783799.99999999988</v>
      </c>
      <c r="F243" s="566"/>
      <c r="G243" s="566">
        <v>0</v>
      </c>
      <c r="H243" s="566">
        <v>0</v>
      </c>
      <c r="J243" s="587">
        <v>65316.666666666664</v>
      </c>
      <c r="K243" s="534">
        <v>65316.666666666664</v>
      </c>
      <c r="L243" s="534">
        <v>65316.666666666664</v>
      </c>
      <c r="M243" s="534">
        <v>65316.666666666664</v>
      </c>
      <c r="N243" s="534">
        <v>65316.666666666664</v>
      </c>
      <c r="O243" s="534">
        <v>65316.666666666664</v>
      </c>
      <c r="P243" s="534">
        <v>65316.666666666664</v>
      </c>
      <c r="Q243" s="534">
        <v>65316.666666666664</v>
      </c>
      <c r="R243" s="534">
        <v>65316.666666666664</v>
      </c>
      <c r="S243" s="534">
        <v>65316.666666666664</v>
      </c>
      <c r="T243" s="534">
        <v>65316.666666666664</v>
      </c>
      <c r="U243" s="565">
        <v>65316.666666666664</v>
      </c>
      <c r="V243" s="534">
        <v>65316.666666666664</v>
      </c>
      <c r="W243" s="534">
        <v>65316.666666666664</v>
      </c>
      <c r="X243" s="534">
        <v>65316.666666666664</v>
      </c>
      <c r="Y243" s="534">
        <v>65316.666666666664</v>
      </c>
      <c r="Z243" s="534">
        <v>65316.666666666664</v>
      </c>
      <c r="AA243" s="534">
        <v>65316.666666666664</v>
      </c>
      <c r="AB243" s="534">
        <v>65316.666666666664</v>
      </c>
      <c r="AC243" s="534">
        <v>65316.666666666664</v>
      </c>
      <c r="AD243" s="534">
        <v>65316.666666666664</v>
      </c>
      <c r="AE243" s="534">
        <v>65316.666666666664</v>
      </c>
      <c r="AF243" s="534">
        <v>65316.666666666664</v>
      </c>
      <c r="AG243" s="565">
        <v>65316.666666666664</v>
      </c>
      <c r="AH243" s="79"/>
    </row>
    <row r="244" spans="1:34" s="542" customFormat="1" x14ac:dyDescent="0.35">
      <c r="A244" s="109"/>
      <c r="B244" s="552" t="s">
        <v>261</v>
      </c>
      <c r="C244" s="566">
        <v>1392276</v>
      </c>
      <c r="D244" s="566">
        <v>1392276</v>
      </c>
      <c r="E244" s="566">
        <v>1392276</v>
      </c>
      <c r="F244" s="566"/>
      <c r="G244" s="566">
        <v>0</v>
      </c>
      <c r="H244" s="566">
        <v>0</v>
      </c>
      <c r="J244" s="587">
        <v>116023</v>
      </c>
      <c r="K244" s="534">
        <v>116023</v>
      </c>
      <c r="L244" s="534">
        <v>116023</v>
      </c>
      <c r="M244" s="534">
        <v>116023</v>
      </c>
      <c r="N244" s="534">
        <v>116023</v>
      </c>
      <c r="O244" s="534">
        <v>116023</v>
      </c>
      <c r="P244" s="534">
        <v>116023</v>
      </c>
      <c r="Q244" s="534">
        <v>116023</v>
      </c>
      <c r="R244" s="534">
        <v>116023</v>
      </c>
      <c r="S244" s="534">
        <v>116023</v>
      </c>
      <c r="T244" s="534">
        <v>116023</v>
      </c>
      <c r="U244" s="565">
        <v>116023</v>
      </c>
      <c r="V244" s="534">
        <v>116023</v>
      </c>
      <c r="W244" s="534">
        <v>116023</v>
      </c>
      <c r="X244" s="534">
        <v>116023</v>
      </c>
      <c r="Y244" s="534">
        <v>116023</v>
      </c>
      <c r="Z244" s="534">
        <v>116023</v>
      </c>
      <c r="AA244" s="534">
        <v>116023</v>
      </c>
      <c r="AB244" s="534">
        <v>116023</v>
      </c>
      <c r="AC244" s="534">
        <v>116023</v>
      </c>
      <c r="AD244" s="534">
        <v>116023</v>
      </c>
      <c r="AE244" s="534">
        <v>116023</v>
      </c>
      <c r="AF244" s="534">
        <v>116023</v>
      </c>
      <c r="AG244" s="565">
        <v>116023</v>
      </c>
      <c r="AH244" s="79"/>
    </row>
    <row r="245" spans="1:34" s="542" customFormat="1" x14ac:dyDescent="0.35">
      <c r="A245" s="109"/>
      <c r="B245" s="552" t="s">
        <v>262</v>
      </c>
      <c r="C245" s="566">
        <v>987552.67500000016</v>
      </c>
      <c r="D245" s="566">
        <v>987552.67500000016</v>
      </c>
      <c r="E245" s="566">
        <v>1570199.0549999997</v>
      </c>
      <c r="F245" s="566"/>
      <c r="G245" s="566">
        <v>-582646.37999999954</v>
      </c>
      <c r="H245" s="566">
        <v>0</v>
      </c>
      <c r="J245" s="587">
        <v>82296.056250000009</v>
      </c>
      <c r="K245" s="534">
        <v>82296.056250000009</v>
      </c>
      <c r="L245" s="534">
        <v>82296.056250000009</v>
      </c>
      <c r="M245" s="534">
        <v>82296.056250000009</v>
      </c>
      <c r="N245" s="534">
        <v>82296.056250000009</v>
      </c>
      <c r="O245" s="534">
        <v>82296.056250000009</v>
      </c>
      <c r="P245" s="534">
        <v>82296.056250000009</v>
      </c>
      <c r="Q245" s="534">
        <v>82296.056250000009</v>
      </c>
      <c r="R245" s="534">
        <v>82296.056250000009</v>
      </c>
      <c r="S245" s="534">
        <v>82296.056250000009</v>
      </c>
      <c r="T245" s="534">
        <v>82296.056250000009</v>
      </c>
      <c r="U245" s="565">
        <v>82296.056250000009</v>
      </c>
      <c r="V245" s="534">
        <v>82296.056250000009</v>
      </c>
      <c r="W245" s="534">
        <v>82296.056250000009</v>
      </c>
      <c r="X245" s="534">
        <v>82296.056250000009</v>
      </c>
      <c r="Y245" s="534">
        <v>82296.056250000009</v>
      </c>
      <c r="Z245" s="534">
        <v>82296.056250000009</v>
      </c>
      <c r="AA245" s="534">
        <v>82296.056250000009</v>
      </c>
      <c r="AB245" s="534">
        <v>82296.056250000009</v>
      </c>
      <c r="AC245" s="534">
        <v>82296.056250000009</v>
      </c>
      <c r="AD245" s="534">
        <v>82296.056250000009</v>
      </c>
      <c r="AE245" s="534">
        <v>82296.056250000009</v>
      </c>
      <c r="AF245" s="534">
        <v>82296.056250000009</v>
      </c>
      <c r="AG245" s="565">
        <v>82296.056250000009</v>
      </c>
      <c r="AH245" s="79"/>
    </row>
    <row r="246" spans="1:34" s="542" customFormat="1" x14ac:dyDescent="0.35">
      <c r="A246" s="109"/>
      <c r="B246" s="552" t="s">
        <v>263</v>
      </c>
      <c r="C246" s="566">
        <v>77945.380500000014</v>
      </c>
      <c r="D246" s="566">
        <v>77945.380500000014</v>
      </c>
      <c r="E246" s="566">
        <v>77945.380500000014</v>
      </c>
      <c r="F246" s="566"/>
      <c r="G246" s="566">
        <v>0</v>
      </c>
      <c r="H246" s="566">
        <v>0</v>
      </c>
      <c r="J246" s="587">
        <v>6495.4483750000009</v>
      </c>
      <c r="K246" s="534">
        <v>6495.4483750000009</v>
      </c>
      <c r="L246" s="534">
        <v>6495.4483750000009</v>
      </c>
      <c r="M246" s="534">
        <v>6495.4483750000009</v>
      </c>
      <c r="N246" s="534">
        <v>6495.4483750000009</v>
      </c>
      <c r="O246" s="534">
        <v>6495.4483750000009</v>
      </c>
      <c r="P246" s="534">
        <v>6495.4483750000009</v>
      </c>
      <c r="Q246" s="534">
        <v>6495.4483750000009</v>
      </c>
      <c r="R246" s="534">
        <v>6495.4483750000009</v>
      </c>
      <c r="S246" s="534">
        <v>6495.4483750000009</v>
      </c>
      <c r="T246" s="534">
        <v>6495.4483750000009</v>
      </c>
      <c r="U246" s="565">
        <v>6495.4483750000009</v>
      </c>
      <c r="V246" s="534">
        <v>6495.4483750000009</v>
      </c>
      <c r="W246" s="534">
        <v>6495.4483750000009</v>
      </c>
      <c r="X246" s="534">
        <v>6495.4483750000009</v>
      </c>
      <c r="Y246" s="534">
        <v>6495.4483750000009</v>
      </c>
      <c r="Z246" s="534">
        <v>6495.4483750000009</v>
      </c>
      <c r="AA246" s="534">
        <v>6495.4483750000009</v>
      </c>
      <c r="AB246" s="534">
        <v>6495.4483750000009</v>
      </c>
      <c r="AC246" s="534">
        <v>6495.4483750000009</v>
      </c>
      <c r="AD246" s="534">
        <v>6495.4483750000009</v>
      </c>
      <c r="AE246" s="534">
        <v>6495.4483750000009</v>
      </c>
      <c r="AF246" s="534">
        <v>6495.4483750000009</v>
      </c>
      <c r="AG246" s="565">
        <v>6495.4483750000009</v>
      </c>
      <c r="AH246" s="79"/>
    </row>
    <row r="247" spans="1:34" s="542" customFormat="1" x14ac:dyDescent="0.35">
      <c r="A247" s="109"/>
      <c r="B247" s="552" t="s">
        <v>264</v>
      </c>
      <c r="C247" s="566">
        <v>727281.81818181835</v>
      </c>
      <c r="D247" s="566">
        <v>727281.81818181835</v>
      </c>
      <c r="E247" s="566">
        <v>727281.81818181835</v>
      </c>
      <c r="F247" s="566"/>
      <c r="G247" s="566">
        <v>0</v>
      </c>
      <c r="H247" s="566">
        <v>0</v>
      </c>
      <c r="J247" s="587">
        <v>60606.818181818184</v>
      </c>
      <c r="K247" s="534">
        <v>60606.818181818184</v>
      </c>
      <c r="L247" s="534">
        <v>60606.818181818184</v>
      </c>
      <c r="M247" s="534">
        <v>60606.818181818184</v>
      </c>
      <c r="N247" s="534">
        <v>60606.818181818184</v>
      </c>
      <c r="O247" s="534">
        <v>60606.818181818184</v>
      </c>
      <c r="P247" s="534">
        <v>60606.818181818184</v>
      </c>
      <c r="Q247" s="534">
        <v>60606.818181818184</v>
      </c>
      <c r="R247" s="534">
        <v>60606.818181818184</v>
      </c>
      <c r="S247" s="534">
        <v>60606.818181818184</v>
      </c>
      <c r="T247" s="534">
        <v>60606.818181818184</v>
      </c>
      <c r="U247" s="565">
        <v>60606.818181818184</v>
      </c>
      <c r="V247" s="534">
        <v>60606.818181818184</v>
      </c>
      <c r="W247" s="534">
        <v>60606.818181818184</v>
      </c>
      <c r="X247" s="534">
        <v>60606.818181818184</v>
      </c>
      <c r="Y247" s="534">
        <v>60606.818181818184</v>
      </c>
      <c r="Z247" s="534">
        <v>60606.818181818184</v>
      </c>
      <c r="AA247" s="534">
        <v>60606.818181818184</v>
      </c>
      <c r="AB247" s="534">
        <v>60606.818181818184</v>
      </c>
      <c r="AC247" s="534">
        <v>60606.818181818184</v>
      </c>
      <c r="AD247" s="534">
        <v>60606.818181818184</v>
      </c>
      <c r="AE247" s="534">
        <v>60606.818181818184</v>
      </c>
      <c r="AF247" s="534">
        <v>60606.818181818184</v>
      </c>
      <c r="AG247" s="565">
        <v>60606.818181818184</v>
      </c>
      <c r="AH247" s="79"/>
    </row>
    <row r="248" spans="1:34" s="542" customFormat="1" x14ac:dyDescent="0.35">
      <c r="A248" s="109"/>
      <c r="B248" s="552" t="s">
        <v>265</v>
      </c>
      <c r="C248" s="566">
        <v>27420.240000000002</v>
      </c>
      <c r="D248" s="566">
        <v>27420.240000000002</v>
      </c>
      <c r="E248" s="566">
        <v>27420.240000000002</v>
      </c>
      <c r="F248" s="566"/>
      <c r="G248" s="566">
        <v>0</v>
      </c>
      <c r="H248" s="566">
        <v>0</v>
      </c>
      <c r="J248" s="587">
        <v>2285.02</v>
      </c>
      <c r="K248" s="534">
        <v>2285.02</v>
      </c>
      <c r="L248" s="534">
        <v>2285.02</v>
      </c>
      <c r="M248" s="534">
        <v>2285.02</v>
      </c>
      <c r="N248" s="534">
        <v>2285.02</v>
      </c>
      <c r="O248" s="534">
        <v>2285.02</v>
      </c>
      <c r="P248" s="534">
        <v>2285.02</v>
      </c>
      <c r="Q248" s="534">
        <v>2285.02</v>
      </c>
      <c r="R248" s="534">
        <v>2285.02</v>
      </c>
      <c r="S248" s="534">
        <v>2285.02</v>
      </c>
      <c r="T248" s="534">
        <v>2285.02</v>
      </c>
      <c r="U248" s="565">
        <v>2285.02</v>
      </c>
      <c r="V248" s="534">
        <v>2285.02</v>
      </c>
      <c r="W248" s="534">
        <v>2285.02</v>
      </c>
      <c r="X248" s="534">
        <v>2285.02</v>
      </c>
      <c r="Y248" s="534">
        <v>2285.02</v>
      </c>
      <c r="Z248" s="534">
        <v>2285.02</v>
      </c>
      <c r="AA248" s="534">
        <v>2285.02</v>
      </c>
      <c r="AB248" s="534">
        <v>2285.02</v>
      </c>
      <c r="AC248" s="534">
        <v>2285.02</v>
      </c>
      <c r="AD248" s="534">
        <v>2285.02</v>
      </c>
      <c r="AE248" s="534">
        <v>2285.02</v>
      </c>
      <c r="AF248" s="534">
        <v>2285.02</v>
      </c>
      <c r="AG248" s="565">
        <v>2285.02</v>
      </c>
      <c r="AH248" s="79"/>
    </row>
    <row r="249" spans="1:34" s="542" customFormat="1" x14ac:dyDescent="0.35">
      <c r="A249" s="109"/>
      <c r="B249" s="552" t="s">
        <v>266</v>
      </c>
      <c r="C249" s="566">
        <v>63796.000000000007</v>
      </c>
      <c r="D249" s="566">
        <v>63796.000000000007</v>
      </c>
      <c r="E249" s="566">
        <v>63873.999999999949</v>
      </c>
      <c r="F249" s="566"/>
      <c r="G249" s="566">
        <v>-77.999999999941792</v>
      </c>
      <c r="H249" s="566">
        <v>0</v>
      </c>
      <c r="J249" s="1078">
        <v>5316.333333333333</v>
      </c>
      <c r="K249" s="1079">
        <v>5316.333333333333</v>
      </c>
      <c r="L249" s="1079">
        <v>5316.333333333333</v>
      </c>
      <c r="M249" s="1079">
        <v>5316.333333333333</v>
      </c>
      <c r="N249" s="1079">
        <v>5316.333333333333</v>
      </c>
      <c r="O249" s="1079">
        <v>5316.333333333333</v>
      </c>
      <c r="P249" s="1079">
        <v>5316.333333333333</v>
      </c>
      <c r="Q249" s="1079">
        <v>5316.333333333333</v>
      </c>
      <c r="R249" s="1079">
        <v>5316.333333333333</v>
      </c>
      <c r="S249" s="1079">
        <v>5316.333333333333</v>
      </c>
      <c r="T249" s="1079">
        <v>5316.333333333333</v>
      </c>
      <c r="U249" s="1080">
        <v>5316.333333333333</v>
      </c>
      <c r="V249" s="1079">
        <v>5316.333333333333</v>
      </c>
      <c r="W249" s="1079">
        <v>5316.333333333333</v>
      </c>
      <c r="X249" s="1079">
        <v>5316.333333333333</v>
      </c>
      <c r="Y249" s="1079">
        <v>5316.333333333333</v>
      </c>
      <c r="Z249" s="1079">
        <v>5316.333333333333</v>
      </c>
      <c r="AA249" s="1079">
        <v>5316.333333333333</v>
      </c>
      <c r="AB249" s="1079">
        <v>5316.333333333333</v>
      </c>
      <c r="AC249" s="1079">
        <v>5316.333333333333</v>
      </c>
      <c r="AD249" s="1079">
        <v>5316.333333333333</v>
      </c>
      <c r="AE249" s="1079">
        <v>5316.333333333333</v>
      </c>
      <c r="AF249" s="1079">
        <v>5316.333333333333</v>
      </c>
      <c r="AG249" s="1080">
        <v>5316.333333333333</v>
      </c>
      <c r="AH249" s="79"/>
    </row>
    <row r="250" spans="1:34" s="104" customFormat="1" x14ac:dyDescent="0.35">
      <c r="A250" s="109"/>
      <c r="B250" s="552"/>
      <c r="C250" s="544"/>
      <c r="D250" s="544"/>
      <c r="E250" s="544"/>
      <c r="F250" s="544"/>
      <c r="G250" s="544">
        <v>0</v>
      </c>
      <c r="H250" s="544">
        <v>0</v>
      </c>
      <c r="J250" s="1365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9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9"/>
      <c r="AH250" s="66"/>
    </row>
    <row r="251" spans="1:34" s="104" customFormat="1" x14ac:dyDescent="0.35">
      <c r="A251" s="545"/>
      <c r="B251" s="552" t="s">
        <v>488</v>
      </c>
      <c r="C251" s="1128">
        <v>16567230</v>
      </c>
      <c r="D251" s="1128">
        <v>12425784</v>
      </c>
      <c r="E251" s="1128">
        <v>15782807</v>
      </c>
      <c r="F251" s="1128"/>
      <c r="G251" s="1128">
        <v>784423</v>
      </c>
      <c r="H251" s="1128">
        <v>-4141446</v>
      </c>
      <c r="J251" s="552">
        <v>1235178</v>
      </c>
      <c r="K251" s="545">
        <v>1202600</v>
      </c>
      <c r="L251" s="545">
        <v>1304355</v>
      </c>
      <c r="M251" s="545">
        <v>1359795</v>
      </c>
      <c r="N251" s="545">
        <v>973598</v>
      </c>
      <c r="O251" s="545">
        <v>1266999</v>
      </c>
      <c r="P251" s="545">
        <v>1629504</v>
      </c>
      <c r="Q251" s="545">
        <v>1618473</v>
      </c>
      <c r="R251" s="545">
        <v>1551766</v>
      </c>
      <c r="S251" s="545">
        <v>1418298</v>
      </c>
      <c r="T251" s="545">
        <v>1536397</v>
      </c>
      <c r="U251" s="637">
        <v>1470267</v>
      </c>
      <c r="V251" s="545">
        <v>1170374</v>
      </c>
      <c r="W251" s="545">
        <v>983759</v>
      </c>
      <c r="X251" s="545">
        <v>1117252</v>
      </c>
      <c r="Y251" s="545">
        <v>1103949</v>
      </c>
      <c r="Z251" s="545">
        <v>882488</v>
      </c>
      <c r="AA251" s="545">
        <v>1080273</v>
      </c>
      <c r="AB251" s="545">
        <v>1107313</v>
      </c>
      <c r="AC251" s="545">
        <v>1035292</v>
      </c>
      <c r="AD251" s="545">
        <v>897856</v>
      </c>
      <c r="AE251" s="545">
        <v>936894</v>
      </c>
      <c r="AF251" s="545">
        <v>1044502</v>
      </c>
      <c r="AG251" s="637">
        <v>1065832</v>
      </c>
      <c r="AH251" s="545"/>
    </row>
    <row r="252" spans="1:34" s="104" customFormat="1" x14ac:dyDescent="0.35">
      <c r="A252" s="545"/>
      <c r="B252" s="552" t="s">
        <v>489</v>
      </c>
      <c r="C252" s="1128">
        <v>314777.36999999994</v>
      </c>
      <c r="D252" s="1128">
        <v>236089.89599999998</v>
      </c>
      <c r="E252" s="1128">
        <v>299873.33299999998</v>
      </c>
      <c r="F252" s="1128"/>
      <c r="G252" s="1128">
        <v>14904.036999999953</v>
      </c>
      <c r="H252" s="1128">
        <v>-78687.473999999958</v>
      </c>
      <c r="J252" s="552">
        <v>23468.381999999998</v>
      </c>
      <c r="K252" s="545">
        <v>22849.399999999998</v>
      </c>
      <c r="L252" s="545">
        <v>24782.744999999999</v>
      </c>
      <c r="M252" s="545">
        <v>25836.105</v>
      </c>
      <c r="N252" s="545">
        <v>18498.362000000001</v>
      </c>
      <c r="O252" s="545">
        <v>24072.981</v>
      </c>
      <c r="P252" s="545">
        <v>30960.576000000001</v>
      </c>
      <c r="Q252" s="545">
        <v>30750.987000000001</v>
      </c>
      <c r="R252" s="545">
        <v>29483.554</v>
      </c>
      <c r="S252" s="545">
        <v>26947.662</v>
      </c>
      <c r="T252" s="545">
        <v>29191.542999999998</v>
      </c>
      <c r="U252" s="637">
        <v>27935.073</v>
      </c>
      <c r="V252" s="545">
        <v>22237.106</v>
      </c>
      <c r="W252" s="545">
        <v>18691.420999999998</v>
      </c>
      <c r="X252" s="545">
        <v>21227.788</v>
      </c>
      <c r="Y252" s="545">
        <v>20975.030999999999</v>
      </c>
      <c r="Z252" s="545">
        <v>16767.272000000001</v>
      </c>
      <c r="AA252" s="545">
        <v>20525.186999999998</v>
      </c>
      <c r="AB252" s="545">
        <v>21038.947</v>
      </c>
      <c r="AC252" s="545">
        <v>19670.547999999999</v>
      </c>
      <c r="AD252" s="545">
        <v>17059.263999999999</v>
      </c>
      <c r="AE252" s="545">
        <v>17800.986000000001</v>
      </c>
      <c r="AF252" s="545">
        <v>19845.538</v>
      </c>
      <c r="AG252" s="637">
        <v>20250.808000000001</v>
      </c>
      <c r="AH252" s="545"/>
    </row>
    <row r="253" spans="1:34" s="104" customFormat="1" ht="15" thickBot="1" x14ac:dyDescent="0.4">
      <c r="A253" s="109"/>
      <c r="B253" s="930" t="s">
        <v>490</v>
      </c>
      <c r="C253" s="644">
        <v>24531889.330949999</v>
      </c>
      <c r="D253" s="644">
        <v>18913810.49171</v>
      </c>
      <c r="E253" s="644">
        <v>18026814.93403</v>
      </c>
      <c r="F253" s="644"/>
      <c r="G253" s="644">
        <v>6505074.3969199993</v>
      </c>
      <c r="H253" s="644">
        <v>-5618078.8392399997</v>
      </c>
      <c r="J253" s="1366">
        <v>2435079.3163199998</v>
      </c>
      <c r="K253" s="638">
        <v>2362627.9599999995</v>
      </c>
      <c r="L253" s="638">
        <v>1668374.3933999997</v>
      </c>
      <c r="M253" s="638">
        <v>1250209.1209499999</v>
      </c>
      <c r="N253" s="638">
        <v>481882.33010000002</v>
      </c>
      <c r="O253" s="638">
        <v>1097246.47398</v>
      </c>
      <c r="P253" s="638">
        <v>2348050.0838399995</v>
      </c>
      <c r="Q253" s="638">
        <v>2601225.9903299999</v>
      </c>
      <c r="R253" s="638">
        <v>2471901.1673599998</v>
      </c>
      <c r="S253" s="638">
        <v>2328008.52018</v>
      </c>
      <c r="T253" s="638">
        <v>2596003.9189899997</v>
      </c>
      <c r="U253" s="639">
        <v>2891280.0555000002</v>
      </c>
      <c r="V253" s="638">
        <v>2709146.6239800001</v>
      </c>
      <c r="W253" s="638">
        <v>1988954.1086099998</v>
      </c>
      <c r="X253" s="638">
        <v>1565973.9207599999</v>
      </c>
      <c r="Y253" s="638">
        <v>1034698.2792299999</v>
      </c>
      <c r="Z253" s="638">
        <v>509725.06880000001</v>
      </c>
      <c r="AA253" s="638">
        <v>995882.07323999982</v>
      </c>
      <c r="AB253" s="638">
        <v>1661445.6445899999</v>
      </c>
      <c r="AC253" s="638">
        <v>1694617.7101999996</v>
      </c>
      <c r="AD253" s="638">
        <v>1437925.3625599998</v>
      </c>
      <c r="AE253" s="638">
        <v>1491544.6169399999</v>
      </c>
      <c r="AF253" s="638">
        <v>1758314.6668</v>
      </c>
      <c r="AG253" s="639">
        <v>2065582.4160000002</v>
      </c>
      <c r="AH253" s="87"/>
    </row>
    <row r="254" spans="1:34" s="542" customFormat="1" x14ac:dyDescent="0.35">
      <c r="A254" s="109"/>
      <c r="B254" s="552"/>
      <c r="C254" s="544"/>
      <c r="D254" s="544"/>
      <c r="E254" s="544"/>
      <c r="F254" s="544"/>
      <c r="G254" s="544"/>
      <c r="H254" s="544"/>
      <c r="J254" s="1365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9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9"/>
      <c r="AH254" s="43"/>
    </row>
    <row r="255" spans="1:34" x14ac:dyDescent="0.35">
      <c r="A255" s="109"/>
      <c r="B255" s="930" t="s">
        <v>267</v>
      </c>
      <c r="C255" s="628">
        <v>159553592.4095003</v>
      </c>
      <c r="D255" s="628">
        <v>158559084.06182295</v>
      </c>
      <c r="E255" s="628">
        <v>150811236.231399</v>
      </c>
      <c r="F255" s="628"/>
      <c r="G255" s="628">
        <v>8742356.1781013012</v>
      </c>
      <c r="H255" s="628">
        <v>-994508.34767735004</v>
      </c>
      <c r="J255" s="1361">
        <v>13595586.962522369</v>
      </c>
      <c r="K255" s="626">
        <v>13489393.048999365</v>
      </c>
      <c r="L255" s="626">
        <v>12817711.004230719</v>
      </c>
      <c r="M255" s="626">
        <v>12335032.958838662</v>
      </c>
      <c r="N255" s="626">
        <v>11526278.73959719</v>
      </c>
      <c r="O255" s="626">
        <v>12182955.764377633</v>
      </c>
      <c r="P255" s="626">
        <v>13477621.226546818</v>
      </c>
      <c r="Q255" s="626">
        <v>13773396.546299778</v>
      </c>
      <c r="R255" s="626">
        <v>13601109.458782928</v>
      </c>
      <c r="S255" s="626">
        <v>13980385.696923619</v>
      </c>
      <c r="T255" s="626">
        <v>14218304.446093593</v>
      </c>
      <c r="U255" s="627">
        <v>14555816.556287624</v>
      </c>
      <c r="V255" s="626">
        <v>14400990.554538375</v>
      </c>
      <c r="W255" s="626">
        <v>13617660.081890604</v>
      </c>
      <c r="X255" s="626">
        <v>13231378.781404067</v>
      </c>
      <c r="Y255" s="626">
        <v>12621205.707923666</v>
      </c>
      <c r="Z255" s="626">
        <v>12063966.16671391</v>
      </c>
      <c r="AA255" s="626">
        <v>12586611.097505018</v>
      </c>
      <c r="AB255" s="626">
        <v>13297725.875334648</v>
      </c>
      <c r="AC255" s="626">
        <v>13371063.789118491</v>
      </c>
      <c r="AD255" s="626">
        <v>13068393.805968158</v>
      </c>
      <c r="AE255" s="626">
        <v>13156737.599386247</v>
      </c>
      <c r="AF255" s="626">
        <v>13397620.429626144</v>
      </c>
      <c r="AG255" s="627">
        <v>13745730.172413617</v>
      </c>
      <c r="AH255" s="79"/>
    </row>
    <row r="256" spans="1:34" x14ac:dyDescent="0.35">
      <c r="A256" s="109"/>
      <c r="B256" s="560" t="s">
        <v>268</v>
      </c>
      <c r="C256" s="566">
        <v>6418745.7987527559</v>
      </c>
      <c r="D256" s="566">
        <v>6579214.4437215719</v>
      </c>
      <c r="E256" s="566">
        <v>6262191.0231734142</v>
      </c>
      <c r="F256" s="566"/>
      <c r="G256" s="566">
        <v>156554.77557934169</v>
      </c>
      <c r="H256" s="566">
        <v>160468.64496881608</v>
      </c>
      <c r="J256" s="587">
        <v>528291.83528829261</v>
      </c>
      <c r="K256" s="534">
        <v>528291.83528829261</v>
      </c>
      <c r="L256" s="534">
        <v>528291.83528829261</v>
      </c>
      <c r="M256" s="534">
        <v>528291.83528829261</v>
      </c>
      <c r="N256" s="534">
        <v>528291.83528829261</v>
      </c>
      <c r="O256" s="534">
        <v>528291.83528829261</v>
      </c>
      <c r="P256" s="534">
        <v>541499.13117049984</v>
      </c>
      <c r="Q256" s="534">
        <v>541499.13117049984</v>
      </c>
      <c r="R256" s="534">
        <v>541499.13117049984</v>
      </c>
      <c r="S256" s="534">
        <v>541499.13117049984</v>
      </c>
      <c r="T256" s="534">
        <v>541499.13117049984</v>
      </c>
      <c r="U256" s="565">
        <v>541499.13117049984</v>
      </c>
      <c r="V256" s="534">
        <v>541499.13117049984</v>
      </c>
      <c r="W256" s="534">
        <v>541499.13117049984</v>
      </c>
      <c r="X256" s="534">
        <v>541499.13117049984</v>
      </c>
      <c r="Y256" s="534">
        <v>541499.13117049984</v>
      </c>
      <c r="Z256" s="534">
        <v>541499.13117049984</v>
      </c>
      <c r="AA256" s="534">
        <v>541499.13117049984</v>
      </c>
      <c r="AB256" s="534">
        <v>555036.60944976227</v>
      </c>
      <c r="AC256" s="534">
        <v>555036.60944976227</v>
      </c>
      <c r="AD256" s="534">
        <v>555036.60944976227</v>
      </c>
      <c r="AE256" s="534">
        <v>555036.60944976227</v>
      </c>
      <c r="AF256" s="534">
        <v>555036.60944976227</v>
      </c>
      <c r="AG256" s="565">
        <v>555036.60944976227</v>
      </c>
      <c r="AH256" s="79"/>
    </row>
    <row r="257" spans="1:34" ht="16.5" customHeight="1" x14ac:dyDescent="0.35">
      <c r="A257" s="109"/>
      <c r="B257" s="561" t="s">
        <v>269</v>
      </c>
      <c r="C257" s="1127">
        <v>-3504736.45</v>
      </c>
      <c r="D257" s="1127">
        <v>-3360067.95</v>
      </c>
      <c r="E257" s="1127">
        <v>-3846700.7</v>
      </c>
      <c r="F257" s="1127"/>
      <c r="G257" s="1127">
        <v>341964.25</v>
      </c>
      <c r="H257" s="1127">
        <v>144668.5</v>
      </c>
      <c r="J257" s="1360">
        <v>-273191.25</v>
      </c>
      <c r="K257" s="1125">
        <v>-73153</v>
      </c>
      <c r="L257" s="1125">
        <v>-53565</v>
      </c>
      <c r="M257" s="1125">
        <v>-148110.75</v>
      </c>
      <c r="N257" s="1125">
        <v>-363688</v>
      </c>
      <c r="O257" s="1125">
        <v>-496158.5</v>
      </c>
      <c r="P257" s="1125">
        <v>-307727.2</v>
      </c>
      <c r="Q257" s="1125">
        <v>-249323</v>
      </c>
      <c r="R257" s="1125">
        <v>-423509</v>
      </c>
      <c r="S257" s="1125">
        <v>-769966.5</v>
      </c>
      <c r="T257" s="1125">
        <v>-273191.25</v>
      </c>
      <c r="U257" s="1126">
        <v>-73153</v>
      </c>
      <c r="V257" s="1125">
        <v>-53565</v>
      </c>
      <c r="W257" s="1125">
        <v>-148110.75</v>
      </c>
      <c r="X257" s="1125">
        <v>-363688</v>
      </c>
      <c r="Y257" s="1125">
        <v>-496158.5</v>
      </c>
      <c r="Z257" s="1125">
        <v>-307727.2</v>
      </c>
      <c r="AA257" s="1125">
        <v>-249323</v>
      </c>
      <c r="AB257" s="1125">
        <v>-423509</v>
      </c>
      <c r="AC257" s="1125">
        <v>-769966.5</v>
      </c>
      <c r="AD257" s="1125">
        <v>-273191.25</v>
      </c>
      <c r="AE257" s="1125">
        <v>-73153</v>
      </c>
      <c r="AF257" s="1125">
        <v>-53565</v>
      </c>
      <c r="AG257" s="1126">
        <v>-148110.75</v>
      </c>
      <c r="AH257" s="79"/>
    </row>
    <row r="258" spans="1:34" ht="15" thickBot="1" x14ac:dyDescent="0.4">
      <c r="A258" s="200"/>
      <c r="B258" s="931" t="s">
        <v>270</v>
      </c>
      <c r="C258" s="644">
        <v>162467601.75825304</v>
      </c>
      <c r="D258" s="644">
        <v>161778230.55554453</v>
      </c>
      <c r="E258" s="644">
        <v>153226726.55457237</v>
      </c>
      <c r="F258" s="644"/>
      <c r="G258" s="644">
        <v>9240875.2036806643</v>
      </c>
      <c r="H258" s="644">
        <v>-689371.20270851254</v>
      </c>
      <c r="J258" s="1367">
        <v>13850687.547810661</v>
      </c>
      <c r="K258" s="642">
        <v>13944531.884287657</v>
      </c>
      <c r="L258" s="642">
        <v>13292437.839519011</v>
      </c>
      <c r="M258" s="642">
        <v>12715214.044126954</v>
      </c>
      <c r="N258" s="642">
        <v>11690882.574885482</v>
      </c>
      <c r="O258" s="642">
        <v>12215089.099665925</v>
      </c>
      <c r="P258" s="642">
        <v>13711393.157717319</v>
      </c>
      <c r="Q258" s="642">
        <v>14065572.677470278</v>
      </c>
      <c r="R258" s="642">
        <v>13719099.589953428</v>
      </c>
      <c r="S258" s="642">
        <v>13751918.328094119</v>
      </c>
      <c r="T258" s="642">
        <v>14486612.327264093</v>
      </c>
      <c r="U258" s="643">
        <v>15024162.687458124</v>
      </c>
      <c r="V258" s="642">
        <v>14888924.685708875</v>
      </c>
      <c r="W258" s="642">
        <v>14011048.463061104</v>
      </c>
      <c r="X258" s="642">
        <v>13409189.912574567</v>
      </c>
      <c r="Y258" s="642">
        <v>12666546.339094166</v>
      </c>
      <c r="Z258" s="642">
        <v>12297738.097884411</v>
      </c>
      <c r="AA258" s="642">
        <v>12878787.228675518</v>
      </c>
      <c r="AB258" s="642">
        <v>13429253.484784411</v>
      </c>
      <c r="AC258" s="642">
        <v>13156133.898568254</v>
      </c>
      <c r="AD258" s="642">
        <v>13350239.165417921</v>
      </c>
      <c r="AE258" s="642">
        <v>13638621.20883601</v>
      </c>
      <c r="AF258" s="642">
        <v>13899092.039075907</v>
      </c>
      <c r="AG258" s="643">
        <v>14152656.03186338</v>
      </c>
      <c r="AH258" s="79"/>
    </row>
    <row r="259" spans="1:34" ht="18" customHeight="1" thickTop="1" x14ac:dyDescent="0.35">
      <c r="A259" s="109"/>
      <c r="B259" s="104"/>
      <c r="C259" s="111"/>
      <c r="D259" s="111"/>
      <c r="E259" s="111"/>
      <c r="F259" s="113"/>
      <c r="G259" s="111"/>
      <c r="H259" s="111"/>
      <c r="J259" s="110"/>
      <c r="K259" s="110"/>
      <c r="L259" s="110"/>
      <c r="M259" s="110"/>
      <c r="N259" s="110"/>
      <c r="O259" s="110"/>
      <c r="P259" s="110"/>
      <c r="V259" s="110"/>
      <c r="W259" s="110"/>
      <c r="X259" s="110"/>
      <c r="Y259" s="110"/>
      <c r="Z259" s="110"/>
      <c r="AA259" s="110"/>
      <c r="AB259" s="110"/>
      <c r="AH259" s="43"/>
    </row>
    <row r="260" spans="1:34" x14ac:dyDescent="0.35">
      <c r="J260" s="113"/>
      <c r="K260" s="113"/>
      <c r="L260" s="113"/>
      <c r="M260" s="113"/>
      <c r="N260" s="113"/>
      <c r="O260" s="113"/>
      <c r="P260" s="113"/>
      <c r="V260" s="113"/>
      <c r="W260" s="113"/>
      <c r="X260" s="113"/>
      <c r="Y260" s="113"/>
      <c r="Z260" s="113"/>
      <c r="AA260" s="113"/>
      <c r="AB260" s="113"/>
      <c r="AH260" s="43"/>
    </row>
    <row r="261" spans="1:34" x14ac:dyDescent="0.35">
      <c r="A261" s="475" t="s">
        <v>688</v>
      </c>
      <c r="J261" s="113"/>
      <c r="K261" s="113"/>
      <c r="L261" s="113"/>
      <c r="M261" s="113"/>
      <c r="N261" s="113"/>
      <c r="O261" s="113"/>
      <c r="P261" s="113"/>
      <c r="Q261" s="114"/>
      <c r="V261" s="113"/>
      <c r="W261" s="113"/>
      <c r="X261" s="113"/>
      <c r="Y261" s="113"/>
      <c r="Z261" s="113"/>
      <c r="AA261" s="113"/>
      <c r="AB261" s="113"/>
      <c r="AC261" s="114"/>
      <c r="AH261" s="43"/>
    </row>
    <row r="262" spans="1:34" x14ac:dyDescent="0.35">
      <c r="K262" s="113"/>
    </row>
    <row r="263" spans="1:34" x14ac:dyDescent="0.35">
      <c r="K263" s="113"/>
    </row>
    <row r="264" spans="1:34" x14ac:dyDescent="0.35">
      <c r="K264" s="113"/>
    </row>
    <row r="265" spans="1:34" x14ac:dyDescent="0.35">
      <c r="K265" s="113"/>
    </row>
    <row r="266" spans="1:34" x14ac:dyDescent="0.35">
      <c r="K266" s="113"/>
    </row>
    <row r="267" spans="1:34" x14ac:dyDescent="0.35">
      <c r="K267" s="113"/>
    </row>
    <row r="268" spans="1:34" x14ac:dyDescent="0.35">
      <c r="K268" s="113"/>
    </row>
    <row r="269" spans="1:34" x14ac:dyDescent="0.35">
      <c r="K269" s="113"/>
    </row>
    <row r="270" spans="1:34" x14ac:dyDescent="0.35">
      <c r="K270" s="113"/>
    </row>
    <row r="271" spans="1:34" x14ac:dyDescent="0.35">
      <c r="K271" s="113"/>
    </row>
  </sheetData>
  <conditionalFormatting sqref="A261">
    <cfRule type="cellIs" dxfId="19" priority="5" operator="equal">
      <formula>"Jennifer"</formula>
    </cfRule>
    <cfRule type="cellIs" dxfId="18" priority="6" operator="equal">
      <formula>"Kacee"</formula>
    </cfRule>
    <cfRule type="cellIs" dxfId="17" priority="7" operator="equal">
      <formula>"Tricia"</formula>
    </cfRule>
    <cfRule type="cellIs" dxfId="16" priority="8" operator="equal">
      <formula>"Henry"</formula>
    </cfRule>
  </conditionalFormatting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AN99"/>
  <sheetViews>
    <sheetView zoomScale="80" zoomScaleNormal="80" workbookViewId="0">
      <selection activeCell="E3" sqref="E3"/>
    </sheetView>
  </sheetViews>
  <sheetFormatPr defaultColWidth="9.1796875" defaultRowHeight="13" x14ac:dyDescent="0.35"/>
  <cols>
    <col min="1" max="1" width="18.26953125" style="116" customWidth="1"/>
    <col min="2" max="2" width="21.54296875" style="116" customWidth="1"/>
    <col min="3" max="3" width="12.7265625" style="116" bestFit="1" customWidth="1"/>
    <col min="4" max="4" width="13" style="116" customWidth="1"/>
    <col min="5" max="5" width="12" style="117" customWidth="1"/>
    <col min="6" max="6" width="11.7265625" style="116" customWidth="1"/>
    <col min="7" max="7" width="10.81640625" style="116" customWidth="1"/>
    <col min="8" max="8" width="12" style="117" customWidth="1"/>
    <col min="9" max="14" width="12.7265625" style="116" bestFit="1" customWidth="1"/>
    <col min="15" max="15" width="12.7265625" style="281" bestFit="1" customWidth="1"/>
    <col min="16" max="16" width="13" style="281" customWidth="1"/>
    <col min="17" max="17" width="12" style="117" customWidth="1"/>
    <col min="18" max="18" width="10.7265625" style="281" customWidth="1"/>
    <col min="19" max="19" width="10.81640625" style="281" customWidth="1"/>
    <col min="20" max="20" width="12" style="117" customWidth="1"/>
    <col min="21" max="26" width="12.7265625" style="281" bestFit="1" customWidth="1"/>
    <col min="27" max="27" width="5" style="116" customWidth="1"/>
    <col min="28" max="28" width="13.81640625" style="116" bestFit="1" customWidth="1"/>
    <col min="29" max="29" width="13.81640625" style="281" bestFit="1" customWidth="1"/>
    <col min="30" max="30" width="15.26953125" style="281" bestFit="1" customWidth="1"/>
    <col min="31" max="32" width="13.81640625" style="281" bestFit="1" customWidth="1"/>
    <col min="33" max="33" width="4.453125" style="116" customWidth="1"/>
    <col min="34" max="34" width="11.1796875" style="116" bestFit="1" customWidth="1"/>
    <col min="35" max="35" width="22" style="116" bestFit="1" customWidth="1"/>
    <col min="36" max="36" width="10.7265625" style="1536" bestFit="1" customWidth="1"/>
    <col min="37" max="37" width="13.7265625" style="116" bestFit="1" customWidth="1"/>
    <col min="38" max="38" width="10" style="116" bestFit="1" customWidth="1"/>
    <col min="39" max="39" width="18" style="116" bestFit="1" customWidth="1"/>
    <col min="40" max="40" width="15.7265625" style="116" bestFit="1" customWidth="1"/>
    <col min="41" max="41" width="10.1796875" style="116" customWidth="1"/>
    <col min="42" max="42" width="16.453125" style="116" customWidth="1"/>
    <col min="43" max="44" width="12.1796875" style="116" customWidth="1"/>
    <col min="45" max="45" width="9.1796875" style="116"/>
    <col min="46" max="46" width="12.1796875" style="116" customWidth="1"/>
    <col min="47" max="47" width="12.81640625" style="116" customWidth="1"/>
    <col min="48" max="48" width="10.54296875" style="116" customWidth="1"/>
    <col min="49" max="16384" width="9.1796875" style="116"/>
  </cols>
  <sheetData>
    <row r="1" spans="1:40" ht="18.5" x14ac:dyDescent="0.45">
      <c r="A1" s="92" t="s">
        <v>52</v>
      </c>
    </row>
    <row r="2" spans="1:40" ht="15.5" x14ac:dyDescent="0.35">
      <c r="A2" s="252" t="s">
        <v>747</v>
      </c>
    </row>
    <row r="3" spans="1:40" ht="20.5" x14ac:dyDescent="0.45">
      <c r="A3" s="93" t="s">
        <v>271</v>
      </c>
      <c r="E3" s="1729" t="s">
        <v>700</v>
      </c>
      <c r="K3" s="1692" t="s">
        <v>760</v>
      </c>
    </row>
    <row r="4" spans="1:40" s="233" customFormat="1" ht="20" x14ac:dyDescent="0.4">
      <c r="A4" s="93"/>
      <c r="E4" s="117"/>
      <c r="H4" s="117"/>
      <c r="O4" s="281"/>
      <c r="P4" s="117"/>
      <c r="Q4" s="117"/>
      <c r="R4" s="117"/>
      <c r="S4" s="117"/>
      <c r="T4" s="117"/>
      <c r="U4" s="281"/>
      <c r="V4" s="281"/>
      <c r="W4" s="281"/>
      <c r="X4" s="281"/>
      <c r="Y4" s="281"/>
      <c r="Z4" s="281"/>
      <c r="AC4" s="281"/>
      <c r="AD4" s="281"/>
      <c r="AE4" s="281"/>
      <c r="AF4" s="281"/>
      <c r="AJ4" s="1536"/>
    </row>
    <row r="5" spans="1:40" s="718" customFormat="1" ht="14.9" customHeight="1" x14ac:dyDescent="0.35">
      <c r="A5" s="43"/>
      <c r="B5" s="717"/>
      <c r="D5" s="719" t="s">
        <v>272</v>
      </c>
      <c r="E5" s="720">
        <v>0.77363499999999996</v>
      </c>
      <c r="F5" s="721">
        <v>45260</v>
      </c>
      <c r="G5" s="750"/>
      <c r="H5" s="751"/>
      <c r="O5" s="774"/>
      <c r="P5" s="117"/>
      <c r="Q5" s="117"/>
      <c r="R5" s="117"/>
      <c r="S5" s="117"/>
      <c r="T5" s="117"/>
      <c r="U5" s="774"/>
      <c r="V5" s="774"/>
      <c r="W5" s="774"/>
      <c r="X5" s="774"/>
      <c r="Y5" s="774"/>
      <c r="Z5" s="774"/>
      <c r="AC5" s="774"/>
      <c r="AF5" s="774"/>
      <c r="AJ5" s="1537"/>
      <c r="AL5" s="261"/>
      <c r="AM5" s="261"/>
      <c r="AN5" s="261"/>
    </row>
    <row r="6" spans="1:40" s="718" customFormat="1" ht="14.5" x14ac:dyDescent="0.35">
      <c r="A6" s="43"/>
      <c r="B6" s="43"/>
      <c r="D6" s="724" t="s">
        <v>273</v>
      </c>
      <c r="E6" s="725"/>
      <c r="F6" s="726"/>
      <c r="G6" s="726"/>
      <c r="H6" s="752"/>
      <c r="J6" s="261"/>
      <c r="K6" s="261"/>
      <c r="L6" s="261"/>
      <c r="M6" s="261"/>
      <c r="N6" s="261"/>
      <c r="O6" s="774"/>
      <c r="P6" s="117"/>
      <c r="Q6" s="117"/>
      <c r="R6" s="117"/>
      <c r="S6" s="117"/>
      <c r="T6" s="117"/>
      <c r="U6" s="774"/>
      <c r="V6" s="261"/>
      <c r="W6" s="261"/>
      <c r="X6" s="261"/>
      <c r="Y6" s="261"/>
      <c r="Z6" s="261"/>
      <c r="AA6" s="261"/>
      <c r="AB6" s="261"/>
      <c r="AC6" s="261"/>
      <c r="AD6" s="261"/>
      <c r="AE6" s="261"/>
      <c r="AF6" s="261"/>
      <c r="AG6" s="261"/>
      <c r="AH6" s="261"/>
      <c r="AI6" s="261"/>
      <c r="AJ6" s="1538"/>
      <c r="AK6" s="261"/>
      <c r="AL6" s="261"/>
      <c r="AM6" s="261"/>
      <c r="AN6" s="261"/>
    </row>
    <row r="7" spans="1:40" s="718" customFormat="1" ht="14.5" x14ac:dyDescent="0.35">
      <c r="A7" s="723"/>
      <c r="B7" s="43"/>
      <c r="D7" s="932" t="s">
        <v>274</v>
      </c>
      <c r="E7" s="933">
        <v>1.055056</v>
      </c>
      <c r="F7" s="728"/>
      <c r="G7" s="728"/>
      <c r="H7" s="722"/>
      <c r="I7" s="261"/>
      <c r="J7" s="261"/>
      <c r="K7" s="261"/>
      <c r="L7" s="261"/>
      <c r="M7" s="261"/>
      <c r="N7" s="261"/>
      <c r="O7" s="774"/>
      <c r="P7" s="117"/>
      <c r="Q7" s="117"/>
      <c r="R7" s="117"/>
      <c r="S7" s="117"/>
      <c r="T7" s="117"/>
      <c r="U7" s="261"/>
      <c r="V7" s="261"/>
      <c r="W7" s="261"/>
      <c r="X7" s="261"/>
      <c r="Y7" s="261"/>
      <c r="Z7" s="261"/>
      <c r="AA7" s="261"/>
      <c r="AB7" s="261"/>
      <c r="AC7" s="261"/>
      <c r="AD7" s="261"/>
      <c r="AE7" s="261"/>
      <c r="AF7" s="261"/>
      <c r="AG7" s="261"/>
      <c r="AH7" s="261"/>
      <c r="AI7" s="261"/>
      <c r="AJ7" s="1538"/>
      <c r="AK7" s="261"/>
      <c r="AL7" s="261"/>
      <c r="AM7" s="261"/>
      <c r="AN7" s="261"/>
    </row>
    <row r="8" spans="1:40" s="718" customFormat="1" ht="14.5" x14ac:dyDescent="0.35">
      <c r="A8" s="934"/>
      <c r="B8" s="945"/>
      <c r="C8" s="935">
        <f t="shared" ref="C8:M8" si="0">D9-C9</f>
        <v>31</v>
      </c>
      <c r="D8" s="935">
        <f t="shared" si="0"/>
        <v>28</v>
      </c>
      <c r="E8" s="935">
        <f t="shared" si="0"/>
        <v>31</v>
      </c>
      <c r="F8" s="935">
        <f t="shared" si="0"/>
        <v>30</v>
      </c>
      <c r="G8" s="935">
        <f t="shared" si="0"/>
        <v>31</v>
      </c>
      <c r="H8" s="935">
        <f t="shared" si="0"/>
        <v>30</v>
      </c>
      <c r="I8" s="935">
        <f t="shared" si="0"/>
        <v>31</v>
      </c>
      <c r="J8" s="935">
        <f t="shared" si="0"/>
        <v>31</v>
      </c>
      <c r="K8" s="935">
        <f t="shared" si="0"/>
        <v>30</v>
      </c>
      <c r="L8" s="935">
        <f t="shared" si="0"/>
        <v>31</v>
      </c>
      <c r="M8" s="935">
        <f t="shared" si="0"/>
        <v>30</v>
      </c>
      <c r="N8" s="936">
        <v>31</v>
      </c>
      <c r="O8" s="935">
        <f t="shared" ref="O8" si="1">P9-O9</f>
        <v>31</v>
      </c>
      <c r="P8" s="935">
        <f t="shared" ref="P8" si="2">Q9-P9</f>
        <v>28</v>
      </c>
      <c r="Q8" s="935">
        <f t="shared" ref="Q8" si="3">R9-Q9</f>
        <v>31</v>
      </c>
      <c r="R8" s="935">
        <f t="shared" ref="R8" si="4">S9-R9</f>
        <v>30</v>
      </c>
      <c r="S8" s="935">
        <f t="shared" ref="S8" si="5">T9-S9</f>
        <v>31</v>
      </c>
      <c r="T8" s="935">
        <f t="shared" ref="T8" si="6">U9-T9</f>
        <v>30</v>
      </c>
      <c r="U8" s="935">
        <f t="shared" ref="U8" si="7">V9-U9</f>
        <v>31</v>
      </c>
      <c r="V8" s="935">
        <f t="shared" ref="V8" si="8">W9-V9</f>
        <v>31</v>
      </c>
      <c r="W8" s="935">
        <f t="shared" ref="W8" si="9">X9-W9</f>
        <v>30</v>
      </c>
      <c r="X8" s="935">
        <f t="shared" ref="X8" si="10">Y9-X9</f>
        <v>31</v>
      </c>
      <c r="Y8" s="935">
        <f t="shared" ref="Y8" si="11">Z9-Y9</f>
        <v>30</v>
      </c>
      <c r="Z8" s="936">
        <v>31</v>
      </c>
      <c r="AA8" s="729"/>
      <c r="AC8" s="774"/>
      <c r="AF8" s="774"/>
      <c r="AJ8" s="1537"/>
      <c r="AL8" s="261"/>
      <c r="AM8" s="261"/>
      <c r="AN8" s="261"/>
    </row>
    <row r="9" spans="1:40" s="718" customFormat="1" ht="39.5" x14ac:dyDescent="0.35">
      <c r="A9" s="727" t="s">
        <v>275</v>
      </c>
      <c r="B9" s="946" t="s">
        <v>276</v>
      </c>
      <c r="C9" s="943">
        <v>45658</v>
      </c>
      <c r="D9" s="943">
        <v>45689</v>
      </c>
      <c r="E9" s="943">
        <v>45717</v>
      </c>
      <c r="F9" s="943">
        <v>45748</v>
      </c>
      <c r="G9" s="943">
        <v>45778</v>
      </c>
      <c r="H9" s="943">
        <v>45809</v>
      </c>
      <c r="I9" s="943">
        <v>45839</v>
      </c>
      <c r="J9" s="943">
        <v>45870</v>
      </c>
      <c r="K9" s="943">
        <v>45901</v>
      </c>
      <c r="L9" s="943">
        <v>45931</v>
      </c>
      <c r="M9" s="943">
        <v>45962</v>
      </c>
      <c r="N9" s="944">
        <v>45992</v>
      </c>
      <c r="O9" s="943">
        <v>46023</v>
      </c>
      <c r="P9" s="943">
        <v>46054</v>
      </c>
      <c r="Q9" s="943">
        <v>46082</v>
      </c>
      <c r="R9" s="943">
        <v>46113</v>
      </c>
      <c r="S9" s="943">
        <v>46143</v>
      </c>
      <c r="T9" s="943">
        <v>46174</v>
      </c>
      <c r="U9" s="943">
        <v>46204</v>
      </c>
      <c r="V9" s="943">
        <v>46235</v>
      </c>
      <c r="W9" s="943">
        <v>46266</v>
      </c>
      <c r="X9" s="943">
        <v>46296</v>
      </c>
      <c r="Y9" s="943">
        <v>46327</v>
      </c>
      <c r="Z9" s="944">
        <v>46357</v>
      </c>
      <c r="AA9" s="730"/>
      <c r="AB9" s="486">
        <v>2025</v>
      </c>
      <c r="AC9" s="486">
        <v>2026</v>
      </c>
      <c r="AD9" s="487" t="s">
        <v>722</v>
      </c>
      <c r="AE9" s="1596" t="s">
        <v>715</v>
      </c>
      <c r="AF9" s="1596" t="s">
        <v>716</v>
      </c>
      <c r="AG9" s="731"/>
      <c r="AH9" s="948" t="s">
        <v>277</v>
      </c>
      <c r="AI9" s="949" t="s">
        <v>278</v>
      </c>
      <c r="AJ9" s="1539" t="s">
        <v>279</v>
      </c>
      <c r="AK9" s="949" t="s">
        <v>280</v>
      </c>
      <c r="AL9" s="949" t="s">
        <v>281</v>
      </c>
      <c r="AM9" s="950" t="s">
        <v>282</v>
      </c>
      <c r="AN9" s="951"/>
    </row>
    <row r="10" spans="1:40" s="1533" customFormat="1" ht="14.5" x14ac:dyDescent="0.35">
      <c r="A10" s="1527" t="s">
        <v>283</v>
      </c>
      <c r="B10" s="1528" t="s">
        <v>284</v>
      </c>
      <c r="C10" s="1147">
        <v>10781</v>
      </c>
      <c r="D10" s="1147">
        <v>10781</v>
      </c>
      <c r="E10" s="1147">
        <v>10781</v>
      </c>
      <c r="F10" s="1147">
        <v>10781</v>
      </c>
      <c r="G10" s="1147">
        <v>10781</v>
      </c>
      <c r="H10" s="1147">
        <v>10781</v>
      </c>
      <c r="I10" s="1147">
        <v>10781</v>
      </c>
      <c r="J10" s="1147">
        <v>10781</v>
      </c>
      <c r="K10" s="1147">
        <v>10781</v>
      </c>
      <c r="L10" s="1147">
        <v>10781</v>
      </c>
      <c r="M10" s="1147">
        <v>10781</v>
      </c>
      <c r="N10" s="1148">
        <v>10781</v>
      </c>
      <c r="O10" s="1147">
        <v>10781</v>
      </c>
      <c r="P10" s="1147">
        <v>10781</v>
      </c>
      <c r="Q10" s="1147">
        <v>10781</v>
      </c>
      <c r="R10" s="1147">
        <v>10781</v>
      </c>
      <c r="S10" s="1147">
        <v>10781</v>
      </c>
      <c r="T10" s="1147">
        <v>10781</v>
      </c>
      <c r="U10" s="1147">
        <v>10781</v>
      </c>
      <c r="V10" s="1147">
        <v>10781</v>
      </c>
      <c r="W10" s="1147">
        <v>10781</v>
      </c>
      <c r="X10" s="1147">
        <v>10781</v>
      </c>
      <c r="Y10" s="1147">
        <v>10781</v>
      </c>
      <c r="Z10" s="1148">
        <v>10781</v>
      </c>
      <c r="AA10" s="734"/>
      <c r="AB10" s="1529">
        <v>129372</v>
      </c>
      <c r="AC10" s="1529">
        <v>129372</v>
      </c>
      <c r="AD10" s="1529">
        <v>129372</v>
      </c>
      <c r="AE10" s="1529">
        <v>0</v>
      </c>
      <c r="AF10" s="1529">
        <v>0</v>
      </c>
      <c r="AG10" s="1147"/>
      <c r="AH10" s="1530">
        <v>50350</v>
      </c>
      <c r="AI10" s="953">
        <v>127115</v>
      </c>
      <c r="AJ10" s="1540">
        <v>46387</v>
      </c>
      <c r="AK10" s="953" t="s">
        <v>285</v>
      </c>
      <c r="AL10" s="1531">
        <v>10781</v>
      </c>
      <c r="AM10" s="742" t="s">
        <v>286</v>
      </c>
      <c r="AN10" s="1532"/>
    </row>
    <row r="11" spans="1:40" s="1533" customFormat="1" ht="14.5" x14ac:dyDescent="0.35">
      <c r="A11" s="1527" t="s">
        <v>283</v>
      </c>
      <c r="B11" s="1528" t="s">
        <v>287</v>
      </c>
      <c r="C11" s="1147">
        <v>251123.48249999998</v>
      </c>
      <c r="D11" s="1147">
        <v>226821.21</v>
      </c>
      <c r="E11" s="1147">
        <v>251123.48249999998</v>
      </c>
      <c r="F11" s="1147">
        <v>243022.72499999998</v>
      </c>
      <c r="G11" s="1147">
        <v>251123.48249999998</v>
      </c>
      <c r="H11" s="1147">
        <v>243022.72499999998</v>
      </c>
      <c r="I11" s="1147">
        <v>251123.48249999998</v>
      </c>
      <c r="J11" s="1147">
        <v>251123.48249999998</v>
      </c>
      <c r="K11" s="1147">
        <v>243022.72499999998</v>
      </c>
      <c r="L11" s="1147">
        <v>251123.48249999998</v>
      </c>
      <c r="M11" s="1147">
        <v>243022.72499999998</v>
      </c>
      <c r="N11" s="1148">
        <v>251123.48249999998</v>
      </c>
      <c r="O11" s="1147">
        <v>251123.48249999998</v>
      </c>
      <c r="P11" s="1147">
        <v>226821.21</v>
      </c>
      <c r="Q11" s="1147">
        <v>251123.48249999998</v>
      </c>
      <c r="R11" s="1147">
        <v>243022.72499999998</v>
      </c>
      <c r="S11" s="1147">
        <v>251123.48249999998</v>
      </c>
      <c r="T11" s="1147">
        <v>243022.72499999998</v>
      </c>
      <c r="U11" s="1147">
        <v>251123.48249999998</v>
      </c>
      <c r="V11" s="1147">
        <v>251123.48249999998</v>
      </c>
      <c r="W11" s="1147">
        <v>243022.72499999998</v>
      </c>
      <c r="X11" s="1147">
        <v>251123.48249999998</v>
      </c>
      <c r="Y11" s="1147">
        <v>243022.72499999998</v>
      </c>
      <c r="Z11" s="1148">
        <v>251123.48249999998</v>
      </c>
      <c r="AA11" s="734"/>
      <c r="AB11" s="1529">
        <v>2956776.4874999998</v>
      </c>
      <c r="AC11" s="1529">
        <v>2956776.4874999998</v>
      </c>
      <c r="AD11" s="1529">
        <v>2964877.2449999996</v>
      </c>
      <c r="AE11" s="1529">
        <v>-8100.7574999998324</v>
      </c>
      <c r="AF11" s="1529">
        <v>0</v>
      </c>
      <c r="AG11" s="1147"/>
      <c r="AH11" s="1530">
        <v>21747</v>
      </c>
      <c r="AI11" s="953">
        <v>132124</v>
      </c>
      <c r="AJ11" s="1540">
        <v>48518</v>
      </c>
      <c r="AK11" s="953" t="s">
        <v>288</v>
      </c>
      <c r="AL11" s="954">
        <v>0.3725</v>
      </c>
      <c r="AM11" s="742" t="s">
        <v>24</v>
      </c>
      <c r="AN11" s="1532"/>
    </row>
    <row r="12" spans="1:40" s="1533" customFormat="1" ht="14.5" x14ac:dyDescent="0.35">
      <c r="A12" s="1527" t="s">
        <v>283</v>
      </c>
      <c r="B12" s="1528" t="s">
        <v>287</v>
      </c>
      <c r="C12" s="1147">
        <v>519637.5</v>
      </c>
      <c r="D12" s="1147">
        <v>469350</v>
      </c>
      <c r="E12" s="1147">
        <v>519637.5</v>
      </c>
      <c r="F12" s="1147">
        <v>502875</v>
      </c>
      <c r="G12" s="1147">
        <v>519637.5</v>
      </c>
      <c r="H12" s="1147">
        <v>502875</v>
      </c>
      <c r="I12" s="1147">
        <v>519637.5</v>
      </c>
      <c r="J12" s="1147">
        <v>519637.5</v>
      </c>
      <c r="K12" s="1147">
        <v>502875</v>
      </c>
      <c r="L12" s="1147">
        <v>519637.5</v>
      </c>
      <c r="M12" s="1147">
        <v>502875</v>
      </c>
      <c r="N12" s="1148">
        <v>519637.5</v>
      </c>
      <c r="O12" s="1147">
        <v>519637.5</v>
      </c>
      <c r="P12" s="1147">
        <v>469350</v>
      </c>
      <c r="Q12" s="1147">
        <v>519637.5</v>
      </c>
      <c r="R12" s="1147">
        <v>502875</v>
      </c>
      <c r="S12" s="1147">
        <v>519637.5</v>
      </c>
      <c r="T12" s="1147">
        <v>502875</v>
      </c>
      <c r="U12" s="1147">
        <v>519637.5</v>
      </c>
      <c r="V12" s="1147">
        <v>519637.5</v>
      </c>
      <c r="W12" s="1147">
        <v>502875</v>
      </c>
      <c r="X12" s="1147">
        <v>519637.5</v>
      </c>
      <c r="Y12" s="1147">
        <v>502875</v>
      </c>
      <c r="Z12" s="1148">
        <v>519637.5</v>
      </c>
      <c r="AA12" s="734"/>
      <c r="AB12" s="1529">
        <v>6118312.5</v>
      </c>
      <c r="AC12" s="1529">
        <v>6118312.5</v>
      </c>
      <c r="AD12" s="1529">
        <v>6135075</v>
      </c>
      <c r="AE12" s="1529">
        <v>-16762.5</v>
      </c>
      <c r="AF12" s="1529">
        <v>0</v>
      </c>
      <c r="AG12" s="1147"/>
      <c r="AH12" s="1530">
        <v>45000</v>
      </c>
      <c r="AI12" s="953">
        <v>135602</v>
      </c>
      <c r="AJ12" s="1540">
        <v>47057</v>
      </c>
      <c r="AK12" s="953" t="s">
        <v>288</v>
      </c>
      <c r="AL12" s="954">
        <v>0.3725</v>
      </c>
      <c r="AM12" s="742" t="s">
        <v>24</v>
      </c>
      <c r="AN12" s="1532"/>
    </row>
    <row r="13" spans="1:40" s="1533" customFormat="1" ht="14.5" x14ac:dyDescent="0.35">
      <c r="A13" s="1527" t="s">
        <v>283</v>
      </c>
      <c r="B13" s="1528" t="s">
        <v>287</v>
      </c>
      <c r="C13" s="1147">
        <v>129447.47500000001</v>
      </c>
      <c r="D13" s="1147">
        <v>116920.30000000002</v>
      </c>
      <c r="E13" s="1147">
        <v>129447.47500000001</v>
      </c>
      <c r="F13" s="1147">
        <v>125271.75000000001</v>
      </c>
      <c r="G13" s="1147">
        <v>129447.47500000001</v>
      </c>
      <c r="H13" s="1147">
        <v>125271.75000000001</v>
      </c>
      <c r="I13" s="1147">
        <v>129447.47500000001</v>
      </c>
      <c r="J13" s="1147">
        <v>129447.47500000001</v>
      </c>
      <c r="K13" s="1147">
        <v>125271.75000000001</v>
      </c>
      <c r="L13" s="1147">
        <v>129447.47500000001</v>
      </c>
      <c r="M13" s="1147">
        <v>125271.75000000001</v>
      </c>
      <c r="N13" s="1148">
        <v>129447.47500000001</v>
      </c>
      <c r="O13" s="1147">
        <v>129447.47500000001</v>
      </c>
      <c r="P13" s="1147">
        <v>116920.30000000002</v>
      </c>
      <c r="Q13" s="1147">
        <v>129447.47500000001</v>
      </c>
      <c r="R13" s="1147">
        <v>125271.75000000001</v>
      </c>
      <c r="S13" s="1147">
        <v>129447.47500000001</v>
      </c>
      <c r="T13" s="1147">
        <v>125271.75000000001</v>
      </c>
      <c r="U13" s="1147">
        <v>129447.47500000001</v>
      </c>
      <c r="V13" s="1147">
        <v>129447.47500000001</v>
      </c>
      <c r="W13" s="1147">
        <v>125271.75000000001</v>
      </c>
      <c r="X13" s="1147">
        <v>129447.47500000001</v>
      </c>
      <c r="Y13" s="1147">
        <v>125271.75000000001</v>
      </c>
      <c r="Z13" s="1148">
        <v>129447.47500000001</v>
      </c>
      <c r="AA13" s="734"/>
      <c r="AB13" s="1529">
        <v>1524139.6250000002</v>
      </c>
      <c r="AC13" s="1529">
        <v>1524139.6250000002</v>
      </c>
      <c r="AD13" s="1529">
        <v>1528315.35</v>
      </c>
      <c r="AE13" s="1529">
        <v>-4175.7249999998603</v>
      </c>
      <c r="AF13" s="1529">
        <v>0</v>
      </c>
      <c r="AG13" s="1147"/>
      <c r="AH13" s="1530">
        <v>11210</v>
      </c>
      <c r="AI13" s="953">
        <v>136459</v>
      </c>
      <c r="AJ13" s="1540">
        <v>52870</v>
      </c>
      <c r="AK13" s="953" t="s">
        <v>289</v>
      </c>
      <c r="AL13" s="954">
        <v>0.3725</v>
      </c>
      <c r="AM13" s="742" t="s">
        <v>24</v>
      </c>
      <c r="AN13" s="1532"/>
    </row>
    <row r="14" spans="1:40" s="1533" customFormat="1" ht="14.5" x14ac:dyDescent="0.35">
      <c r="A14" s="1527" t="s">
        <v>283</v>
      </c>
      <c r="B14" s="1528" t="s">
        <v>287</v>
      </c>
      <c r="C14" s="1147">
        <v>23095</v>
      </c>
      <c r="D14" s="1147">
        <v>20860</v>
      </c>
      <c r="E14" s="1147">
        <v>23095</v>
      </c>
      <c r="F14" s="1147">
        <v>22350</v>
      </c>
      <c r="G14" s="1147">
        <v>23095</v>
      </c>
      <c r="H14" s="1147">
        <v>22350</v>
      </c>
      <c r="I14" s="1147">
        <v>23095</v>
      </c>
      <c r="J14" s="1147">
        <v>23095</v>
      </c>
      <c r="K14" s="1147">
        <v>22350</v>
      </c>
      <c r="L14" s="1147">
        <v>23095</v>
      </c>
      <c r="M14" s="1147">
        <v>22350</v>
      </c>
      <c r="N14" s="1148">
        <v>23095</v>
      </c>
      <c r="O14" s="1147">
        <v>23095</v>
      </c>
      <c r="P14" s="1147">
        <v>20860</v>
      </c>
      <c r="Q14" s="1147">
        <v>23095</v>
      </c>
      <c r="R14" s="1147">
        <v>22350</v>
      </c>
      <c r="S14" s="1147">
        <v>23095</v>
      </c>
      <c r="T14" s="1147">
        <v>22350</v>
      </c>
      <c r="U14" s="1147">
        <v>23095</v>
      </c>
      <c r="V14" s="1147">
        <v>23095</v>
      </c>
      <c r="W14" s="1147">
        <v>22350</v>
      </c>
      <c r="X14" s="1147">
        <v>23095</v>
      </c>
      <c r="Y14" s="1147">
        <v>22350</v>
      </c>
      <c r="Z14" s="1148">
        <v>23095</v>
      </c>
      <c r="AA14" s="734"/>
      <c r="AB14" s="1529">
        <v>271925</v>
      </c>
      <c r="AC14" s="1529">
        <v>271925</v>
      </c>
      <c r="AD14" s="1529">
        <v>272670</v>
      </c>
      <c r="AE14" s="1529">
        <v>-745</v>
      </c>
      <c r="AF14" s="1529">
        <v>0</v>
      </c>
      <c r="AG14" s="1147"/>
      <c r="AH14" s="1530">
        <v>2000</v>
      </c>
      <c r="AI14" s="953">
        <v>138409</v>
      </c>
      <c r="AJ14" s="1540">
        <v>47787</v>
      </c>
      <c r="AK14" s="953" t="s">
        <v>289</v>
      </c>
      <c r="AL14" s="954">
        <v>0.3725</v>
      </c>
      <c r="AM14" s="742" t="s">
        <v>24</v>
      </c>
      <c r="AN14" s="1532"/>
    </row>
    <row r="15" spans="1:40" s="1533" customFormat="1" ht="14.5" x14ac:dyDescent="0.35">
      <c r="A15" s="1527" t="s">
        <v>283</v>
      </c>
      <c r="B15" s="1528" t="s">
        <v>287</v>
      </c>
      <c r="C15" s="1147">
        <v>103927.5</v>
      </c>
      <c r="D15" s="1147">
        <v>93870</v>
      </c>
      <c r="E15" s="1147">
        <v>103927.5</v>
      </c>
      <c r="F15" s="1147">
        <v>100575</v>
      </c>
      <c r="G15" s="1147">
        <v>103927.5</v>
      </c>
      <c r="H15" s="1147">
        <v>100575</v>
      </c>
      <c r="I15" s="1147">
        <v>103927.5</v>
      </c>
      <c r="J15" s="1147">
        <v>103927.5</v>
      </c>
      <c r="K15" s="1147">
        <v>100575</v>
      </c>
      <c r="L15" s="1147">
        <v>103927.5</v>
      </c>
      <c r="M15" s="1147">
        <v>100575</v>
      </c>
      <c r="N15" s="1148">
        <v>103927.5</v>
      </c>
      <c r="O15" s="1147">
        <v>103927.5</v>
      </c>
      <c r="P15" s="1147">
        <v>93870</v>
      </c>
      <c r="Q15" s="1147">
        <v>103927.5</v>
      </c>
      <c r="R15" s="1147">
        <v>100575</v>
      </c>
      <c r="S15" s="1147">
        <v>103927.5</v>
      </c>
      <c r="T15" s="1147">
        <v>100575</v>
      </c>
      <c r="U15" s="1147">
        <v>103927.5</v>
      </c>
      <c r="V15" s="1147">
        <v>103927.5</v>
      </c>
      <c r="W15" s="1147">
        <v>100575</v>
      </c>
      <c r="X15" s="1147">
        <v>103927.5</v>
      </c>
      <c r="Y15" s="1147">
        <v>100575</v>
      </c>
      <c r="Z15" s="1148">
        <v>103927.5</v>
      </c>
      <c r="AA15" s="734"/>
      <c r="AB15" s="1529">
        <v>1223662.5</v>
      </c>
      <c r="AC15" s="1529">
        <v>1223662.5</v>
      </c>
      <c r="AD15" s="1529">
        <v>1227015</v>
      </c>
      <c r="AE15" s="1529">
        <v>-3352.5</v>
      </c>
      <c r="AF15" s="1529">
        <v>0</v>
      </c>
      <c r="AG15" s="1147"/>
      <c r="AH15" s="1530">
        <v>9000</v>
      </c>
      <c r="AI15" s="953">
        <v>138412</v>
      </c>
      <c r="AJ15" s="1540">
        <v>47787</v>
      </c>
      <c r="AK15" s="953" t="s">
        <v>289</v>
      </c>
      <c r="AL15" s="954">
        <v>0.3725</v>
      </c>
      <c r="AM15" s="742" t="s">
        <v>24</v>
      </c>
      <c r="AN15" s="1532"/>
    </row>
    <row r="16" spans="1:40" s="1533" customFormat="1" ht="14.5" x14ac:dyDescent="0.35">
      <c r="A16" s="1527" t="s">
        <v>283</v>
      </c>
      <c r="B16" s="1528" t="s">
        <v>287</v>
      </c>
      <c r="C16" s="1147">
        <v>577375</v>
      </c>
      <c r="D16" s="1147">
        <v>521500</v>
      </c>
      <c r="E16" s="1147">
        <v>577375</v>
      </c>
      <c r="F16" s="1147">
        <v>558750</v>
      </c>
      <c r="G16" s="1147">
        <v>577375</v>
      </c>
      <c r="H16" s="1147">
        <v>558750</v>
      </c>
      <c r="I16" s="1147">
        <v>577375</v>
      </c>
      <c r="J16" s="1147">
        <v>577375</v>
      </c>
      <c r="K16" s="1147">
        <v>558750</v>
      </c>
      <c r="L16" s="1147">
        <v>577375</v>
      </c>
      <c r="M16" s="1147">
        <v>558750</v>
      </c>
      <c r="N16" s="1148">
        <v>577375</v>
      </c>
      <c r="O16" s="1147">
        <v>577375</v>
      </c>
      <c r="P16" s="1147">
        <v>521500</v>
      </c>
      <c r="Q16" s="1147">
        <v>577375</v>
      </c>
      <c r="R16" s="1147">
        <v>558750</v>
      </c>
      <c r="S16" s="1147">
        <v>577375</v>
      </c>
      <c r="T16" s="1147">
        <v>558750</v>
      </c>
      <c r="U16" s="1147">
        <v>577375</v>
      </c>
      <c r="V16" s="1147">
        <v>577375</v>
      </c>
      <c r="W16" s="1147">
        <v>558750</v>
      </c>
      <c r="X16" s="1147">
        <v>577375</v>
      </c>
      <c r="Y16" s="1147">
        <v>558750</v>
      </c>
      <c r="Z16" s="1148">
        <v>577375</v>
      </c>
      <c r="AA16" s="734"/>
      <c r="AB16" s="1529">
        <v>6798125</v>
      </c>
      <c r="AC16" s="1529">
        <v>6798125</v>
      </c>
      <c r="AD16" s="1529">
        <v>6816750</v>
      </c>
      <c r="AE16" s="1529">
        <v>-18625</v>
      </c>
      <c r="AF16" s="1529">
        <v>0</v>
      </c>
      <c r="AG16" s="1147"/>
      <c r="AH16" s="1530">
        <v>50000</v>
      </c>
      <c r="AI16" s="742">
        <v>138657</v>
      </c>
      <c r="AJ16" s="1540">
        <v>46387</v>
      </c>
      <c r="AK16" s="742" t="s">
        <v>289</v>
      </c>
      <c r="AL16" s="954">
        <v>0.3725</v>
      </c>
      <c r="AM16" s="742" t="s">
        <v>290</v>
      </c>
      <c r="AN16" s="1532"/>
    </row>
    <row r="17" spans="1:40" s="1533" customFormat="1" ht="14.5" x14ac:dyDescent="0.35">
      <c r="A17" s="1527" t="s">
        <v>283</v>
      </c>
      <c r="B17" s="1528" t="s">
        <v>287</v>
      </c>
      <c r="C17" s="1147">
        <v>24573.079999999998</v>
      </c>
      <c r="D17" s="1147">
        <v>22195.039999999997</v>
      </c>
      <c r="E17" s="1147">
        <v>24573.079999999998</v>
      </c>
      <c r="F17" s="1147">
        <v>23780.399999999998</v>
      </c>
      <c r="G17" s="1147">
        <v>24573.079999999998</v>
      </c>
      <c r="H17" s="1147">
        <v>23780.399999999998</v>
      </c>
      <c r="I17" s="1147">
        <v>24573.079999999998</v>
      </c>
      <c r="J17" s="1147">
        <v>24573.079999999998</v>
      </c>
      <c r="K17" s="1147">
        <v>23780.399999999998</v>
      </c>
      <c r="L17" s="1147">
        <v>24573.079999999998</v>
      </c>
      <c r="M17" s="1147">
        <v>23780.399999999998</v>
      </c>
      <c r="N17" s="1148">
        <v>24573.079999999998</v>
      </c>
      <c r="O17" s="1147">
        <v>24573.079999999998</v>
      </c>
      <c r="P17" s="1147">
        <v>22195.039999999997</v>
      </c>
      <c r="Q17" s="1147">
        <v>24573.079999999998</v>
      </c>
      <c r="R17" s="1147">
        <v>23780.399999999998</v>
      </c>
      <c r="S17" s="1147">
        <v>24573.079999999998</v>
      </c>
      <c r="T17" s="1147">
        <v>23780.399999999998</v>
      </c>
      <c r="U17" s="1147">
        <v>24573.079999999998</v>
      </c>
      <c r="V17" s="1147">
        <v>24573.079999999998</v>
      </c>
      <c r="W17" s="1147">
        <v>23780.399999999998</v>
      </c>
      <c r="X17" s="1147">
        <v>24573.079999999998</v>
      </c>
      <c r="Y17" s="1147">
        <v>23780.399999999998</v>
      </c>
      <c r="Z17" s="1148">
        <v>24573.079999999998</v>
      </c>
      <c r="AA17" s="734"/>
      <c r="AB17" s="1529">
        <v>289328.19999999995</v>
      </c>
      <c r="AC17" s="1529">
        <v>289328.19999999995</v>
      </c>
      <c r="AD17" s="1529">
        <v>290120.87999999995</v>
      </c>
      <c r="AE17" s="1529">
        <v>-792.67999999999302</v>
      </c>
      <c r="AF17" s="1529">
        <v>0</v>
      </c>
      <c r="AG17" s="1147"/>
      <c r="AH17" s="1530">
        <v>2128</v>
      </c>
      <c r="AI17" s="742" t="s">
        <v>291</v>
      </c>
      <c r="AJ17" s="1540">
        <v>46387</v>
      </c>
      <c r="AK17" s="742" t="s">
        <v>289</v>
      </c>
      <c r="AL17" s="954">
        <v>0.3725</v>
      </c>
      <c r="AM17" s="742" t="s">
        <v>290</v>
      </c>
      <c r="AN17" s="1532"/>
    </row>
    <row r="18" spans="1:40" s="1533" customFormat="1" ht="14.5" x14ac:dyDescent="0.35">
      <c r="A18" s="1527" t="s">
        <v>283</v>
      </c>
      <c r="B18" s="1528" t="s">
        <v>287</v>
      </c>
      <c r="C18" s="1147">
        <v>56906.080000000002</v>
      </c>
      <c r="D18" s="1147">
        <v>51399.040000000001</v>
      </c>
      <c r="E18" s="1147">
        <v>56906.080000000002</v>
      </c>
      <c r="F18" s="1147">
        <v>55070.400000000001</v>
      </c>
      <c r="G18" s="1147">
        <v>56906.080000000002</v>
      </c>
      <c r="H18" s="1147">
        <v>55070.400000000001</v>
      </c>
      <c r="I18" s="1147">
        <v>56906.080000000002</v>
      </c>
      <c r="J18" s="1147">
        <v>56906.080000000002</v>
      </c>
      <c r="K18" s="1147">
        <v>55070.400000000001</v>
      </c>
      <c r="L18" s="1147">
        <v>56906.080000000002</v>
      </c>
      <c r="M18" s="1147">
        <v>55070.400000000001</v>
      </c>
      <c r="N18" s="1148">
        <v>56906.080000000002</v>
      </c>
      <c r="O18" s="1147">
        <v>56906.080000000002</v>
      </c>
      <c r="P18" s="1147">
        <v>51399.040000000001</v>
      </c>
      <c r="Q18" s="1147">
        <v>56906.080000000002</v>
      </c>
      <c r="R18" s="1147">
        <v>55070.400000000001</v>
      </c>
      <c r="S18" s="1147">
        <v>56906.080000000002</v>
      </c>
      <c r="T18" s="1147">
        <v>55070.400000000001</v>
      </c>
      <c r="U18" s="1147">
        <v>56906.080000000002</v>
      </c>
      <c r="V18" s="1147">
        <v>56906.080000000002</v>
      </c>
      <c r="W18" s="1147">
        <v>55070.400000000001</v>
      </c>
      <c r="X18" s="1147">
        <v>56906.080000000002</v>
      </c>
      <c r="Y18" s="1147">
        <v>55070.400000000001</v>
      </c>
      <c r="Z18" s="1148">
        <v>56906.080000000002</v>
      </c>
      <c r="AA18" s="734"/>
      <c r="AB18" s="1529">
        <v>670023.20000000007</v>
      </c>
      <c r="AC18" s="1529">
        <v>670023.20000000007</v>
      </c>
      <c r="AD18" s="1529">
        <v>671858.88</v>
      </c>
      <c r="AE18" s="1529">
        <v>-1835.6799999999348</v>
      </c>
      <c r="AF18" s="1529">
        <v>0</v>
      </c>
      <c r="AG18" s="1147"/>
      <c r="AH18" s="1530">
        <v>4928</v>
      </c>
      <c r="AI18" s="742" t="s">
        <v>292</v>
      </c>
      <c r="AJ18" s="1540">
        <v>46387</v>
      </c>
      <c r="AK18" s="742" t="s">
        <v>289</v>
      </c>
      <c r="AL18" s="954">
        <v>0.3725</v>
      </c>
      <c r="AM18" s="742" t="s">
        <v>290</v>
      </c>
      <c r="AN18" s="1532"/>
    </row>
    <row r="19" spans="1:40" s="1533" customFormat="1" ht="14.5" x14ac:dyDescent="0.35">
      <c r="A19" s="1527" t="s">
        <v>283</v>
      </c>
      <c r="B19" s="1528" t="s">
        <v>287</v>
      </c>
      <c r="C19" s="1147">
        <v>252566.91999999998</v>
      </c>
      <c r="D19" s="1147">
        <v>228124.96</v>
      </c>
      <c r="E19" s="1147">
        <v>252566.91999999998</v>
      </c>
      <c r="F19" s="1147">
        <v>244419.59999999998</v>
      </c>
      <c r="G19" s="1147">
        <v>252566.91999999998</v>
      </c>
      <c r="H19" s="1147">
        <v>244419.59999999998</v>
      </c>
      <c r="I19" s="1147">
        <v>252566.91999999998</v>
      </c>
      <c r="J19" s="1147">
        <v>252566.91999999998</v>
      </c>
      <c r="K19" s="1147">
        <v>244419.59999999998</v>
      </c>
      <c r="L19" s="1147">
        <v>252566.91999999998</v>
      </c>
      <c r="M19" s="1147">
        <v>244419.59999999998</v>
      </c>
      <c r="N19" s="1148">
        <v>252566.91999999998</v>
      </c>
      <c r="O19" s="1147">
        <v>252566.91999999998</v>
      </c>
      <c r="P19" s="1147">
        <v>228124.96</v>
      </c>
      <c r="Q19" s="1147">
        <v>252566.91999999998</v>
      </c>
      <c r="R19" s="1147">
        <v>244419.59999999998</v>
      </c>
      <c r="S19" s="1147">
        <v>252566.91999999998</v>
      </c>
      <c r="T19" s="1147">
        <v>244419.59999999998</v>
      </c>
      <c r="U19" s="1147">
        <v>252566.91999999998</v>
      </c>
      <c r="V19" s="1147">
        <v>252566.91999999998</v>
      </c>
      <c r="W19" s="1147">
        <v>244419.59999999998</v>
      </c>
      <c r="X19" s="1147">
        <v>252566.91999999998</v>
      </c>
      <c r="Y19" s="1147">
        <v>244419.59999999998</v>
      </c>
      <c r="Z19" s="1148">
        <v>252566.91999999998</v>
      </c>
      <c r="AA19" s="734"/>
      <c r="AB19" s="1529">
        <v>2973771.8</v>
      </c>
      <c r="AC19" s="1529">
        <v>2973771.8</v>
      </c>
      <c r="AD19" s="1529">
        <v>2981919.1199999996</v>
      </c>
      <c r="AE19" s="1529">
        <v>-8147.3199999998324</v>
      </c>
      <c r="AF19" s="1529">
        <v>0</v>
      </c>
      <c r="AG19" s="1147"/>
      <c r="AH19" s="1530">
        <v>21872</v>
      </c>
      <c r="AI19" s="742" t="s">
        <v>293</v>
      </c>
      <c r="AJ19" s="1540">
        <v>46387</v>
      </c>
      <c r="AK19" s="742" t="s">
        <v>289</v>
      </c>
      <c r="AL19" s="954">
        <v>0.3725</v>
      </c>
      <c r="AM19" s="742" t="s">
        <v>290</v>
      </c>
      <c r="AN19" s="1532"/>
    </row>
    <row r="20" spans="1:40" s="1533" customFormat="1" ht="14.5" x14ac:dyDescent="0.35">
      <c r="A20" s="1527" t="s">
        <v>283</v>
      </c>
      <c r="B20" s="1528" t="s">
        <v>287</v>
      </c>
      <c r="C20" s="1147">
        <v>7051.4683199999999</v>
      </c>
      <c r="D20" s="1147">
        <v>6369.0681600000007</v>
      </c>
      <c r="E20" s="1147">
        <v>7051.4683199999999</v>
      </c>
      <c r="F20" s="1147">
        <v>6824.0016000000005</v>
      </c>
      <c r="G20" s="1147">
        <v>7051.4683199999999</v>
      </c>
      <c r="H20" s="1147">
        <v>6824.0016000000005</v>
      </c>
      <c r="I20" s="1147">
        <v>7051.4683199999999</v>
      </c>
      <c r="J20" s="1147">
        <v>7051.4683199999999</v>
      </c>
      <c r="K20" s="1147">
        <v>6824.0016000000005</v>
      </c>
      <c r="L20" s="1147">
        <v>7051.4683199999999</v>
      </c>
      <c r="M20" s="1147">
        <v>6824.0016000000005</v>
      </c>
      <c r="N20" s="1148">
        <v>7051.4683199999999</v>
      </c>
      <c r="O20" s="1147">
        <v>7051.4683199999999</v>
      </c>
      <c r="P20" s="1147">
        <v>6369.0681600000007</v>
      </c>
      <c r="Q20" s="1147">
        <v>7051.4683199999999</v>
      </c>
      <c r="R20" s="1147">
        <v>6824.0016000000005</v>
      </c>
      <c r="S20" s="1147">
        <v>7051.4683199999999</v>
      </c>
      <c r="T20" s="1147">
        <v>6824.0016000000005</v>
      </c>
      <c r="U20" s="1147">
        <v>7051.4683199999999</v>
      </c>
      <c r="V20" s="1147">
        <v>7051.4683199999999</v>
      </c>
      <c r="W20" s="1147">
        <v>6824.0016000000005</v>
      </c>
      <c r="X20" s="1147">
        <v>7051.4683199999999</v>
      </c>
      <c r="Y20" s="1147">
        <v>6824.0016000000005</v>
      </c>
      <c r="Z20" s="1148">
        <v>7051.4683199999999</v>
      </c>
      <c r="AA20" s="734"/>
      <c r="AB20" s="1529">
        <v>83025.352800000008</v>
      </c>
      <c r="AC20" s="1529">
        <v>83025.352800000008</v>
      </c>
      <c r="AD20" s="1529">
        <v>83252.819520000005</v>
      </c>
      <c r="AE20" s="1529">
        <v>-227.46671999999671</v>
      </c>
      <c r="AF20" s="1529">
        <v>0</v>
      </c>
      <c r="AG20" s="1147"/>
      <c r="AH20" s="1530">
        <v>6704</v>
      </c>
      <c r="AI20" s="742">
        <v>139250</v>
      </c>
      <c r="AJ20" s="1540">
        <v>48669</v>
      </c>
      <c r="AK20" s="742" t="s">
        <v>295</v>
      </c>
      <c r="AL20" s="954">
        <v>3.3930000000000002E-2</v>
      </c>
      <c r="AM20" s="742" t="s">
        <v>296</v>
      </c>
      <c r="AN20" s="1532"/>
    </row>
    <row r="21" spans="1:40" s="1533" customFormat="1" ht="14.5" x14ac:dyDescent="0.35">
      <c r="A21" s="1527" t="s">
        <v>283</v>
      </c>
      <c r="B21" s="1528" t="s">
        <v>287</v>
      </c>
      <c r="C21" s="1147">
        <v>12685.510619999999</v>
      </c>
      <c r="D21" s="1147">
        <v>11457.88056</v>
      </c>
      <c r="E21" s="1147">
        <v>12685.510619999999</v>
      </c>
      <c r="F21" s="1147">
        <v>12276.300599999999</v>
      </c>
      <c r="G21" s="1147">
        <v>12685.510619999999</v>
      </c>
      <c r="H21" s="1147">
        <v>12276.300599999999</v>
      </c>
      <c r="I21" s="1147">
        <v>12685.510619999999</v>
      </c>
      <c r="J21" s="1147">
        <v>12685.510619999999</v>
      </c>
      <c r="K21" s="1147">
        <v>12276.300599999999</v>
      </c>
      <c r="L21" s="1147">
        <v>12685.510619999999</v>
      </c>
      <c r="M21" s="1147">
        <v>12276.300599999999</v>
      </c>
      <c r="N21" s="1148">
        <v>12685.510619999999</v>
      </c>
      <c r="O21" s="1147">
        <v>12685.510619999999</v>
      </c>
      <c r="P21" s="1147">
        <v>11457.88056</v>
      </c>
      <c r="Q21" s="1147">
        <v>12685.510619999999</v>
      </c>
      <c r="R21" s="1147">
        <v>12276.300599999999</v>
      </c>
      <c r="S21" s="1147">
        <v>12685.510619999999</v>
      </c>
      <c r="T21" s="1147">
        <v>12276.300599999999</v>
      </c>
      <c r="U21" s="1147">
        <v>12685.510619999999</v>
      </c>
      <c r="V21" s="1147">
        <v>12685.510619999999</v>
      </c>
      <c r="W21" s="1147">
        <v>12276.300599999999</v>
      </c>
      <c r="X21" s="1147">
        <v>12685.510619999999</v>
      </c>
      <c r="Y21" s="1147">
        <v>12276.300599999999</v>
      </c>
      <c r="Z21" s="1148">
        <v>12685.510619999999</v>
      </c>
      <c r="AA21" s="734"/>
      <c r="AB21" s="1529">
        <v>149361.65729999999</v>
      </c>
      <c r="AC21" s="1529">
        <v>149361.65729999999</v>
      </c>
      <c r="AD21" s="1529">
        <v>149770.86731999999</v>
      </c>
      <c r="AE21" s="1529">
        <v>-409.21001999999862</v>
      </c>
      <c r="AF21" s="1529">
        <v>0</v>
      </c>
      <c r="AG21" s="1147"/>
      <c r="AH21" s="1530">
        <v>140622</v>
      </c>
      <c r="AI21" s="742">
        <v>139250</v>
      </c>
      <c r="AJ21" s="1540">
        <v>48669</v>
      </c>
      <c r="AK21" s="742" t="s">
        <v>295</v>
      </c>
      <c r="AL21" s="954">
        <v>2.9099999999999998E-3</v>
      </c>
      <c r="AM21" s="742" t="s">
        <v>296</v>
      </c>
      <c r="AN21" s="1532"/>
    </row>
    <row r="22" spans="1:40" s="1533" customFormat="1" ht="14.5" x14ac:dyDescent="0.35">
      <c r="A22" s="1527" t="s">
        <v>283</v>
      </c>
      <c r="B22" s="1528" t="s">
        <v>287</v>
      </c>
      <c r="C22" s="1147">
        <v>46074.525000000001</v>
      </c>
      <c r="D22" s="1147">
        <v>41615.700000000004</v>
      </c>
      <c r="E22" s="1147">
        <v>46074.525000000001</v>
      </c>
      <c r="F22" s="1147"/>
      <c r="G22" s="1147"/>
      <c r="H22" s="1147"/>
      <c r="I22" s="1147"/>
      <c r="J22" s="1147"/>
      <c r="K22" s="1147"/>
      <c r="L22" s="1147">
        <v>46074.525000000001</v>
      </c>
      <c r="M22" s="1147">
        <v>44588.25</v>
      </c>
      <c r="N22" s="1148">
        <v>46074.525000000001</v>
      </c>
      <c r="O22" s="1147">
        <v>46074.525000000001</v>
      </c>
      <c r="P22" s="1147">
        <v>41615.700000000004</v>
      </c>
      <c r="Q22" s="1147">
        <v>46074.525000000001</v>
      </c>
      <c r="R22" s="1147"/>
      <c r="S22" s="1147"/>
      <c r="T22" s="1147"/>
      <c r="U22" s="1147"/>
      <c r="V22" s="1147"/>
      <c r="W22" s="1147"/>
      <c r="X22" s="1147">
        <v>46074.525000000001</v>
      </c>
      <c r="Y22" s="1147">
        <v>44588.25</v>
      </c>
      <c r="Z22" s="1148">
        <v>46074.525000000001</v>
      </c>
      <c r="AA22" s="734"/>
      <c r="AB22" s="1529">
        <v>270502.05</v>
      </c>
      <c r="AC22" s="1529">
        <v>270502.05</v>
      </c>
      <c r="AD22" s="1529">
        <v>543976.65</v>
      </c>
      <c r="AE22" s="1529">
        <v>-273474.60000000003</v>
      </c>
      <c r="AF22" s="1529">
        <v>0</v>
      </c>
      <c r="AG22" s="1147"/>
      <c r="AH22" s="1530">
        <v>6650</v>
      </c>
      <c r="AI22" s="742">
        <v>140766</v>
      </c>
      <c r="AJ22" s="1540">
        <v>48669</v>
      </c>
      <c r="AK22" s="742" t="s">
        <v>289</v>
      </c>
      <c r="AL22" s="954">
        <v>0.2235</v>
      </c>
      <c r="AM22" s="742" t="s">
        <v>297</v>
      </c>
      <c r="AN22" s="1532"/>
    </row>
    <row r="23" spans="1:40" s="1533" customFormat="1" ht="14.5" x14ac:dyDescent="0.35">
      <c r="A23" s="1527" t="s">
        <v>283</v>
      </c>
      <c r="B23" s="1528" t="s">
        <v>287</v>
      </c>
      <c r="C23" s="1147">
        <v>230950</v>
      </c>
      <c r="D23" s="1147">
        <v>208600</v>
      </c>
      <c r="E23" s="1147">
        <v>230950</v>
      </c>
      <c r="F23" s="1147">
        <v>223500</v>
      </c>
      <c r="G23" s="1147">
        <v>230950</v>
      </c>
      <c r="H23" s="1147">
        <v>223500</v>
      </c>
      <c r="I23" s="1147">
        <v>230950</v>
      </c>
      <c r="J23" s="1147">
        <v>230950</v>
      </c>
      <c r="K23" s="1147">
        <v>223500</v>
      </c>
      <c r="L23" s="1147">
        <v>230950</v>
      </c>
      <c r="M23" s="1147">
        <v>223500</v>
      </c>
      <c r="N23" s="1148">
        <v>230950</v>
      </c>
      <c r="O23" s="1147">
        <v>230950</v>
      </c>
      <c r="P23" s="1147">
        <v>208600</v>
      </c>
      <c r="Q23" s="1147">
        <v>230950</v>
      </c>
      <c r="R23" s="1147">
        <v>223500</v>
      </c>
      <c r="S23" s="1147">
        <v>230950</v>
      </c>
      <c r="T23" s="1147">
        <v>223500</v>
      </c>
      <c r="U23" s="1147">
        <v>230950</v>
      </c>
      <c r="V23" s="1147">
        <v>230950</v>
      </c>
      <c r="W23" s="1147">
        <v>223500</v>
      </c>
      <c r="X23" s="1147">
        <v>230950</v>
      </c>
      <c r="Y23" s="1147">
        <v>223500</v>
      </c>
      <c r="Z23" s="1148">
        <v>230950</v>
      </c>
      <c r="AA23" s="734"/>
      <c r="AB23" s="1529">
        <v>2719250</v>
      </c>
      <c r="AC23" s="1529">
        <v>2719250</v>
      </c>
      <c r="AD23" s="1529">
        <v>2726700</v>
      </c>
      <c r="AE23" s="1529">
        <v>-7450</v>
      </c>
      <c r="AF23" s="1529">
        <v>0</v>
      </c>
      <c r="AG23" s="1147"/>
      <c r="AH23" s="1530">
        <v>20000</v>
      </c>
      <c r="AI23" s="742">
        <v>140907</v>
      </c>
      <c r="AJ23" s="1540">
        <v>48883</v>
      </c>
      <c r="AK23" s="742" t="s">
        <v>289</v>
      </c>
      <c r="AL23" s="954">
        <v>0.3725</v>
      </c>
      <c r="AM23" s="742" t="s">
        <v>24</v>
      </c>
      <c r="AN23" s="1532"/>
    </row>
    <row r="24" spans="1:40" s="1533" customFormat="1" ht="14.5" x14ac:dyDescent="0.35">
      <c r="A24" s="1527" t="s">
        <v>283</v>
      </c>
      <c r="B24" s="1528" t="s">
        <v>287</v>
      </c>
      <c r="C24" s="1147">
        <v>190859.38949999999</v>
      </c>
      <c r="D24" s="1147">
        <v>172389.12599999999</v>
      </c>
      <c r="E24" s="1147">
        <v>190859.38949999999</v>
      </c>
      <c r="F24" s="1147"/>
      <c r="G24" s="1147"/>
      <c r="H24" s="1147"/>
      <c r="I24" s="1147"/>
      <c r="J24" s="1147"/>
      <c r="K24" s="1147"/>
      <c r="L24" s="1147">
        <v>190859.38949999999</v>
      </c>
      <c r="M24" s="1147">
        <v>184702.63500000001</v>
      </c>
      <c r="N24" s="1148">
        <v>190859.38949999999</v>
      </c>
      <c r="O24" s="1147">
        <v>190859.38949999999</v>
      </c>
      <c r="P24" s="1147">
        <v>172389.12599999999</v>
      </c>
      <c r="Q24" s="1147">
        <v>190859.38949999999</v>
      </c>
      <c r="R24" s="1147"/>
      <c r="S24" s="1147"/>
      <c r="T24" s="1147"/>
      <c r="U24" s="1147"/>
      <c r="V24" s="1147"/>
      <c r="W24" s="1147"/>
      <c r="X24" s="1147">
        <v>190859.38949999999</v>
      </c>
      <c r="Y24" s="1147">
        <v>184702.63500000001</v>
      </c>
      <c r="Z24" s="1148">
        <v>190859.38949999999</v>
      </c>
      <c r="AA24" s="734"/>
      <c r="AB24" s="1529">
        <v>1120529.3190000001</v>
      </c>
      <c r="AC24" s="1529">
        <v>1120529.3190000001</v>
      </c>
      <c r="AD24" s="1529">
        <v>2253372.1470000003</v>
      </c>
      <c r="AE24" s="1529">
        <v>-1132842.8280000002</v>
      </c>
      <c r="AF24" s="1529">
        <v>0</v>
      </c>
      <c r="AG24" s="1147"/>
      <c r="AH24" s="1530">
        <v>27547</v>
      </c>
      <c r="AI24" s="742">
        <v>140910</v>
      </c>
      <c r="AJ24" s="1540">
        <v>48669</v>
      </c>
      <c r="AK24" s="742" t="s">
        <v>289</v>
      </c>
      <c r="AL24" s="954">
        <v>0.2235</v>
      </c>
      <c r="AM24" s="742" t="s">
        <v>297</v>
      </c>
      <c r="AN24" s="1532"/>
    </row>
    <row r="25" spans="1:40" s="1533" customFormat="1" ht="14.5" x14ac:dyDescent="0.35">
      <c r="A25" s="1527" t="s">
        <v>283</v>
      </c>
      <c r="B25" s="1528" t="s">
        <v>287</v>
      </c>
      <c r="C25" s="1147">
        <v>31640.149999999998</v>
      </c>
      <c r="D25" s="1147">
        <v>28578.2</v>
      </c>
      <c r="E25" s="1147">
        <v>31640.149999999998</v>
      </c>
      <c r="F25" s="1147">
        <v>30619.5</v>
      </c>
      <c r="G25" s="1147">
        <v>31640.149999999998</v>
      </c>
      <c r="H25" s="1147">
        <v>30619.5</v>
      </c>
      <c r="I25" s="1147">
        <v>31640.149999999998</v>
      </c>
      <c r="J25" s="1147">
        <v>31640.149999999998</v>
      </c>
      <c r="K25" s="1147">
        <v>30619.5</v>
      </c>
      <c r="L25" s="1147">
        <v>31640.149999999998</v>
      </c>
      <c r="M25" s="1147">
        <v>30619.5</v>
      </c>
      <c r="N25" s="1148">
        <v>31640.149999999998</v>
      </c>
      <c r="O25" s="1147">
        <v>31640.149999999998</v>
      </c>
      <c r="P25" s="1147">
        <v>28578.2</v>
      </c>
      <c r="Q25" s="1147">
        <v>31640.149999999998</v>
      </c>
      <c r="R25" s="1147">
        <v>30619.5</v>
      </c>
      <c r="S25" s="1147">
        <v>31640.149999999998</v>
      </c>
      <c r="T25" s="1147">
        <v>30619.5</v>
      </c>
      <c r="U25" s="1147">
        <v>31640.149999999998</v>
      </c>
      <c r="V25" s="1147">
        <v>31640.149999999998</v>
      </c>
      <c r="W25" s="1147">
        <v>30619.5</v>
      </c>
      <c r="X25" s="1147">
        <v>31640.149999999998</v>
      </c>
      <c r="Y25" s="1147">
        <v>30619.5</v>
      </c>
      <c r="Z25" s="1148">
        <v>31640.149999999998</v>
      </c>
      <c r="AA25" s="734"/>
      <c r="AB25" s="1529">
        <v>372537.25</v>
      </c>
      <c r="AC25" s="1529">
        <v>372537.25</v>
      </c>
      <c r="AD25" s="1529">
        <v>373557.9</v>
      </c>
      <c r="AE25" s="1529">
        <v>-1020.6500000000233</v>
      </c>
      <c r="AF25" s="1529">
        <v>0</v>
      </c>
      <c r="AG25" s="1147"/>
      <c r="AH25" s="1530">
        <v>2740</v>
      </c>
      <c r="AI25" s="742">
        <v>145270</v>
      </c>
      <c r="AJ25" s="1540">
        <v>48669</v>
      </c>
      <c r="AK25" s="742" t="s">
        <v>614</v>
      </c>
      <c r="AL25" s="954">
        <v>0.3725</v>
      </c>
      <c r="AM25" s="742" t="s">
        <v>294</v>
      </c>
      <c r="AN25" s="1532"/>
    </row>
    <row r="26" spans="1:40" s="1533" customFormat="1" ht="14.5" x14ac:dyDescent="0.35">
      <c r="A26" s="1527" t="s">
        <v>283</v>
      </c>
      <c r="B26" s="1528" t="s">
        <v>287</v>
      </c>
      <c r="C26" s="1147">
        <v>254045</v>
      </c>
      <c r="D26" s="1147">
        <v>229460</v>
      </c>
      <c r="E26" s="1147">
        <v>254045</v>
      </c>
      <c r="F26" s="1147">
        <v>245850</v>
      </c>
      <c r="G26" s="1147">
        <v>254045</v>
      </c>
      <c r="H26" s="1147">
        <v>245850</v>
      </c>
      <c r="I26" s="1147">
        <v>254045</v>
      </c>
      <c r="J26" s="1147">
        <v>254045</v>
      </c>
      <c r="K26" s="1147">
        <v>245850</v>
      </c>
      <c r="L26" s="1147">
        <v>254045</v>
      </c>
      <c r="M26" s="1147">
        <v>245850</v>
      </c>
      <c r="N26" s="1148">
        <v>254045</v>
      </c>
      <c r="O26" s="1147">
        <v>254045</v>
      </c>
      <c r="P26" s="1147">
        <v>229460</v>
      </c>
      <c r="Q26" s="1147">
        <v>254045</v>
      </c>
      <c r="R26" s="1147">
        <v>245850</v>
      </c>
      <c r="S26" s="1147">
        <v>254045</v>
      </c>
      <c r="T26" s="1147">
        <v>245850</v>
      </c>
      <c r="U26" s="1147">
        <v>254045</v>
      </c>
      <c r="V26" s="1147">
        <v>254045</v>
      </c>
      <c r="W26" s="1147">
        <v>245850</v>
      </c>
      <c r="X26" s="1147">
        <v>254045</v>
      </c>
      <c r="Y26" s="1147">
        <v>245850</v>
      </c>
      <c r="Z26" s="1148">
        <v>254045</v>
      </c>
      <c r="AA26" s="734"/>
      <c r="AB26" s="1529">
        <v>2991175</v>
      </c>
      <c r="AC26" s="1529">
        <v>2991175</v>
      </c>
      <c r="AD26" s="1529">
        <v>2999370</v>
      </c>
      <c r="AE26" s="1529">
        <v>-8195</v>
      </c>
      <c r="AF26" s="1529">
        <v>0</v>
      </c>
      <c r="AG26" s="1147"/>
      <c r="AH26" s="1530">
        <v>22000</v>
      </c>
      <c r="AI26" s="742"/>
      <c r="AJ26" s="1540">
        <v>46387</v>
      </c>
      <c r="AK26" s="742" t="s">
        <v>614</v>
      </c>
      <c r="AL26" s="954">
        <v>0.3725</v>
      </c>
      <c r="AM26" s="742" t="s">
        <v>615</v>
      </c>
      <c r="AN26" s="1532"/>
    </row>
    <row r="27" spans="1:40" s="1533" customFormat="1" ht="14.5" x14ac:dyDescent="0.35">
      <c r="A27" s="1527" t="s">
        <v>283</v>
      </c>
      <c r="B27" s="1528" t="s">
        <v>287</v>
      </c>
      <c r="C27" s="1147">
        <v>0</v>
      </c>
      <c r="D27" s="1147">
        <v>0</v>
      </c>
      <c r="E27" s="1147">
        <v>0</v>
      </c>
      <c r="F27" s="1147">
        <v>0</v>
      </c>
      <c r="G27" s="1147">
        <v>0</v>
      </c>
      <c r="H27" s="1147">
        <v>0</v>
      </c>
      <c r="I27" s="1147">
        <v>0</v>
      </c>
      <c r="J27" s="1147">
        <v>0</v>
      </c>
      <c r="K27" s="1147">
        <v>0</v>
      </c>
      <c r="L27" s="1147">
        <v>0</v>
      </c>
      <c r="M27" s="1147">
        <v>0</v>
      </c>
      <c r="N27" s="1148">
        <v>0</v>
      </c>
      <c r="O27" s="1147">
        <v>0</v>
      </c>
      <c r="P27" s="1147">
        <v>0</v>
      </c>
      <c r="Q27" s="1147">
        <v>0</v>
      </c>
      <c r="R27" s="1147">
        <v>0</v>
      </c>
      <c r="S27" s="1147">
        <v>0</v>
      </c>
      <c r="T27" s="1147">
        <v>0</v>
      </c>
      <c r="U27" s="1147">
        <v>0</v>
      </c>
      <c r="V27" s="1147">
        <v>0</v>
      </c>
      <c r="W27" s="1147">
        <v>0</v>
      </c>
      <c r="X27" s="1147">
        <v>0</v>
      </c>
      <c r="Y27" s="1147">
        <v>0</v>
      </c>
      <c r="Z27" s="1148">
        <v>0</v>
      </c>
      <c r="AA27" s="734"/>
      <c r="AB27" s="1529">
        <v>0</v>
      </c>
      <c r="AC27" s="1529">
        <v>0</v>
      </c>
      <c r="AD27" s="1529">
        <v>0</v>
      </c>
      <c r="AE27" s="1529">
        <v>0</v>
      </c>
      <c r="AF27" s="1529">
        <v>0</v>
      </c>
      <c r="AG27" s="1147"/>
      <c r="AH27" s="1530">
        <v>0</v>
      </c>
      <c r="AI27" s="742">
        <v>140915</v>
      </c>
      <c r="AJ27" s="1540">
        <v>46387</v>
      </c>
      <c r="AK27" s="742" t="s">
        <v>289</v>
      </c>
      <c r="AL27" s="954">
        <v>9.6619999999999998E-2</v>
      </c>
      <c r="AM27" s="742" t="s">
        <v>299</v>
      </c>
      <c r="AN27" s="1532"/>
    </row>
    <row r="28" spans="1:40" s="1533" customFormat="1" ht="14.5" x14ac:dyDescent="0.35">
      <c r="A28" s="1527" t="s">
        <v>283</v>
      </c>
      <c r="B28" s="1528" t="s">
        <v>287</v>
      </c>
      <c r="C28" s="1147">
        <v>0</v>
      </c>
      <c r="D28" s="1147">
        <v>0</v>
      </c>
      <c r="E28" s="1147">
        <v>0</v>
      </c>
      <c r="F28" s="1147">
        <v>0</v>
      </c>
      <c r="G28" s="1147">
        <v>0</v>
      </c>
      <c r="H28" s="1147">
        <v>0</v>
      </c>
      <c r="I28" s="1147">
        <v>0</v>
      </c>
      <c r="J28" s="1147">
        <v>0</v>
      </c>
      <c r="K28" s="1147">
        <v>0</v>
      </c>
      <c r="L28" s="1147">
        <v>0</v>
      </c>
      <c r="M28" s="1147">
        <v>0</v>
      </c>
      <c r="N28" s="1148">
        <v>0</v>
      </c>
      <c r="O28" s="1147">
        <v>0</v>
      </c>
      <c r="P28" s="1147">
        <v>0</v>
      </c>
      <c r="Q28" s="1147">
        <v>0</v>
      </c>
      <c r="R28" s="1147">
        <v>0</v>
      </c>
      <c r="S28" s="1147">
        <v>0</v>
      </c>
      <c r="T28" s="1147">
        <v>0</v>
      </c>
      <c r="U28" s="1147">
        <v>0</v>
      </c>
      <c r="V28" s="1147">
        <v>0</v>
      </c>
      <c r="W28" s="1147">
        <v>0</v>
      </c>
      <c r="X28" s="1147">
        <v>0</v>
      </c>
      <c r="Y28" s="1147">
        <v>0</v>
      </c>
      <c r="Z28" s="1148">
        <v>0</v>
      </c>
      <c r="AA28" s="734"/>
      <c r="AB28" s="1529">
        <v>0</v>
      </c>
      <c r="AC28" s="1529">
        <v>0</v>
      </c>
      <c r="AD28" s="1529">
        <v>0</v>
      </c>
      <c r="AE28" s="1529">
        <v>0</v>
      </c>
      <c r="AF28" s="1529">
        <v>0</v>
      </c>
      <c r="AG28" s="1147"/>
      <c r="AH28" s="1530">
        <v>0</v>
      </c>
      <c r="AI28" s="742">
        <v>140975</v>
      </c>
      <c r="AJ28" s="1540">
        <v>46387</v>
      </c>
      <c r="AK28" s="742" t="s">
        <v>298</v>
      </c>
      <c r="AL28" s="954">
        <v>3.31E-3</v>
      </c>
      <c r="AM28" s="742" t="s">
        <v>299</v>
      </c>
      <c r="AN28" s="1532"/>
    </row>
    <row r="29" spans="1:40" s="1533" customFormat="1" ht="14.5" x14ac:dyDescent="0.35">
      <c r="A29" s="1527" t="s">
        <v>283</v>
      </c>
      <c r="B29" s="1528" t="s">
        <v>287</v>
      </c>
      <c r="C29" s="1147">
        <v>0</v>
      </c>
      <c r="D29" s="1147">
        <v>0</v>
      </c>
      <c r="E29" s="1147">
        <v>0</v>
      </c>
      <c r="F29" s="1147">
        <v>0</v>
      </c>
      <c r="G29" s="1147">
        <v>0</v>
      </c>
      <c r="H29" s="1147">
        <v>0</v>
      </c>
      <c r="I29" s="1147">
        <v>0</v>
      </c>
      <c r="J29" s="1147">
        <v>0</v>
      </c>
      <c r="K29" s="1147">
        <v>0</v>
      </c>
      <c r="L29" s="1147">
        <v>0</v>
      </c>
      <c r="M29" s="1147">
        <v>0</v>
      </c>
      <c r="N29" s="1148">
        <v>0</v>
      </c>
      <c r="O29" s="1147">
        <v>0</v>
      </c>
      <c r="P29" s="1147">
        <v>0</v>
      </c>
      <c r="Q29" s="1147">
        <v>0</v>
      </c>
      <c r="R29" s="1147">
        <v>0</v>
      </c>
      <c r="S29" s="1147">
        <v>0</v>
      </c>
      <c r="T29" s="1147">
        <v>0</v>
      </c>
      <c r="U29" s="1147">
        <v>0</v>
      </c>
      <c r="V29" s="1147">
        <v>0</v>
      </c>
      <c r="W29" s="1147">
        <v>0</v>
      </c>
      <c r="X29" s="1147">
        <v>0</v>
      </c>
      <c r="Y29" s="1147">
        <v>0</v>
      </c>
      <c r="Z29" s="1148">
        <v>0</v>
      </c>
      <c r="AA29" s="734"/>
      <c r="AB29" s="1529">
        <v>0</v>
      </c>
      <c r="AC29" s="1529">
        <v>0</v>
      </c>
      <c r="AD29" s="1529">
        <v>0</v>
      </c>
      <c r="AE29" s="1529">
        <v>0</v>
      </c>
      <c r="AF29" s="1529">
        <v>0</v>
      </c>
      <c r="AG29" s="1147"/>
      <c r="AH29" s="1530">
        <v>0</v>
      </c>
      <c r="AI29" s="742">
        <v>140975</v>
      </c>
      <c r="AJ29" s="1540">
        <v>46387</v>
      </c>
      <c r="AK29" s="742" t="s">
        <v>298</v>
      </c>
      <c r="AL29" s="954">
        <v>2.5870000000000001E-2</v>
      </c>
      <c r="AM29" s="742" t="s">
        <v>299</v>
      </c>
      <c r="AN29" s="1532"/>
    </row>
    <row r="30" spans="1:40" s="1533" customFormat="1" ht="14.5" x14ac:dyDescent="0.35">
      <c r="A30" s="1527" t="s">
        <v>283</v>
      </c>
      <c r="B30" s="1528" t="s">
        <v>657</v>
      </c>
      <c r="C30" s="1147">
        <v>29166.666666666668</v>
      </c>
      <c r="D30" s="1147">
        <v>29166.666666666668</v>
      </c>
      <c r="E30" s="1147">
        <v>29166.666666666668</v>
      </c>
      <c r="F30" s="1147">
        <v>29166.666666666668</v>
      </c>
      <c r="G30" s="1147">
        <v>29166.666666666668</v>
      </c>
      <c r="H30" s="1147">
        <v>29166.666666666668</v>
      </c>
      <c r="I30" s="1147">
        <v>29166.666666666668</v>
      </c>
      <c r="J30" s="1147">
        <v>29166.666666666668</v>
      </c>
      <c r="K30" s="1147">
        <v>29166.666666666668</v>
      </c>
      <c r="L30" s="1147">
        <v>29166.666666666668</v>
      </c>
      <c r="M30" s="1147">
        <v>29166.666666666668</v>
      </c>
      <c r="N30" s="1148">
        <v>29166.666666666668</v>
      </c>
      <c r="O30" s="1147">
        <v>29166.666666666668</v>
      </c>
      <c r="P30" s="1147">
        <v>29166.666666666668</v>
      </c>
      <c r="Q30" s="1147">
        <v>29166.666666666668</v>
      </c>
      <c r="R30" s="1147">
        <v>29166.666666666668</v>
      </c>
      <c r="S30" s="1147">
        <v>29166.666666666668</v>
      </c>
      <c r="T30" s="1147">
        <v>29166.666666666668</v>
      </c>
      <c r="U30" s="1147">
        <v>29166.666666666668</v>
      </c>
      <c r="V30" s="1147">
        <v>29166.666666666668</v>
      </c>
      <c r="W30" s="1147">
        <v>29166.666666666668</v>
      </c>
      <c r="X30" s="1147">
        <v>29166.666666666668</v>
      </c>
      <c r="Y30" s="1147">
        <v>29166.666666666668</v>
      </c>
      <c r="Z30" s="1148">
        <v>29166.666666666668</v>
      </c>
      <c r="AA30" s="734"/>
      <c r="AB30" s="1529">
        <v>350000.00000000006</v>
      </c>
      <c r="AC30" s="1529">
        <v>350000.00000000006</v>
      </c>
      <c r="AD30" s="1529"/>
      <c r="AE30" s="1529">
        <v>350000.00000000006</v>
      </c>
      <c r="AF30" s="1529">
        <v>0</v>
      </c>
      <c r="AG30" s="1147"/>
      <c r="AH30" s="1530"/>
      <c r="AI30" s="742"/>
      <c r="AJ30" s="1540"/>
      <c r="AK30" s="742"/>
      <c r="AL30" s="954"/>
      <c r="AM30" s="742"/>
      <c r="AN30" s="1532"/>
    </row>
    <row r="31" spans="1:40" s="718" customFormat="1" ht="15" thickBot="1" x14ac:dyDescent="0.4">
      <c r="A31" s="932"/>
      <c r="B31" s="947" t="s">
        <v>300</v>
      </c>
      <c r="C31" s="1149">
        <v>2751905.7476066663</v>
      </c>
      <c r="D31" s="1149">
        <v>2489458.1913866666</v>
      </c>
      <c r="E31" s="1149">
        <v>2751905.7476066663</v>
      </c>
      <c r="F31" s="1149">
        <v>2435132.3438666663</v>
      </c>
      <c r="G31" s="1149">
        <v>2514971.8331066668</v>
      </c>
      <c r="H31" s="1149">
        <v>2435132.3438666663</v>
      </c>
      <c r="I31" s="1149">
        <v>2514971.8331066668</v>
      </c>
      <c r="J31" s="1149">
        <v>2514971.8331066668</v>
      </c>
      <c r="K31" s="1149">
        <v>2435132.3438666663</v>
      </c>
      <c r="L31" s="1149">
        <v>2751905.7476066663</v>
      </c>
      <c r="M31" s="1149">
        <v>2664423.2288666661</v>
      </c>
      <c r="N31" s="1150">
        <v>2751905.7476066663</v>
      </c>
      <c r="O31" s="1149">
        <v>2751905.7476066663</v>
      </c>
      <c r="P31" s="1149">
        <v>2489458.1913866666</v>
      </c>
      <c r="Q31" s="1149">
        <v>2751905.7476066663</v>
      </c>
      <c r="R31" s="1149">
        <v>2435132.3438666663</v>
      </c>
      <c r="S31" s="1149">
        <v>2514971.8331066668</v>
      </c>
      <c r="T31" s="1149">
        <v>2435132.3438666663</v>
      </c>
      <c r="U31" s="1149">
        <v>2514971.8331066668</v>
      </c>
      <c r="V31" s="1149">
        <v>2514971.8331066668</v>
      </c>
      <c r="W31" s="1149">
        <v>2435132.3438666663</v>
      </c>
      <c r="X31" s="1149">
        <v>2751905.7476066663</v>
      </c>
      <c r="Y31" s="1149">
        <v>2664423.2288666661</v>
      </c>
      <c r="Z31" s="1150">
        <v>2751905.7476066663</v>
      </c>
      <c r="AA31" s="734"/>
      <c r="AB31" s="1151">
        <v>31011816.941600002</v>
      </c>
      <c r="AC31" s="1151">
        <v>31011816.941599995</v>
      </c>
      <c r="AD31" s="1151">
        <v>32147973.858839996</v>
      </c>
      <c r="AE31" s="1151">
        <v>-1136156.9172399999</v>
      </c>
      <c r="AF31" s="1151">
        <v>0</v>
      </c>
      <c r="AG31" s="735"/>
      <c r="AH31" s="952"/>
      <c r="AI31" s="879"/>
      <c r="AJ31" s="1541"/>
      <c r="AK31" s="879"/>
      <c r="AL31" s="955"/>
      <c r="AM31" s="879"/>
      <c r="AN31" s="947"/>
    </row>
    <row r="32" spans="1:40" s="718" customFormat="1" ht="15" thickTop="1" x14ac:dyDescent="0.35">
      <c r="A32" s="937"/>
      <c r="B32" s="940"/>
      <c r="C32" s="1152"/>
      <c r="D32" s="1152"/>
      <c r="E32" s="1152"/>
      <c r="F32" s="1152"/>
      <c r="G32" s="1152"/>
      <c r="H32" s="1152"/>
      <c r="I32" s="1152"/>
      <c r="J32" s="1152"/>
      <c r="K32" s="1152"/>
      <c r="L32" s="1152"/>
      <c r="M32" s="1152"/>
      <c r="N32" s="1153"/>
      <c r="O32" s="1152"/>
      <c r="P32" s="1152"/>
      <c r="Q32" s="1152"/>
      <c r="R32" s="1152"/>
      <c r="S32" s="1152"/>
      <c r="T32" s="1152"/>
      <c r="U32" s="1152"/>
      <c r="V32" s="1152"/>
      <c r="W32" s="1152"/>
      <c r="X32" s="1152"/>
      <c r="Y32" s="1152"/>
      <c r="Z32" s="1153"/>
      <c r="AA32" s="1152"/>
      <c r="AB32" s="1154"/>
      <c r="AC32" s="1154"/>
      <c r="AD32" s="1154"/>
      <c r="AE32" s="1154"/>
      <c r="AF32" s="1154"/>
      <c r="AG32" s="736"/>
      <c r="AH32" s="952"/>
      <c r="AI32" s="728"/>
      <c r="AJ32" s="1542"/>
      <c r="AK32" s="728"/>
      <c r="AL32" s="956"/>
      <c r="AM32" s="728"/>
      <c r="AN32" s="940"/>
    </row>
    <row r="33" spans="1:40" s="261" customFormat="1" ht="14.5" x14ac:dyDescent="0.35">
      <c r="A33" s="937" t="s">
        <v>301</v>
      </c>
      <c r="B33" s="940" t="s">
        <v>302</v>
      </c>
      <c r="C33" s="732">
        <v>625</v>
      </c>
      <c r="D33" s="732">
        <v>625</v>
      </c>
      <c r="E33" s="732">
        <v>625</v>
      </c>
      <c r="F33" s="732">
        <v>625</v>
      </c>
      <c r="G33" s="732">
        <v>625</v>
      </c>
      <c r="H33" s="732">
        <v>625</v>
      </c>
      <c r="I33" s="732">
        <v>625</v>
      </c>
      <c r="J33" s="732">
        <v>625</v>
      </c>
      <c r="K33" s="732">
        <v>625</v>
      </c>
      <c r="L33" s="732">
        <v>625</v>
      </c>
      <c r="M33" s="732">
        <v>625</v>
      </c>
      <c r="N33" s="1145">
        <v>625</v>
      </c>
      <c r="O33" s="732">
        <v>625</v>
      </c>
      <c r="P33" s="732">
        <v>625</v>
      </c>
      <c r="Q33" s="732">
        <v>625</v>
      </c>
      <c r="R33" s="732">
        <v>625</v>
      </c>
      <c r="S33" s="732">
        <v>625</v>
      </c>
      <c r="T33" s="732">
        <v>625</v>
      </c>
      <c r="U33" s="732">
        <v>625</v>
      </c>
      <c r="V33" s="732">
        <v>625</v>
      </c>
      <c r="W33" s="732">
        <v>625</v>
      </c>
      <c r="X33" s="732">
        <v>625</v>
      </c>
      <c r="Y33" s="732">
        <v>625</v>
      </c>
      <c r="Z33" s="1145">
        <v>625</v>
      </c>
      <c r="AA33" s="732"/>
      <c r="AB33" s="1146">
        <v>7500</v>
      </c>
      <c r="AC33" s="1146">
        <v>7500</v>
      </c>
      <c r="AD33" s="1146">
        <v>7500</v>
      </c>
      <c r="AE33" s="1146">
        <v>0</v>
      </c>
      <c r="AF33" s="1146">
        <v>0</v>
      </c>
      <c r="AG33" s="732"/>
      <c r="AH33" s="952">
        <v>37000</v>
      </c>
      <c r="AI33" s="728" t="s">
        <v>303</v>
      </c>
      <c r="AJ33" s="1540">
        <v>46387</v>
      </c>
      <c r="AK33" s="728" t="s">
        <v>304</v>
      </c>
      <c r="AL33" s="939">
        <v>625</v>
      </c>
      <c r="AM33" s="728"/>
      <c r="AN33" s="940"/>
    </row>
    <row r="34" spans="1:40" s="718" customFormat="1" ht="14.5" x14ac:dyDescent="0.35">
      <c r="A34" s="937" t="s">
        <v>301</v>
      </c>
      <c r="B34" s="940" t="s">
        <v>287</v>
      </c>
      <c r="C34" s="732">
        <v>16008.938</v>
      </c>
      <c r="D34" s="732">
        <v>16008.938</v>
      </c>
      <c r="E34" s="732">
        <v>16008.938</v>
      </c>
      <c r="F34" s="732">
        <v>16008.938</v>
      </c>
      <c r="G34" s="732">
        <v>16008.938</v>
      </c>
      <c r="H34" s="732">
        <v>16008.938</v>
      </c>
      <c r="I34" s="732">
        <v>16008.938</v>
      </c>
      <c r="J34" s="732">
        <v>16008.938</v>
      </c>
      <c r="K34" s="732">
        <v>16008.938</v>
      </c>
      <c r="L34" s="732">
        <v>16008.938</v>
      </c>
      <c r="M34" s="732">
        <v>16008.938</v>
      </c>
      <c r="N34" s="1145">
        <v>16008.938</v>
      </c>
      <c r="O34" s="732">
        <v>16008.938</v>
      </c>
      <c r="P34" s="732">
        <v>16008.938</v>
      </c>
      <c r="Q34" s="732">
        <v>16008.938</v>
      </c>
      <c r="R34" s="732">
        <v>16008.938</v>
      </c>
      <c r="S34" s="732">
        <v>16008.938</v>
      </c>
      <c r="T34" s="732">
        <v>16008.938</v>
      </c>
      <c r="U34" s="732">
        <v>16008.938</v>
      </c>
      <c r="V34" s="732">
        <v>16008.938</v>
      </c>
      <c r="W34" s="732">
        <v>16008.938</v>
      </c>
      <c r="X34" s="732">
        <v>16008.938</v>
      </c>
      <c r="Y34" s="732">
        <v>16008.938</v>
      </c>
      <c r="Z34" s="1145">
        <v>16008.938</v>
      </c>
      <c r="AA34" s="732"/>
      <c r="AB34" s="1146">
        <v>192107.25599999996</v>
      </c>
      <c r="AC34" s="1146">
        <v>192107.25599999996</v>
      </c>
      <c r="AD34" s="1146">
        <v>192107.25599999996</v>
      </c>
      <c r="AE34" s="1146">
        <v>0</v>
      </c>
      <c r="AF34" s="1146">
        <v>0</v>
      </c>
      <c r="AG34" s="732"/>
      <c r="AH34" s="937"/>
      <c r="AI34" s="728">
        <v>88680</v>
      </c>
      <c r="AJ34" s="1534"/>
      <c r="AK34" s="728"/>
      <c r="AL34" s="957">
        <v>0.432674</v>
      </c>
      <c r="AM34" s="728"/>
      <c r="AN34" s="940"/>
    </row>
    <row r="35" spans="1:40" s="718" customFormat="1" ht="14.5" x14ac:dyDescent="0.35">
      <c r="A35" s="937" t="s">
        <v>301</v>
      </c>
      <c r="B35" s="940" t="s">
        <v>305</v>
      </c>
      <c r="C35" s="732">
        <v>735.7190777400001</v>
      </c>
      <c r="D35" s="732">
        <v>735.7190777400001</v>
      </c>
      <c r="E35" s="732">
        <v>735.7190777400001</v>
      </c>
      <c r="F35" s="732">
        <v>735.7190777400001</v>
      </c>
      <c r="G35" s="732">
        <v>735.7190777400001</v>
      </c>
      <c r="H35" s="732">
        <v>735.7190777400001</v>
      </c>
      <c r="I35" s="732">
        <v>735.7190777400001</v>
      </c>
      <c r="J35" s="732">
        <v>735.7190777400001</v>
      </c>
      <c r="K35" s="732">
        <v>735.7190777400001</v>
      </c>
      <c r="L35" s="732">
        <v>735.7190777400001</v>
      </c>
      <c r="M35" s="732">
        <v>735.7190777400001</v>
      </c>
      <c r="N35" s="1145">
        <v>735.7190777400001</v>
      </c>
      <c r="O35" s="732">
        <v>735.7190777400001</v>
      </c>
      <c r="P35" s="732">
        <v>735.7190777400001</v>
      </c>
      <c r="Q35" s="732">
        <v>735.7190777400001</v>
      </c>
      <c r="R35" s="732">
        <v>735.7190777400001</v>
      </c>
      <c r="S35" s="732">
        <v>735.7190777400001</v>
      </c>
      <c r="T35" s="732">
        <v>735.7190777400001</v>
      </c>
      <c r="U35" s="732">
        <v>735.7190777400001</v>
      </c>
      <c r="V35" s="732">
        <v>735.7190777400001</v>
      </c>
      <c r="W35" s="732">
        <v>735.7190777400001</v>
      </c>
      <c r="X35" s="732">
        <v>735.7190777400001</v>
      </c>
      <c r="Y35" s="732">
        <v>735.7190777400001</v>
      </c>
      <c r="Z35" s="1145">
        <v>735.7190777400001</v>
      </c>
      <c r="AA35" s="732"/>
      <c r="AB35" s="1146">
        <v>8828.6289328800012</v>
      </c>
      <c r="AC35" s="1146">
        <v>8828.6289328800012</v>
      </c>
      <c r="AD35" s="1146">
        <v>8828.6289328800012</v>
      </c>
      <c r="AE35" s="1146">
        <v>0</v>
      </c>
      <c r="AF35" s="1146">
        <v>0</v>
      </c>
      <c r="AG35" s="732"/>
      <c r="AH35" s="952"/>
      <c r="AI35" s="728"/>
      <c r="AJ35" s="1534"/>
      <c r="AK35" s="728"/>
      <c r="AL35" s="958">
        <v>4.4229999999999998E-2</v>
      </c>
      <c r="AM35" s="728"/>
      <c r="AN35" s="959"/>
    </row>
    <row r="36" spans="1:40" s="718" customFormat="1" ht="14.5" x14ac:dyDescent="0.35">
      <c r="A36" s="937" t="s">
        <v>301</v>
      </c>
      <c r="B36" s="940" t="s">
        <v>306</v>
      </c>
      <c r="C36" s="732">
        <v>1108.7052112721442</v>
      </c>
      <c r="D36" s="732">
        <v>1108.7052112721442</v>
      </c>
      <c r="E36" s="732">
        <v>1108.7052112721442</v>
      </c>
      <c r="F36" s="732">
        <v>1108.7052112721442</v>
      </c>
      <c r="G36" s="732">
        <v>1108.7052112721442</v>
      </c>
      <c r="H36" s="732">
        <v>1108.7052112721442</v>
      </c>
      <c r="I36" s="732">
        <v>1108.7052112721442</v>
      </c>
      <c r="J36" s="732">
        <v>1108.7052112721442</v>
      </c>
      <c r="K36" s="732">
        <v>1108.7052112721442</v>
      </c>
      <c r="L36" s="732">
        <v>1108.7052112721442</v>
      </c>
      <c r="M36" s="732">
        <v>1108.7052112721442</v>
      </c>
      <c r="N36" s="1145">
        <v>1108.7052112721442</v>
      </c>
      <c r="O36" s="732">
        <v>1108.7052112721442</v>
      </c>
      <c r="P36" s="732">
        <v>1108.7052112721442</v>
      </c>
      <c r="Q36" s="732">
        <v>1108.7052112721442</v>
      </c>
      <c r="R36" s="732">
        <v>1108.7052112721442</v>
      </c>
      <c r="S36" s="732">
        <v>1108.7052112721442</v>
      </c>
      <c r="T36" s="732">
        <v>1108.7052112721442</v>
      </c>
      <c r="U36" s="732">
        <v>1108.7052112721442</v>
      </c>
      <c r="V36" s="732">
        <v>1108.7052112721442</v>
      </c>
      <c r="W36" s="732">
        <v>1108.7052112721442</v>
      </c>
      <c r="X36" s="732">
        <v>1108.7052112721442</v>
      </c>
      <c r="Y36" s="732">
        <v>1108.7052112721442</v>
      </c>
      <c r="Z36" s="1145">
        <v>1108.7052112721442</v>
      </c>
      <c r="AA36" s="732"/>
      <c r="AB36" s="1146">
        <v>13304.462535265733</v>
      </c>
      <c r="AC36" s="1146">
        <v>13304.462535265733</v>
      </c>
      <c r="AD36" s="1146">
        <v>13304.462535265733</v>
      </c>
      <c r="AE36" s="1146">
        <v>0</v>
      </c>
      <c r="AF36" s="1146">
        <v>0</v>
      </c>
      <c r="AG36" s="732"/>
      <c r="AH36" s="952"/>
      <c r="AI36" s="728"/>
      <c r="AJ36" s="1534"/>
      <c r="AK36" s="728"/>
      <c r="AL36" s="958">
        <v>6.3829999999999998E-2</v>
      </c>
      <c r="AM36" s="728"/>
      <c r="AN36" s="940"/>
    </row>
    <row r="37" spans="1:40" s="718" customFormat="1" ht="15" thickBot="1" x14ac:dyDescent="0.4">
      <c r="A37" s="937"/>
      <c r="B37" s="947" t="s">
        <v>307</v>
      </c>
      <c r="C37" s="1149">
        <v>18478.362289012144</v>
      </c>
      <c r="D37" s="1149">
        <v>18478.362289012144</v>
      </c>
      <c r="E37" s="1149">
        <v>18478.362289012144</v>
      </c>
      <c r="F37" s="1149">
        <v>18478.362289012144</v>
      </c>
      <c r="G37" s="1149">
        <v>18478.362289012144</v>
      </c>
      <c r="H37" s="1149">
        <v>18478.362289012144</v>
      </c>
      <c r="I37" s="1149">
        <v>18478.362289012144</v>
      </c>
      <c r="J37" s="1149">
        <v>18478.362289012144</v>
      </c>
      <c r="K37" s="1149">
        <v>18478.362289012144</v>
      </c>
      <c r="L37" s="1149">
        <v>18478.362289012144</v>
      </c>
      <c r="M37" s="1149">
        <v>18478.362289012144</v>
      </c>
      <c r="N37" s="1150">
        <v>18478.362289012144</v>
      </c>
      <c r="O37" s="1149">
        <v>18478.362289012144</v>
      </c>
      <c r="P37" s="1149">
        <v>18478.362289012144</v>
      </c>
      <c r="Q37" s="1149">
        <v>18478.362289012144</v>
      </c>
      <c r="R37" s="1149">
        <v>18478.362289012144</v>
      </c>
      <c r="S37" s="1149">
        <v>18478.362289012144</v>
      </c>
      <c r="T37" s="1149">
        <v>18478.362289012144</v>
      </c>
      <c r="U37" s="1149">
        <v>18478.362289012144</v>
      </c>
      <c r="V37" s="1149">
        <v>18478.362289012144</v>
      </c>
      <c r="W37" s="1149">
        <v>18478.362289012144</v>
      </c>
      <c r="X37" s="1149">
        <v>18478.362289012144</v>
      </c>
      <c r="Y37" s="1149">
        <v>18478.362289012144</v>
      </c>
      <c r="Z37" s="1150">
        <v>18478.362289012144</v>
      </c>
      <c r="AA37" s="1155"/>
      <c r="AB37" s="1151">
        <v>221740.34746814572</v>
      </c>
      <c r="AC37" s="1151">
        <v>221740.34746814574</v>
      </c>
      <c r="AD37" s="1151">
        <v>221740.34746814572</v>
      </c>
      <c r="AE37" s="1151">
        <v>0</v>
      </c>
      <c r="AF37" s="1151">
        <v>0</v>
      </c>
      <c r="AG37" s="738"/>
      <c r="AH37" s="952"/>
      <c r="AI37" s="728"/>
      <c r="AJ37" s="1534"/>
      <c r="AK37" s="728"/>
      <c r="AL37" s="958"/>
      <c r="AM37" s="728"/>
      <c r="AN37" s="940"/>
    </row>
    <row r="38" spans="1:40" s="718" customFormat="1" ht="15" thickTop="1" x14ac:dyDescent="0.35">
      <c r="A38" s="937"/>
      <c r="B38" s="940"/>
      <c r="C38" s="1152"/>
      <c r="D38" s="1152"/>
      <c r="E38" s="1152"/>
      <c r="F38" s="1152"/>
      <c r="G38" s="1152"/>
      <c r="H38" s="1152"/>
      <c r="I38" s="1152"/>
      <c r="J38" s="1152"/>
      <c r="K38" s="1152"/>
      <c r="L38" s="1152"/>
      <c r="M38" s="1152"/>
      <c r="N38" s="1153"/>
      <c r="O38" s="1152"/>
      <c r="P38" s="1152"/>
      <c r="Q38" s="1152"/>
      <c r="R38" s="1152"/>
      <c r="S38" s="1152"/>
      <c r="T38" s="1152"/>
      <c r="U38" s="1152"/>
      <c r="V38" s="1152"/>
      <c r="W38" s="1152"/>
      <c r="X38" s="1152"/>
      <c r="Y38" s="1152"/>
      <c r="Z38" s="1153"/>
      <c r="AA38" s="1152"/>
      <c r="AB38" s="1154"/>
      <c r="AC38" s="1154"/>
      <c r="AD38" s="1154"/>
      <c r="AE38" s="1154"/>
      <c r="AF38" s="1154"/>
      <c r="AG38" s="736"/>
      <c r="AH38" s="952"/>
      <c r="AI38" s="728"/>
      <c r="AJ38" s="1542"/>
      <c r="AK38" s="728"/>
      <c r="AL38" s="956"/>
      <c r="AM38" s="728"/>
      <c r="AN38" s="940"/>
    </row>
    <row r="39" spans="1:40" s="718" customFormat="1" ht="14.5" x14ac:dyDescent="0.35">
      <c r="A39" s="937" t="s">
        <v>301</v>
      </c>
      <c r="B39" s="940" t="s">
        <v>302</v>
      </c>
      <c r="C39" s="732">
        <v>625</v>
      </c>
      <c r="D39" s="732">
        <v>625</v>
      </c>
      <c r="E39" s="732">
        <v>625</v>
      </c>
      <c r="F39" s="732">
        <v>625</v>
      </c>
      <c r="G39" s="732">
        <v>625</v>
      </c>
      <c r="H39" s="732">
        <v>625</v>
      </c>
      <c r="I39" s="732">
        <v>625</v>
      </c>
      <c r="J39" s="732">
        <v>625</v>
      </c>
      <c r="K39" s="732">
        <v>625</v>
      </c>
      <c r="L39" s="732">
        <v>625</v>
      </c>
      <c r="M39" s="732">
        <v>625</v>
      </c>
      <c r="N39" s="1145">
        <v>625</v>
      </c>
      <c r="O39" s="732">
        <v>625</v>
      </c>
      <c r="P39" s="732">
        <v>625</v>
      </c>
      <c r="Q39" s="732">
        <v>625</v>
      </c>
      <c r="R39" s="732">
        <v>625</v>
      </c>
      <c r="S39" s="732">
        <v>625</v>
      </c>
      <c r="T39" s="732">
        <v>625</v>
      </c>
      <c r="U39" s="732">
        <v>625</v>
      </c>
      <c r="V39" s="732">
        <v>625</v>
      </c>
      <c r="W39" s="732">
        <v>625</v>
      </c>
      <c r="X39" s="732">
        <v>625</v>
      </c>
      <c r="Y39" s="732">
        <v>625</v>
      </c>
      <c r="Z39" s="1145">
        <v>625</v>
      </c>
      <c r="AA39" s="732"/>
      <c r="AB39" s="1146">
        <v>7500</v>
      </c>
      <c r="AC39" s="1146">
        <v>7500</v>
      </c>
      <c r="AD39" s="1146">
        <v>7500</v>
      </c>
      <c r="AE39" s="1146">
        <v>0</v>
      </c>
      <c r="AF39" s="1146">
        <v>0</v>
      </c>
      <c r="AG39" s="732"/>
      <c r="AH39" s="952">
        <v>52000</v>
      </c>
      <c r="AI39" s="728" t="s">
        <v>308</v>
      </c>
      <c r="AJ39" s="1540">
        <v>46387</v>
      </c>
      <c r="AK39" s="728" t="s">
        <v>304</v>
      </c>
      <c r="AL39" s="939">
        <v>625</v>
      </c>
      <c r="AM39" s="728"/>
      <c r="AN39" s="940"/>
    </row>
    <row r="40" spans="1:40" s="718" customFormat="1" ht="14.5" x14ac:dyDescent="0.35">
      <c r="A40" s="937" t="s">
        <v>301</v>
      </c>
      <c r="B40" s="940" t="s">
        <v>287</v>
      </c>
      <c r="C40" s="1147">
        <v>104000</v>
      </c>
      <c r="D40" s="1147">
        <v>104000</v>
      </c>
      <c r="E40" s="1147">
        <v>104000</v>
      </c>
      <c r="F40" s="1147">
        <v>104000</v>
      </c>
      <c r="G40" s="1147">
        <v>104000</v>
      </c>
      <c r="H40" s="1147">
        <v>104000</v>
      </c>
      <c r="I40" s="1147">
        <v>104000</v>
      </c>
      <c r="J40" s="1147">
        <v>104000</v>
      </c>
      <c r="K40" s="1147">
        <v>104000</v>
      </c>
      <c r="L40" s="1147">
        <v>104000</v>
      </c>
      <c r="M40" s="1147">
        <v>104000</v>
      </c>
      <c r="N40" s="1148">
        <v>104000</v>
      </c>
      <c r="O40" s="1147">
        <v>104000</v>
      </c>
      <c r="P40" s="1147">
        <v>104000</v>
      </c>
      <c r="Q40" s="1147">
        <v>104000</v>
      </c>
      <c r="R40" s="1147">
        <v>104000</v>
      </c>
      <c r="S40" s="1147">
        <v>104000</v>
      </c>
      <c r="T40" s="1147">
        <v>104000</v>
      </c>
      <c r="U40" s="1147">
        <v>104000</v>
      </c>
      <c r="V40" s="1147">
        <v>104000</v>
      </c>
      <c r="W40" s="1147">
        <v>104000</v>
      </c>
      <c r="X40" s="1147">
        <v>104000</v>
      </c>
      <c r="Y40" s="1147">
        <v>104000</v>
      </c>
      <c r="Z40" s="1148">
        <v>104000</v>
      </c>
      <c r="AA40" s="1147"/>
      <c r="AB40" s="1146">
        <v>1248000</v>
      </c>
      <c r="AC40" s="1146">
        <v>1248000</v>
      </c>
      <c r="AD40" s="1146">
        <v>1248000</v>
      </c>
      <c r="AE40" s="1146">
        <v>0</v>
      </c>
      <c r="AF40" s="1146">
        <v>0</v>
      </c>
      <c r="AG40" s="732"/>
      <c r="AH40" s="937"/>
      <c r="AI40" s="728">
        <v>90857</v>
      </c>
      <c r="AJ40" s="1534"/>
      <c r="AK40" s="728"/>
      <c r="AL40" s="957">
        <v>2</v>
      </c>
      <c r="AM40" s="728"/>
      <c r="AN40" s="940"/>
    </row>
    <row r="41" spans="1:40" s="718" customFormat="1" ht="14.5" x14ac:dyDescent="0.35">
      <c r="A41" s="937" t="s">
        <v>301</v>
      </c>
      <c r="B41" s="940" t="s">
        <v>305</v>
      </c>
      <c r="C41" s="732">
        <v>4627.5637500000003</v>
      </c>
      <c r="D41" s="732">
        <v>4627.5637500000003</v>
      </c>
      <c r="E41" s="732">
        <v>4627.5637500000003</v>
      </c>
      <c r="F41" s="732">
        <v>4627.5637500000003</v>
      </c>
      <c r="G41" s="732">
        <v>4627.5637500000003</v>
      </c>
      <c r="H41" s="732">
        <v>4627.5637500000003</v>
      </c>
      <c r="I41" s="732">
        <v>4627.5637500000003</v>
      </c>
      <c r="J41" s="732">
        <v>4627.5637500000003</v>
      </c>
      <c r="K41" s="732">
        <v>4627.5637500000003</v>
      </c>
      <c r="L41" s="732">
        <v>4627.5637500000003</v>
      </c>
      <c r="M41" s="732">
        <v>4627.5637500000003</v>
      </c>
      <c r="N41" s="1145">
        <v>4627.5637500000003</v>
      </c>
      <c r="O41" s="732">
        <v>4627.5637500000003</v>
      </c>
      <c r="P41" s="732">
        <v>4627.5637500000003</v>
      </c>
      <c r="Q41" s="732">
        <v>4627.5637500000003</v>
      </c>
      <c r="R41" s="732">
        <v>4627.5637500000003</v>
      </c>
      <c r="S41" s="732">
        <v>4627.5637500000003</v>
      </c>
      <c r="T41" s="732">
        <v>4627.5637500000003</v>
      </c>
      <c r="U41" s="732">
        <v>4627.5637500000003</v>
      </c>
      <c r="V41" s="732">
        <v>4627.5637500000003</v>
      </c>
      <c r="W41" s="732">
        <v>4627.5637500000003</v>
      </c>
      <c r="X41" s="732">
        <v>4627.5637500000003</v>
      </c>
      <c r="Y41" s="732">
        <v>4627.5637500000003</v>
      </c>
      <c r="Z41" s="1145">
        <v>4627.5637500000003</v>
      </c>
      <c r="AA41" s="732"/>
      <c r="AB41" s="1146">
        <v>55530.765000000007</v>
      </c>
      <c r="AC41" s="1146">
        <v>55530.765000000007</v>
      </c>
      <c r="AD41" s="1146">
        <v>55530.765000000007</v>
      </c>
      <c r="AE41" s="1146">
        <v>0</v>
      </c>
      <c r="AF41" s="1146">
        <v>0</v>
      </c>
      <c r="AG41" s="732"/>
      <c r="AH41" s="952"/>
      <c r="AI41" s="728"/>
      <c r="AJ41" s="1534"/>
      <c r="AK41" s="728"/>
      <c r="AL41" s="958">
        <v>4.4229999999999998E-2</v>
      </c>
      <c r="AM41" s="728"/>
      <c r="AN41" s="940"/>
    </row>
    <row r="42" spans="1:40" s="718" customFormat="1" ht="15" thickBot="1" x14ac:dyDescent="0.4">
      <c r="A42" s="937" t="s">
        <v>301</v>
      </c>
      <c r="B42" s="947" t="s">
        <v>307</v>
      </c>
      <c r="C42" s="1149">
        <v>109252.56375</v>
      </c>
      <c r="D42" s="1149">
        <v>109252.56375</v>
      </c>
      <c r="E42" s="1149">
        <v>109252.56375</v>
      </c>
      <c r="F42" s="1149">
        <v>109252.56375</v>
      </c>
      <c r="G42" s="1149">
        <v>109252.56375</v>
      </c>
      <c r="H42" s="1149">
        <v>109252.56375</v>
      </c>
      <c r="I42" s="1149">
        <v>109252.56375</v>
      </c>
      <c r="J42" s="1149">
        <v>109252.56375</v>
      </c>
      <c r="K42" s="1149">
        <v>109252.56375</v>
      </c>
      <c r="L42" s="1149">
        <v>109252.56375</v>
      </c>
      <c r="M42" s="1149">
        <v>109252.56375</v>
      </c>
      <c r="N42" s="1150">
        <v>109252.56375</v>
      </c>
      <c r="O42" s="1149">
        <v>109252.56375</v>
      </c>
      <c r="P42" s="1149">
        <v>109252.56375</v>
      </c>
      <c r="Q42" s="1149">
        <v>109252.56375</v>
      </c>
      <c r="R42" s="1149">
        <v>109252.56375</v>
      </c>
      <c r="S42" s="1149">
        <v>109252.56375</v>
      </c>
      <c r="T42" s="1149">
        <v>109252.56375</v>
      </c>
      <c r="U42" s="1149">
        <v>109252.56375</v>
      </c>
      <c r="V42" s="1149">
        <v>109252.56375</v>
      </c>
      <c r="W42" s="1149">
        <v>109252.56375</v>
      </c>
      <c r="X42" s="1149">
        <v>109252.56375</v>
      </c>
      <c r="Y42" s="1149">
        <v>109252.56375</v>
      </c>
      <c r="Z42" s="1150">
        <v>109252.56375</v>
      </c>
      <c r="AA42" s="1155"/>
      <c r="AB42" s="1151">
        <v>1311030.7649999999</v>
      </c>
      <c r="AC42" s="1151">
        <v>1311030.7649999999</v>
      </c>
      <c r="AD42" s="1151">
        <v>1311030.7649999999</v>
      </c>
      <c r="AE42" s="1151">
        <v>0</v>
      </c>
      <c r="AF42" s="1151">
        <v>0</v>
      </c>
      <c r="AG42" s="738"/>
      <c r="AH42" s="952"/>
      <c r="AI42" s="728"/>
      <c r="AJ42" s="1534"/>
      <c r="AK42" s="728"/>
      <c r="AL42" s="956"/>
      <c r="AM42" s="728"/>
      <c r="AN42" s="940"/>
    </row>
    <row r="43" spans="1:40" s="718" customFormat="1" ht="15" thickTop="1" x14ac:dyDescent="0.35">
      <c r="A43" s="937"/>
      <c r="B43" s="940"/>
      <c r="C43" s="1156"/>
      <c r="D43" s="1156"/>
      <c r="E43" s="1156"/>
      <c r="F43" s="1156"/>
      <c r="G43" s="1156"/>
      <c r="H43" s="1156"/>
      <c r="I43" s="1156"/>
      <c r="J43" s="1156"/>
      <c r="K43" s="1156"/>
      <c r="L43" s="1156"/>
      <c r="M43" s="1156"/>
      <c r="N43" s="1157"/>
      <c r="O43" s="1156"/>
      <c r="P43" s="1156"/>
      <c r="Q43" s="1156"/>
      <c r="R43" s="1156"/>
      <c r="S43" s="1156"/>
      <c r="T43" s="1156"/>
      <c r="U43" s="1156"/>
      <c r="V43" s="1156"/>
      <c r="W43" s="1156"/>
      <c r="X43" s="1156"/>
      <c r="Y43" s="1156"/>
      <c r="Z43" s="1157"/>
      <c r="AA43" s="1156"/>
      <c r="AB43" s="1158"/>
      <c r="AC43" s="1158"/>
      <c r="AD43" s="1158"/>
      <c r="AE43" s="1158"/>
      <c r="AF43" s="1158"/>
      <c r="AG43" s="738"/>
      <c r="AH43" s="952"/>
      <c r="AI43" s="728"/>
      <c r="AJ43" s="1534"/>
      <c r="AK43" s="728"/>
      <c r="AL43" s="956"/>
      <c r="AM43" s="728"/>
      <c r="AN43" s="940"/>
    </row>
    <row r="44" spans="1:40" s="718" customFormat="1" ht="14.5" x14ac:dyDescent="0.35">
      <c r="A44" s="937" t="s">
        <v>301</v>
      </c>
      <c r="B44" s="940" t="s">
        <v>302</v>
      </c>
      <c r="C44" s="732">
        <v>625</v>
      </c>
      <c r="D44" s="732">
        <v>625</v>
      </c>
      <c r="E44" s="732">
        <v>625</v>
      </c>
      <c r="F44" s="732">
        <v>625</v>
      </c>
      <c r="G44" s="732">
        <v>625</v>
      </c>
      <c r="H44" s="732">
        <v>625</v>
      </c>
      <c r="I44" s="732">
        <v>625</v>
      </c>
      <c r="J44" s="732">
        <v>625</v>
      </c>
      <c r="K44" s="732">
        <v>625</v>
      </c>
      <c r="L44" s="732">
        <v>625</v>
      </c>
      <c r="M44" s="732">
        <v>625</v>
      </c>
      <c r="N44" s="1145">
        <v>625</v>
      </c>
      <c r="O44" s="732">
        <v>625</v>
      </c>
      <c r="P44" s="732">
        <v>625</v>
      </c>
      <c r="Q44" s="732">
        <v>625</v>
      </c>
      <c r="R44" s="732">
        <v>625</v>
      </c>
      <c r="S44" s="732">
        <v>625</v>
      </c>
      <c r="T44" s="732">
        <v>625</v>
      </c>
      <c r="U44" s="732">
        <v>625</v>
      </c>
      <c r="V44" s="732">
        <v>625</v>
      </c>
      <c r="W44" s="732">
        <v>625</v>
      </c>
      <c r="X44" s="732">
        <v>625</v>
      </c>
      <c r="Y44" s="732">
        <v>625</v>
      </c>
      <c r="Z44" s="1145">
        <v>625</v>
      </c>
      <c r="AA44" s="732"/>
      <c r="AB44" s="1146">
        <v>7500</v>
      </c>
      <c r="AC44" s="1146">
        <v>7500</v>
      </c>
      <c r="AD44" s="1146">
        <v>7500</v>
      </c>
      <c r="AE44" s="1146">
        <v>0</v>
      </c>
      <c r="AF44" s="1146">
        <v>0</v>
      </c>
      <c r="AG44" s="732"/>
      <c r="AH44" s="952"/>
      <c r="AI44" s="728" t="s">
        <v>309</v>
      </c>
      <c r="AJ44" s="1540">
        <v>46387</v>
      </c>
      <c r="AK44" s="728" t="s">
        <v>304</v>
      </c>
      <c r="AL44" s="732">
        <v>625</v>
      </c>
      <c r="AM44" s="728"/>
      <c r="AN44" s="940"/>
    </row>
    <row r="45" spans="1:40" s="718" customFormat="1" ht="14.5" x14ac:dyDescent="0.35">
      <c r="A45" s="937" t="s">
        <v>301</v>
      </c>
      <c r="B45" s="940" t="s">
        <v>310</v>
      </c>
      <c r="C45" s="939">
        <v>0</v>
      </c>
      <c r="D45" s="939">
        <v>0</v>
      </c>
      <c r="E45" s="939">
        <v>0</v>
      </c>
      <c r="F45" s="939">
        <v>0</v>
      </c>
      <c r="G45" s="939">
        <v>0</v>
      </c>
      <c r="H45" s="939">
        <v>0</v>
      </c>
      <c r="I45" s="939">
        <v>0</v>
      </c>
      <c r="J45" s="939">
        <v>0</v>
      </c>
      <c r="K45" s="939">
        <v>0</v>
      </c>
      <c r="L45" s="939">
        <v>0</v>
      </c>
      <c r="M45" s="939">
        <v>0</v>
      </c>
      <c r="N45" s="1159">
        <v>0</v>
      </c>
      <c r="O45" s="939">
        <v>0</v>
      </c>
      <c r="P45" s="939">
        <v>0</v>
      </c>
      <c r="Q45" s="939">
        <v>0</v>
      </c>
      <c r="R45" s="939">
        <v>0</v>
      </c>
      <c r="S45" s="939">
        <v>0</v>
      </c>
      <c r="T45" s="939">
        <v>0</v>
      </c>
      <c r="U45" s="939">
        <v>0</v>
      </c>
      <c r="V45" s="939">
        <v>0</v>
      </c>
      <c r="W45" s="939">
        <v>0</v>
      </c>
      <c r="X45" s="939">
        <v>0</v>
      </c>
      <c r="Y45" s="939">
        <v>0</v>
      </c>
      <c r="Z45" s="1159">
        <v>0</v>
      </c>
      <c r="AA45" s="1160"/>
      <c r="AB45" s="1146">
        <v>0</v>
      </c>
      <c r="AC45" s="1146">
        <v>0</v>
      </c>
      <c r="AD45" s="1146">
        <v>0</v>
      </c>
      <c r="AE45" s="1146">
        <v>0</v>
      </c>
      <c r="AF45" s="1146">
        <v>0</v>
      </c>
      <c r="AG45" s="732"/>
      <c r="AH45" s="952"/>
      <c r="AI45" s="728">
        <v>105789</v>
      </c>
      <c r="AJ45" s="1534"/>
      <c r="AK45" s="728"/>
      <c r="AL45" s="732"/>
      <c r="AM45" s="728"/>
      <c r="AN45" s="940"/>
    </row>
    <row r="46" spans="1:40" s="718" customFormat="1" ht="14.5" x14ac:dyDescent="0.35">
      <c r="A46" s="937" t="s">
        <v>301</v>
      </c>
      <c r="B46" s="940" t="s">
        <v>311</v>
      </c>
      <c r="C46" s="732">
        <v>0</v>
      </c>
      <c r="D46" s="732">
        <v>0</v>
      </c>
      <c r="E46" s="732">
        <v>0</v>
      </c>
      <c r="F46" s="732">
        <v>0</v>
      </c>
      <c r="G46" s="732">
        <v>0</v>
      </c>
      <c r="H46" s="732">
        <v>0</v>
      </c>
      <c r="I46" s="732">
        <v>0</v>
      </c>
      <c r="J46" s="732">
        <v>0</v>
      </c>
      <c r="K46" s="732">
        <v>0</v>
      </c>
      <c r="L46" s="732">
        <v>0</v>
      </c>
      <c r="M46" s="732">
        <v>0</v>
      </c>
      <c r="N46" s="1145">
        <v>0</v>
      </c>
      <c r="O46" s="732">
        <v>0</v>
      </c>
      <c r="P46" s="732">
        <v>0</v>
      </c>
      <c r="Q46" s="732">
        <v>0</v>
      </c>
      <c r="R46" s="732">
        <v>0</v>
      </c>
      <c r="S46" s="732">
        <v>0</v>
      </c>
      <c r="T46" s="732">
        <v>0</v>
      </c>
      <c r="U46" s="732">
        <v>0</v>
      </c>
      <c r="V46" s="732">
        <v>0</v>
      </c>
      <c r="W46" s="732">
        <v>0</v>
      </c>
      <c r="X46" s="732">
        <v>0</v>
      </c>
      <c r="Y46" s="732">
        <v>0</v>
      </c>
      <c r="Z46" s="1145">
        <v>0</v>
      </c>
      <c r="AA46" s="732"/>
      <c r="AB46" s="1146">
        <v>0</v>
      </c>
      <c r="AC46" s="1146">
        <v>0</v>
      </c>
      <c r="AD46" s="1146">
        <v>0</v>
      </c>
      <c r="AE46" s="1146">
        <v>0</v>
      </c>
      <c r="AF46" s="1146">
        <v>0</v>
      </c>
      <c r="AG46" s="732"/>
      <c r="AH46" s="952"/>
      <c r="AI46" s="728"/>
      <c r="AJ46" s="1534"/>
      <c r="AK46" s="728"/>
      <c r="AL46" s="732"/>
      <c r="AM46" s="728"/>
      <c r="AN46" s="940"/>
    </row>
    <row r="47" spans="1:40" s="718" customFormat="1" ht="14.5" x14ac:dyDescent="0.35">
      <c r="A47" s="937" t="s">
        <v>301</v>
      </c>
      <c r="B47" s="940" t="s">
        <v>305</v>
      </c>
      <c r="C47" s="732">
        <v>27.643750000000001</v>
      </c>
      <c r="D47" s="732">
        <v>27.643750000000001</v>
      </c>
      <c r="E47" s="732">
        <v>27.643750000000001</v>
      </c>
      <c r="F47" s="732">
        <v>27.643750000000001</v>
      </c>
      <c r="G47" s="732">
        <v>27.643750000000001</v>
      </c>
      <c r="H47" s="732">
        <v>27.643750000000001</v>
      </c>
      <c r="I47" s="732">
        <v>27.643750000000001</v>
      </c>
      <c r="J47" s="732">
        <v>27.643750000000001</v>
      </c>
      <c r="K47" s="732">
        <v>27.643750000000001</v>
      </c>
      <c r="L47" s="732">
        <v>27.643750000000001</v>
      </c>
      <c r="M47" s="732">
        <v>27.643750000000001</v>
      </c>
      <c r="N47" s="1145">
        <v>27.643750000000001</v>
      </c>
      <c r="O47" s="732">
        <v>27.643750000000001</v>
      </c>
      <c r="P47" s="732">
        <v>27.643750000000001</v>
      </c>
      <c r="Q47" s="732">
        <v>27.643750000000001</v>
      </c>
      <c r="R47" s="732">
        <v>27.643750000000001</v>
      </c>
      <c r="S47" s="732">
        <v>27.643750000000001</v>
      </c>
      <c r="T47" s="732">
        <v>27.643750000000001</v>
      </c>
      <c r="U47" s="732">
        <v>27.643750000000001</v>
      </c>
      <c r="V47" s="732">
        <v>27.643750000000001</v>
      </c>
      <c r="W47" s="732">
        <v>27.643750000000001</v>
      </c>
      <c r="X47" s="732">
        <v>27.643750000000001</v>
      </c>
      <c r="Y47" s="732">
        <v>27.643750000000001</v>
      </c>
      <c r="Z47" s="1145">
        <v>27.643750000000001</v>
      </c>
      <c r="AA47" s="732"/>
      <c r="AB47" s="1146">
        <v>331.72500000000008</v>
      </c>
      <c r="AC47" s="1146">
        <v>331.72500000000008</v>
      </c>
      <c r="AD47" s="1146">
        <v>331.72500000000008</v>
      </c>
      <c r="AE47" s="1146">
        <v>0</v>
      </c>
      <c r="AF47" s="1146">
        <v>0</v>
      </c>
      <c r="AG47" s="732"/>
      <c r="AH47" s="952"/>
      <c r="AI47" s="728"/>
      <c r="AJ47" s="1534"/>
      <c r="AK47" s="728"/>
      <c r="AL47" s="960">
        <v>4.4229999999999998E-2</v>
      </c>
      <c r="AM47" s="728"/>
      <c r="AN47" s="940"/>
    </row>
    <row r="48" spans="1:40" s="718" customFormat="1" ht="15" thickBot="1" x14ac:dyDescent="0.4">
      <c r="A48" s="937" t="s">
        <v>301</v>
      </c>
      <c r="B48" s="947" t="s">
        <v>307</v>
      </c>
      <c r="C48" s="1149">
        <v>652.64374999999995</v>
      </c>
      <c r="D48" s="1149">
        <v>652.64374999999995</v>
      </c>
      <c r="E48" s="1149">
        <v>652.64374999999995</v>
      </c>
      <c r="F48" s="1149">
        <v>652.64374999999995</v>
      </c>
      <c r="G48" s="1149">
        <v>652.64374999999995</v>
      </c>
      <c r="H48" s="1149">
        <v>652.64374999999995</v>
      </c>
      <c r="I48" s="1149">
        <v>652.64374999999995</v>
      </c>
      <c r="J48" s="1149">
        <v>652.64374999999995</v>
      </c>
      <c r="K48" s="1149">
        <v>652.64374999999995</v>
      </c>
      <c r="L48" s="1149">
        <v>652.64374999999995</v>
      </c>
      <c r="M48" s="1149">
        <v>652.64374999999995</v>
      </c>
      <c r="N48" s="1150">
        <v>652.64374999999995</v>
      </c>
      <c r="O48" s="1149">
        <v>652.64374999999995</v>
      </c>
      <c r="P48" s="1149">
        <v>652.64374999999995</v>
      </c>
      <c r="Q48" s="1149">
        <v>652.64374999999995</v>
      </c>
      <c r="R48" s="1149">
        <v>652.64374999999995</v>
      </c>
      <c r="S48" s="1149">
        <v>652.64374999999995</v>
      </c>
      <c r="T48" s="1149">
        <v>652.64374999999995</v>
      </c>
      <c r="U48" s="1149">
        <v>652.64374999999995</v>
      </c>
      <c r="V48" s="1149">
        <v>652.64374999999995</v>
      </c>
      <c r="W48" s="1149">
        <v>652.64374999999995</v>
      </c>
      <c r="X48" s="1149">
        <v>652.64374999999995</v>
      </c>
      <c r="Y48" s="1149">
        <v>652.64374999999995</v>
      </c>
      <c r="Z48" s="1150">
        <v>652.64374999999995</v>
      </c>
      <c r="AA48" s="1155"/>
      <c r="AB48" s="1151">
        <v>7831.7250000000004</v>
      </c>
      <c r="AC48" s="1151">
        <v>7831.7250000000013</v>
      </c>
      <c r="AD48" s="1151">
        <v>7831.7250000000004</v>
      </c>
      <c r="AE48" s="1151">
        <v>0</v>
      </c>
      <c r="AF48" s="1151">
        <v>0</v>
      </c>
      <c r="AG48" s="738"/>
      <c r="AH48" s="952"/>
      <c r="AI48" s="728"/>
      <c r="AJ48" s="1534"/>
      <c r="AK48" s="728"/>
      <c r="AL48" s="956"/>
      <c r="AM48" s="728"/>
      <c r="AN48" s="940"/>
    </row>
    <row r="49" spans="1:40" s="718" customFormat="1" ht="15" thickTop="1" x14ac:dyDescent="0.35">
      <c r="A49" s="937"/>
      <c r="B49" s="940"/>
      <c r="C49" s="1152"/>
      <c r="D49" s="1152"/>
      <c r="E49" s="1152"/>
      <c r="F49" s="1152"/>
      <c r="G49" s="1152"/>
      <c r="H49" s="1152"/>
      <c r="I49" s="1152"/>
      <c r="J49" s="1152"/>
      <c r="K49" s="1152"/>
      <c r="L49" s="1152"/>
      <c r="M49" s="1152"/>
      <c r="N49" s="1153"/>
      <c r="O49" s="1152"/>
      <c r="P49" s="1152"/>
      <c r="Q49" s="1152"/>
      <c r="R49" s="1152"/>
      <c r="S49" s="1152"/>
      <c r="T49" s="1152"/>
      <c r="U49" s="1152"/>
      <c r="V49" s="1152"/>
      <c r="W49" s="1152"/>
      <c r="X49" s="1152"/>
      <c r="Y49" s="1152"/>
      <c r="Z49" s="1153"/>
      <c r="AA49" s="1152"/>
      <c r="AB49" s="1154"/>
      <c r="AC49" s="1154"/>
      <c r="AD49" s="1154"/>
      <c r="AE49" s="1154"/>
      <c r="AF49" s="1154"/>
      <c r="AG49" s="736"/>
      <c r="AH49" s="952"/>
      <c r="AI49" s="728"/>
      <c r="AJ49" s="1534"/>
      <c r="AK49" s="728"/>
      <c r="AL49" s="956"/>
      <c r="AM49" s="728"/>
      <c r="AN49" s="940"/>
    </row>
    <row r="50" spans="1:40" s="718" customFormat="1" ht="14.5" x14ac:dyDescent="0.35">
      <c r="A50" s="937" t="s">
        <v>301</v>
      </c>
      <c r="B50" s="940" t="s">
        <v>302</v>
      </c>
      <c r="C50" s="732">
        <v>625</v>
      </c>
      <c r="D50" s="732">
        <v>625</v>
      </c>
      <c r="E50" s="732">
        <v>625</v>
      </c>
      <c r="F50" s="732">
        <v>625</v>
      </c>
      <c r="G50" s="732">
        <v>625</v>
      </c>
      <c r="H50" s="732">
        <v>625</v>
      </c>
      <c r="I50" s="732">
        <v>625</v>
      </c>
      <c r="J50" s="732">
        <v>625</v>
      </c>
      <c r="K50" s="732">
        <v>625</v>
      </c>
      <c r="L50" s="732">
        <v>625</v>
      </c>
      <c r="M50" s="732">
        <v>625</v>
      </c>
      <c r="N50" s="1145">
        <v>625</v>
      </c>
      <c r="O50" s="732">
        <v>625</v>
      </c>
      <c r="P50" s="732">
        <v>625</v>
      </c>
      <c r="Q50" s="732">
        <v>625</v>
      </c>
      <c r="R50" s="732">
        <v>625</v>
      </c>
      <c r="S50" s="732">
        <v>625</v>
      </c>
      <c r="T50" s="732">
        <v>625</v>
      </c>
      <c r="U50" s="732">
        <v>625</v>
      </c>
      <c r="V50" s="732">
        <v>625</v>
      </c>
      <c r="W50" s="732">
        <v>625</v>
      </c>
      <c r="X50" s="732">
        <v>625</v>
      </c>
      <c r="Y50" s="732">
        <v>625</v>
      </c>
      <c r="Z50" s="1145">
        <v>625</v>
      </c>
      <c r="AA50" s="732"/>
      <c r="AB50" s="1146">
        <v>7500</v>
      </c>
      <c r="AC50" s="1146">
        <v>7500</v>
      </c>
      <c r="AD50" s="1146">
        <v>7500</v>
      </c>
      <c r="AE50" s="1146">
        <v>0</v>
      </c>
      <c r="AF50" s="1146">
        <v>0</v>
      </c>
      <c r="AG50" s="732"/>
      <c r="AH50" s="952">
        <v>52000</v>
      </c>
      <c r="AI50" s="728" t="s">
        <v>312</v>
      </c>
      <c r="AJ50" s="1540">
        <v>46387</v>
      </c>
      <c r="AK50" s="728" t="s">
        <v>304</v>
      </c>
      <c r="AL50" s="939">
        <v>625</v>
      </c>
      <c r="AM50" s="728"/>
      <c r="AN50" s="938"/>
    </row>
    <row r="51" spans="1:40" s="718" customFormat="1" ht="14.5" x14ac:dyDescent="0.35">
      <c r="A51" s="937" t="s">
        <v>301</v>
      </c>
      <c r="B51" s="940" t="s">
        <v>287</v>
      </c>
      <c r="C51" s="732">
        <v>104000</v>
      </c>
      <c r="D51" s="732">
        <v>104000</v>
      </c>
      <c r="E51" s="732">
        <v>104000</v>
      </c>
      <c r="F51" s="732">
        <v>104000</v>
      </c>
      <c r="G51" s="732">
        <v>104000</v>
      </c>
      <c r="H51" s="732">
        <v>104000</v>
      </c>
      <c r="I51" s="732">
        <v>104000</v>
      </c>
      <c r="J51" s="732">
        <v>104000</v>
      </c>
      <c r="K51" s="732">
        <v>104000</v>
      </c>
      <c r="L51" s="732">
        <v>104000</v>
      </c>
      <c r="M51" s="732">
        <v>104000</v>
      </c>
      <c r="N51" s="1145">
        <v>104000</v>
      </c>
      <c r="O51" s="732">
        <v>104000</v>
      </c>
      <c r="P51" s="732">
        <v>104000</v>
      </c>
      <c r="Q51" s="732">
        <v>104000</v>
      </c>
      <c r="R51" s="732">
        <v>104000</v>
      </c>
      <c r="S51" s="732">
        <v>104000</v>
      </c>
      <c r="T51" s="732">
        <v>104000</v>
      </c>
      <c r="U51" s="732">
        <v>104000</v>
      </c>
      <c r="V51" s="732">
        <v>104000</v>
      </c>
      <c r="W51" s="732">
        <v>104000</v>
      </c>
      <c r="X51" s="732">
        <v>104000</v>
      </c>
      <c r="Y51" s="732">
        <v>104000</v>
      </c>
      <c r="Z51" s="1145">
        <v>104000</v>
      </c>
      <c r="AA51" s="732"/>
      <c r="AB51" s="1146">
        <v>1248000</v>
      </c>
      <c r="AC51" s="1146">
        <v>1248000</v>
      </c>
      <c r="AD51" s="1146">
        <v>1248000</v>
      </c>
      <c r="AE51" s="1146">
        <v>0</v>
      </c>
      <c r="AF51" s="1146">
        <v>0</v>
      </c>
      <c r="AG51" s="732"/>
      <c r="AH51" s="937"/>
      <c r="AI51" s="728">
        <v>93466</v>
      </c>
      <c r="AJ51" s="1534"/>
      <c r="AK51" s="728"/>
      <c r="AL51" s="957">
        <v>2</v>
      </c>
      <c r="AM51" s="728"/>
      <c r="AN51" s="940"/>
    </row>
    <row r="52" spans="1:40" s="718" customFormat="1" ht="14.5" x14ac:dyDescent="0.35">
      <c r="A52" s="937" t="s">
        <v>301</v>
      </c>
      <c r="B52" s="940" t="s">
        <v>305</v>
      </c>
      <c r="C52" s="732">
        <v>4627.5637500000003</v>
      </c>
      <c r="D52" s="732">
        <v>4627.5637500000003</v>
      </c>
      <c r="E52" s="732">
        <v>4627.5637500000003</v>
      </c>
      <c r="F52" s="732">
        <v>4627.5637500000003</v>
      </c>
      <c r="G52" s="732">
        <v>4627.5637500000003</v>
      </c>
      <c r="H52" s="732">
        <v>4627.5637500000003</v>
      </c>
      <c r="I52" s="732">
        <v>4627.5637500000003</v>
      </c>
      <c r="J52" s="732">
        <v>4627.5637500000003</v>
      </c>
      <c r="K52" s="732">
        <v>4627.5637500000003</v>
      </c>
      <c r="L52" s="732">
        <v>4627.5637500000003</v>
      </c>
      <c r="M52" s="732">
        <v>4627.5637500000003</v>
      </c>
      <c r="N52" s="1145">
        <v>4627.5637500000003</v>
      </c>
      <c r="O52" s="732">
        <v>4627.5637500000003</v>
      </c>
      <c r="P52" s="732">
        <v>4627.5637500000003</v>
      </c>
      <c r="Q52" s="732">
        <v>4627.5637500000003</v>
      </c>
      <c r="R52" s="732">
        <v>4627.5637500000003</v>
      </c>
      <c r="S52" s="732">
        <v>4627.5637500000003</v>
      </c>
      <c r="T52" s="732">
        <v>4627.5637500000003</v>
      </c>
      <c r="U52" s="732">
        <v>4627.5637500000003</v>
      </c>
      <c r="V52" s="732">
        <v>4627.5637500000003</v>
      </c>
      <c r="W52" s="732">
        <v>4627.5637500000003</v>
      </c>
      <c r="X52" s="732">
        <v>4627.5637500000003</v>
      </c>
      <c r="Y52" s="732">
        <v>4627.5637500000003</v>
      </c>
      <c r="Z52" s="1145">
        <v>4627.5637500000003</v>
      </c>
      <c r="AA52" s="732"/>
      <c r="AB52" s="1146">
        <v>55530.765000000007</v>
      </c>
      <c r="AC52" s="1146">
        <v>55530.765000000007</v>
      </c>
      <c r="AD52" s="1146">
        <v>55530.765000000007</v>
      </c>
      <c r="AE52" s="1146">
        <v>0</v>
      </c>
      <c r="AF52" s="1146">
        <v>0</v>
      </c>
      <c r="AG52" s="732"/>
      <c r="AH52" s="952"/>
      <c r="AI52" s="728"/>
      <c r="AJ52" s="1534"/>
      <c r="AK52" s="728"/>
      <c r="AL52" s="960">
        <v>4.4229999999999998E-2</v>
      </c>
      <c r="AM52" s="728"/>
      <c r="AN52" s="938"/>
    </row>
    <row r="53" spans="1:40" s="718" customFormat="1" ht="14.5" x14ac:dyDescent="0.35">
      <c r="A53" s="937" t="s">
        <v>301</v>
      </c>
      <c r="B53" s="940" t="s">
        <v>306</v>
      </c>
      <c r="C53" s="732">
        <v>60</v>
      </c>
      <c r="D53" s="732">
        <v>60</v>
      </c>
      <c r="E53" s="732">
        <v>60</v>
      </c>
      <c r="F53" s="732">
        <v>60</v>
      </c>
      <c r="G53" s="732">
        <v>60</v>
      </c>
      <c r="H53" s="732">
        <v>60</v>
      </c>
      <c r="I53" s="732">
        <v>60</v>
      </c>
      <c r="J53" s="732">
        <v>60</v>
      </c>
      <c r="K53" s="732">
        <v>60</v>
      </c>
      <c r="L53" s="732">
        <v>60</v>
      </c>
      <c r="M53" s="732">
        <v>60</v>
      </c>
      <c r="N53" s="1145">
        <v>60</v>
      </c>
      <c r="O53" s="732">
        <v>60</v>
      </c>
      <c r="P53" s="732">
        <v>60</v>
      </c>
      <c r="Q53" s="732">
        <v>60</v>
      </c>
      <c r="R53" s="732">
        <v>60</v>
      </c>
      <c r="S53" s="732">
        <v>60</v>
      </c>
      <c r="T53" s="732">
        <v>60</v>
      </c>
      <c r="U53" s="732">
        <v>60</v>
      </c>
      <c r="V53" s="732">
        <v>60</v>
      </c>
      <c r="W53" s="732">
        <v>60</v>
      </c>
      <c r="X53" s="732">
        <v>60</v>
      </c>
      <c r="Y53" s="732">
        <v>60</v>
      </c>
      <c r="Z53" s="1145">
        <v>60</v>
      </c>
      <c r="AA53" s="732"/>
      <c r="AB53" s="1146">
        <v>720</v>
      </c>
      <c r="AC53" s="1146">
        <v>720</v>
      </c>
      <c r="AD53" s="1146">
        <v>720</v>
      </c>
      <c r="AE53" s="1146">
        <v>0</v>
      </c>
      <c r="AF53" s="1146">
        <v>0</v>
      </c>
      <c r="AG53" s="732"/>
      <c r="AH53" s="952"/>
      <c r="AI53" s="728"/>
      <c r="AJ53" s="1534"/>
      <c r="AK53" s="728"/>
      <c r="AL53" s="732">
        <v>60</v>
      </c>
      <c r="AM53" s="728"/>
      <c r="AN53" s="938"/>
    </row>
    <row r="54" spans="1:40" s="718" customFormat="1" ht="15" thickBot="1" x14ac:dyDescent="0.4">
      <c r="A54" s="937" t="s">
        <v>301</v>
      </c>
      <c r="B54" s="947" t="s">
        <v>307</v>
      </c>
      <c r="C54" s="1149">
        <v>109312.56375</v>
      </c>
      <c r="D54" s="1149">
        <v>109312.56375</v>
      </c>
      <c r="E54" s="1149">
        <v>109312.56375</v>
      </c>
      <c r="F54" s="1149">
        <v>109312.56375</v>
      </c>
      <c r="G54" s="1149">
        <v>109312.56375</v>
      </c>
      <c r="H54" s="1149">
        <v>109312.56375</v>
      </c>
      <c r="I54" s="1149">
        <v>109312.56375</v>
      </c>
      <c r="J54" s="1149">
        <v>109312.56375</v>
      </c>
      <c r="K54" s="1149">
        <v>109312.56375</v>
      </c>
      <c r="L54" s="1149">
        <v>109312.56375</v>
      </c>
      <c r="M54" s="1149">
        <v>109312.56375</v>
      </c>
      <c r="N54" s="1150">
        <v>109312.56375</v>
      </c>
      <c r="O54" s="1149">
        <v>109312.56375</v>
      </c>
      <c r="P54" s="1149">
        <v>109312.56375</v>
      </c>
      <c r="Q54" s="1149">
        <v>109312.56375</v>
      </c>
      <c r="R54" s="1149">
        <v>109312.56375</v>
      </c>
      <c r="S54" s="1149">
        <v>109312.56375</v>
      </c>
      <c r="T54" s="1149">
        <v>109312.56375</v>
      </c>
      <c r="U54" s="1149">
        <v>109312.56375</v>
      </c>
      <c r="V54" s="1149">
        <v>109312.56375</v>
      </c>
      <c r="W54" s="1149">
        <v>109312.56375</v>
      </c>
      <c r="X54" s="1149">
        <v>109312.56375</v>
      </c>
      <c r="Y54" s="1149">
        <v>109312.56375</v>
      </c>
      <c r="Z54" s="1150">
        <v>109312.56375</v>
      </c>
      <c r="AA54" s="1155"/>
      <c r="AB54" s="1151">
        <v>1311750.7649999999</v>
      </c>
      <c r="AC54" s="1151">
        <v>1311750.7649999999</v>
      </c>
      <c r="AD54" s="1151">
        <v>1311750.7649999999</v>
      </c>
      <c r="AE54" s="1151">
        <v>0</v>
      </c>
      <c r="AF54" s="1151">
        <v>0</v>
      </c>
      <c r="AG54" s="738"/>
      <c r="AH54" s="952"/>
      <c r="AI54" s="728"/>
      <c r="AJ54" s="1534"/>
      <c r="AK54" s="728"/>
      <c r="AL54" s="960"/>
      <c r="AM54" s="728"/>
      <c r="AN54" s="938"/>
    </row>
    <row r="55" spans="1:40" s="718" customFormat="1" ht="15" thickTop="1" x14ac:dyDescent="0.35">
      <c r="A55" s="937"/>
      <c r="B55" s="940"/>
      <c r="C55" s="1156"/>
      <c r="D55" s="1156"/>
      <c r="E55" s="1156"/>
      <c r="F55" s="1156"/>
      <c r="G55" s="1156"/>
      <c r="H55" s="1156"/>
      <c r="I55" s="1156"/>
      <c r="J55" s="1156"/>
      <c r="K55" s="1156"/>
      <c r="L55" s="1156"/>
      <c r="M55" s="1156"/>
      <c r="N55" s="1157"/>
      <c r="O55" s="1156"/>
      <c r="P55" s="1156"/>
      <c r="Q55" s="1156"/>
      <c r="R55" s="1156"/>
      <c r="S55" s="1156"/>
      <c r="T55" s="1156"/>
      <c r="U55" s="1156"/>
      <c r="V55" s="1156"/>
      <c r="W55" s="1156"/>
      <c r="X55" s="1156"/>
      <c r="Y55" s="1156"/>
      <c r="Z55" s="1157"/>
      <c r="AA55" s="734"/>
      <c r="AB55" s="1158"/>
      <c r="AC55" s="1158"/>
      <c r="AD55" s="1158"/>
      <c r="AE55" s="1158"/>
      <c r="AF55" s="1158"/>
      <c r="AG55" s="738"/>
      <c r="AH55" s="952"/>
      <c r="AI55" s="728"/>
      <c r="AJ55" s="1534"/>
      <c r="AK55" s="728"/>
      <c r="AL55" s="960"/>
      <c r="AM55" s="728"/>
      <c r="AN55" s="961"/>
    </row>
    <row r="56" spans="1:40" s="718" customFormat="1" ht="14.5" x14ac:dyDescent="0.35">
      <c r="A56" s="937" t="s">
        <v>301</v>
      </c>
      <c r="B56" s="940" t="s">
        <v>302</v>
      </c>
      <c r="C56" s="732">
        <v>625</v>
      </c>
      <c r="D56" s="732">
        <v>625</v>
      </c>
      <c r="E56" s="732">
        <v>625</v>
      </c>
      <c r="F56" s="732">
        <v>625</v>
      </c>
      <c r="G56" s="732">
        <v>625</v>
      </c>
      <c r="H56" s="732">
        <v>625</v>
      </c>
      <c r="I56" s="732">
        <v>625</v>
      </c>
      <c r="J56" s="732">
        <v>625</v>
      </c>
      <c r="K56" s="732">
        <v>625</v>
      </c>
      <c r="L56" s="732">
        <v>625</v>
      </c>
      <c r="M56" s="732">
        <v>625</v>
      </c>
      <c r="N56" s="1145">
        <v>625</v>
      </c>
      <c r="O56" s="732">
        <v>625</v>
      </c>
      <c r="P56" s="732">
        <v>625</v>
      </c>
      <c r="Q56" s="732">
        <v>625</v>
      </c>
      <c r="R56" s="732">
        <v>625</v>
      </c>
      <c r="S56" s="732">
        <v>625</v>
      </c>
      <c r="T56" s="732">
        <v>625</v>
      </c>
      <c r="U56" s="732">
        <v>625</v>
      </c>
      <c r="V56" s="732">
        <v>625</v>
      </c>
      <c r="W56" s="732">
        <v>625</v>
      </c>
      <c r="X56" s="732">
        <v>625</v>
      </c>
      <c r="Y56" s="732">
        <v>625</v>
      </c>
      <c r="Z56" s="1145">
        <v>625</v>
      </c>
      <c r="AA56" s="734"/>
      <c r="AB56" s="1146">
        <v>7500</v>
      </c>
      <c r="AC56" s="1146">
        <v>7500</v>
      </c>
      <c r="AD56" s="1146">
        <v>7500</v>
      </c>
      <c r="AE56" s="1146">
        <v>0</v>
      </c>
      <c r="AF56" s="1146">
        <v>0</v>
      </c>
      <c r="AG56" s="732"/>
      <c r="AH56" s="952"/>
      <c r="AI56" s="728" t="s">
        <v>313</v>
      </c>
      <c r="AJ56" s="1540">
        <v>46387</v>
      </c>
      <c r="AK56" s="728" t="s">
        <v>304</v>
      </c>
      <c r="AL56" s="939">
        <v>625</v>
      </c>
      <c r="AM56" s="728"/>
      <c r="AN56" s="940"/>
    </row>
    <row r="57" spans="1:40" s="718" customFormat="1" ht="14.5" x14ac:dyDescent="0.35">
      <c r="A57" s="937" t="s">
        <v>301</v>
      </c>
      <c r="B57" s="940" t="s">
        <v>314</v>
      </c>
      <c r="C57" s="732">
        <v>620.80059999999867</v>
      </c>
      <c r="D57" s="732">
        <v>0</v>
      </c>
      <c r="E57" s="732">
        <v>0</v>
      </c>
      <c r="F57" s="732">
        <v>0</v>
      </c>
      <c r="G57" s="732">
        <v>4960.4673999999995</v>
      </c>
      <c r="H57" s="732">
        <v>0</v>
      </c>
      <c r="I57" s="732">
        <v>0</v>
      </c>
      <c r="J57" s="732">
        <v>0</v>
      </c>
      <c r="K57" s="732">
        <v>0</v>
      </c>
      <c r="L57" s="732">
        <v>0</v>
      </c>
      <c r="M57" s="732">
        <v>0</v>
      </c>
      <c r="N57" s="1145">
        <v>0</v>
      </c>
      <c r="O57" s="732">
        <v>0</v>
      </c>
      <c r="P57" s="732">
        <v>0</v>
      </c>
      <c r="Q57" s="732">
        <v>0</v>
      </c>
      <c r="R57" s="732">
        <v>0</v>
      </c>
      <c r="S57" s="732">
        <v>0</v>
      </c>
      <c r="T57" s="732">
        <v>0</v>
      </c>
      <c r="U57" s="732">
        <v>0</v>
      </c>
      <c r="V57" s="732">
        <v>0</v>
      </c>
      <c r="W57" s="732">
        <v>0</v>
      </c>
      <c r="X57" s="732">
        <v>0</v>
      </c>
      <c r="Y57" s="732">
        <v>0</v>
      </c>
      <c r="Z57" s="1145">
        <v>0</v>
      </c>
      <c r="AA57" s="734"/>
      <c r="AB57" s="1146">
        <v>5581.2679999999982</v>
      </c>
      <c r="AC57" s="1146">
        <v>0</v>
      </c>
      <c r="AD57" s="1146">
        <v>58970.646709799992</v>
      </c>
      <c r="AE57" s="1146">
        <v>-53389.378709799996</v>
      </c>
      <c r="AF57" s="1146">
        <v>-5581.2679999999982</v>
      </c>
      <c r="AG57" s="732"/>
      <c r="AH57" s="952"/>
      <c r="AI57" s="728">
        <v>105788</v>
      </c>
      <c r="AJ57" s="1534"/>
      <c r="AK57" s="728"/>
      <c r="AL57" s="939">
        <v>13900</v>
      </c>
      <c r="AM57" s="728"/>
      <c r="AN57" s="940"/>
    </row>
    <row r="58" spans="1:40" s="718" customFormat="1" ht="14.5" x14ac:dyDescent="0.35">
      <c r="A58" s="937" t="s">
        <v>301</v>
      </c>
      <c r="B58" s="940" t="s">
        <v>305</v>
      </c>
      <c r="C58" s="732">
        <v>55.101760537999937</v>
      </c>
      <c r="D58" s="732">
        <v>27.643750000000001</v>
      </c>
      <c r="E58" s="732">
        <v>27.643750000000001</v>
      </c>
      <c r="F58" s="732">
        <v>27.643750000000001</v>
      </c>
      <c r="G58" s="732">
        <v>247.04522310199997</v>
      </c>
      <c r="H58" s="732">
        <v>27.643750000000001</v>
      </c>
      <c r="I58" s="732">
        <v>27.643750000000001</v>
      </c>
      <c r="J58" s="732">
        <v>27.643750000000001</v>
      </c>
      <c r="K58" s="732">
        <v>27.643750000000001</v>
      </c>
      <c r="L58" s="732">
        <v>27.643750000000001</v>
      </c>
      <c r="M58" s="732">
        <v>27.643750000000001</v>
      </c>
      <c r="N58" s="1145">
        <v>27.643750000000001</v>
      </c>
      <c r="O58" s="732">
        <v>27.643750000000001</v>
      </c>
      <c r="P58" s="732">
        <v>27.643750000000001</v>
      </c>
      <c r="Q58" s="732">
        <v>27.643750000000001</v>
      </c>
      <c r="R58" s="732">
        <v>27.643750000000001</v>
      </c>
      <c r="S58" s="732">
        <v>27.643750000000001</v>
      </c>
      <c r="T58" s="732">
        <v>27.643750000000001</v>
      </c>
      <c r="U58" s="732">
        <v>27.643750000000001</v>
      </c>
      <c r="V58" s="732">
        <v>27.643750000000001</v>
      </c>
      <c r="W58" s="732">
        <v>27.643750000000001</v>
      </c>
      <c r="X58" s="732">
        <v>27.643750000000001</v>
      </c>
      <c r="Y58" s="732">
        <v>27.643750000000001</v>
      </c>
      <c r="Z58" s="1145">
        <v>27.643750000000001</v>
      </c>
      <c r="AA58" s="734"/>
      <c r="AB58" s="1146">
        <v>578.5844836399998</v>
      </c>
      <c r="AC58" s="1146">
        <v>331.72500000000008</v>
      </c>
      <c r="AD58" s="1146">
        <v>2939.9967039744533</v>
      </c>
      <c r="AE58" s="1146">
        <v>-2361.4122203344537</v>
      </c>
      <c r="AF58" s="1146">
        <v>-246.85948363999972</v>
      </c>
      <c r="AG58" s="732"/>
      <c r="AH58" s="952"/>
      <c r="AI58" s="728"/>
      <c r="AJ58" s="1542"/>
      <c r="AK58" s="728"/>
      <c r="AL58" s="958">
        <v>4.4229999999999998E-2</v>
      </c>
      <c r="AM58" s="728"/>
      <c r="AN58" s="940"/>
    </row>
    <row r="59" spans="1:40" s="718" customFormat="1" ht="15" thickBot="1" x14ac:dyDescent="0.4">
      <c r="A59" s="937" t="s">
        <v>301</v>
      </c>
      <c r="B59" s="947" t="s">
        <v>307</v>
      </c>
      <c r="C59" s="1149">
        <v>1300.9023605379987</v>
      </c>
      <c r="D59" s="1149">
        <v>652.64374999999995</v>
      </c>
      <c r="E59" s="1149">
        <v>652.64374999999995</v>
      </c>
      <c r="F59" s="1149">
        <v>652.64374999999995</v>
      </c>
      <c r="G59" s="1149">
        <v>5832.5126231019995</v>
      </c>
      <c r="H59" s="1149">
        <v>652.64374999999995</v>
      </c>
      <c r="I59" s="1149">
        <v>652.64374999999995</v>
      </c>
      <c r="J59" s="1149">
        <v>652.64374999999995</v>
      </c>
      <c r="K59" s="1149">
        <v>652.64374999999995</v>
      </c>
      <c r="L59" s="1149">
        <v>652.64374999999995</v>
      </c>
      <c r="M59" s="1149">
        <v>652.64374999999995</v>
      </c>
      <c r="N59" s="1150">
        <v>652.64374999999995</v>
      </c>
      <c r="O59" s="1149">
        <v>652.64374999999995</v>
      </c>
      <c r="P59" s="1149">
        <v>652.64374999999995</v>
      </c>
      <c r="Q59" s="1149">
        <v>652.64374999999995</v>
      </c>
      <c r="R59" s="1149">
        <v>652.64374999999995</v>
      </c>
      <c r="S59" s="1149">
        <v>652.64374999999995</v>
      </c>
      <c r="T59" s="1149">
        <v>652.64374999999995</v>
      </c>
      <c r="U59" s="1149">
        <v>652.64374999999995</v>
      </c>
      <c r="V59" s="1149">
        <v>652.64374999999995</v>
      </c>
      <c r="W59" s="1149">
        <v>652.64374999999995</v>
      </c>
      <c r="X59" s="1149">
        <v>652.64374999999995</v>
      </c>
      <c r="Y59" s="1149">
        <v>652.64374999999995</v>
      </c>
      <c r="Z59" s="1150">
        <v>652.64374999999995</v>
      </c>
      <c r="AA59" s="1155"/>
      <c r="AB59" s="1151">
        <v>13659.852483639997</v>
      </c>
      <c r="AC59" s="1151">
        <v>7831.7250000000013</v>
      </c>
      <c r="AD59" s="1151">
        <v>69410.643413774451</v>
      </c>
      <c r="AE59" s="1151">
        <v>-55750.790930134455</v>
      </c>
      <c r="AF59" s="1151">
        <v>-5828.1274836399962</v>
      </c>
      <c r="AG59" s="738"/>
      <c r="AH59" s="952"/>
      <c r="AI59" s="728"/>
      <c r="AJ59" s="1542"/>
      <c r="AK59" s="728"/>
      <c r="AL59" s="990">
        <v>11313</v>
      </c>
      <c r="AM59" s="728"/>
      <c r="AN59" s="940"/>
    </row>
    <row r="60" spans="1:40" s="718" customFormat="1" ht="15" thickTop="1" x14ac:dyDescent="0.35">
      <c r="A60" s="937"/>
      <c r="B60" s="940"/>
      <c r="C60" s="1152"/>
      <c r="D60" s="1152"/>
      <c r="E60" s="1152"/>
      <c r="F60" s="1152"/>
      <c r="G60" s="1152"/>
      <c r="H60" s="1152"/>
      <c r="I60" s="1152"/>
      <c r="J60" s="1152"/>
      <c r="K60" s="1152"/>
      <c r="L60" s="1152"/>
      <c r="M60" s="1152"/>
      <c r="N60" s="1153"/>
      <c r="O60" s="1152"/>
      <c r="P60" s="1152"/>
      <c r="Q60" s="1152"/>
      <c r="R60" s="1152"/>
      <c r="S60" s="1152"/>
      <c r="T60" s="1152"/>
      <c r="U60" s="1152"/>
      <c r="V60" s="1152"/>
      <c r="W60" s="1152"/>
      <c r="X60" s="1152"/>
      <c r="Y60" s="1152"/>
      <c r="Z60" s="1153"/>
      <c r="AA60" s="734"/>
      <c r="AB60" s="1154"/>
      <c r="AC60" s="1154"/>
      <c r="AD60" s="1154"/>
      <c r="AE60" s="1154"/>
      <c r="AF60" s="1154"/>
      <c r="AG60" s="736"/>
      <c r="AH60" s="952"/>
      <c r="AI60" s="728"/>
      <c r="AJ60" s="1542"/>
      <c r="AK60" s="728"/>
      <c r="AL60" s="956"/>
      <c r="AM60" s="728"/>
      <c r="AN60" s="940"/>
    </row>
    <row r="61" spans="1:40" s="718" customFormat="1" ht="15" thickBot="1" x14ac:dyDescent="0.4">
      <c r="A61" s="937" t="s">
        <v>301</v>
      </c>
      <c r="B61" s="947" t="s">
        <v>315</v>
      </c>
      <c r="C61" s="1149">
        <v>238997.03589955016</v>
      </c>
      <c r="D61" s="1149">
        <v>238348.77728901216</v>
      </c>
      <c r="E61" s="1149">
        <v>238348.77728901216</v>
      </c>
      <c r="F61" s="1149">
        <v>238348.77728901216</v>
      </c>
      <c r="G61" s="1149">
        <v>243528.64616211416</v>
      </c>
      <c r="H61" s="1149">
        <v>238348.77728901216</v>
      </c>
      <c r="I61" s="1149">
        <v>238348.77728901216</v>
      </c>
      <c r="J61" s="1149">
        <v>238348.77728901216</v>
      </c>
      <c r="K61" s="1149">
        <v>238348.77728901216</v>
      </c>
      <c r="L61" s="1149">
        <v>238348.77728901216</v>
      </c>
      <c r="M61" s="1149">
        <v>238348.77728901216</v>
      </c>
      <c r="N61" s="1150">
        <v>238348.77728901216</v>
      </c>
      <c r="O61" s="1149">
        <v>238348.77728901216</v>
      </c>
      <c r="P61" s="1149">
        <v>238348.77728901216</v>
      </c>
      <c r="Q61" s="1149">
        <v>238348.77728901216</v>
      </c>
      <c r="R61" s="1149">
        <v>238348.77728901216</v>
      </c>
      <c r="S61" s="1149">
        <v>238348.77728901216</v>
      </c>
      <c r="T61" s="1149">
        <v>238348.77728901216</v>
      </c>
      <c r="U61" s="1149">
        <v>238348.77728901216</v>
      </c>
      <c r="V61" s="1149">
        <v>238348.77728901216</v>
      </c>
      <c r="W61" s="1149">
        <v>238348.77728901216</v>
      </c>
      <c r="X61" s="1149">
        <v>238348.77728901216</v>
      </c>
      <c r="Y61" s="1149">
        <v>238348.77728901216</v>
      </c>
      <c r="Z61" s="1150">
        <v>238348.77728901216</v>
      </c>
      <c r="AA61" s="1155"/>
      <c r="AB61" s="1151">
        <v>2866013.4549517855</v>
      </c>
      <c r="AC61" s="1151">
        <v>2860185.3274681456</v>
      </c>
      <c r="AD61" s="1151">
        <v>2921764.2458819202</v>
      </c>
      <c r="AE61" s="1151">
        <v>-55750.79093013471</v>
      </c>
      <c r="AF61" s="1151">
        <v>-5828.1274836398661</v>
      </c>
      <c r="AG61" s="738"/>
      <c r="AH61" s="952"/>
      <c r="AI61" s="728"/>
      <c r="AJ61" s="1542"/>
      <c r="AK61" s="728"/>
      <c r="AL61" s="956"/>
      <c r="AM61" s="728"/>
      <c r="AN61" s="940"/>
    </row>
    <row r="62" spans="1:40" s="718" customFormat="1" ht="15" thickTop="1" x14ac:dyDescent="0.35">
      <c r="A62" s="937"/>
      <c r="B62" s="940"/>
      <c r="C62" s="1152"/>
      <c r="D62" s="1152"/>
      <c r="E62" s="1152"/>
      <c r="F62" s="1152"/>
      <c r="G62" s="1152"/>
      <c r="H62" s="1152"/>
      <c r="I62" s="1152"/>
      <c r="J62" s="1152"/>
      <c r="K62" s="1152"/>
      <c r="L62" s="1152"/>
      <c r="M62" s="1152"/>
      <c r="N62" s="1153"/>
      <c r="O62" s="1152"/>
      <c r="P62" s="1152"/>
      <c r="Q62" s="1152"/>
      <c r="R62" s="1152"/>
      <c r="S62" s="1152"/>
      <c r="T62" s="1152"/>
      <c r="U62" s="1152"/>
      <c r="V62" s="1152"/>
      <c r="W62" s="1152"/>
      <c r="X62" s="1152"/>
      <c r="Y62" s="1152"/>
      <c r="Z62" s="1153"/>
      <c r="AA62" s="734"/>
      <c r="AB62" s="1154"/>
      <c r="AC62" s="1154"/>
      <c r="AD62" s="1154"/>
      <c r="AE62" s="1154"/>
      <c r="AF62" s="1154"/>
      <c r="AG62" s="736"/>
      <c r="AH62" s="952"/>
      <c r="AI62" s="728"/>
      <c r="AJ62" s="1542"/>
      <c r="AK62" s="728"/>
      <c r="AL62" s="956"/>
      <c r="AM62" s="728"/>
      <c r="AN62" s="940"/>
    </row>
    <row r="63" spans="1:40" s="718" customFormat="1" ht="14.5" x14ac:dyDescent="0.35">
      <c r="A63" s="937" t="s">
        <v>316</v>
      </c>
      <c r="B63" s="940" t="s">
        <v>287</v>
      </c>
      <c r="C63" s="732">
        <v>126270.71028199999</v>
      </c>
      <c r="D63" s="732">
        <v>126270.71028199999</v>
      </c>
      <c r="E63" s="732">
        <v>126270.71028199999</v>
      </c>
      <c r="F63" s="732">
        <v>126270.71028199999</v>
      </c>
      <c r="G63" s="732">
        <v>126270.71028199999</v>
      </c>
      <c r="H63" s="732">
        <v>126270.71028199999</v>
      </c>
      <c r="I63" s="732">
        <v>126270.71028199999</v>
      </c>
      <c r="J63" s="732">
        <v>126270.71028199999</v>
      </c>
      <c r="K63" s="732">
        <v>126270.71028199999</v>
      </c>
      <c r="L63" s="732">
        <v>126270.71028199999</v>
      </c>
      <c r="M63" s="732">
        <v>126270.71028199999</v>
      </c>
      <c r="N63" s="1145">
        <v>126270.71028199999</v>
      </c>
      <c r="O63" s="732">
        <v>126270.71028199999</v>
      </c>
      <c r="P63" s="732">
        <v>126270.71028199999</v>
      </c>
      <c r="Q63" s="732">
        <v>126270.71028199999</v>
      </c>
      <c r="R63" s="732">
        <v>126270.71028199999</v>
      </c>
      <c r="S63" s="732">
        <v>126270.71028199999</v>
      </c>
      <c r="T63" s="732">
        <v>126270.71028199999</v>
      </c>
      <c r="U63" s="732">
        <v>126270.71028199999</v>
      </c>
      <c r="V63" s="732">
        <v>126270.71028199999</v>
      </c>
      <c r="W63" s="732">
        <v>126270.71028199999</v>
      </c>
      <c r="X63" s="732">
        <v>126270.71028199999</v>
      </c>
      <c r="Y63" s="732">
        <v>126270.71028199999</v>
      </c>
      <c r="Z63" s="1145">
        <v>126270.71028199999</v>
      </c>
      <c r="AA63" s="734"/>
      <c r="AB63" s="1146">
        <v>1515248.5233839999</v>
      </c>
      <c r="AC63" s="1146">
        <v>1515248.5233839999</v>
      </c>
      <c r="AD63" s="1146">
        <v>1515248.5233839999</v>
      </c>
      <c r="AE63" s="1146">
        <v>0</v>
      </c>
      <c r="AF63" s="1146">
        <v>0</v>
      </c>
      <c r="AG63" s="732"/>
      <c r="AH63" s="952">
        <v>40567</v>
      </c>
      <c r="AI63" s="728">
        <v>17012</v>
      </c>
      <c r="AJ63" s="1534">
        <v>47057</v>
      </c>
      <c r="AK63" s="728" t="s">
        <v>317</v>
      </c>
      <c r="AL63" s="957">
        <v>3.1126459999999998</v>
      </c>
      <c r="AM63" s="728" t="s">
        <v>318</v>
      </c>
      <c r="AN63" s="940" t="s">
        <v>319</v>
      </c>
    </row>
    <row r="64" spans="1:40" s="718" customFormat="1" ht="14.5" x14ac:dyDescent="0.35">
      <c r="A64" s="937" t="s">
        <v>316</v>
      </c>
      <c r="B64" s="940" t="s">
        <v>287</v>
      </c>
      <c r="C64" s="732">
        <v>35981.793123999996</v>
      </c>
      <c r="D64" s="732">
        <v>32499.684111999999</v>
      </c>
      <c r="E64" s="732">
        <v>35981.793123999996</v>
      </c>
      <c r="F64" s="732">
        <v>34821.090120000001</v>
      </c>
      <c r="G64" s="732">
        <v>35981.793123999996</v>
      </c>
      <c r="H64" s="732">
        <v>34821.090120000001</v>
      </c>
      <c r="I64" s="732">
        <v>35981.793123999996</v>
      </c>
      <c r="J64" s="732">
        <v>35981.793123999996</v>
      </c>
      <c r="K64" s="732">
        <v>34821.090120000001</v>
      </c>
      <c r="L64" s="732">
        <v>35981.793123999996</v>
      </c>
      <c r="M64" s="732">
        <v>34821.090120000001</v>
      </c>
      <c r="N64" s="1145">
        <v>35981.793123999996</v>
      </c>
      <c r="O64" s="732">
        <v>35981.793123999996</v>
      </c>
      <c r="P64" s="732">
        <v>32499.684111999999</v>
      </c>
      <c r="Q64" s="732">
        <v>35981.793123999996</v>
      </c>
      <c r="R64" s="732">
        <v>34821.090120000001</v>
      </c>
      <c r="S64" s="732">
        <v>35981.793123999996</v>
      </c>
      <c r="T64" s="732">
        <v>34821.090120000001</v>
      </c>
      <c r="U64" s="732">
        <v>35981.793123999996</v>
      </c>
      <c r="V64" s="732">
        <v>35981.793123999996</v>
      </c>
      <c r="W64" s="732">
        <v>34821.090120000001</v>
      </c>
      <c r="X64" s="732">
        <v>35981.793123999996</v>
      </c>
      <c r="Y64" s="732">
        <v>34821.090120000001</v>
      </c>
      <c r="Z64" s="1145">
        <v>35981.793123999996</v>
      </c>
      <c r="AA64" s="734"/>
      <c r="AB64" s="1146">
        <v>423656.59646000003</v>
      </c>
      <c r="AC64" s="1146">
        <v>423656.59646000003</v>
      </c>
      <c r="AD64" s="1146">
        <v>424817.29946400004</v>
      </c>
      <c r="AE64" s="1146">
        <v>-1160.70300400001</v>
      </c>
      <c r="AF64" s="1146">
        <v>0</v>
      </c>
      <c r="AG64" s="732"/>
      <c r="AH64" s="952"/>
      <c r="AI64" s="728"/>
      <c r="AJ64" s="1542"/>
      <c r="AK64" s="728"/>
      <c r="AL64" s="957">
        <v>2.8611999999999999E-2</v>
      </c>
      <c r="AM64" s="728"/>
      <c r="AN64" s="940"/>
    </row>
    <row r="65" spans="1:40" s="718" customFormat="1" ht="15" thickBot="1" x14ac:dyDescent="0.4">
      <c r="A65" s="937" t="s">
        <v>316</v>
      </c>
      <c r="B65" s="947" t="s">
        <v>320</v>
      </c>
      <c r="C65" s="1149">
        <v>162252.50340599997</v>
      </c>
      <c r="D65" s="1149">
        <v>158770.39439399997</v>
      </c>
      <c r="E65" s="1149">
        <v>162252.50340599997</v>
      </c>
      <c r="F65" s="1149">
        <v>161091.80040199999</v>
      </c>
      <c r="G65" s="1149">
        <v>162252.50340599997</v>
      </c>
      <c r="H65" s="1149">
        <v>161091.80040199999</v>
      </c>
      <c r="I65" s="1149">
        <v>162252.50340599997</v>
      </c>
      <c r="J65" s="1149">
        <v>162252.50340599997</v>
      </c>
      <c r="K65" s="1149">
        <v>161091.80040199999</v>
      </c>
      <c r="L65" s="1149">
        <v>162252.50340599997</v>
      </c>
      <c r="M65" s="1149">
        <v>161091.80040199999</v>
      </c>
      <c r="N65" s="1150">
        <v>162252.50340599997</v>
      </c>
      <c r="O65" s="1149">
        <v>162252.50340599997</v>
      </c>
      <c r="P65" s="1149">
        <v>158770.39439399997</v>
      </c>
      <c r="Q65" s="1149">
        <v>162252.50340599997</v>
      </c>
      <c r="R65" s="1149">
        <v>161091.80040199999</v>
      </c>
      <c r="S65" s="1149">
        <v>162252.50340599997</v>
      </c>
      <c r="T65" s="1149">
        <v>161091.80040199999</v>
      </c>
      <c r="U65" s="1149">
        <v>162252.50340599997</v>
      </c>
      <c r="V65" s="1149">
        <v>162252.50340599997</v>
      </c>
      <c r="W65" s="1149">
        <v>161091.80040199999</v>
      </c>
      <c r="X65" s="1149">
        <v>162252.50340599997</v>
      </c>
      <c r="Y65" s="1149">
        <v>161091.80040199999</v>
      </c>
      <c r="Z65" s="1150">
        <v>162252.50340599997</v>
      </c>
      <c r="AA65" s="1155"/>
      <c r="AB65" s="1151">
        <v>1938905.1198439999</v>
      </c>
      <c r="AC65" s="1151">
        <v>1938905.1198439994</v>
      </c>
      <c r="AD65" s="1151">
        <v>1940065.8228480001</v>
      </c>
      <c r="AE65" s="1151">
        <v>-1160.7030040002428</v>
      </c>
      <c r="AF65" s="1151">
        <v>0</v>
      </c>
      <c r="AG65" s="738"/>
      <c r="AH65" s="952"/>
      <c r="AI65" s="728"/>
      <c r="AJ65" s="1542"/>
      <c r="AK65" s="728"/>
      <c r="AL65" s="956"/>
      <c r="AM65" s="728"/>
      <c r="AN65" s="940"/>
    </row>
    <row r="66" spans="1:40" s="718" customFormat="1" ht="15" thickTop="1" x14ac:dyDescent="0.35">
      <c r="A66" s="937"/>
      <c r="B66" s="940"/>
      <c r="C66" s="1152"/>
      <c r="D66" s="1152"/>
      <c r="E66" s="1152"/>
      <c r="F66" s="1152"/>
      <c r="G66" s="1152"/>
      <c r="H66" s="1152"/>
      <c r="I66" s="1152"/>
      <c r="J66" s="1152"/>
      <c r="K66" s="1152"/>
      <c r="L66" s="1152"/>
      <c r="M66" s="1152"/>
      <c r="N66" s="1153"/>
      <c r="O66" s="1152"/>
      <c r="P66" s="1152"/>
      <c r="Q66" s="1152"/>
      <c r="R66" s="1152"/>
      <c r="S66" s="1152"/>
      <c r="T66" s="1152"/>
      <c r="U66" s="1152"/>
      <c r="V66" s="1152"/>
      <c r="W66" s="1152"/>
      <c r="X66" s="1152"/>
      <c r="Y66" s="1152"/>
      <c r="Z66" s="1153"/>
      <c r="AA66" s="734"/>
      <c r="AB66" s="1154"/>
      <c r="AC66" s="1154"/>
      <c r="AD66" s="1154"/>
      <c r="AE66" s="1154"/>
      <c r="AF66" s="1154"/>
      <c r="AG66" s="736"/>
      <c r="AH66" s="952"/>
      <c r="AI66" s="728"/>
      <c r="AJ66" s="1542"/>
      <c r="AK66" s="728"/>
      <c r="AL66" s="956"/>
      <c r="AM66" s="728"/>
      <c r="AN66" s="940"/>
    </row>
    <row r="67" spans="1:40" s="718" customFormat="1" ht="14.5" x14ac:dyDescent="0.35">
      <c r="A67" s="937" t="s">
        <v>321</v>
      </c>
      <c r="B67" s="940" t="s">
        <v>322</v>
      </c>
      <c r="C67" s="1156">
        <v>1328063.2072634501</v>
      </c>
      <c r="D67" s="1156">
        <v>1328063.2072634501</v>
      </c>
      <c r="E67" s="1156">
        <v>1328063.2072634501</v>
      </c>
      <c r="F67" s="1156">
        <v>1328063.2072634501</v>
      </c>
      <c r="G67" s="1156">
        <v>1328063.2072634501</v>
      </c>
      <c r="H67" s="1156">
        <v>1328063.2072634501</v>
      </c>
      <c r="I67" s="1156">
        <v>1328063.2072634501</v>
      </c>
      <c r="J67" s="1156">
        <v>1328063.2072634501</v>
      </c>
      <c r="K67" s="1156">
        <v>1328063.2072634501</v>
      </c>
      <c r="L67" s="1156">
        <v>1328063.2072634501</v>
      </c>
      <c r="M67" s="1156">
        <v>1328063.2072634501</v>
      </c>
      <c r="N67" s="1157">
        <v>1328063.2072634501</v>
      </c>
      <c r="O67" s="1156">
        <v>1328063.2072634501</v>
      </c>
      <c r="P67" s="1156">
        <v>1328063.2072634501</v>
      </c>
      <c r="Q67" s="1156">
        <v>1328063.2072634501</v>
      </c>
      <c r="R67" s="1156">
        <v>1328063.2072634501</v>
      </c>
      <c r="S67" s="1156">
        <v>1328063.2072634501</v>
      </c>
      <c r="T67" s="1156">
        <v>1328063.2072634501</v>
      </c>
      <c r="U67" s="1156">
        <v>1328063.2072634501</v>
      </c>
      <c r="V67" s="1156">
        <v>1328063.2072634501</v>
      </c>
      <c r="W67" s="1156">
        <v>1328063.2072634501</v>
      </c>
      <c r="X67" s="1156">
        <v>1328063.2072634501</v>
      </c>
      <c r="Y67" s="1156">
        <v>1328063.2072634501</v>
      </c>
      <c r="Z67" s="1157">
        <v>1328063.2072634501</v>
      </c>
      <c r="AA67" s="734"/>
      <c r="AB67" s="1146">
        <v>15936758.487161405</v>
      </c>
      <c r="AC67" s="1146">
        <v>15936758.487161405</v>
      </c>
      <c r="AD67" s="1146">
        <v>15987454.697437445</v>
      </c>
      <c r="AE67" s="1146">
        <v>-50696.210276039317</v>
      </c>
      <c r="AF67" s="1146">
        <v>0</v>
      </c>
      <c r="AG67" s="732"/>
      <c r="AH67" s="952">
        <v>88351.616255999994</v>
      </c>
      <c r="AI67" s="728" t="s">
        <v>323</v>
      </c>
      <c r="AJ67" s="1534">
        <v>47787</v>
      </c>
      <c r="AK67" s="728" t="s">
        <v>324</v>
      </c>
      <c r="AL67" s="962">
        <v>736.72</v>
      </c>
      <c r="AM67" s="728" t="s">
        <v>325</v>
      </c>
      <c r="AN67" s="940" t="s">
        <v>326</v>
      </c>
    </row>
    <row r="68" spans="1:40" s="718" customFormat="1" ht="15" thickBot="1" x14ac:dyDescent="0.4">
      <c r="A68" s="937" t="s">
        <v>321</v>
      </c>
      <c r="B68" s="947" t="s">
        <v>327</v>
      </c>
      <c r="C68" s="1149">
        <v>1328063.2072634501</v>
      </c>
      <c r="D68" s="1149">
        <v>1328063.2072634501</v>
      </c>
      <c r="E68" s="1149">
        <v>1328063.2072634501</v>
      </c>
      <c r="F68" s="1149">
        <v>1328063.2072634501</v>
      </c>
      <c r="G68" s="1149">
        <v>1328063.2072634501</v>
      </c>
      <c r="H68" s="1149">
        <v>1328063.2072634501</v>
      </c>
      <c r="I68" s="1149">
        <v>1328063.2072634501</v>
      </c>
      <c r="J68" s="1149">
        <v>1328063.2072634501</v>
      </c>
      <c r="K68" s="1149">
        <v>1328063.2072634501</v>
      </c>
      <c r="L68" s="1149">
        <v>1328063.2072634501</v>
      </c>
      <c r="M68" s="1149">
        <v>1328063.2072634501</v>
      </c>
      <c r="N68" s="1150">
        <v>1328063.2072634501</v>
      </c>
      <c r="O68" s="1149">
        <v>1328063.2072634501</v>
      </c>
      <c r="P68" s="1149">
        <v>1328063.2072634501</v>
      </c>
      <c r="Q68" s="1149">
        <v>1328063.2072634501</v>
      </c>
      <c r="R68" s="1149">
        <v>1328063.2072634501</v>
      </c>
      <c r="S68" s="1149">
        <v>1328063.2072634501</v>
      </c>
      <c r="T68" s="1149">
        <v>1328063.2072634501</v>
      </c>
      <c r="U68" s="1149">
        <v>1328063.2072634501</v>
      </c>
      <c r="V68" s="1149">
        <v>1328063.2072634501</v>
      </c>
      <c r="W68" s="1149">
        <v>1328063.2072634501</v>
      </c>
      <c r="X68" s="1149">
        <v>1328063.2072634501</v>
      </c>
      <c r="Y68" s="1149">
        <v>1328063.2072634501</v>
      </c>
      <c r="Z68" s="1150">
        <v>1328063.2072634501</v>
      </c>
      <c r="AA68" s="1155"/>
      <c r="AB68" s="1151">
        <v>15936758.487161405</v>
      </c>
      <c r="AC68" s="1151">
        <v>15936758.487161405</v>
      </c>
      <c r="AD68" s="1151">
        <v>15987454.697437445</v>
      </c>
      <c r="AE68" s="1151">
        <v>-50696.210276039317</v>
      </c>
      <c r="AF68" s="1151">
        <v>0</v>
      </c>
      <c r="AG68" s="738"/>
      <c r="AH68" s="952"/>
      <c r="AI68" s="728"/>
      <c r="AJ68" s="1534"/>
      <c r="AK68" s="728"/>
      <c r="AL68" s="957"/>
      <c r="AM68" s="728"/>
      <c r="AN68" s="940"/>
    </row>
    <row r="69" spans="1:40" s="718" customFormat="1" ht="15" thickTop="1" x14ac:dyDescent="0.35">
      <c r="A69" s="937"/>
      <c r="B69" s="938"/>
      <c r="C69" s="1152"/>
      <c r="D69" s="1152"/>
      <c r="E69" s="1152"/>
      <c r="F69" s="1152"/>
      <c r="G69" s="1152"/>
      <c r="H69" s="1152"/>
      <c r="I69" s="1152"/>
      <c r="J69" s="1152"/>
      <c r="K69" s="1152"/>
      <c r="L69" s="1152"/>
      <c r="M69" s="1152"/>
      <c r="N69" s="1153"/>
      <c r="O69" s="1152"/>
      <c r="P69" s="1152"/>
      <c r="Q69" s="1152"/>
      <c r="R69" s="1152"/>
      <c r="S69" s="1152"/>
      <c r="T69" s="1152"/>
      <c r="U69" s="1152"/>
      <c r="V69" s="1152"/>
      <c r="W69" s="1152"/>
      <c r="X69" s="1152"/>
      <c r="Y69" s="1152"/>
      <c r="Z69" s="1153"/>
      <c r="AA69" s="734"/>
      <c r="AB69" s="1154"/>
      <c r="AC69" s="1154"/>
      <c r="AD69" s="1154"/>
      <c r="AE69" s="1154"/>
      <c r="AF69" s="1154"/>
      <c r="AG69" s="736"/>
      <c r="AH69" s="952"/>
      <c r="AI69" s="728"/>
      <c r="AJ69" s="1534"/>
      <c r="AK69" s="728"/>
      <c r="AL69" s="957"/>
      <c r="AM69" s="728"/>
      <c r="AN69" s="940"/>
    </row>
    <row r="70" spans="1:40" s="718" customFormat="1" ht="14.5" x14ac:dyDescent="0.35">
      <c r="A70" s="937" t="s">
        <v>328</v>
      </c>
      <c r="B70" s="940" t="s">
        <v>287</v>
      </c>
      <c r="C70" s="732">
        <v>86957.18052984</v>
      </c>
      <c r="D70" s="732">
        <v>86957.18052984</v>
      </c>
      <c r="E70" s="732">
        <v>86957.18052984</v>
      </c>
      <c r="F70" s="732">
        <v>86957.18052984</v>
      </c>
      <c r="G70" s="732">
        <v>86957.18052984</v>
      </c>
      <c r="H70" s="732">
        <v>86957.18052984</v>
      </c>
      <c r="I70" s="732">
        <v>86957.18052984</v>
      </c>
      <c r="J70" s="732">
        <v>86957.18052984</v>
      </c>
      <c r="K70" s="732">
        <v>86957.18052984</v>
      </c>
      <c r="L70" s="732">
        <v>86957.18052984</v>
      </c>
      <c r="M70" s="732">
        <v>86957.18052984</v>
      </c>
      <c r="N70" s="1145">
        <v>86957.18052984</v>
      </c>
      <c r="O70" s="732">
        <v>86957.18052984</v>
      </c>
      <c r="P70" s="732">
        <v>86957.18052984</v>
      </c>
      <c r="Q70" s="732">
        <v>86957.18052984</v>
      </c>
      <c r="R70" s="732">
        <v>86957.18052984</v>
      </c>
      <c r="S70" s="732">
        <v>86957.18052984</v>
      </c>
      <c r="T70" s="732">
        <v>86957.18052984</v>
      </c>
      <c r="U70" s="732">
        <v>86957.18052984</v>
      </c>
      <c r="V70" s="732">
        <v>86957.18052984</v>
      </c>
      <c r="W70" s="732">
        <v>86957.18052984</v>
      </c>
      <c r="X70" s="732">
        <v>86957.18052984</v>
      </c>
      <c r="Y70" s="732">
        <v>86957.18052984</v>
      </c>
      <c r="Z70" s="1145">
        <v>86957.18052984</v>
      </c>
      <c r="AA70" s="734"/>
      <c r="AB70" s="1146">
        <v>1043486.1663580802</v>
      </c>
      <c r="AC70" s="1146">
        <v>1043486.1663580802</v>
      </c>
      <c r="AD70" s="1146">
        <v>1046805.586311168</v>
      </c>
      <c r="AE70" s="1146">
        <v>-3319.4199530878104</v>
      </c>
      <c r="AF70" s="1146">
        <v>0</v>
      </c>
      <c r="AG70" s="732"/>
      <c r="AH70" s="952">
        <v>40945.693877860511</v>
      </c>
      <c r="AI70" s="728" t="s">
        <v>329</v>
      </c>
      <c r="AJ70" s="1534">
        <v>47087</v>
      </c>
      <c r="AK70" s="728" t="s">
        <v>330</v>
      </c>
      <c r="AL70" s="957">
        <v>2.6018699999999999</v>
      </c>
      <c r="AM70" s="728" t="s">
        <v>331</v>
      </c>
      <c r="AN70" s="940" t="s">
        <v>331</v>
      </c>
    </row>
    <row r="71" spans="1:40" s="718" customFormat="1" ht="14.5" x14ac:dyDescent="0.35">
      <c r="A71" s="937" t="s">
        <v>328</v>
      </c>
      <c r="B71" s="940" t="s">
        <v>332</v>
      </c>
      <c r="C71" s="1161">
        <v>3072.696261048</v>
      </c>
      <c r="D71" s="1161">
        <v>3072.696261048</v>
      </c>
      <c r="E71" s="1161">
        <v>3072.696261048</v>
      </c>
      <c r="F71" s="1161">
        <v>3072.696261048</v>
      </c>
      <c r="G71" s="1161">
        <v>3072.696261048</v>
      </c>
      <c r="H71" s="1161">
        <v>3072.696261048</v>
      </c>
      <c r="I71" s="1161">
        <v>3072.696261048</v>
      </c>
      <c r="J71" s="1161">
        <v>3072.696261048</v>
      </c>
      <c r="K71" s="1161">
        <v>3072.696261048</v>
      </c>
      <c r="L71" s="1161">
        <v>3072.696261048</v>
      </c>
      <c r="M71" s="1161">
        <v>3072.696261048</v>
      </c>
      <c r="N71" s="1162">
        <v>3072.696261048</v>
      </c>
      <c r="O71" s="1161">
        <v>3072.696261048</v>
      </c>
      <c r="P71" s="1161">
        <v>3072.696261048</v>
      </c>
      <c r="Q71" s="1161">
        <v>3072.696261048</v>
      </c>
      <c r="R71" s="1161">
        <v>3072.696261048</v>
      </c>
      <c r="S71" s="1161">
        <v>3072.696261048</v>
      </c>
      <c r="T71" s="1161">
        <v>3072.696261048</v>
      </c>
      <c r="U71" s="1161">
        <v>3072.696261048</v>
      </c>
      <c r="V71" s="1161">
        <v>3072.696261048</v>
      </c>
      <c r="W71" s="1161">
        <v>3072.696261048</v>
      </c>
      <c r="X71" s="1161">
        <v>3072.696261048</v>
      </c>
      <c r="Y71" s="1161">
        <v>3072.696261048</v>
      </c>
      <c r="Z71" s="1162">
        <v>3072.696261048</v>
      </c>
      <c r="AA71" s="734"/>
      <c r="AB71" s="1146">
        <v>36872.355132575998</v>
      </c>
      <c r="AC71" s="1146">
        <v>36872.355132575998</v>
      </c>
      <c r="AD71" s="1146">
        <v>36989.649290649606</v>
      </c>
      <c r="AE71" s="1146">
        <v>-117.29415807360783</v>
      </c>
      <c r="AF71" s="1146">
        <v>0</v>
      </c>
      <c r="AG71" s="732"/>
      <c r="AH71" s="952"/>
      <c r="AI71" s="728"/>
      <c r="AJ71" s="1534"/>
      <c r="AK71" s="728"/>
      <c r="AL71" s="962">
        <v>9.1939000000000007E-2</v>
      </c>
      <c r="AM71" s="728"/>
      <c r="AN71" s="940"/>
    </row>
    <row r="72" spans="1:40" s="718" customFormat="1" ht="15" thickBot="1" x14ac:dyDescent="0.4">
      <c r="A72" s="937" t="s">
        <v>328</v>
      </c>
      <c r="B72" s="947" t="s">
        <v>333</v>
      </c>
      <c r="C72" s="1163">
        <v>90029.876790887996</v>
      </c>
      <c r="D72" s="1163">
        <v>90029.876790887996</v>
      </c>
      <c r="E72" s="1163">
        <v>90029.876790887996</v>
      </c>
      <c r="F72" s="1163">
        <v>90029.876790887996</v>
      </c>
      <c r="G72" s="1163">
        <v>90029.876790887996</v>
      </c>
      <c r="H72" s="1163">
        <v>90029.876790887996</v>
      </c>
      <c r="I72" s="1163">
        <v>90029.876790887996</v>
      </c>
      <c r="J72" s="1163">
        <v>90029.876790887996</v>
      </c>
      <c r="K72" s="1163">
        <v>90029.876790887996</v>
      </c>
      <c r="L72" s="1163">
        <v>90029.876790887996</v>
      </c>
      <c r="M72" s="1163">
        <v>90029.876790887996</v>
      </c>
      <c r="N72" s="1164">
        <v>90029.876790887996</v>
      </c>
      <c r="O72" s="1163">
        <v>90029.876790887996</v>
      </c>
      <c r="P72" s="1163">
        <v>90029.876790887996</v>
      </c>
      <c r="Q72" s="1163">
        <v>90029.876790887996</v>
      </c>
      <c r="R72" s="1163">
        <v>90029.876790887996</v>
      </c>
      <c r="S72" s="1163">
        <v>90029.876790887996</v>
      </c>
      <c r="T72" s="1163">
        <v>90029.876790887996</v>
      </c>
      <c r="U72" s="1163">
        <v>90029.876790887996</v>
      </c>
      <c r="V72" s="1163">
        <v>90029.876790887996</v>
      </c>
      <c r="W72" s="1163">
        <v>90029.876790887996</v>
      </c>
      <c r="X72" s="1163">
        <v>90029.876790887996</v>
      </c>
      <c r="Y72" s="1163">
        <v>90029.876790887996</v>
      </c>
      <c r="Z72" s="1164">
        <v>90029.876790887996</v>
      </c>
      <c r="AA72" s="1155"/>
      <c r="AB72" s="1151">
        <v>1080358.5214906563</v>
      </c>
      <c r="AC72" s="1151">
        <v>1080358.5214906561</v>
      </c>
      <c r="AD72" s="1151">
        <v>1083795.2356018177</v>
      </c>
      <c r="AE72" s="1151">
        <v>-3436.7141111614183</v>
      </c>
      <c r="AF72" s="1151">
        <v>0</v>
      </c>
      <c r="AG72" s="738"/>
      <c r="AH72" s="952"/>
      <c r="AI72" s="728"/>
      <c r="AJ72" s="1534"/>
      <c r="AK72" s="728"/>
      <c r="AL72" s="962"/>
      <c r="AM72" s="728"/>
      <c r="AN72" s="940"/>
    </row>
    <row r="73" spans="1:40" s="718" customFormat="1" ht="15" thickTop="1" x14ac:dyDescent="0.35">
      <c r="A73" s="937"/>
      <c r="B73" s="940"/>
      <c r="C73" s="1152"/>
      <c r="D73" s="1152"/>
      <c r="E73" s="1152"/>
      <c r="F73" s="1152"/>
      <c r="G73" s="1152"/>
      <c r="H73" s="1152"/>
      <c r="I73" s="1152"/>
      <c r="J73" s="1152"/>
      <c r="K73" s="1152"/>
      <c r="L73" s="1152"/>
      <c r="M73" s="1152"/>
      <c r="N73" s="1153"/>
      <c r="O73" s="1152"/>
      <c r="P73" s="1152"/>
      <c r="Q73" s="1152"/>
      <c r="R73" s="1152"/>
      <c r="S73" s="1152"/>
      <c r="T73" s="1152"/>
      <c r="U73" s="1152"/>
      <c r="V73" s="1152"/>
      <c r="W73" s="1152"/>
      <c r="X73" s="1152"/>
      <c r="Y73" s="1152"/>
      <c r="Z73" s="1153"/>
      <c r="AA73" s="734"/>
      <c r="AB73" s="1154"/>
      <c r="AC73" s="1154"/>
      <c r="AD73" s="1154"/>
      <c r="AE73" s="1154"/>
      <c r="AF73" s="1154"/>
      <c r="AG73" s="736"/>
      <c r="AH73" s="952"/>
      <c r="AI73" s="728"/>
      <c r="AJ73" s="1542"/>
      <c r="AK73" s="728"/>
      <c r="AL73" s="962"/>
      <c r="AM73" s="728"/>
      <c r="AN73" s="940"/>
    </row>
    <row r="74" spans="1:40" s="740" customFormat="1" ht="14.5" x14ac:dyDescent="0.35">
      <c r="A74" s="937" t="s">
        <v>334</v>
      </c>
      <c r="B74" s="940" t="s">
        <v>287</v>
      </c>
      <c r="C74" s="732">
        <v>188985.87870499998</v>
      </c>
      <c r="D74" s="732">
        <v>188985.87870499998</v>
      </c>
      <c r="E74" s="732">
        <v>188985.87870499998</v>
      </c>
      <c r="F74" s="732">
        <v>188985.87870499998</v>
      </c>
      <c r="G74" s="732">
        <v>188985.87870499998</v>
      </c>
      <c r="H74" s="732">
        <v>188985.87870499998</v>
      </c>
      <c r="I74" s="732">
        <v>188985.87870499998</v>
      </c>
      <c r="J74" s="732">
        <v>188985.87870499998</v>
      </c>
      <c r="K74" s="732">
        <v>188985.87870499998</v>
      </c>
      <c r="L74" s="732">
        <v>188985.87870499998</v>
      </c>
      <c r="M74" s="732">
        <v>188985.87870499998</v>
      </c>
      <c r="N74" s="1145">
        <v>188985.87870499998</v>
      </c>
      <c r="O74" s="732">
        <v>188985.87870499998</v>
      </c>
      <c r="P74" s="732">
        <v>188985.87870499998</v>
      </c>
      <c r="Q74" s="732">
        <v>188985.87870499998</v>
      </c>
      <c r="R74" s="732">
        <v>188985.87870499998</v>
      </c>
      <c r="S74" s="732">
        <v>188985.87870499998</v>
      </c>
      <c r="T74" s="732">
        <v>188985.87870499998</v>
      </c>
      <c r="U74" s="732">
        <v>188985.87870499998</v>
      </c>
      <c r="V74" s="732">
        <v>188985.87870499998</v>
      </c>
      <c r="W74" s="732">
        <v>188985.87870499998</v>
      </c>
      <c r="X74" s="732">
        <v>188985.87870499998</v>
      </c>
      <c r="Y74" s="732">
        <v>188985.87870499998</v>
      </c>
      <c r="Z74" s="1145">
        <v>188985.87870499998</v>
      </c>
      <c r="AA74" s="734"/>
      <c r="AB74" s="1146">
        <v>2267830.54446</v>
      </c>
      <c r="AC74" s="1146">
        <v>2267830.54446</v>
      </c>
      <c r="AD74" s="1146">
        <v>2275044.7100160001</v>
      </c>
      <c r="AE74" s="1146">
        <v>-7214.16555600008</v>
      </c>
      <c r="AF74" s="1146">
        <v>0</v>
      </c>
      <c r="AG74" s="732"/>
      <c r="AH74" s="952">
        <v>41419.602371817229</v>
      </c>
      <c r="AI74" s="728" t="s">
        <v>335</v>
      </c>
      <c r="AJ74" s="1534">
        <v>47118</v>
      </c>
      <c r="AK74" s="728" t="s">
        <v>336</v>
      </c>
      <c r="AL74" s="962">
        <v>5.59</v>
      </c>
      <c r="AM74" s="728" t="s">
        <v>337</v>
      </c>
      <c r="AN74" s="940" t="s">
        <v>338</v>
      </c>
    </row>
    <row r="75" spans="1:40" s="718" customFormat="1" ht="14.5" x14ac:dyDescent="0.35">
      <c r="A75" s="937" t="s">
        <v>334</v>
      </c>
      <c r="B75" s="940" t="s">
        <v>332</v>
      </c>
      <c r="C75" s="732">
        <v>6423.4914049999998</v>
      </c>
      <c r="D75" s="732">
        <v>6423.4914049999998</v>
      </c>
      <c r="E75" s="732">
        <v>6423.4914049999998</v>
      </c>
      <c r="F75" s="732">
        <v>6423.4914049999998</v>
      </c>
      <c r="G75" s="732">
        <v>6423.4914049999998</v>
      </c>
      <c r="H75" s="732">
        <v>6423.4914049999998</v>
      </c>
      <c r="I75" s="732">
        <v>6423.4914049999998</v>
      </c>
      <c r="J75" s="732">
        <v>6423.4914049999998</v>
      </c>
      <c r="K75" s="732">
        <v>6423.4914049999998</v>
      </c>
      <c r="L75" s="732">
        <v>6423.4914049999998</v>
      </c>
      <c r="M75" s="732">
        <v>6423.4914049999998</v>
      </c>
      <c r="N75" s="1145">
        <v>6423.4914049999998</v>
      </c>
      <c r="O75" s="732">
        <v>6423.4914049999998</v>
      </c>
      <c r="P75" s="732">
        <v>6423.4914049999998</v>
      </c>
      <c r="Q75" s="732">
        <v>6423.4914049999998</v>
      </c>
      <c r="R75" s="732">
        <v>6423.4914049999998</v>
      </c>
      <c r="S75" s="732">
        <v>6423.4914049999998</v>
      </c>
      <c r="T75" s="732">
        <v>6423.4914049999998</v>
      </c>
      <c r="U75" s="732">
        <v>6423.4914049999998</v>
      </c>
      <c r="V75" s="732">
        <v>6423.4914049999998</v>
      </c>
      <c r="W75" s="732">
        <v>6423.4914049999998</v>
      </c>
      <c r="X75" s="732">
        <v>6423.4914049999998</v>
      </c>
      <c r="Y75" s="732">
        <v>6423.4914049999998</v>
      </c>
      <c r="Z75" s="1145">
        <v>6423.4914049999998</v>
      </c>
      <c r="AA75" s="734"/>
      <c r="AB75" s="1146">
        <v>77081.896859999993</v>
      </c>
      <c r="AC75" s="1146">
        <v>77081.896859999993</v>
      </c>
      <c r="AD75" s="1146">
        <v>77327.101056000014</v>
      </c>
      <c r="AE75" s="1146">
        <v>-245.2041960000206</v>
      </c>
      <c r="AF75" s="1146">
        <v>0</v>
      </c>
      <c r="AG75" s="732"/>
      <c r="AH75" s="952"/>
      <c r="AI75" s="728"/>
      <c r="AJ75" s="1542"/>
      <c r="AK75" s="728"/>
      <c r="AL75" s="962">
        <v>0.19</v>
      </c>
      <c r="AM75" s="728"/>
      <c r="AN75" s="940"/>
    </row>
    <row r="76" spans="1:40" s="718" customFormat="1" ht="15" thickBot="1" x14ac:dyDescent="0.4">
      <c r="A76" s="937" t="s">
        <v>334</v>
      </c>
      <c r="B76" s="947" t="s">
        <v>339</v>
      </c>
      <c r="C76" s="1149">
        <v>195409.37010999999</v>
      </c>
      <c r="D76" s="1149">
        <v>195409.37010999999</v>
      </c>
      <c r="E76" s="1149">
        <v>195409.37010999999</v>
      </c>
      <c r="F76" s="1149">
        <v>195409.37010999999</v>
      </c>
      <c r="G76" s="1149">
        <v>195409.37010999999</v>
      </c>
      <c r="H76" s="1149">
        <v>195409.37010999999</v>
      </c>
      <c r="I76" s="1149">
        <v>195409.37010999999</v>
      </c>
      <c r="J76" s="1149">
        <v>195409.37010999999</v>
      </c>
      <c r="K76" s="1149">
        <v>195409.37010999999</v>
      </c>
      <c r="L76" s="1149">
        <v>195409.37010999999</v>
      </c>
      <c r="M76" s="1149">
        <v>195409.37010999999</v>
      </c>
      <c r="N76" s="1150">
        <v>195409.37010999999</v>
      </c>
      <c r="O76" s="1149">
        <v>195409.37010999999</v>
      </c>
      <c r="P76" s="1149">
        <v>195409.37010999999</v>
      </c>
      <c r="Q76" s="1149">
        <v>195409.37010999999</v>
      </c>
      <c r="R76" s="1149">
        <v>195409.37010999999</v>
      </c>
      <c r="S76" s="1149">
        <v>195409.37010999999</v>
      </c>
      <c r="T76" s="1149">
        <v>195409.37010999999</v>
      </c>
      <c r="U76" s="1149">
        <v>195409.37010999999</v>
      </c>
      <c r="V76" s="1149">
        <v>195409.37010999999</v>
      </c>
      <c r="W76" s="1149">
        <v>195409.37010999999</v>
      </c>
      <c r="X76" s="1149">
        <v>195409.37010999999</v>
      </c>
      <c r="Y76" s="1149">
        <v>195409.37010999999</v>
      </c>
      <c r="Z76" s="1150">
        <v>195409.37010999999</v>
      </c>
      <c r="AA76" s="1155"/>
      <c r="AB76" s="1151">
        <v>2344912.4413200002</v>
      </c>
      <c r="AC76" s="1151">
        <v>2344912.4413199998</v>
      </c>
      <c r="AD76" s="1151">
        <v>2352371.8110720003</v>
      </c>
      <c r="AE76" s="1151">
        <v>-7459.369752000086</v>
      </c>
      <c r="AF76" s="1151">
        <v>0</v>
      </c>
      <c r="AG76" s="738"/>
      <c r="AH76" s="952"/>
      <c r="AI76" s="728"/>
      <c r="AJ76" s="1542"/>
      <c r="AK76" s="728"/>
      <c r="AL76" s="956"/>
      <c r="AM76" s="728"/>
      <c r="AN76" s="940"/>
    </row>
    <row r="77" spans="1:40" s="718" customFormat="1" ht="15.5" thickTop="1" thickBot="1" x14ac:dyDescent="0.4">
      <c r="A77" s="937"/>
      <c r="B77" s="940"/>
      <c r="C77" s="1156"/>
      <c r="D77" s="1156"/>
      <c r="E77" s="1156"/>
      <c r="F77" s="1156"/>
      <c r="G77" s="1156"/>
      <c r="H77" s="1156"/>
      <c r="I77" s="1156"/>
      <c r="J77" s="1156"/>
      <c r="K77" s="1156"/>
      <c r="L77" s="1156"/>
      <c r="M77" s="1156"/>
      <c r="N77" s="1157"/>
      <c r="O77" s="1156"/>
      <c r="P77" s="1156"/>
      <c r="Q77" s="1156"/>
      <c r="R77" s="1156"/>
      <c r="S77" s="1156"/>
      <c r="T77" s="1156"/>
      <c r="U77" s="1156"/>
      <c r="V77" s="1156"/>
      <c r="W77" s="1156"/>
      <c r="X77" s="1156"/>
      <c r="Y77" s="1156"/>
      <c r="Z77" s="1157"/>
      <c r="AA77" s="734"/>
      <c r="AB77" s="1158"/>
      <c r="AC77" s="1158"/>
      <c r="AD77" s="1158"/>
      <c r="AE77" s="1158"/>
      <c r="AF77" s="1158"/>
      <c r="AG77" s="738"/>
      <c r="AH77" s="952"/>
      <c r="AI77" s="728"/>
      <c r="AJ77" s="1542"/>
      <c r="AK77" s="728"/>
      <c r="AL77" s="956"/>
      <c r="AM77" s="728"/>
      <c r="AN77" s="940"/>
    </row>
    <row r="78" spans="1:40" s="718" customFormat="1" ht="15" thickTop="1" x14ac:dyDescent="0.35">
      <c r="A78" s="937" t="s">
        <v>340</v>
      </c>
      <c r="B78" s="728" t="s">
        <v>606</v>
      </c>
      <c r="C78" s="1165" t="s">
        <v>755</v>
      </c>
      <c r="D78" s="1166" t="s">
        <v>755</v>
      </c>
      <c r="E78" s="1166" t="s">
        <v>755</v>
      </c>
      <c r="F78" s="1166" t="s">
        <v>755</v>
      </c>
      <c r="G78" s="1166" t="s">
        <v>755</v>
      </c>
      <c r="H78" s="1166" t="s">
        <v>755</v>
      </c>
      <c r="I78" s="1166" t="s">
        <v>755</v>
      </c>
      <c r="J78" s="1166" t="s">
        <v>755</v>
      </c>
      <c r="K78" s="1166" t="s">
        <v>755</v>
      </c>
      <c r="L78" s="1166" t="s">
        <v>755</v>
      </c>
      <c r="M78" s="1166" t="s">
        <v>755</v>
      </c>
      <c r="N78" s="1215" t="s">
        <v>755</v>
      </c>
      <c r="O78" s="1210" t="s">
        <v>755</v>
      </c>
      <c r="P78" s="1166" t="s">
        <v>755</v>
      </c>
      <c r="Q78" s="1166" t="s">
        <v>755</v>
      </c>
      <c r="R78" s="1166" t="s">
        <v>755</v>
      </c>
      <c r="S78" s="1166" t="s">
        <v>755</v>
      </c>
      <c r="T78" s="1166" t="s">
        <v>755</v>
      </c>
      <c r="U78" s="1166" t="s">
        <v>755</v>
      </c>
      <c r="V78" s="1166" t="s">
        <v>755</v>
      </c>
      <c r="W78" s="1166" t="s">
        <v>755</v>
      </c>
      <c r="X78" s="1166" t="s">
        <v>755</v>
      </c>
      <c r="Y78" s="1166" t="s">
        <v>755</v>
      </c>
      <c r="Z78" s="1167" t="s">
        <v>755</v>
      </c>
      <c r="AA78" s="734"/>
      <c r="AB78" s="1544" t="s">
        <v>755</v>
      </c>
      <c r="AC78" s="1549" t="s">
        <v>755</v>
      </c>
      <c r="AD78" s="1166" t="s">
        <v>755</v>
      </c>
      <c r="AE78" s="1549" t="s">
        <v>755</v>
      </c>
      <c r="AF78" s="1167" t="s">
        <v>755</v>
      </c>
      <c r="AG78" s="738"/>
      <c r="AH78" s="952">
        <v>1200000</v>
      </c>
      <c r="AI78" s="728" t="s">
        <v>608</v>
      </c>
      <c r="AJ78" s="1534">
        <v>46387</v>
      </c>
      <c r="AK78" s="728" t="s">
        <v>285</v>
      </c>
      <c r="AL78" s="836" t="s">
        <v>755</v>
      </c>
      <c r="AM78" s="1723" t="s">
        <v>609</v>
      </c>
      <c r="AN78" s="1724"/>
    </row>
    <row r="79" spans="1:40" s="718" customFormat="1" ht="15" thickBot="1" x14ac:dyDescent="0.4">
      <c r="A79" s="937" t="s">
        <v>340</v>
      </c>
      <c r="B79" s="728" t="s">
        <v>296</v>
      </c>
      <c r="C79" s="1168" t="s">
        <v>755</v>
      </c>
      <c r="D79" s="1169" t="s">
        <v>755</v>
      </c>
      <c r="E79" s="1169" t="s">
        <v>755</v>
      </c>
      <c r="F79" s="1169" t="s">
        <v>755</v>
      </c>
      <c r="G79" s="1169" t="s">
        <v>755</v>
      </c>
      <c r="H79" s="1169" t="s">
        <v>755</v>
      </c>
      <c r="I79" s="1169" t="s">
        <v>755</v>
      </c>
      <c r="J79" s="1169" t="s">
        <v>755</v>
      </c>
      <c r="K79" s="1169" t="s">
        <v>755</v>
      </c>
      <c r="L79" s="1169" t="s">
        <v>755</v>
      </c>
      <c r="M79" s="1169" t="s">
        <v>755</v>
      </c>
      <c r="N79" s="1216" t="s">
        <v>755</v>
      </c>
      <c r="O79" s="1211" t="s">
        <v>755</v>
      </c>
      <c r="P79" s="1169" t="s">
        <v>755</v>
      </c>
      <c r="Q79" s="1169" t="s">
        <v>755</v>
      </c>
      <c r="R79" s="1169" t="s">
        <v>755</v>
      </c>
      <c r="S79" s="1169" t="s">
        <v>755</v>
      </c>
      <c r="T79" s="1169" t="s">
        <v>755</v>
      </c>
      <c r="U79" s="1169" t="s">
        <v>755</v>
      </c>
      <c r="V79" s="1169" t="s">
        <v>755</v>
      </c>
      <c r="W79" s="1169" t="s">
        <v>755</v>
      </c>
      <c r="X79" s="1169" t="s">
        <v>755</v>
      </c>
      <c r="Y79" s="1169" t="s">
        <v>755</v>
      </c>
      <c r="Z79" s="1170" t="s">
        <v>755</v>
      </c>
      <c r="AA79" s="734"/>
      <c r="AB79" s="1545" t="s">
        <v>755</v>
      </c>
      <c r="AC79" s="1548" t="s">
        <v>755</v>
      </c>
      <c r="AD79" s="1169" t="s">
        <v>755</v>
      </c>
      <c r="AE79" s="1548" t="s">
        <v>755</v>
      </c>
      <c r="AF79" s="1170" t="s">
        <v>755</v>
      </c>
      <c r="AG79" s="741"/>
      <c r="AH79" s="963">
        <v>1000000</v>
      </c>
      <c r="AI79" s="964" t="s">
        <v>341</v>
      </c>
      <c r="AJ79" s="1535">
        <v>46387</v>
      </c>
      <c r="AK79" s="964" t="s">
        <v>285</v>
      </c>
      <c r="AL79" s="837" t="s">
        <v>755</v>
      </c>
      <c r="AM79" s="1721" t="s">
        <v>342</v>
      </c>
      <c r="AN79" s="1722"/>
    </row>
    <row r="80" spans="1:40" s="774" customFormat="1" ht="15.5" thickTop="1" thickBot="1" x14ac:dyDescent="0.4">
      <c r="A80" s="937"/>
      <c r="B80" s="879" t="s">
        <v>607</v>
      </c>
      <c r="C80" s="1212" t="s">
        <v>755</v>
      </c>
      <c r="D80" s="1213" t="s">
        <v>755</v>
      </c>
      <c r="E80" s="1213" t="s">
        <v>755</v>
      </c>
      <c r="F80" s="1213" t="s">
        <v>755</v>
      </c>
      <c r="G80" s="1213" t="s">
        <v>755</v>
      </c>
      <c r="H80" s="1213" t="s">
        <v>755</v>
      </c>
      <c r="I80" s="1213" t="s">
        <v>755</v>
      </c>
      <c r="J80" s="1213" t="s">
        <v>755</v>
      </c>
      <c r="K80" s="1213" t="s">
        <v>755</v>
      </c>
      <c r="L80" s="1213" t="s">
        <v>755</v>
      </c>
      <c r="M80" s="1213" t="s">
        <v>755</v>
      </c>
      <c r="N80" s="1217" t="s">
        <v>755</v>
      </c>
      <c r="O80" s="1213" t="s">
        <v>755</v>
      </c>
      <c r="P80" s="1213" t="s">
        <v>755</v>
      </c>
      <c r="Q80" s="1213" t="s">
        <v>755</v>
      </c>
      <c r="R80" s="1213" t="s">
        <v>755</v>
      </c>
      <c r="S80" s="1213" t="s">
        <v>755</v>
      </c>
      <c r="T80" s="1213" t="s">
        <v>755</v>
      </c>
      <c r="U80" s="1213" t="s">
        <v>755</v>
      </c>
      <c r="V80" s="1213" t="s">
        <v>755</v>
      </c>
      <c r="W80" s="1213" t="s">
        <v>755</v>
      </c>
      <c r="X80" s="1213" t="s">
        <v>755</v>
      </c>
      <c r="Y80" s="1213" t="s">
        <v>755</v>
      </c>
      <c r="Z80" s="1214" t="s">
        <v>755</v>
      </c>
      <c r="AA80" s="1155"/>
      <c r="AB80" s="1546" t="s">
        <v>755</v>
      </c>
      <c r="AC80" s="1550" t="s">
        <v>755</v>
      </c>
      <c r="AD80" s="1171" t="s">
        <v>755</v>
      </c>
      <c r="AE80" s="1550" t="s">
        <v>755</v>
      </c>
      <c r="AF80" s="1547" t="s">
        <v>755</v>
      </c>
      <c r="AG80" s="741"/>
      <c r="AH80" s="733"/>
      <c r="AJ80" s="1543"/>
    </row>
    <row r="81" spans="1:40" s="774" customFormat="1" ht="15" thickTop="1" x14ac:dyDescent="0.35">
      <c r="A81" s="937"/>
      <c r="B81" s="879"/>
      <c r="C81" s="1172"/>
      <c r="D81" s="1172"/>
      <c r="E81" s="1172"/>
      <c r="F81" s="1172"/>
      <c r="G81" s="1172"/>
      <c r="H81" s="1172"/>
      <c r="I81" s="1172"/>
      <c r="J81" s="1172"/>
      <c r="K81" s="1172"/>
      <c r="L81" s="1172"/>
      <c r="M81" s="1172"/>
      <c r="N81" s="1173"/>
      <c r="O81" s="1172"/>
      <c r="P81" s="1172"/>
      <c r="Q81" s="1172"/>
      <c r="R81" s="1172"/>
      <c r="S81" s="1172"/>
      <c r="T81" s="1172"/>
      <c r="U81" s="1172"/>
      <c r="V81" s="1172"/>
      <c r="W81" s="1172"/>
      <c r="X81" s="1172"/>
      <c r="Y81" s="1172"/>
      <c r="Z81" s="1173"/>
      <c r="AA81" s="1155"/>
      <c r="AB81" s="1174"/>
      <c r="AC81" s="1174"/>
      <c r="AD81" s="1174"/>
      <c r="AE81" s="1174"/>
      <c r="AF81" s="1174"/>
      <c r="AG81" s="741"/>
      <c r="AH81" s="733"/>
      <c r="AJ81" s="1543"/>
    </row>
    <row r="82" spans="1:40" s="774" customFormat="1" ht="15" thickBot="1" x14ac:dyDescent="0.4">
      <c r="A82" s="937"/>
      <c r="B82" s="956"/>
      <c r="C82" s="1172"/>
      <c r="D82" s="1172"/>
      <c r="E82" s="1172"/>
      <c r="F82" s="1172"/>
      <c r="G82" s="1172"/>
      <c r="H82" s="1172"/>
      <c r="I82" s="1172"/>
      <c r="J82" s="1172"/>
      <c r="K82" s="1172"/>
      <c r="L82" s="1172"/>
      <c r="M82" s="1172"/>
      <c r="N82" s="1173"/>
      <c r="O82" s="1172"/>
      <c r="P82" s="1172"/>
      <c r="Q82" s="1172"/>
      <c r="R82" s="1172"/>
      <c r="S82" s="1172"/>
      <c r="T82" s="1172"/>
      <c r="U82" s="1172"/>
      <c r="V82" s="1172"/>
      <c r="W82" s="1172"/>
      <c r="X82" s="1172"/>
      <c r="Y82" s="1172"/>
      <c r="Z82" s="1173"/>
      <c r="AA82" s="734"/>
      <c r="AB82" s="1174"/>
      <c r="AC82" s="1174"/>
      <c r="AD82" s="1174"/>
      <c r="AE82" s="1174"/>
      <c r="AF82" s="1174"/>
      <c r="AG82" s="742"/>
      <c r="AJ82" s="1537"/>
    </row>
    <row r="83" spans="1:40" s="718" customFormat="1" ht="15.5" thickTop="1" thickBot="1" x14ac:dyDescent="0.4">
      <c r="A83" s="941"/>
      <c r="B83" s="942" t="s">
        <v>343</v>
      </c>
      <c r="C83" s="1175" t="s">
        <v>755</v>
      </c>
      <c r="D83" s="1176" t="s">
        <v>755</v>
      </c>
      <c r="E83" s="1176" t="s">
        <v>755</v>
      </c>
      <c r="F83" s="1176" t="s">
        <v>755</v>
      </c>
      <c r="G83" s="1176" t="s">
        <v>755</v>
      </c>
      <c r="H83" s="1176" t="s">
        <v>755</v>
      </c>
      <c r="I83" s="1176" t="s">
        <v>755</v>
      </c>
      <c r="J83" s="1176" t="s">
        <v>755</v>
      </c>
      <c r="K83" s="1176" t="s">
        <v>755</v>
      </c>
      <c r="L83" s="1176" t="s">
        <v>755</v>
      </c>
      <c r="M83" s="1176" t="s">
        <v>755</v>
      </c>
      <c r="N83" s="1218" t="s">
        <v>755</v>
      </c>
      <c r="O83" s="1176" t="s">
        <v>755</v>
      </c>
      <c r="P83" s="1176" t="s">
        <v>755</v>
      </c>
      <c r="Q83" s="1176" t="s">
        <v>755</v>
      </c>
      <c r="R83" s="1176" t="s">
        <v>755</v>
      </c>
      <c r="S83" s="1176" t="s">
        <v>755</v>
      </c>
      <c r="T83" s="1176" t="s">
        <v>755</v>
      </c>
      <c r="U83" s="1176" t="s">
        <v>755</v>
      </c>
      <c r="V83" s="1176" t="s">
        <v>755</v>
      </c>
      <c r="W83" s="1176" t="s">
        <v>755</v>
      </c>
      <c r="X83" s="1176" t="s">
        <v>755</v>
      </c>
      <c r="Y83" s="1176" t="s">
        <v>755</v>
      </c>
      <c r="Z83" s="1177" t="s">
        <v>755</v>
      </c>
      <c r="AA83" s="734"/>
      <c r="AB83" s="1175" t="s">
        <v>755</v>
      </c>
      <c r="AC83" s="1551" t="s">
        <v>755</v>
      </c>
      <c r="AD83" s="1176" t="s">
        <v>755</v>
      </c>
      <c r="AE83" s="1551" t="s">
        <v>755</v>
      </c>
      <c r="AF83" s="1177" t="s">
        <v>755</v>
      </c>
      <c r="AG83" s="743"/>
      <c r="AJ83" s="1537"/>
    </row>
    <row r="84" spans="1:40" s="718" customFormat="1" ht="15" thickTop="1" x14ac:dyDescent="0.35">
      <c r="E84" s="273"/>
      <c r="H84" s="273"/>
      <c r="O84" s="774"/>
      <c r="P84" s="774"/>
      <c r="Q84" s="273"/>
      <c r="R84" s="774"/>
      <c r="S84" s="774"/>
      <c r="T84" s="273"/>
      <c r="U84" s="774"/>
      <c r="V84" s="774"/>
      <c r="W84" s="774"/>
      <c r="X84" s="774"/>
      <c r="Y84" s="774"/>
      <c r="Z84" s="774"/>
      <c r="AA84" s="734"/>
      <c r="AC84" s="774"/>
      <c r="AF84" s="774"/>
      <c r="AJ84" s="1537"/>
      <c r="AM84" s="740"/>
      <c r="AN84" s="740"/>
    </row>
    <row r="85" spans="1:40" s="718" customFormat="1" ht="14.5" x14ac:dyDescent="0.35">
      <c r="E85" s="273"/>
      <c r="H85" s="273"/>
      <c r="O85" s="774"/>
      <c r="P85" s="774"/>
      <c r="Q85" s="273"/>
      <c r="R85" s="774"/>
      <c r="S85" s="774"/>
      <c r="T85" s="273"/>
      <c r="U85" s="774"/>
      <c r="V85" s="774"/>
      <c r="W85" s="774"/>
      <c r="X85" s="774"/>
      <c r="Y85" s="774"/>
      <c r="Z85" s="774"/>
      <c r="AA85" s="734"/>
      <c r="AC85" s="774"/>
      <c r="AF85" s="774"/>
      <c r="AJ85" s="1537"/>
      <c r="AM85" s="744"/>
      <c r="AN85" s="744"/>
    </row>
    <row r="86" spans="1:40" s="718" customFormat="1" ht="14.5" x14ac:dyDescent="0.35">
      <c r="B86" s="739"/>
      <c r="E86" s="273"/>
      <c r="G86" s="745"/>
      <c r="H86" s="273"/>
      <c r="O86" s="774"/>
      <c r="P86" s="774"/>
      <c r="Q86" s="273"/>
      <c r="R86" s="774"/>
      <c r="S86" s="745"/>
      <c r="T86" s="273"/>
      <c r="U86" s="774"/>
      <c r="V86" s="774"/>
      <c r="W86" s="774"/>
      <c r="X86" s="774"/>
      <c r="Y86" s="774"/>
      <c r="Z86" s="774"/>
      <c r="AA86" s="734"/>
      <c r="AC86" s="774"/>
      <c r="AF86" s="774"/>
      <c r="AJ86" s="1537"/>
    </row>
    <row r="87" spans="1:40" s="718" customFormat="1" ht="14.5" x14ac:dyDescent="0.35">
      <c r="A87" s="746"/>
      <c r="B87" s="739"/>
      <c r="E87" s="273"/>
      <c r="H87" s="747"/>
      <c r="I87" s="737"/>
      <c r="O87" s="774"/>
      <c r="P87" s="774"/>
      <c r="Q87" s="273"/>
      <c r="R87" s="774"/>
      <c r="S87" s="774"/>
      <c r="T87" s="747"/>
      <c r="U87" s="737"/>
      <c r="V87" s="774"/>
      <c r="W87" s="774"/>
      <c r="X87" s="774"/>
      <c r="Y87" s="774"/>
      <c r="Z87" s="774"/>
      <c r="AA87" s="734"/>
      <c r="AC87" s="774"/>
      <c r="AF87" s="774"/>
      <c r="AJ87" s="1537"/>
    </row>
    <row r="88" spans="1:40" s="718" customFormat="1" ht="14.5" x14ac:dyDescent="0.35">
      <c r="B88" s="739"/>
      <c r="E88" s="748"/>
      <c r="H88" s="749"/>
      <c r="I88" s="739"/>
      <c r="O88" s="774"/>
      <c r="P88" s="774"/>
      <c r="Q88" s="748"/>
      <c r="R88" s="774"/>
      <c r="S88" s="774"/>
      <c r="T88" s="749"/>
      <c r="U88" s="739"/>
      <c r="V88" s="774"/>
      <c r="W88" s="774"/>
      <c r="X88" s="774"/>
      <c r="Y88" s="774"/>
      <c r="Z88" s="774"/>
      <c r="AA88" s="734"/>
      <c r="AC88" s="774"/>
      <c r="AF88" s="774"/>
      <c r="AJ88" s="1537"/>
    </row>
    <row r="89" spans="1:40" s="718" customFormat="1" ht="14.5" x14ac:dyDescent="0.35">
      <c r="B89" s="739"/>
      <c r="E89" s="273"/>
      <c r="H89" s="273"/>
      <c r="O89" s="774"/>
      <c r="P89" s="774"/>
      <c r="Q89" s="273"/>
      <c r="R89" s="774"/>
      <c r="S89" s="774"/>
      <c r="T89" s="273"/>
      <c r="U89" s="774"/>
      <c r="V89" s="774"/>
      <c r="W89" s="774"/>
      <c r="X89" s="774"/>
      <c r="Y89" s="774"/>
      <c r="Z89" s="774"/>
      <c r="AA89" s="734"/>
      <c r="AC89" s="774"/>
      <c r="AF89" s="774"/>
      <c r="AJ89" s="1537"/>
    </row>
    <row r="90" spans="1:40" s="718" customFormat="1" ht="14.5" x14ac:dyDescent="0.35">
      <c r="B90" s="739"/>
      <c r="E90" s="273"/>
      <c r="H90" s="273"/>
      <c r="O90" s="774"/>
      <c r="P90" s="774"/>
      <c r="Q90" s="273"/>
      <c r="R90" s="774"/>
      <c r="S90" s="774"/>
      <c r="T90" s="273"/>
      <c r="U90" s="774"/>
      <c r="V90" s="774"/>
      <c r="W90" s="774"/>
      <c r="X90" s="774"/>
      <c r="Y90" s="774"/>
      <c r="Z90" s="774"/>
      <c r="AA90" s="734"/>
      <c r="AC90" s="774"/>
      <c r="AF90" s="774"/>
      <c r="AJ90" s="1537"/>
    </row>
    <row r="91" spans="1:40" s="718" customFormat="1" ht="14.5" x14ac:dyDescent="0.35">
      <c r="B91" s="745"/>
      <c r="E91" s="273"/>
      <c r="H91" s="749"/>
      <c r="I91" s="739"/>
      <c r="O91" s="774"/>
      <c r="P91" s="774"/>
      <c r="Q91" s="273"/>
      <c r="R91" s="774"/>
      <c r="S91" s="774"/>
      <c r="T91" s="749"/>
      <c r="U91" s="739"/>
      <c r="V91" s="774"/>
      <c r="W91" s="774"/>
      <c r="X91" s="774"/>
      <c r="Y91" s="774"/>
      <c r="Z91" s="774"/>
      <c r="AA91" s="734"/>
      <c r="AC91" s="774"/>
      <c r="AF91" s="774"/>
      <c r="AJ91" s="1537"/>
    </row>
    <row r="92" spans="1:40" s="718" customFormat="1" ht="14.5" x14ac:dyDescent="0.35">
      <c r="E92" s="273"/>
      <c r="H92" s="273"/>
      <c r="O92" s="774"/>
      <c r="P92" s="774"/>
      <c r="Q92" s="273"/>
      <c r="R92" s="774"/>
      <c r="S92" s="774"/>
      <c r="T92" s="273"/>
      <c r="U92" s="774"/>
      <c r="V92" s="774"/>
      <c r="W92" s="774"/>
      <c r="X92" s="774"/>
      <c r="Y92" s="774"/>
      <c r="Z92" s="774"/>
      <c r="AA92" s="734"/>
      <c r="AC92" s="774"/>
      <c r="AF92" s="774"/>
      <c r="AJ92" s="1537"/>
    </row>
    <row r="93" spans="1:40" s="718" customFormat="1" ht="14.5" x14ac:dyDescent="0.35">
      <c r="E93" s="273"/>
      <c r="H93" s="273"/>
      <c r="O93" s="774"/>
      <c r="P93" s="774"/>
      <c r="Q93" s="273"/>
      <c r="R93" s="774"/>
      <c r="S93" s="774"/>
      <c r="T93" s="273"/>
      <c r="U93" s="774"/>
      <c r="V93" s="774"/>
      <c r="W93" s="774"/>
      <c r="X93" s="774"/>
      <c r="Y93" s="774"/>
      <c r="Z93" s="774"/>
      <c r="AA93" s="734"/>
      <c r="AC93" s="774"/>
      <c r="AF93" s="774"/>
      <c r="AJ93" s="1537"/>
    </row>
    <row r="94" spans="1:40" s="718" customFormat="1" ht="14.5" x14ac:dyDescent="0.35">
      <c r="E94" s="273"/>
      <c r="H94" s="273"/>
      <c r="O94" s="774"/>
      <c r="P94" s="774"/>
      <c r="Q94" s="273"/>
      <c r="R94" s="774"/>
      <c r="S94" s="774"/>
      <c r="T94" s="273"/>
      <c r="U94" s="774"/>
      <c r="V94" s="774"/>
      <c r="W94" s="774"/>
      <c r="X94" s="774"/>
      <c r="Y94" s="774"/>
      <c r="Z94" s="774"/>
      <c r="AA94" s="734"/>
      <c r="AC94" s="774"/>
      <c r="AF94" s="774"/>
      <c r="AJ94" s="1537"/>
    </row>
    <row r="95" spans="1:40" s="718" customFormat="1" ht="14.5" x14ac:dyDescent="0.35">
      <c r="E95" s="273"/>
      <c r="H95" s="273"/>
      <c r="O95" s="774"/>
      <c r="P95" s="774"/>
      <c r="Q95" s="273"/>
      <c r="R95" s="774"/>
      <c r="S95" s="774"/>
      <c r="T95" s="273"/>
      <c r="U95" s="774"/>
      <c r="V95" s="774"/>
      <c r="W95" s="774"/>
      <c r="X95" s="774"/>
      <c r="Y95" s="774"/>
      <c r="Z95" s="774"/>
      <c r="AA95" s="734"/>
      <c r="AC95" s="774"/>
      <c r="AF95" s="774"/>
      <c r="AJ95" s="1537"/>
    </row>
    <row r="98" spans="2:15" x14ac:dyDescent="0.35">
      <c r="B98" s="119"/>
    </row>
    <row r="99" spans="2:15" x14ac:dyDescent="0.35">
      <c r="B99" s="119"/>
      <c r="C99" s="118"/>
      <c r="O99" s="118"/>
    </row>
  </sheetData>
  <mergeCells count="2">
    <mergeCell ref="AM79:AN79"/>
    <mergeCell ref="AM78:AN78"/>
  </mergeCells>
  <hyperlinks>
    <hyperlink ref="D6" r:id="rId1" xr:uid="{00000000-0004-0000-0C00-000000000000}"/>
  </hyperlinks>
  <pageMargins left="0.7" right="0.7" top="0.75" bottom="0.75" header="0.3" footer="0.3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AG295"/>
  <sheetViews>
    <sheetView zoomScale="80" zoomScaleNormal="80" workbookViewId="0">
      <selection activeCell="D3" sqref="D3"/>
    </sheetView>
  </sheetViews>
  <sheetFormatPr defaultColWidth="12.81640625" defaultRowHeight="14.5" x14ac:dyDescent="0.35"/>
  <cols>
    <col min="1" max="1" width="19.7265625" customWidth="1"/>
    <col min="2" max="2" width="44" customWidth="1"/>
    <col min="3" max="5" width="14.54296875" style="1" bestFit="1" customWidth="1"/>
    <col min="6" max="6" width="4.54296875" style="1" customWidth="1"/>
    <col min="7" max="8" width="15.1796875" style="1" bestFit="1" customWidth="1"/>
    <col min="9" max="9" width="4.54296875" customWidth="1"/>
    <col min="10" max="12" width="13.453125" bestFit="1" customWidth="1"/>
    <col min="13" max="19" width="12.26953125" bestFit="1" customWidth="1"/>
    <col min="20" max="24" width="13.453125" bestFit="1" customWidth="1"/>
    <col min="25" max="31" width="12.26953125" bestFit="1" customWidth="1"/>
    <col min="32" max="33" width="13.453125" bestFit="1" customWidth="1"/>
  </cols>
  <sheetData>
    <row r="1" spans="1:33" ht="18.5" x14ac:dyDescent="0.45">
      <c r="A1" s="92" t="s">
        <v>52</v>
      </c>
    </row>
    <row r="2" spans="1:33" ht="15.5" x14ac:dyDescent="0.35">
      <c r="A2" s="252" t="s">
        <v>748</v>
      </c>
    </row>
    <row r="3" spans="1:33" ht="20.5" x14ac:dyDescent="0.45">
      <c r="A3" s="93" t="s">
        <v>344</v>
      </c>
      <c r="D3" s="1729" t="s">
        <v>700</v>
      </c>
      <c r="K3" s="1692" t="s">
        <v>760</v>
      </c>
    </row>
    <row r="4" spans="1:33" ht="28.75" customHeight="1" x14ac:dyDescent="0.5">
      <c r="A4" s="120"/>
    </row>
    <row r="5" spans="1:33" s="43" customFormat="1" x14ac:dyDescent="0.35">
      <c r="B5" s="791" t="s">
        <v>231</v>
      </c>
      <c r="C5" s="710">
        <v>365</v>
      </c>
      <c r="D5" s="710">
        <v>365</v>
      </c>
      <c r="E5" s="710">
        <v>366</v>
      </c>
      <c r="F5" s="710"/>
      <c r="G5" s="710"/>
      <c r="H5" s="710"/>
      <c r="I5" s="711"/>
      <c r="J5" s="711">
        <f t="shared" ref="J5:T5" si="0">_xlfn.DAYS(K6,J6)</f>
        <v>31</v>
      </c>
      <c r="K5" s="711">
        <f t="shared" si="0"/>
        <v>28</v>
      </c>
      <c r="L5" s="711">
        <f t="shared" si="0"/>
        <v>31</v>
      </c>
      <c r="M5" s="711">
        <f t="shared" si="0"/>
        <v>30</v>
      </c>
      <c r="N5" s="711">
        <f t="shared" si="0"/>
        <v>31</v>
      </c>
      <c r="O5" s="711">
        <f t="shared" si="0"/>
        <v>30</v>
      </c>
      <c r="P5" s="711">
        <f t="shared" si="0"/>
        <v>31</v>
      </c>
      <c r="Q5" s="711">
        <f t="shared" si="0"/>
        <v>31</v>
      </c>
      <c r="R5" s="711">
        <f t="shared" si="0"/>
        <v>30</v>
      </c>
      <c r="S5" s="711">
        <f t="shared" si="0"/>
        <v>31</v>
      </c>
      <c r="T5" s="711">
        <f t="shared" si="0"/>
        <v>30</v>
      </c>
      <c r="U5" s="711">
        <v>31</v>
      </c>
      <c r="V5" s="711">
        <f t="shared" ref="V5" si="1">_xlfn.DAYS(W6,V6)</f>
        <v>31</v>
      </c>
      <c r="W5" s="711">
        <f t="shared" ref="W5" si="2">_xlfn.DAYS(X6,W6)</f>
        <v>28</v>
      </c>
      <c r="X5" s="711">
        <f t="shared" ref="X5" si="3">_xlfn.DAYS(Y6,X6)</f>
        <v>31</v>
      </c>
      <c r="Y5" s="711">
        <f t="shared" ref="Y5" si="4">_xlfn.DAYS(Z6,Y6)</f>
        <v>30</v>
      </c>
      <c r="Z5" s="711">
        <f t="shared" ref="Z5" si="5">_xlfn.DAYS(AA6,Z6)</f>
        <v>31</v>
      </c>
      <c r="AA5" s="711">
        <f t="shared" ref="AA5" si="6">_xlfn.DAYS(AB6,AA6)</f>
        <v>30</v>
      </c>
      <c r="AB5" s="711">
        <f t="shared" ref="AB5" si="7">_xlfn.DAYS(AC6,AB6)</f>
        <v>31</v>
      </c>
      <c r="AC5" s="711">
        <f t="shared" ref="AC5" si="8">_xlfn.DAYS(AD6,AC6)</f>
        <v>31</v>
      </c>
      <c r="AD5" s="711">
        <f t="shared" ref="AD5" si="9">_xlfn.DAYS(AE6,AD6)</f>
        <v>30</v>
      </c>
      <c r="AE5" s="711">
        <f t="shared" ref="AE5" si="10">_xlfn.DAYS(AF6,AE6)</f>
        <v>31</v>
      </c>
      <c r="AF5" s="711">
        <f t="shared" ref="AF5" si="11">_xlfn.DAYS(AG6,AF6)</f>
        <v>30</v>
      </c>
      <c r="AG5" s="711">
        <v>31</v>
      </c>
    </row>
    <row r="6" spans="1:33" s="158" customFormat="1" ht="36.75" customHeight="1" thickBot="1" x14ac:dyDescent="0.4">
      <c r="C6" s="486">
        <v>2025</v>
      </c>
      <c r="D6" s="486">
        <v>2026</v>
      </c>
      <c r="E6" s="487" t="s">
        <v>722</v>
      </c>
      <c r="F6" s="1597"/>
      <c r="G6" s="1596" t="s">
        <v>715</v>
      </c>
      <c r="H6" s="1596" t="s">
        <v>716</v>
      </c>
      <c r="J6" s="859">
        <v>45658</v>
      </c>
      <c r="K6" s="860">
        <v>45689</v>
      </c>
      <c r="L6" s="860">
        <v>45717</v>
      </c>
      <c r="M6" s="860">
        <v>45748</v>
      </c>
      <c r="N6" s="860">
        <v>45778</v>
      </c>
      <c r="O6" s="860">
        <v>45809</v>
      </c>
      <c r="P6" s="860">
        <v>45839</v>
      </c>
      <c r="Q6" s="860">
        <v>45870</v>
      </c>
      <c r="R6" s="860">
        <v>45901</v>
      </c>
      <c r="S6" s="860">
        <v>45931</v>
      </c>
      <c r="T6" s="860">
        <v>45962</v>
      </c>
      <c r="U6" s="860">
        <v>45992</v>
      </c>
      <c r="V6" s="859">
        <v>46023</v>
      </c>
      <c r="W6" s="860">
        <v>46054</v>
      </c>
      <c r="X6" s="860">
        <v>46082</v>
      </c>
      <c r="Y6" s="860">
        <v>46113</v>
      </c>
      <c r="Z6" s="860">
        <v>46143</v>
      </c>
      <c r="AA6" s="860">
        <v>46174</v>
      </c>
      <c r="AB6" s="860">
        <v>46204</v>
      </c>
      <c r="AC6" s="860">
        <v>46235</v>
      </c>
      <c r="AD6" s="860">
        <v>46266</v>
      </c>
      <c r="AE6" s="860">
        <v>46296</v>
      </c>
      <c r="AF6" s="860">
        <v>46327</v>
      </c>
      <c r="AG6" s="861">
        <v>46357</v>
      </c>
    </row>
    <row r="7" spans="1:33" s="43" customFormat="1" ht="15" thickBot="1" x14ac:dyDescent="0.4">
      <c r="A7" s="41" t="s">
        <v>345</v>
      </c>
      <c r="C7" s="645"/>
      <c r="D7" s="645"/>
      <c r="E7" s="646"/>
      <c r="F7" s="646"/>
      <c r="G7" s="647"/>
      <c r="H7" s="647"/>
      <c r="J7" s="348"/>
      <c r="K7" s="648"/>
      <c r="L7" s="648"/>
      <c r="M7" s="648"/>
      <c r="N7" s="648"/>
      <c r="O7" s="648"/>
      <c r="P7" s="648"/>
      <c r="Q7" s="648"/>
      <c r="R7" s="648"/>
      <c r="S7" s="648"/>
      <c r="T7" s="648"/>
      <c r="U7" s="648"/>
      <c r="V7" s="348"/>
      <c r="W7" s="648"/>
      <c r="X7" s="648"/>
      <c r="Y7" s="648"/>
      <c r="Z7" s="648"/>
      <c r="AA7" s="648"/>
      <c r="AB7" s="648"/>
      <c r="AC7" s="648"/>
      <c r="AD7" s="648"/>
      <c r="AE7" s="648"/>
      <c r="AF7" s="648"/>
      <c r="AG7" s="649"/>
    </row>
    <row r="8" spans="1:33" s="43" customFormat="1" x14ac:dyDescent="0.35">
      <c r="B8" s="43" t="s">
        <v>24</v>
      </c>
      <c r="C8" s="650">
        <v>5.370000000000001</v>
      </c>
      <c r="D8" s="650">
        <v>5.0266666666666673</v>
      </c>
      <c r="E8" s="650">
        <v>5.0158333333333323</v>
      </c>
      <c r="F8" s="650"/>
      <c r="G8" s="650">
        <v>0.35416666666666874</v>
      </c>
      <c r="H8" s="650">
        <v>-0.34333333333333371</v>
      </c>
      <c r="J8" s="651">
        <v>9.5</v>
      </c>
      <c r="K8" s="652">
        <v>8.6300000000000008</v>
      </c>
      <c r="L8" s="652">
        <v>5.85</v>
      </c>
      <c r="M8" s="652">
        <v>3.32</v>
      </c>
      <c r="N8" s="652">
        <v>3.07</v>
      </c>
      <c r="O8" s="652">
        <v>3.27</v>
      </c>
      <c r="P8" s="652">
        <v>3.81</v>
      </c>
      <c r="Q8" s="652">
        <v>3.92</v>
      </c>
      <c r="R8" s="652">
        <v>3.81</v>
      </c>
      <c r="S8" s="652">
        <v>3.75</v>
      </c>
      <c r="T8" s="652">
        <v>7.04</v>
      </c>
      <c r="U8" s="652">
        <v>8.4700000000000006</v>
      </c>
      <c r="V8" s="651">
        <v>8.58</v>
      </c>
      <c r="W8" s="652">
        <v>7.91</v>
      </c>
      <c r="X8" s="652">
        <v>5.38</v>
      </c>
      <c r="Y8" s="652">
        <v>3.13</v>
      </c>
      <c r="Z8" s="652">
        <v>3.08</v>
      </c>
      <c r="AA8" s="652">
        <v>3.2</v>
      </c>
      <c r="AB8" s="652">
        <v>3.62</v>
      </c>
      <c r="AC8" s="652">
        <v>3.67</v>
      </c>
      <c r="AD8" s="652">
        <v>3.64</v>
      </c>
      <c r="AE8" s="652">
        <v>3.64</v>
      </c>
      <c r="AF8" s="652">
        <v>6.49</v>
      </c>
      <c r="AG8" s="653">
        <v>7.98</v>
      </c>
    </row>
    <row r="9" spans="1:33" s="43" customFormat="1" x14ac:dyDescent="0.35">
      <c r="B9" s="43" t="s">
        <v>337</v>
      </c>
      <c r="C9" s="654">
        <v>2.8458333333333332</v>
      </c>
      <c r="D9" s="654">
        <v>2.9816666666666669</v>
      </c>
      <c r="E9" s="654">
        <v>2.3833333333333333</v>
      </c>
      <c r="F9" s="654"/>
      <c r="G9" s="654">
        <v>0.46249999999999991</v>
      </c>
      <c r="H9" s="654">
        <v>0.13583333333333369</v>
      </c>
      <c r="J9" s="655">
        <v>3.09</v>
      </c>
      <c r="K9" s="656">
        <v>3.08</v>
      </c>
      <c r="L9" s="656">
        <v>2.85</v>
      </c>
      <c r="M9" s="656">
        <v>2.67</v>
      </c>
      <c r="N9" s="656">
        <v>2.5299999999999998</v>
      </c>
      <c r="O9" s="656">
        <v>2.54</v>
      </c>
      <c r="P9" s="656">
        <v>2.6</v>
      </c>
      <c r="Q9" s="656">
        <v>2.65</v>
      </c>
      <c r="R9" s="656">
        <v>2.75</v>
      </c>
      <c r="S9" s="656">
        <v>2.85</v>
      </c>
      <c r="T9" s="656">
        <v>3.12</v>
      </c>
      <c r="U9" s="656">
        <v>3.42</v>
      </c>
      <c r="V9" s="655">
        <v>3.62</v>
      </c>
      <c r="W9" s="656">
        <v>3.57</v>
      </c>
      <c r="X9" s="656">
        <v>3.08</v>
      </c>
      <c r="Y9" s="656">
        <v>2.71</v>
      </c>
      <c r="Z9" s="656">
        <v>2.5299999999999998</v>
      </c>
      <c r="AA9" s="656">
        <v>2.63</v>
      </c>
      <c r="AB9" s="656">
        <v>2.7</v>
      </c>
      <c r="AC9" s="656">
        <v>2.73</v>
      </c>
      <c r="AD9" s="656">
        <v>2.75</v>
      </c>
      <c r="AE9" s="656">
        <v>2.82</v>
      </c>
      <c r="AF9" s="656">
        <v>3.17</v>
      </c>
      <c r="AG9" s="657">
        <v>3.47</v>
      </c>
    </row>
    <row r="10" spans="1:33" s="43" customFormat="1" x14ac:dyDescent="0.35">
      <c r="B10" s="43" t="s">
        <v>476</v>
      </c>
      <c r="C10" s="654">
        <v>4.6274999999999995</v>
      </c>
      <c r="D10" s="654">
        <v>4.4749999999999988</v>
      </c>
      <c r="E10" s="654">
        <v>4.2974999999999994</v>
      </c>
      <c r="F10" s="654"/>
      <c r="G10" s="654">
        <v>0.33000000000000007</v>
      </c>
      <c r="H10" s="654">
        <v>-0.15250000000000075</v>
      </c>
      <c r="J10" s="655">
        <v>7.12</v>
      </c>
      <c r="K10" s="656">
        <v>6.58</v>
      </c>
      <c r="L10" s="656">
        <v>4.41</v>
      </c>
      <c r="M10" s="656">
        <v>3.51</v>
      </c>
      <c r="N10" s="656">
        <v>3.29</v>
      </c>
      <c r="O10" s="656">
        <v>3.48</v>
      </c>
      <c r="P10" s="656">
        <v>3.95</v>
      </c>
      <c r="Q10" s="656">
        <v>4.03</v>
      </c>
      <c r="R10" s="656">
        <v>3.9</v>
      </c>
      <c r="S10" s="656">
        <v>3.79</v>
      </c>
      <c r="T10" s="656">
        <v>5.03</v>
      </c>
      <c r="U10" s="656">
        <v>6.44</v>
      </c>
      <c r="V10" s="655">
        <v>6.71</v>
      </c>
      <c r="W10" s="656">
        <v>6.35</v>
      </c>
      <c r="X10" s="656">
        <v>4.74</v>
      </c>
      <c r="Y10" s="656">
        <v>3.29</v>
      </c>
      <c r="Z10" s="656">
        <v>3.27</v>
      </c>
      <c r="AA10" s="656">
        <v>3.37</v>
      </c>
      <c r="AB10" s="656">
        <v>3.76</v>
      </c>
      <c r="AC10" s="656">
        <v>3.8</v>
      </c>
      <c r="AD10" s="656">
        <v>3.74</v>
      </c>
      <c r="AE10" s="656">
        <v>3.69</v>
      </c>
      <c r="AF10" s="656">
        <v>4.8600000000000003</v>
      </c>
      <c r="AG10" s="657">
        <v>6.12</v>
      </c>
    </row>
    <row r="11" spans="1:33" s="43" customFormat="1" x14ac:dyDescent="0.35">
      <c r="B11" s="43" t="s">
        <v>290</v>
      </c>
      <c r="C11" s="654">
        <v>4.5458333333333334</v>
      </c>
      <c r="D11" s="654">
        <v>4.4216666666666669</v>
      </c>
      <c r="E11" s="654">
        <v>4.2133333333333329</v>
      </c>
      <c r="F11" s="654"/>
      <c r="G11" s="654">
        <v>0.33250000000000046</v>
      </c>
      <c r="H11" s="654">
        <v>-0.12416666666666654</v>
      </c>
      <c r="J11" s="655">
        <v>6.74</v>
      </c>
      <c r="K11" s="656">
        <v>6.41</v>
      </c>
      <c r="L11" s="656">
        <v>4.7</v>
      </c>
      <c r="M11" s="656">
        <v>3.53</v>
      </c>
      <c r="N11" s="656">
        <v>3.21</v>
      </c>
      <c r="O11" s="656">
        <v>3.37</v>
      </c>
      <c r="P11" s="656">
        <v>3.84</v>
      </c>
      <c r="Q11" s="656">
        <v>3.89</v>
      </c>
      <c r="R11" s="656">
        <v>3.84</v>
      </c>
      <c r="S11" s="656">
        <v>3.74</v>
      </c>
      <c r="T11" s="656">
        <v>4.92</v>
      </c>
      <c r="U11" s="656">
        <v>6.36</v>
      </c>
      <c r="V11" s="655">
        <v>6.59</v>
      </c>
      <c r="W11" s="656">
        <v>6.23</v>
      </c>
      <c r="X11" s="656">
        <v>4.67</v>
      </c>
      <c r="Y11" s="656">
        <v>3.44</v>
      </c>
      <c r="Z11" s="656">
        <v>2.99</v>
      </c>
      <c r="AA11" s="656">
        <v>3.17</v>
      </c>
      <c r="AB11" s="656">
        <v>3.78</v>
      </c>
      <c r="AC11" s="656">
        <v>3.83</v>
      </c>
      <c r="AD11" s="656">
        <v>3.77</v>
      </c>
      <c r="AE11" s="656">
        <v>3.62</v>
      </c>
      <c r="AF11" s="656">
        <v>4.82</v>
      </c>
      <c r="AG11" s="657">
        <v>6.15</v>
      </c>
    </row>
    <row r="12" spans="1:33" s="43" customFormat="1" x14ac:dyDescent="0.35">
      <c r="B12" s="43" t="s">
        <v>346</v>
      </c>
      <c r="C12" s="654">
        <v>2.6391666666666667</v>
      </c>
      <c r="D12" s="654">
        <v>2.7850000000000001</v>
      </c>
      <c r="E12" s="654">
        <v>2</v>
      </c>
      <c r="F12" s="654"/>
      <c r="G12" s="654">
        <v>0.63916666666666666</v>
      </c>
      <c r="H12" s="654">
        <v>0.14583333333333348</v>
      </c>
      <c r="J12" s="655">
        <v>2.97</v>
      </c>
      <c r="K12" s="656">
        <v>2.96</v>
      </c>
      <c r="L12" s="656">
        <v>2.73</v>
      </c>
      <c r="M12" s="656">
        <v>2.4</v>
      </c>
      <c r="N12" s="656">
        <v>2.27</v>
      </c>
      <c r="O12" s="656">
        <v>2.2799999999999998</v>
      </c>
      <c r="P12" s="656">
        <v>2.34</v>
      </c>
      <c r="Q12" s="656">
        <v>2.38</v>
      </c>
      <c r="R12" s="656">
        <v>2.48</v>
      </c>
      <c r="S12" s="656">
        <v>2.58</v>
      </c>
      <c r="T12" s="656">
        <v>2.99</v>
      </c>
      <c r="U12" s="656">
        <v>3.29</v>
      </c>
      <c r="V12" s="655">
        <v>3.49</v>
      </c>
      <c r="W12" s="656">
        <v>3.43</v>
      </c>
      <c r="X12" s="656">
        <v>2.95</v>
      </c>
      <c r="Y12" s="656">
        <v>2.4700000000000002</v>
      </c>
      <c r="Z12" s="656">
        <v>2.2999999999999998</v>
      </c>
      <c r="AA12" s="656">
        <v>2.39</v>
      </c>
      <c r="AB12" s="656">
        <v>2.46</v>
      </c>
      <c r="AC12" s="656">
        <v>2.4900000000000002</v>
      </c>
      <c r="AD12" s="656">
        <v>2.5099999999999998</v>
      </c>
      <c r="AE12" s="656">
        <v>2.57</v>
      </c>
      <c r="AF12" s="656">
        <v>3.03</v>
      </c>
      <c r="AG12" s="657">
        <v>3.33</v>
      </c>
    </row>
    <row r="13" spans="1:33" s="43" customFormat="1" x14ac:dyDescent="0.35">
      <c r="C13" s="658"/>
      <c r="D13" s="658"/>
      <c r="E13" s="658"/>
      <c r="F13" s="658"/>
      <c r="G13" s="658"/>
      <c r="H13" s="658"/>
      <c r="J13" s="374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374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59"/>
    </row>
    <row r="14" spans="1:33" s="43" customFormat="1" ht="15" thickBot="1" x14ac:dyDescent="0.4">
      <c r="A14" s="41" t="s">
        <v>347</v>
      </c>
      <c r="C14" s="658"/>
      <c r="D14" s="658"/>
      <c r="E14" s="658"/>
      <c r="F14" s="658"/>
      <c r="G14" s="658"/>
      <c r="H14" s="658"/>
      <c r="J14" s="660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660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661"/>
    </row>
    <row r="15" spans="1:33" s="43" customFormat="1" ht="15" thickTop="1" x14ac:dyDescent="0.35">
      <c r="A15" s="43" t="s">
        <v>348</v>
      </c>
      <c r="B15" s="43" t="s">
        <v>349</v>
      </c>
      <c r="C15" s="203" t="s">
        <v>756</v>
      </c>
      <c r="D15" s="204" t="s">
        <v>756</v>
      </c>
      <c r="E15" s="204" t="s">
        <v>756</v>
      </c>
      <c r="F15" s="1621"/>
      <c r="G15" s="204" t="s">
        <v>756</v>
      </c>
      <c r="H15" s="205" t="s">
        <v>756</v>
      </c>
      <c r="J15" s="670" t="s">
        <v>756</v>
      </c>
      <c r="K15" s="671" t="s">
        <v>756</v>
      </c>
      <c r="L15" s="671" t="s">
        <v>756</v>
      </c>
      <c r="M15" s="671" t="s">
        <v>756</v>
      </c>
      <c r="N15" s="671" t="s">
        <v>756</v>
      </c>
      <c r="O15" s="671" t="s">
        <v>756</v>
      </c>
      <c r="P15" s="671" t="s">
        <v>756</v>
      </c>
      <c r="Q15" s="671" t="s">
        <v>756</v>
      </c>
      <c r="R15" s="671" t="s">
        <v>756</v>
      </c>
      <c r="S15" s="671" t="s">
        <v>756</v>
      </c>
      <c r="T15" s="671" t="s">
        <v>756</v>
      </c>
      <c r="U15" s="671" t="s">
        <v>756</v>
      </c>
      <c r="V15" s="1263" t="s">
        <v>756</v>
      </c>
      <c r="W15" s="671" t="s">
        <v>756</v>
      </c>
      <c r="X15" s="671" t="s">
        <v>756</v>
      </c>
      <c r="Y15" s="671" t="s">
        <v>756</v>
      </c>
      <c r="Z15" s="671" t="s">
        <v>756</v>
      </c>
      <c r="AA15" s="671" t="s">
        <v>756</v>
      </c>
      <c r="AB15" s="671" t="s">
        <v>756</v>
      </c>
      <c r="AC15" s="671" t="s">
        <v>756</v>
      </c>
      <c r="AD15" s="671" t="s">
        <v>756</v>
      </c>
      <c r="AE15" s="671" t="s">
        <v>756</v>
      </c>
      <c r="AF15" s="671" t="s">
        <v>756</v>
      </c>
      <c r="AG15" s="672" t="s">
        <v>756</v>
      </c>
    </row>
    <row r="16" spans="1:33" s="43" customFormat="1" x14ac:dyDescent="0.35">
      <c r="A16" s="43" t="s">
        <v>350</v>
      </c>
      <c r="B16" s="43" t="s">
        <v>351</v>
      </c>
      <c r="C16" s="662" t="s">
        <v>756</v>
      </c>
      <c r="D16" s="663" t="s">
        <v>756</v>
      </c>
      <c r="E16" s="663" t="s">
        <v>756</v>
      </c>
      <c r="F16" s="695"/>
      <c r="G16" s="663" t="s">
        <v>756</v>
      </c>
      <c r="H16" s="664" t="s">
        <v>756</v>
      </c>
      <c r="J16" s="662" t="s">
        <v>756</v>
      </c>
      <c r="K16" s="663" t="s">
        <v>756</v>
      </c>
      <c r="L16" s="663" t="s">
        <v>756</v>
      </c>
      <c r="M16" s="663" t="s">
        <v>756</v>
      </c>
      <c r="N16" s="663" t="s">
        <v>756</v>
      </c>
      <c r="O16" s="663" t="s">
        <v>756</v>
      </c>
      <c r="P16" s="663" t="s">
        <v>756</v>
      </c>
      <c r="Q16" s="663" t="s">
        <v>756</v>
      </c>
      <c r="R16" s="663" t="s">
        <v>756</v>
      </c>
      <c r="S16" s="663" t="s">
        <v>756</v>
      </c>
      <c r="T16" s="663" t="s">
        <v>756</v>
      </c>
      <c r="U16" s="663" t="s">
        <v>756</v>
      </c>
      <c r="V16" s="1250" t="s">
        <v>756</v>
      </c>
      <c r="W16" s="663" t="s">
        <v>756</v>
      </c>
      <c r="X16" s="663" t="s">
        <v>756</v>
      </c>
      <c r="Y16" s="663" t="s">
        <v>756</v>
      </c>
      <c r="Z16" s="663" t="s">
        <v>756</v>
      </c>
      <c r="AA16" s="663" t="s">
        <v>756</v>
      </c>
      <c r="AB16" s="663" t="s">
        <v>756</v>
      </c>
      <c r="AC16" s="663" t="s">
        <v>756</v>
      </c>
      <c r="AD16" s="663" t="s">
        <v>756</v>
      </c>
      <c r="AE16" s="663" t="s">
        <v>756</v>
      </c>
      <c r="AF16" s="663" t="s">
        <v>756</v>
      </c>
      <c r="AG16" s="664" t="s">
        <v>756</v>
      </c>
    </row>
    <row r="17" spans="1:33" s="43" customFormat="1" ht="15" thickBot="1" x14ac:dyDescent="0.4">
      <c r="B17" s="665" t="s">
        <v>352</v>
      </c>
      <c r="C17" s="238" t="s">
        <v>756</v>
      </c>
      <c r="D17" s="77" t="s">
        <v>756</v>
      </c>
      <c r="E17" s="77" t="s">
        <v>756</v>
      </c>
      <c r="F17" s="1622"/>
      <c r="G17" s="77" t="s">
        <v>756</v>
      </c>
      <c r="H17" s="78" t="s">
        <v>756</v>
      </c>
      <c r="J17" s="238" t="s">
        <v>756</v>
      </c>
      <c r="K17" s="77" t="s">
        <v>756</v>
      </c>
      <c r="L17" s="77" t="s">
        <v>756</v>
      </c>
      <c r="M17" s="77" t="s">
        <v>756</v>
      </c>
      <c r="N17" s="77" t="s">
        <v>756</v>
      </c>
      <c r="O17" s="77" t="s">
        <v>756</v>
      </c>
      <c r="P17" s="77" t="s">
        <v>756</v>
      </c>
      <c r="Q17" s="77" t="s">
        <v>756</v>
      </c>
      <c r="R17" s="77" t="s">
        <v>756</v>
      </c>
      <c r="S17" s="77" t="s">
        <v>756</v>
      </c>
      <c r="T17" s="77" t="s">
        <v>756</v>
      </c>
      <c r="U17" s="77" t="s">
        <v>756</v>
      </c>
      <c r="V17" s="1251" t="s">
        <v>756</v>
      </c>
      <c r="W17" s="77" t="s">
        <v>756</v>
      </c>
      <c r="X17" s="77" t="s">
        <v>756</v>
      </c>
      <c r="Y17" s="77" t="s">
        <v>756</v>
      </c>
      <c r="Z17" s="77" t="s">
        <v>756</v>
      </c>
      <c r="AA17" s="77" t="s">
        <v>756</v>
      </c>
      <c r="AB17" s="77" t="s">
        <v>756</v>
      </c>
      <c r="AC17" s="77" t="s">
        <v>756</v>
      </c>
      <c r="AD17" s="77" t="s">
        <v>756</v>
      </c>
      <c r="AE17" s="77" t="s">
        <v>756</v>
      </c>
      <c r="AF17" s="77" t="s">
        <v>756</v>
      </c>
      <c r="AG17" s="78" t="s">
        <v>756</v>
      </c>
    </row>
    <row r="18" spans="1:33" s="43" customFormat="1" ht="15.5" thickTop="1" thickBot="1" x14ac:dyDescent="0.4">
      <c r="C18" s="658"/>
      <c r="D18" s="658"/>
      <c r="E18" s="658"/>
      <c r="F18" s="658"/>
      <c r="G18" s="658"/>
      <c r="H18" s="658"/>
      <c r="J18" s="666"/>
      <c r="K18" s="648"/>
      <c r="L18" s="648"/>
      <c r="M18" s="648"/>
      <c r="N18" s="648"/>
      <c r="O18" s="648"/>
      <c r="P18" s="648"/>
      <c r="Q18" s="648"/>
      <c r="R18" s="648"/>
      <c r="S18" s="648"/>
      <c r="T18" s="648"/>
      <c r="U18" s="648"/>
      <c r="V18" s="666"/>
      <c r="W18" s="648"/>
      <c r="X18" s="648"/>
      <c r="Y18" s="648"/>
      <c r="Z18" s="648"/>
      <c r="AA18" s="648"/>
      <c r="AB18" s="648"/>
      <c r="AC18" s="648"/>
      <c r="AD18" s="648"/>
      <c r="AE18" s="648"/>
      <c r="AF18" s="648"/>
      <c r="AG18" s="649"/>
    </row>
    <row r="19" spans="1:33" s="43" customFormat="1" ht="15" thickTop="1" x14ac:dyDescent="0.35">
      <c r="A19" s="43" t="s">
        <v>348</v>
      </c>
      <c r="B19" s="43" t="s">
        <v>353</v>
      </c>
      <c r="C19" s="203" t="s">
        <v>756</v>
      </c>
      <c r="D19" s="204" t="s">
        <v>756</v>
      </c>
      <c r="E19" s="204" t="s">
        <v>756</v>
      </c>
      <c r="F19" s="1621"/>
      <c r="G19" s="204" t="s">
        <v>756</v>
      </c>
      <c r="H19" s="205" t="s">
        <v>756</v>
      </c>
      <c r="J19" s="670" t="s">
        <v>756</v>
      </c>
      <c r="K19" s="671" t="s">
        <v>756</v>
      </c>
      <c r="L19" s="671" t="s">
        <v>756</v>
      </c>
      <c r="M19" s="671" t="s">
        <v>756</v>
      </c>
      <c r="N19" s="671" t="s">
        <v>756</v>
      </c>
      <c r="O19" s="671" t="s">
        <v>756</v>
      </c>
      <c r="P19" s="671" t="s">
        <v>756</v>
      </c>
      <c r="Q19" s="671" t="s">
        <v>756</v>
      </c>
      <c r="R19" s="671" t="s">
        <v>756</v>
      </c>
      <c r="S19" s="671" t="s">
        <v>756</v>
      </c>
      <c r="T19" s="671" t="s">
        <v>756</v>
      </c>
      <c r="U19" s="671" t="s">
        <v>756</v>
      </c>
      <c r="V19" s="1263" t="s">
        <v>756</v>
      </c>
      <c r="W19" s="671" t="s">
        <v>756</v>
      </c>
      <c r="X19" s="671" t="s">
        <v>756</v>
      </c>
      <c r="Y19" s="671" t="s">
        <v>756</v>
      </c>
      <c r="Z19" s="671" t="s">
        <v>756</v>
      </c>
      <c r="AA19" s="671" t="s">
        <v>756</v>
      </c>
      <c r="AB19" s="671" t="s">
        <v>756</v>
      </c>
      <c r="AC19" s="671" t="s">
        <v>756</v>
      </c>
      <c r="AD19" s="671" t="s">
        <v>756</v>
      </c>
      <c r="AE19" s="671" t="s">
        <v>756</v>
      </c>
      <c r="AF19" s="671" t="s">
        <v>756</v>
      </c>
      <c r="AG19" s="672" t="s">
        <v>756</v>
      </c>
    </row>
    <row r="20" spans="1:33" s="43" customFormat="1" x14ac:dyDescent="0.35">
      <c r="A20" s="43" t="s">
        <v>350</v>
      </c>
      <c r="B20" s="43" t="s">
        <v>354</v>
      </c>
      <c r="C20" s="662" t="s">
        <v>756</v>
      </c>
      <c r="D20" s="663" t="s">
        <v>756</v>
      </c>
      <c r="E20" s="663" t="s">
        <v>756</v>
      </c>
      <c r="F20" s="695"/>
      <c r="G20" s="663" t="s">
        <v>756</v>
      </c>
      <c r="H20" s="664" t="s">
        <v>756</v>
      </c>
      <c r="J20" s="662" t="s">
        <v>756</v>
      </c>
      <c r="K20" s="663" t="s">
        <v>756</v>
      </c>
      <c r="L20" s="663" t="s">
        <v>756</v>
      </c>
      <c r="M20" s="663" t="s">
        <v>756</v>
      </c>
      <c r="N20" s="663" t="s">
        <v>756</v>
      </c>
      <c r="O20" s="663" t="s">
        <v>756</v>
      </c>
      <c r="P20" s="663" t="s">
        <v>756</v>
      </c>
      <c r="Q20" s="663" t="s">
        <v>756</v>
      </c>
      <c r="R20" s="663" t="s">
        <v>756</v>
      </c>
      <c r="S20" s="663" t="s">
        <v>756</v>
      </c>
      <c r="T20" s="663" t="s">
        <v>756</v>
      </c>
      <c r="U20" s="663" t="s">
        <v>756</v>
      </c>
      <c r="V20" s="1250" t="s">
        <v>756</v>
      </c>
      <c r="W20" s="663" t="s">
        <v>756</v>
      </c>
      <c r="X20" s="663" t="s">
        <v>756</v>
      </c>
      <c r="Y20" s="663" t="s">
        <v>756</v>
      </c>
      <c r="Z20" s="663" t="s">
        <v>756</v>
      </c>
      <c r="AA20" s="663" t="s">
        <v>756</v>
      </c>
      <c r="AB20" s="663" t="s">
        <v>756</v>
      </c>
      <c r="AC20" s="663" t="s">
        <v>756</v>
      </c>
      <c r="AD20" s="663" t="s">
        <v>756</v>
      </c>
      <c r="AE20" s="663" t="s">
        <v>756</v>
      </c>
      <c r="AF20" s="663" t="s">
        <v>756</v>
      </c>
      <c r="AG20" s="664" t="s">
        <v>756</v>
      </c>
    </row>
    <row r="21" spans="1:33" s="43" customFormat="1" ht="15" thickBot="1" x14ac:dyDescent="0.4">
      <c r="B21" s="665" t="s">
        <v>355</v>
      </c>
      <c r="C21" s="238" t="s">
        <v>756</v>
      </c>
      <c r="D21" s="77" t="s">
        <v>756</v>
      </c>
      <c r="E21" s="77" t="s">
        <v>756</v>
      </c>
      <c r="F21" s="1622"/>
      <c r="G21" s="77" t="s">
        <v>756</v>
      </c>
      <c r="H21" s="78" t="s">
        <v>756</v>
      </c>
      <c r="J21" s="238" t="s">
        <v>756</v>
      </c>
      <c r="K21" s="77" t="s">
        <v>756</v>
      </c>
      <c r="L21" s="77" t="s">
        <v>756</v>
      </c>
      <c r="M21" s="77" t="s">
        <v>756</v>
      </c>
      <c r="N21" s="77" t="s">
        <v>756</v>
      </c>
      <c r="O21" s="77" t="s">
        <v>756</v>
      </c>
      <c r="P21" s="77" t="s">
        <v>756</v>
      </c>
      <c r="Q21" s="77" t="s">
        <v>756</v>
      </c>
      <c r="R21" s="77" t="s">
        <v>756</v>
      </c>
      <c r="S21" s="77" t="s">
        <v>756</v>
      </c>
      <c r="T21" s="77" t="s">
        <v>756</v>
      </c>
      <c r="U21" s="77" t="s">
        <v>756</v>
      </c>
      <c r="V21" s="1251" t="s">
        <v>756</v>
      </c>
      <c r="W21" s="77" t="s">
        <v>756</v>
      </c>
      <c r="X21" s="77" t="s">
        <v>756</v>
      </c>
      <c r="Y21" s="77" t="s">
        <v>756</v>
      </c>
      <c r="Z21" s="77" t="s">
        <v>756</v>
      </c>
      <c r="AA21" s="77" t="s">
        <v>756</v>
      </c>
      <c r="AB21" s="77" t="s">
        <v>756</v>
      </c>
      <c r="AC21" s="77" t="s">
        <v>756</v>
      </c>
      <c r="AD21" s="77" t="s">
        <v>756</v>
      </c>
      <c r="AE21" s="77" t="s">
        <v>756</v>
      </c>
      <c r="AF21" s="77" t="s">
        <v>756</v>
      </c>
      <c r="AG21" s="78" t="s">
        <v>756</v>
      </c>
    </row>
    <row r="22" spans="1:33" s="43" customFormat="1" ht="15.5" thickTop="1" thickBot="1" x14ac:dyDescent="0.4">
      <c r="C22" s="658"/>
      <c r="D22" s="658"/>
      <c r="E22" s="658"/>
      <c r="F22" s="658"/>
      <c r="G22" s="658"/>
      <c r="H22" s="658"/>
      <c r="J22" s="348"/>
      <c r="K22" s="648"/>
      <c r="L22" s="648"/>
      <c r="M22" s="648"/>
      <c r="N22" s="648"/>
      <c r="O22" s="648"/>
      <c r="P22" s="648"/>
      <c r="Q22" s="648"/>
      <c r="R22" s="648"/>
      <c r="S22" s="648"/>
      <c r="T22" s="648"/>
      <c r="U22" s="648"/>
      <c r="V22" s="348"/>
      <c r="W22" s="648"/>
      <c r="X22" s="648"/>
      <c r="Y22" s="648"/>
      <c r="Z22" s="648"/>
      <c r="AA22" s="648"/>
      <c r="AB22" s="648"/>
      <c r="AC22" s="648"/>
      <c r="AD22" s="648"/>
      <c r="AE22" s="648"/>
      <c r="AF22" s="648"/>
      <c r="AG22" s="649"/>
    </row>
    <row r="23" spans="1:33" s="43" customFormat="1" ht="15" thickTop="1" x14ac:dyDescent="0.35">
      <c r="A23" s="43" t="s">
        <v>348</v>
      </c>
      <c r="B23" s="43" t="s">
        <v>356</v>
      </c>
      <c r="C23" s="203" t="s">
        <v>756</v>
      </c>
      <c r="D23" s="204" t="s">
        <v>756</v>
      </c>
      <c r="E23" s="204" t="s">
        <v>756</v>
      </c>
      <c r="F23" s="1621"/>
      <c r="G23" s="204" t="s">
        <v>756</v>
      </c>
      <c r="H23" s="205" t="s">
        <v>756</v>
      </c>
      <c r="J23" s="670" t="s">
        <v>756</v>
      </c>
      <c r="K23" s="671" t="s">
        <v>756</v>
      </c>
      <c r="L23" s="671" t="s">
        <v>756</v>
      </c>
      <c r="M23" s="671" t="s">
        <v>756</v>
      </c>
      <c r="N23" s="671" t="s">
        <v>756</v>
      </c>
      <c r="O23" s="671" t="s">
        <v>756</v>
      </c>
      <c r="P23" s="671" t="s">
        <v>756</v>
      </c>
      <c r="Q23" s="671" t="s">
        <v>756</v>
      </c>
      <c r="R23" s="671" t="s">
        <v>756</v>
      </c>
      <c r="S23" s="671" t="s">
        <v>756</v>
      </c>
      <c r="T23" s="671" t="s">
        <v>756</v>
      </c>
      <c r="U23" s="671" t="s">
        <v>756</v>
      </c>
      <c r="V23" s="1263" t="s">
        <v>756</v>
      </c>
      <c r="W23" s="671" t="s">
        <v>756</v>
      </c>
      <c r="X23" s="671" t="s">
        <v>756</v>
      </c>
      <c r="Y23" s="671" t="s">
        <v>756</v>
      </c>
      <c r="Z23" s="671" t="s">
        <v>756</v>
      </c>
      <c r="AA23" s="671" t="s">
        <v>756</v>
      </c>
      <c r="AB23" s="671" t="s">
        <v>756</v>
      </c>
      <c r="AC23" s="671" t="s">
        <v>756</v>
      </c>
      <c r="AD23" s="671" t="s">
        <v>756</v>
      </c>
      <c r="AE23" s="671" t="s">
        <v>756</v>
      </c>
      <c r="AF23" s="671" t="s">
        <v>756</v>
      </c>
      <c r="AG23" s="672" t="s">
        <v>756</v>
      </c>
    </row>
    <row r="24" spans="1:33" s="43" customFormat="1" x14ac:dyDescent="0.35">
      <c r="A24" s="43" t="s">
        <v>350</v>
      </c>
      <c r="B24" s="43" t="s">
        <v>357</v>
      </c>
      <c r="C24" s="662" t="s">
        <v>756</v>
      </c>
      <c r="D24" s="663" t="s">
        <v>756</v>
      </c>
      <c r="E24" s="663" t="s">
        <v>756</v>
      </c>
      <c r="F24" s="695"/>
      <c r="G24" s="663" t="s">
        <v>756</v>
      </c>
      <c r="H24" s="664" t="s">
        <v>756</v>
      </c>
      <c r="J24" s="662" t="s">
        <v>756</v>
      </c>
      <c r="K24" s="663" t="s">
        <v>756</v>
      </c>
      <c r="L24" s="663" t="s">
        <v>756</v>
      </c>
      <c r="M24" s="663" t="s">
        <v>756</v>
      </c>
      <c r="N24" s="663" t="s">
        <v>756</v>
      </c>
      <c r="O24" s="663" t="s">
        <v>756</v>
      </c>
      <c r="P24" s="663" t="s">
        <v>756</v>
      </c>
      <c r="Q24" s="663" t="s">
        <v>756</v>
      </c>
      <c r="R24" s="663" t="s">
        <v>756</v>
      </c>
      <c r="S24" s="663" t="s">
        <v>756</v>
      </c>
      <c r="T24" s="663" t="s">
        <v>756</v>
      </c>
      <c r="U24" s="663" t="s">
        <v>756</v>
      </c>
      <c r="V24" s="1250" t="s">
        <v>756</v>
      </c>
      <c r="W24" s="663" t="s">
        <v>756</v>
      </c>
      <c r="X24" s="663" t="s">
        <v>756</v>
      </c>
      <c r="Y24" s="663" t="s">
        <v>756</v>
      </c>
      <c r="Z24" s="663" t="s">
        <v>756</v>
      </c>
      <c r="AA24" s="663" t="s">
        <v>756</v>
      </c>
      <c r="AB24" s="663" t="s">
        <v>756</v>
      </c>
      <c r="AC24" s="663" t="s">
        <v>756</v>
      </c>
      <c r="AD24" s="663" t="s">
        <v>756</v>
      </c>
      <c r="AE24" s="663" t="s">
        <v>756</v>
      </c>
      <c r="AF24" s="663" t="s">
        <v>756</v>
      </c>
      <c r="AG24" s="664" t="s">
        <v>756</v>
      </c>
    </row>
    <row r="25" spans="1:33" s="43" customFormat="1" ht="15" thickBot="1" x14ac:dyDescent="0.4">
      <c r="B25" s="665" t="s">
        <v>358</v>
      </c>
      <c r="C25" s="238" t="s">
        <v>756</v>
      </c>
      <c r="D25" s="77" t="s">
        <v>756</v>
      </c>
      <c r="E25" s="77" t="s">
        <v>756</v>
      </c>
      <c r="F25" s="1622"/>
      <c r="G25" s="77" t="s">
        <v>756</v>
      </c>
      <c r="H25" s="78" t="s">
        <v>756</v>
      </c>
      <c r="J25" s="238" t="s">
        <v>756</v>
      </c>
      <c r="K25" s="77" t="s">
        <v>756</v>
      </c>
      <c r="L25" s="77" t="s">
        <v>756</v>
      </c>
      <c r="M25" s="77" t="s">
        <v>756</v>
      </c>
      <c r="N25" s="77" t="s">
        <v>756</v>
      </c>
      <c r="O25" s="77" t="s">
        <v>756</v>
      </c>
      <c r="P25" s="77" t="s">
        <v>756</v>
      </c>
      <c r="Q25" s="77" t="s">
        <v>756</v>
      </c>
      <c r="R25" s="77" t="s">
        <v>756</v>
      </c>
      <c r="S25" s="77" t="s">
        <v>756</v>
      </c>
      <c r="T25" s="77" t="s">
        <v>756</v>
      </c>
      <c r="U25" s="77" t="s">
        <v>756</v>
      </c>
      <c r="V25" s="1251" t="s">
        <v>756</v>
      </c>
      <c r="W25" s="77" t="s">
        <v>756</v>
      </c>
      <c r="X25" s="77" t="s">
        <v>756</v>
      </c>
      <c r="Y25" s="77" t="s">
        <v>756</v>
      </c>
      <c r="Z25" s="77" t="s">
        <v>756</v>
      </c>
      <c r="AA25" s="77" t="s">
        <v>756</v>
      </c>
      <c r="AB25" s="77" t="s">
        <v>756</v>
      </c>
      <c r="AC25" s="77" t="s">
        <v>756</v>
      </c>
      <c r="AD25" s="77" t="s">
        <v>756</v>
      </c>
      <c r="AE25" s="77" t="s">
        <v>756</v>
      </c>
      <c r="AF25" s="77" t="s">
        <v>756</v>
      </c>
      <c r="AG25" s="78" t="s">
        <v>756</v>
      </c>
    </row>
    <row r="26" spans="1:33" s="43" customFormat="1" ht="15.5" thickTop="1" thickBot="1" x14ac:dyDescent="0.4">
      <c r="C26" s="658"/>
      <c r="D26" s="658"/>
      <c r="E26" s="658"/>
      <c r="F26" s="658"/>
      <c r="G26" s="658"/>
      <c r="H26" s="658"/>
      <c r="J26" s="666"/>
      <c r="K26" s="648"/>
      <c r="L26" s="648"/>
      <c r="M26" s="648"/>
      <c r="N26" s="648"/>
      <c r="O26" s="648"/>
      <c r="P26" s="648"/>
      <c r="Q26" s="648"/>
      <c r="R26" s="648"/>
      <c r="S26" s="648"/>
      <c r="T26" s="648"/>
      <c r="U26" s="648"/>
      <c r="V26" s="666"/>
      <c r="W26" s="648"/>
      <c r="X26" s="648"/>
      <c r="Y26" s="648"/>
      <c r="Z26" s="648"/>
      <c r="AA26" s="648"/>
      <c r="AB26" s="648"/>
      <c r="AC26" s="648"/>
      <c r="AD26" s="648"/>
      <c r="AE26" s="648"/>
      <c r="AF26" s="648"/>
      <c r="AG26" s="649"/>
    </row>
    <row r="27" spans="1:33" s="43" customFormat="1" ht="15" thickTop="1" x14ac:dyDescent="0.35">
      <c r="A27" s="43" t="s">
        <v>348</v>
      </c>
      <c r="B27" s="43" t="s">
        <v>359</v>
      </c>
      <c r="C27" s="203" t="s">
        <v>756</v>
      </c>
      <c r="D27" s="204" t="s">
        <v>756</v>
      </c>
      <c r="E27" s="204" t="s">
        <v>756</v>
      </c>
      <c r="F27" s="1621"/>
      <c r="G27" s="204" t="s">
        <v>756</v>
      </c>
      <c r="H27" s="205" t="s">
        <v>756</v>
      </c>
      <c r="J27" s="670" t="s">
        <v>756</v>
      </c>
      <c r="K27" s="671" t="s">
        <v>756</v>
      </c>
      <c r="L27" s="671" t="s">
        <v>756</v>
      </c>
      <c r="M27" s="671" t="s">
        <v>756</v>
      </c>
      <c r="N27" s="671" t="s">
        <v>756</v>
      </c>
      <c r="O27" s="671" t="s">
        <v>756</v>
      </c>
      <c r="P27" s="671" t="s">
        <v>756</v>
      </c>
      <c r="Q27" s="671" t="s">
        <v>756</v>
      </c>
      <c r="R27" s="671" t="s">
        <v>756</v>
      </c>
      <c r="S27" s="671" t="s">
        <v>756</v>
      </c>
      <c r="T27" s="671" t="s">
        <v>756</v>
      </c>
      <c r="U27" s="671" t="s">
        <v>756</v>
      </c>
      <c r="V27" s="1263" t="s">
        <v>756</v>
      </c>
      <c r="W27" s="671" t="s">
        <v>756</v>
      </c>
      <c r="X27" s="671" t="s">
        <v>756</v>
      </c>
      <c r="Y27" s="671" t="s">
        <v>756</v>
      </c>
      <c r="Z27" s="671" t="s">
        <v>756</v>
      </c>
      <c r="AA27" s="671" t="s">
        <v>756</v>
      </c>
      <c r="AB27" s="671" t="s">
        <v>756</v>
      </c>
      <c r="AC27" s="671" t="s">
        <v>756</v>
      </c>
      <c r="AD27" s="671" t="s">
        <v>756</v>
      </c>
      <c r="AE27" s="671" t="s">
        <v>756</v>
      </c>
      <c r="AF27" s="671" t="s">
        <v>756</v>
      </c>
      <c r="AG27" s="672" t="s">
        <v>756</v>
      </c>
    </row>
    <row r="28" spans="1:33" s="43" customFormat="1" x14ac:dyDescent="0.35">
      <c r="A28" s="43" t="s">
        <v>350</v>
      </c>
      <c r="B28" s="43" t="s">
        <v>360</v>
      </c>
      <c r="C28" s="662" t="s">
        <v>756</v>
      </c>
      <c r="D28" s="663" t="s">
        <v>756</v>
      </c>
      <c r="E28" s="663" t="s">
        <v>756</v>
      </c>
      <c r="F28" s="695"/>
      <c r="G28" s="663" t="s">
        <v>756</v>
      </c>
      <c r="H28" s="664" t="s">
        <v>756</v>
      </c>
      <c r="J28" s="662" t="s">
        <v>756</v>
      </c>
      <c r="K28" s="663" t="s">
        <v>756</v>
      </c>
      <c r="L28" s="663" t="s">
        <v>756</v>
      </c>
      <c r="M28" s="663" t="s">
        <v>756</v>
      </c>
      <c r="N28" s="663" t="s">
        <v>756</v>
      </c>
      <c r="O28" s="663" t="s">
        <v>756</v>
      </c>
      <c r="P28" s="663" t="s">
        <v>756</v>
      </c>
      <c r="Q28" s="663" t="s">
        <v>756</v>
      </c>
      <c r="R28" s="663" t="s">
        <v>756</v>
      </c>
      <c r="S28" s="663" t="s">
        <v>756</v>
      </c>
      <c r="T28" s="663" t="s">
        <v>756</v>
      </c>
      <c r="U28" s="663" t="s">
        <v>756</v>
      </c>
      <c r="V28" s="1250" t="s">
        <v>756</v>
      </c>
      <c r="W28" s="663" t="s">
        <v>756</v>
      </c>
      <c r="X28" s="663" t="s">
        <v>756</v>
      </c>
      <c r="Y28" s="663" t="s">
        <v>756</v>
      </c>
      <c r="Z28" s="663" t="s">
        <v>756</v>
      </c>
      <c r="AA28" s="663" t="s">
        <v>756</v>
      </c>
      <c r="AB28" s="663" t="s">
        <v>756</v>
      </c>
      <c r="AC28" s="663" t="s">
        <v>756</v>
      </c>
      <c r="AD28" s="663" t="s">
        <v>756</v>
      </c>
      <c r="AE28" s="663" t="s">
        <v>756</v>
      </c>
      <c r="AF28" s="663" t="s">
        <v>756</v>
      </c>
      <c r="AG28" s="664" t="s">
        <v>756</v>
      </c>
    </row>
    <row r="29" spans="1:33" s="43" customFormat="1" ht="15" thickBot="1" x14ac:dyDescent="0.4">
      <c r="B29" s="665" t="s">
        <v>361</v>
      </c>
      <c r="C29" s="238" t="s">
        <v>756</v>
      </c>
      <c r="D29" s="77" t="s">
        <v>756</v>
      </c>
      <c r="E29" s="77" t="s">
        <v>756</v>
      </c>
      <c r="F29" s="1622"/>
      <c r="G29" s="77" t="s">
        <v>756</v>
      </c>
      <c r="H29" s="78" t="s">
        <v>756</v>
      </c>
      <c r="J29" s="238" t="s">
        <v>756</v>
      </c>
      <c r="K29" s="77" t="s">
        <v>756</v>
      </c>
      <c r="L29" s="77" t="s">
        <v>756</v>
      </c>
      <c r="M29" s="77" t="s">
        <v>756</v>
      </c>
      <c r="N29" s="77" t="s">
        <v>756</v>
      </c>
      <c r="O29" s="77" t="s">
        <v>756</v>
      </c>
      <c r="P29" s="77" t="s">
        <v>756</v>
      </c>
      <c r="Q29" s="77" t="s">
        <v>756</v>
      </c>
      <c r="R29" s="77" t="s">
        <v>756</v>
      </c>
      <c r="S29" s="77" t="s">
        <v>756</v>
      </c>
      <c r="T29" s="77" t="s">
        <v>756</v>
      </c>
      <c r="U29" s="77" t="s">
        <v>756</v>
      </c>
      <c r="V29" s="1251" t="s">
        <v>756</v>
      </c>
      <c r="W29" s="77" t="s">
        <v>756</v>
      </c>
      <c r="X29" s="77" t="s">
        <v>756</v>
      </c>
      <c r="Y29" s="77" t="s">
        <v>756</v>
      </c>
      <c r="Z29" s="77" t="s">
        <v>756</v>
      </c>
      <c r="AA29" s="77" t="s">
        <v>756</v>
      </c>
      <c r="AB29" s="77" t="s">
        <v>756</v>
      </c>
      <c r="AC29" s="77" t="s">
        <v>756</v>
      </c>
      <c r="AD29" s="77" t="s">
        <v>756</v>
      </c>
      <c r="AE29" s="77" t="s">
        <v>756</v>
      </c>
      <c r="AF29" s="77" t="s">
        <v>756</v>
      </c>
      <c r="AG29" s="78" t="s">
        <v>756</v>
      </c>
    </row>
    <row r="30" spans="1:33" s="43" customFormat="1" ht="15.5" thickTop="1" thickBot="1" x14ac:dyDescent="0.4">
      <c r="C30" s="658"/>
      <c r="D30" s="658"/>
      <c r="E30" s="658"/>
      <c r="F30" s="658"/>
      <c r="G30" s="658"/>
      <c r="H30" s="658"/>
      <c r="J30" s="370"/>
      <c r="K30" s="667"/>
      <c r="L30" s="667"/>
      <c r="M30" s="667"/>
      <c r="N30" s="667"/>
      <c r="O30" s="667"/>
      <c r="P30" s="667"/>
      <c r="Q30" s="667"/>
      <c r="R30" s="667"/>
      <c r="S30" s="667"/>
      <c r="T30" s="667"/>
      <c r="U30" s="667"/>
      <c r="V30" s="370"/>
      <c r="W30" s="667"/>
      <c r="X30" s="667"/>
      <c r="Y30" s="667"/>
      <c r="Z30" s="667"/>
      <c r="AA30" s="667"/>
      <c r="AB30" s="667"/>
      <c r="AC30" s="667"/>
      <c r="AD30" s="667"/>
      <c r="AE30" s="667"/>
      <c r="AF30" s="667"/>
      <c r="AG30" s="668"/>
    </row>
    <row r="31" spans="1:33" s="43" customFormat="1" ht="15" thickTop="1" x14ac:dyDescent="0.35">
      <c r="A31" s="43" t="s">
        <v>348</v>
      </c>
      <c r="B31" s="43" t="s">
        <v>470</v>
      </c>
      <c r="C31" s="203" t="s">
        <v>756</v>
      </c>
      <c r="D31" s="204" t="s">
        <v>756</v>
      </c>
      <c r="E31" s="204" t="s">
        <v>756</v>
      </c>
      <c r="F31" s="1621"/>
      <c r="G31" s="204" t="s">
        <v>756</v>
      </c>
      <c r="H31" s="205" t="s">
        <v>756</v>
      </c>
      <c r="J31" s="670" t="s">
        <v>756</v>
      </c>
      <c r="K31" s="671" t="s">
        <v>756</v>
      </c>
      <c r="L31" s="671" t="s">
        <v>756</v>
      </c>
      <c r="M31" s="671" t="s">
        <v>756</v>
      </c>
      <c r="N31" s="671" t="s">
        <v>756</v>
      </c>
      <c r="O31" s="671" t="s">
        <v>756</v>
      </c>
      <c r="P31" s="671" t="s">
        <v>756</v>
      </c>
      <c r="Q31" s="671" t="s">
        <v>756</v>
      </c>
      <c r="R31" s="671" t="s">
        <v>756</v>
      </c>
      <c r="S31" s="671" t="s">
        <v>756</v>
      </c>
      <c r="T31" s="671" t="s">
        <v>756</v>
      </c>
      <c r="U31" s="671" t="s">
        <v>756</v>
      </c>
      <c r="V31" s="1263" t="s">
        <v>756</v>
      </c>
      <c r="W31" s="671" t="s">
        <v>756</v>
      </c>
      <c r="X31" s="671" t="s">
        <v>756</v>
      </c>
      <c r="Y31" s="671" t="s">
        <v>756</v>
      </c>
      <c r="Z31" s="671" t="s">
        <v>756</v>
      </c>
      <c r="AA31" s="671" t="s">
        <v>756</v>
      </c>
      <c r="AB31" s="671" t="s">
        <v>756</v>
      </c>
      <c r="AC31" s="671" t="s">
        <v>756</v>
      </c>
      <c r="AD31" s="671" t="s">
        <v>756</v>
      </c>
      <c r="AE31" s="671" t="s">
        <v>756</v>
      </c>
      <c r="AF31" s="671" t="s">
        <v>756</v>
      </c>
      <c r="AG31" s="672" t="s">
        <v>756</v>
      </c>
    </row>
    <row r="32" spans="1:33" s="43" customFormat="1" x14ac:dyDescent="0.35">
      <c r="A32" s="43" t="s">
        <v>350</v>
      </c>
      <c r="B32" s="43" t="s">
        <v>471</v>
      </c>
      <c r="C32" s="662" t="s">
        <v>756</v>
      </c>
      <c r="D32" s="663" t="s">
        <v>756</v>
      </c>
      <c r="E32" s="663" t="s">
        <v>756</v>
      </c>
      <c r="F32" s="695"/>
      <c r="G32" s="663" t="s">
        <v>756</v>
      </c>
      <c r="H32" s="664" t="s">
        <v>756</v>
      </c>
      <c r="J32" s="662" t="s">
        <v>756</v>
      </c>
      <c r="K32" s="663" t="s">
        <v>756</v>
      </c>
      <c r="L32" s="663" t="s">
        <v>756</v>
      </c>
      <c r="M32" s="663" t="s">
        <v>756</v>
      </c>
      <c r="N32" s="663" t="s">
        <v>756</v>
      </c>
      <c r="O32" s="663" t="s">
        <v>756</v>
      </c>
      <c r="P32" s="663" t="s">
        <v>756</v>
      </c>
      <c r="Q32" s="663" t="s">
        <v>756</v>
      </c>
      <c r="R32" s="663" t="s">
        <v>756</v>
      </c>
      <c r="S32" s="663" t="s">
        <v>756</v>
      </c>
      <c r="T32" s="663" t="s">
        <v>756</v>
      </c>
      <c r="U32" s="663" t="s">
        <v>756</v>
      </c>
      <c r="V32" s="1250" t="s">
        <v>756</v>
      </c>
      <c r="W32" s="663" t="s">
        <v>756</v>
      </c>
      <c r="X32" s="663" t="s">
        <v>756</v>
      </c>
      <c r="Y32" s="663" t="s">
        <v>756</v>
      </c>
      <c r="Z32" s="663" t="s">
        <v>756</v>
      </c>
      <c r="AA32" s="663" t="s">
        <v>756</v>
      </c>
      <c r="AB32" s="663" t="s">
        <v>756</v>
      </c>
      <c r="AC32" s="663" t="s">
        <v>756</v>
      </c>
      <c r="AD32" s="663" t="s">
        <v>756</v>
      </c>
      <c r="AE32" s="663" t="s">
        <v>756</v>
      </c>
      <c r="AF32" s="663" t="s">
        <v>756</v>
      </c>
      <c r="AG32" s="664" t="s">
        <v>756</v>
      </c>
    </row>
    <row r="33" spans="1:33" s="43" customFormat="1" ht="15" thickBot="1" x14ac:dyDescent="0.4">
      <c r="B33" s="665" t="s">
        <v>472</v>
      </c>
      <c r="C33" s="238" t="s">
        <v>756</v>
      </c>
      <c r="D33" s="77" t="s">
        <v>756</v>
      </c>
      <c r="E33" s="77" t="s">
        <v>756</v>
      </c>
      <c r="F33" s="1622"/>
      <c r="G33" s="77" t="s">
        <v>756</v>
      </c>
      <c r="H33" s="78" t="s">
        <v>756</v>
      </c>
      <c r="J33" s="238" t="s">
        <v>756</v>
      </c>
      <c r="K33" s="77" t="s">
        <v>756</v>
      </c>
      <c r="L33" s="77" t="s">
        <v>756</v>
      </c>
      <c r="M33" s="77" t="s">
        <v>756</v>
      </c>
      <c r="N33" s="77" t="s">
        <v>756</v>
      </c>
      <c r="O33" s="77" t="s">
        <v>756</v>
      </c>
      <c r="P33" s="77" t="s">
        <v>756</v>
      </c>
      <c r="Q33" s="77" t="s">
        <v>756</v>
      </c>
      <c r="R33" s="77" t="s">
        <v>756</v>
      </c>
      <c r="S33" s="77" t="s">
        <v>756</v>
      </c>
      <c r="T33" s="77" t="s">
        <v>756</v>
      </c>
      <c r="U33" s="77" t="s">
        <v>756</v>
      </c>
      <c r="V33" s="1251" t="s">
        <v>756</v>
      </c>
      <c r="W33" s="77" t="s">
        <v>756</v>
      </c>
      <c r="X33" s="77" t="s">
        <v>756</v>
      </c>
      <c r="Y33" s="77" t="s">
        <v>756</v>
      </c>
      <c r="Z33" s="77" t="s">
        <v>756</v>
      </c>
      <c r="AA33" s="77" t="s">
        <v>756</v>
      </c>
      <c r="AB33" s="77" t="s">
        <v>756</v>
      </c>
      <c r="AC33" s="77" t="s">
        <v>756</v>
      </c>
      <c r="AD33" s="77" t="s">
        <v>756</v>
      </c>
      <c r="AE33" s="77" t="s">
        <v>756</v>
      </c>
      <c r="AF33" s="77" t="s">
        <v>756</v>
      </c>
      <c r="AG33" s="78" t="s">
        <v>756</v>
      </c>
    </row>
    <row r="34" spans="1:33" s="43" customFormat="1" ht="15.5" thickTop="1" thickBot="1" x14ac:dyDescent="0.4">
      <c r="B34" s="368"/>
      <c r="C34" s="658"/>
      <c r="D34" s="658"/>
      <c r="E34" s="658"/>
      <c r="F34" s="658"/>
      <c r="G34" s="658"/>
      <c r="H34" s="658"/>
      <c r="J34" s="348"/>
      <c r="K34" s="648"/>
      <c r="L34" s="648"/>
      <c r="M34" s="648"/>
      <c r="N34" s="648"/>
      <c r="O34" s="648"/>
      <c r="P34" s="648"/>
      <c r="Q34" s="648"/>
      <c r="R34" s="648"/>
      <c r="S34" s="648"/>
      <c r="T34" s="648"/>
      <c r="U34" s="648"/>
      <c r="V34" s="348"/>
      <c r="W34" s="648"/>
      <c r="X34" s="648"/>
      <c r="Y34" s="648"/>
      <c r="Z34" s="648"/>
      <c r="AA34" s="648"/>
      <c r="AB34" s="648"/>
      <c r="AC34" s="648"/>
      <c r="AD34" s="648"/>
      <c r="AE34" s="648"/>
      <c r="AF34" s="648"/>
      <c r="AG34" s="649"/>
    </row>
    <row r="35" spans="1:33" s="43" customFormat="1" ht="15" thickTop="1" x14ac:dyDescent="0.35">
      <c r="A35" s="43" t="s">
        <v>348</v>
      </c>
      <c r="B35" s="43" t="s">
        <v>473</v>
      </c>
      <c r="C35" s="203" t="s">
        <v>756</v>
      </c>
      <c r="D35" s="204" t="s">
        <v>756</v>
      </c>
      <c r="E35" s="204" t="s">
        <v>756</v>
      </c>
      <c r="F35" s="1621"/>
      <c r="G35" s="204" t="s">
        <v>756</v>
      </c>
      <c r="H35" s="205" t="s">
        <v>756</v>
      </c>
      <c r="J35" s="670" t="s">
        <v>756</v>
      </c>
      <c r="K35" s="671" t="s">
        <v>756</v>
      </c>
      <c r="L35" s="671" t="s">
        <v>756</v>
      </c>
      <c r="M35" s="671" t="s">
        <v>756</v>
      </c>
      <c r="N35" s="671" t="s">
        <v>756</v>
      </c>
      <c r="O35" s="671" t="s">
        <v>756</v>
      </c>
      <c r="P35" s="671" t="s">
        <v>756</v>
      </c>
      <c r="Q35" s="671" t="s">
        <v>756</v>
      </c>
      <c r="R35" s="671" t="s">
        <v>756</v>
      </c>
      <c r="S35" s="671" t="s">
        <v>756</v>
      </c>
      <c r="T35" s="671" t="s">
        <v>756</v>
      </c>
      <c r="U35" s="671" t="s">
        <v>756</v>
      </c>
      <c r="V35" s="1263" t="s">
        <v>756</v>
      </c>
      <c r="W35" s="671" t="s">
        <v>756</v>
      </c>
      <c r="X35" s="671" t="s">
        <v>756</v>
      </c>
      <c r="Y35" s="671" t="s">
        <v>756</v>
      </c>
      <c r="Z35" s="671" t="s">
        <v>756</v>
      </c>
      <c r="AA35" s="671" t="s">
        <v>756</v>
      </c>
      <c r="AB35" s="671" t="s">
        <v>756</v>
      </c>
      <c r="AC35" s="671" t="s">
        <v>756</v>
      </c>
      <c r="AD35" s="671" t="s">
        <v>756</v>
      </c>
      <c r="AE35" s="671" t="s">
        <v>756</v>
      </c>
      <c r="AF35" s="671" t="s">
        <v>756</v>
      </c>
      <c r="AG35" s="672" t="s">
        <v>756</v>
      </c>
    </row>
    <row r="36" spans="1:33" s="43" customFormat="1" x14ac:dyDescent="0.35">
      <c r="A36" s="43" t="s">
        <v>350</v>
      </c>
      <c r="B36" s="43" t="s">
        <v>474</v>
      </c>
      <c r="C36" s="662" t="s">
        <v>756</v>
      </c>
      <c r="D36" s="663" t="s">
        <v>756</v>
      </c>
      <c r="E36" s="663" t="s">
        <v>756</v>
      </c>
      <c r="F36" s="695"/>
      <c r="G36" s="663" t="s">
        <v>756</v>
      </c>
      <c r="H36" s="664" t="s">
        <v>756</v>
      </c>
      <c r="J36" s="662" t="s">
        <v>756</v>
      </c>
      <c r="K36" s="663" t="s">
        <v>756</v>
      </c>
      <c r="L36" s="663" t="s">
        <v>756</v>
      </c>
      <c r="M36" s="663" t="s">
        <v>756</v>
      </c>
      <c r="N36" s="663" t="s">
        <v>756</v>
      </c>
      <c r="O36" s="663" t="s">
        <v>756</v>
      </c>
      <c r="P36" s="663" t="s">
        <v>756</v>
      </c>
      <c r="Q36" s="663" t="s">
        <v>756</v>
      </c>
      <c r="R36" s="663" t="s">
        <v>756</v>
      </c>
      <c r="S36" s="663" t="s">
        <v>756</v>
      </c>
      <c r="T36" s="663" t="s">
        <v>756</v>
      </c>
      <c r="U36" s="663" t="s">
        <v>756</v>
      </c>
      <c r="V36" s="1250" t="s">
        <v>756</v>
      </c>
      <c r="W36" s="663" t="s">
        <v>756</v>
      </c>
      <c r="X36" s="663" t="s">
        <v>756</v>
      </c>
      <c r="Y36" s="663" t="s">
        <v>756</v>
      </c>
      <c r="Z36" s="663" t="s">
        <v>756</v>
      </c>
      <c r="AA36" s="663" t="s">
        <v>756</v>
      </c>
      <c r="AB36" s="663" t="s">
        <v>756</v>
      </c>
      <c r="AC36" s="663" t="s">
        <v>756</v>
      </c>
      <c r="AD36" s="663" t="s">
        <v>756</v>
      </c>
      <c r="AE36" s="663" t="s">
        <v>756</v>
      </c>
      <c r="AF36" s="663" t="s">
        <v>756</v>
      </c>
      <c r="AG36" s="664" t="s">
        <v>756</v>
      </c>
    </row>
    <row r="37" spans="1:33" s="43" customFormat="1" ht="15" thickBot="1" x14ac:dyDescent="0.4">
      <c r="B37" s="665" t="s">
        <v>475</v>
      </c>
      <c r="C37" s="238" t="s">
        <v>756</v>
      </c>
      <c r="D37" s="77" t="s">
        <v>756</v>
      </c>
      <c r="E37" s="77" t="s">
        <v>756</v>
      </c>
      <c r="F37" s="1622"/>
      <c r="G37" s="77" t="s">
        <v>756</v>
      </c>
      <c r="H37" s="78" t="s">
        <v>756</v>
      </c>
      <c r="J37" s="238" t="s">
        <v>756</v>
      </c>
      <c r="K37" s="77" t="s">
        <v>756</v>
      </c>
      <c r="L37" s="77" t="s">
        <v>756</v>
      </c>
      <c r="M37" s="77" t="s">
        <v>756</v>
      </c>
      <c r="N37" s="77" t="s">
        <v>756</v>
      </c>
      <c r="O37" s="77" t="s">
        <v>756</v>
      </c>
      <c r="P37" s="77" t="s">
        <v>756</v>
      </c>
      <c r="Q37" s="77" t="s">
        <v>756</v>
      </c>
      <c r="R37" s="77" t="s">
        <v>756</v>
      </c>
      <c r="S37" s="77" t="s">
        <v>756</v>
      </c>
      <c r="T37" s="77" t="s">
        <v>756</v>
      </c>
      <c r="U37" s="77" t="s">
        <v>756</v>
      </c>
      <c r="V37" s="1251" t="s">
        <v>756</v>
      </c>
      <c r="W37" s="77" t="s">
        <v>756</v>
      </c>
      <c r="X37" s="77" t="s">
        <v>756</v>
      </c>
      <c r="Y37" s="77" t="s">
        <v>756</v>
      </c>
      <c r="Z37" s="77" t="s">
        <v>756</v>
      </c>
      <c r="AA37" s="77" t="s">
        <v>756</v>
      </c>
      <c r="AB37" s="77" t="s">
        <v>756</v>
      </c>
      <c r="AC37" s="77" t="s">
        <v>756</v>
      </c>
      <c r="AD37" s="77" t="s">
        <v>756</v>
      </c>
      <c r="AE37" s="77" t="s">
        <v>756</v>
      </c>
      <c r="AF37" s="77" t="s">
        <v>756</v>
      </c>
      <c r="AG37" s="78" t="s">
        <v>756</v>
      </c>
    </row>
    <row r="38" spans="1:33" s="43" customFormat="1" ht="15" thickTop="1" x14ac:dyDescent="0.35">
      <c r="C38" s="658"/>
      <c r="D38" s="658"/>
      <c r="E38" s="658"/>
      <c r="F38" s="658"/>
      <c r="G38" s="658"/>
      <c r="H38" s="658"/>
      <c r="J38" s="374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374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59"/>
    </row>
    <row r="39" spans="1:33" s="43" customFormat="1" ht="15" thickBot="1" x14ac:dyDescent="0.4">
      <c r="A39" s="41" t="s">
        <v>362</v>
      </c>
      <c r="C39" s="658"/>
      <c r="D39" s="658"/>
      <c r="E39" s="658"/>
      <c r="F39" s="658"/>
      <c r="G39" s="658"/>
      <c r="H39" s="658"/>
      <c r="J39" s="374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374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59"/>
    </row>
    <row r="40" spans="1:33" s="43" customFormat="1" ht="15" thickTop="1" x14ac:dyDescent="0.35">
      <c r="A40" s="43" t="s">
        <v>348</v>
      </c>
      <c r="B40" s="43" t="s">
        <v>24</v>
      </c>
      <c r="C40" s="203" t="s">
        <v>756</v>
      </c>
      <c r="D40" s="204" t="s">
        <v>756</v>
      </c>
      <c r="E40" s="204" t="s">
        <v>756</v>
      </c>
      <c r="F40" s="1621"/>
      <c r="G40" s="204" t="s">
        <v>756</v>
      </c>
      <c r="H40" s="205" t="s">
        <v>756</v>
      </c>
      <c r="J40" s="670" t="s">
        <v>756</v>
      </c>
      <c r="K40" s="671" t="s">
        <v>756</v>
      </c>
      <c r="L40" s="671" t="s">
        <v>756</v>
      </c>
      <c r="M40" s="671" t="s">
        <v>756</v>
      </c>
      <c r="N40" s="671" t="s">
        <v>756</v>
      </c>
      <c r="O40" s="671" t="s">
        <v>756</v>
      </c>
      <c r="P40" s="671" t="s">
        <v>756</v>
      </c>
      <c r="Q40" s="671" t="s">
        <v>756</v>
      </c>
      <c r="R40" s="671" t="s">
        <v>756</v>
      </c>
      <c r="S40" s="671" t="s">
        <v>756</v>
      </c>
      <c r="T40" s="671" t="s">
        <v>756</v>
      </c>
      <c r="U40" s="671" t="s">
        <v>756</v>
      </c>
      <c r="V40" s="1263" t="s">
        <v>756</v>
      </c>
      <c r="W40" s="671" t="s">
        <v>756</v>
      </c>
      <c r="X40" s="671" t="s">
        <v>756</v>
      </c>
      <c r="Y40" s="671" t="s">
        <v>756</v>
      </c>
      <c r="Z40" s="671" t="s">
        <v>756</v>
      </c>
      <c r="AA40" s="671" t="s">
        <v>756</v>
      </c>
      <c r="AB40" s="671" t="s">
        <v>756</v>
      </c>
      <c r="AC40" s="671" t="s">
        <v>756</v>
      </c>
      <c r="AD40" s="671" t="s">
        <v>756</v>
      </c>
      <c r="AE40" s="671" t="s">
        <v>756</v>
      </c>
      <c r="AF40" s="671" t="s">
        <v>756</v>
      </c>
      <c r="AG40" s="672" t="s">
        <v>756</v>
      </c>
    </row>
    <row r="41" spans="1:33" s="43" customFormat="1" x14ac:dyDescent="0.35">
      <c r="B41" s="43" t="s">
        <v>363</v>
      </c>
      <c r="C41" s="662" t="s">
        <v>756</v>
      </c>
      <c r="D41" s="663" t="s">
        <v>756</v>
      </c>
      <c r="E41" s="663" t="s">
        <v>756</v>
      </c>
      <c r="F41" s="695"/>
      <c r="G41" s="663" t="s">
        <v>756</v>
      </c>
      <c r="H41" s="664" t="s">
        <v>756</v>
      </c>
      <c r="J41" s="662" t="s">
        <v>756</v>
      </c>
      <c r="K41" s="663" t="s">
        <v>756</v>
      </c>
      <c r="L41" s="663" t="s">
        <v>756</v>
      </c>
      <c r="M41" s="663" t="s">
        <v>756</v>
      </c>
      <c r="N41" s="663" t="s">
        <v>756</v>
      </c>
      <c r="O41" s="663" t="s">
        <v>756</v>
      </c>
      <c r="P41" s="663" t="s">
        <v>756</v>
      </c>
      <c r="Q41" s="663" t="s">
        <v>756</v>
      </c>
      <c r="R41" s="663" t="s">
        <v>756</v>
      </c>
      <c r="S41" s="663" t="s">
        <v>756</v>
      </c>
      <c r="T41" s="663" t="s">
        <v>756</v>
      </c>
      <c r="U41" s="663" t="s">
        <v>756</v>
      </c>
      <c r="V41" s="1250" t="s">
        <v>756</v>
      </c>
      <c r="W41" s="663" t="s">
        <v>756</v>
      </c>
      <c r="X41" s="663" t="s">
        <v>756</v>
      </c>
      <c r="Y41" s="663" t="s">
        <v>756</v>
      </c>
      <c r="Z41" s="663" t="s">
        <v>756</v>
      </c>
      <c r="AA41" s="663" t="s">
        <v>756</v>
      </c>
      <c r="AB41" s="663" t="s">
        <v>756</v>
      </c>
      <c r="AC41" s="663" t="s">
        <v>756</v>
      </c>
      <c r="AD41" s="663" t="s">
        <v>756</v>
      </c>
      <c r="AE41" s="663" t="s">
        <v>756</v>
      </c>
      <c r="AF41" s="663" t="s">
        <v>756</v>
      </c>
      <c r="AG41" s="664" t="s">
        <v>756</v>
      </c>
    </row>
    <row r="42" spans="1:33" s="44" customFormat="1" ht="15" thickBot="1" x14ac:dyDescent="0.4">
      <c r="B42" s="669" t="s">
        <v>364</v>
      </c>
      <c r="C42" s="238" t="s">
        <v>756</v>
      </c>
      <c r="D42" s="77" t="s">
        <v>756</v>
      </c>
      <c r="E42" s="77" t="s">
        <v>756</v>
      </c>
      <c r="F42" s="1622"/>
      <c r="G42" s="77" t="s">
        <v>756</v>
      </c>
      <c r="H42" s="78" t="s">
        <v>756</v>
      </c>
      <c r="I42" s="43"/>
      <c r="J42" s="238" t="s">
        <v>756</v>
      </c>
      <c r="K42" s="77" t="s">
        <v>756</v>
      </c>
      <c r="L42" s="77" t="s">
        <v>756</v>
      </c>
      <c r="M42" s="77" t="s">
        <v>756</v>
      </c>
      <c r="N42" s="77" t="s">
        <v>756</v>
      </c>
      <c r="O42" s="77" t="s">
        <v>756</v>
      </c>
      <c r="P42" s="77" t="s">
        <v>756</v>
      </c>
      <c r="Q42" s="77" t="s">
        <v>756</v>
      </c>
      <c r="R42" s="77" t="s">
        <v>756</v>
      </c>
      <c r="S42" s="77" t="s">
        <v>756</v>
      </c>
      <c r="T42" s="77" t="s">
        <v>756</v>
      </c>
      <c r="U42" s="77" t="s">
        <v>756</v>
      </c>
      <c r="V42" s="1251" t="s">
        <v>756</v>
      </c>
      <c r="W42" s="77" t="s">
        <v>756</v>
      </c>
      <c r="X42" s="77" t="s">
        <v>756</v>
      </c>
      <c r="Y42" s="77" t="s">
        <v>756</v>
      </c>
      <c r="Z42" s="77" t="s">
        <v>756</v>
      </c>
      <c r="AA42" s="77" t="s">
        <v>756</v>
      </c>
      <c r="AB42" s="77" t="s">
        <v>756</v>
      </c>
      <c r="AC42" s="77" t="s">
        <v>756</v>
      </c>
      <c r="AD42" s="77" t="s">
        <v>756</v>
      </c>
      <c r="AE42" s="77" t="s">
        <v>756</v>
      </c>
      <c r="AF42" s="77" t="s">
        <v>756</v>
      </c>
      <c r="AG42" s="78" t="s">
        <v>756</v>
      </c>
    </row>
    <row r="43" spans="1:33" s="43" customFormat="1" ht="15.5" thickTop="1" thickBot="1" x14ac:dyDescent="0.4">
      <c r="C43" s="658"/>
      <c r="D43" s="658"/>
      <c r="E43" s="658"/>
      <c r="F43" s="658"/>
      <c r="G43" s="658"/>
      <c r="H43" s="658"/>
      <c r="J43" s="348"/>
      <c r="K43" s="648"/>
      <c r="L43" s="648"/>
      <c r="M43" s="648"/>
      <c r="N43" s="648"/>
      <c r="O43" s="648"/>
      <c r="P43" s="648"/>
      <c r="Q43" s="648"/>
      <c r="R43" s="648"/>
      <c r="S43" s="648"/>
      <c r="T43" s="648"/>
      <c r="U43" s="648"/>
      <c r="V43" s="348"/>
      <c r="W43" s="648"/>
      <c r="X43" s="648"/>
      <c r="Y43" s="648"/>
      <c r="Z43" s="648"/>
      <c r="AA43" s="648"/>
      <c r="AB43" s="648"/>
      <c r="AC43" s="648"/>
      <c r="AD43" s="648"/>
      <c r="AE43" s="648"/>
      <c r="AF43" s="648"/>
      <c r="AG43" s="649"/>
    </row>
    <row r="44" spans="1:33" s="43" customFormat="1" ht="15" thickTop="1" x14ac:dyDescent="0.35">
      <c r="A44" s="43" t="s">
        <v>348</v>
      </c>
      <c r="B44" s="43" t="s">
        <v>337</v>
      </c>
      <c r="C44" s="203" t="s">
        <v>756</v>
      </c>
      <c r="D44" s="204" t="s">
        <v>756</v>
      </c>
      <c r="E44" s="204" t="s">
        <v>756</v>
      </c>
      <c r="F44" s="1621"/>
      <c r="G44" s="204" t="s">
        <v>756</v>
      </c>
      <c r="H44" s="205" t="s">
        <v>756</v>
      </c>
      <c r="J44" s="670" t="s">
        <v>756</v>
      </c>
      <c r="K44" s="671" t="s">
        <v>756</v>
      </c>
      <c r="L44" s="671" t="s">
        <v>756</v>
      </c>
      <c r="M44" s="671" t="s">
        <v>756</v>
      </c>
      <c r="N44" s="671" t="s">
        <v>756</v>
      </c>
      <c r="O44" s="671" t="s">
        <v>756</v>
      </c>
      <c r="P44" s="671" t="s">
        <v>756</v>
      </c>
      <c r="Q44" s="671" t="s">
        <v>756</v>
      </c>
      <c r="R44" s="671" t="s">
        <v>756</v>
      </c>
      <c r="S44" s="671" t="s">
        <v>756</v>
      </c>
      <c r="T44" s="671" t="s">
        <v>756</v>
      </c>
      <c r="U44" s="671" t="s">
        <v>756</v>
      </c>
      <c r="V44" s="1263" t="s">
        <v>756</v>
      </c>
      <c r="W44" s="671" t="s">
        <v>756</v>
      </c>
      <c r="X44" s="671" t="s">
        <v>756</v>
      </c>
      <c r="Y44" s="671" t="s">
        <v>756</v>
      </c>
      <c r="Z44" s="671" t="s">
        <v>756</v>
      </c>
      <c r="AA44" s="671" t="s">
        <v>756</v>
      </c>
      <c r="AB44" s="671" t="s">
        <v>756</v>
      </c>
      <c r="AC44" s="671" t="s">
        <v>756</v>
      </c>
      <c r="AD44" s="671" t="s">
        <v>756</v>
      </c>
      <c r="AE44" s="671" t="s">
        <v>756</v>
      </c>
      <c r="AF44" s="671" t="s">
        <v>756</v>
      </c>
      <c r="AG44" s="672" t="s">
        <v>756</v>
      </c>
    </row>
    <row r="45" spans="1:33" s="43" customFormat="1" x14ac:dyDescent="0.35">
      <c r="B45" s="43" t="s">
        <v>363</v>
      </c>
      <c r="C45" s="662" t="s">
        <v>756</v>
      </c>
      <c r="D45" s="663" t="s">
        <v>756</v>
      </c>
      <c r="E45" s="663" t="s">
        <v>756</v>
      </c>
      <c r="F45" s="695"/>
      <c r="G45" s="663" t="s">
        <v>756</v>
      </c>
      <c r="H45" s="664" t="s">
        <v>756</v>
      </c>
      <c r="J45" s="662" t="s">
        <v>756</v>
      </c>
      <c r="K45" s="663" t="s">
        <v>756</v>
      </c>
      <c r="L45" s="663" t="s">
        <v>756</v>
      </c>
      <c r="M45" s="663" t="s">
        <v>756</v>
      </c>
      <c r="N45" s="663" t="s">
        <v>756</v>
      </c>
      <c r="O45" s="663" t="s">
        <v>756</v>
      </c>
      <c r="P45" s="663" t="s">
        <v>756</v>
      </c>
      <c r="Q45" s="663" t="s">
        <v>756</v>
      </c>
      <c r="R45" s="663" t="s">
        <v>756</v>
      </c>
      <c r="S45" s="663" t="s">
        <v>756</v>
      </c>
      <c r="T45" s="663" t="s">
        <v>756</v>
      </c>
      <c r="U45" s="663" t="s">
        <v>756</v>
      </c>
      <c r="V45" s="1250" t="s">
        <v>756</v>
      </c>
      <c r="W45" s="663" t="s">
        <v>756</v>
      </c>
      <c r="X45" s="663" t="s">
        <v>756</v>
      </c>
      <c r="Y45" s="663" t="s">
        <v>756</v>
      </c>
      <c r="Z45" s="663" t="s">
        <v>756</v>
      </c>
      <c r="AA45" s="663" t="s">
        <v>756</v>
      </c>
      <c r="AB45" s="663" t="s">
        <v>756</v>
      </c>
      <c r="AC45" s="663" t="s">
        <v>756</v>
      </c>
      <c r="AD45" s="663" t="s">
        <v>756</v>
      </c>
      <c r="AE45" s="663" t="s">
        <v>756</v>
      </c>
      <c r="AF45" s="663" t="s">
        <v>756</v>
      </c>
      <c r="AG45" s="664" t="s">
        <v>756</v>
      </c>
    </row>
    <row r="46" spans="1:33" s="43" customFormat="1" ht="15" thickBot="1" x14ac:dyDescent="0.4">
      <c r="B46" s="665" t="s">
        <v>364</v>
      </c>
      <c r="C46" s="238" t="s">
        <v>756</v>
      </c>
      <c r="D46" s="77" t="s">
        <v>756</v>
      </c>
      <c r="E46" s="77" t="s">
        <v>756</v>
      </c>
      <c r="F46" s="1622"/>
      <c r="G46" s="77" t="s">
        <v>756</v>
      </c>
      <c r="H46" s="78" t="s">
        <v>756</v>
      </c>
      <c r="J46" s="238" t="s">
        <v>756</v>
      </c>
      <c r="K46" s="77" t="s">
        <v>756</v>
      </c>
      <c r="L46" s="77" t="s">
        <v>756</v>
      </c>
      <c r="M46" s="77" t="s">
        <v>756</v>
      </c>
      <c r="N46" s="77" t="s">
        <v>756</v>
      </c>
      <c r="O46" s="77" t="s">
        <v>756</v>
      </c>
      <c r="P46" s="77" t="s">
        <v>756</v>
      </c>
      <c r="Q46" s="77" t="s">
        <v>756</v>
      </c>
      <c r="R46" s="77" t="s">
        <v>756</v>
      </c>
      <c r="S46" s="77" t="s">
        <v>756</v>
      </c>
      <c r="T46" s="77" t="s">
        <v>756</v>
      </c>
      <c r="U46" s="77" t="s">
        <v>756</v>
      </c>
      <c r="V46" s="1251" t="s">
        <v>756</v>
      </c>
      <c r="W46" s="77" t="s">
        <v>756</v>
      </c>
      <c r="X46" s="77" t="s">
        <v>756</v>
      </c>
      <c r="Y46" s="77" t="s">
        <v>756</v>
      </c>
      <c r="Z46" s="77" t="s">
        <v>756</v>
      </c>
      <c r="AA46" s="77" t="s">
        <v>756</v>
      </c>
      <c r="AB46" s="77" t="s">
        <v>756</v>
      </c>
      <c r="AC46" s="77" t="s">
        <v>756</v>
      </c>
      <c r="AD46" s="77" t="s">
        <v>756</v>
      </c>
      <c r="AE46" s="77" t="s">
        <v>756</v>
      </c>
      <c r="AF46" s="77" t="s">
        <v>756</v>
      </c>
      <c r="AG46" s="78" t="s">
        <v>756</v>
      </c>
    </row>
    <row r="47" spans="1:33" s="43" customFormat="1" ht="15.5" thickTop="1" thickBot="1" x14ac:dyDescent="0.4">
      <c r="C47" s="658"/>
      <c r="D47" s="658"/>
      <c r="E47" s="658"/>
      <c r="F47" s="658"/>
      <c r="G47" s="658"/>
      <c r="H47" s="658"/>
      <c r="J47" s="348"/>
      <c r="K47" s="648"/>
      <c r="L47" s="648"/>
      <c r="M47" s="648"/>
      <c r="N47" s="648"/>
      <c r="O47" s="648"/>
      <c r="P47" s="648"/>
      <c r="Q47" s="648"/>
      <c r="R47" s="648"/>
      <c r="S47" s="648"/>
      <c r="T47" s="648"/>
      <c r="U47" s="648"/>
      <c r="V47" s="348"/>
      <c r="W47" s="648"/>
      <c r="X47" s="648"/>
      <c r="Y47" s="648"/>
      <c r="Z47" s="648"/>
      <c r="AA47" s="648"/>
      <c r="AB47" s="648"/>
      <c r="AC47" s="648"/>
      <c r="AD47" s="648"/>
      <c r="AE47" s="648"/>
      <c r="AF47" s="648"/>
      <c r="AG47" s="649"/>
    </row>
    <row r="48" spans="1:33" s="43" customFormat="1" ht="15" thickTop="1" x14ac:dyDescent="0.35">
      <c r="A48" s="43" t="s">
        <v>348</v>
      </c>
      <c r="B48" s="43" t="s">
        <v>290</v>
      </c>
      <c r="C48" s="203" t="s">
        <v>756</v>
      </c>
      <c r="D48" s="204" t="s">
        <v>756</v>
      </c>
      <c r="E48" s="204" t="s">
        <v>756</v>
      </c>
      <c r="F48" s="1621"/>
      <c r="G48" s="204" t="s">
        <v>756</v>
      </c>
      <c r="H48" s="205" t="s">
        <v>756</v>
      </c>
      <c r="J48" s="670" t="s">
        <v>756</v>
      </c>
      <c r="K48" s="671" t="s">
        <v>756</v>
      </c>
      <c r="L48" s="671" t="s">
        <v>756</v>
      </c>
      <c r="M48" s="671" t="s">
        <v>756</v>
      </c>
      <c r="N48" s="671" t="s">
        <v>756</v>
      </c>
      <c r="O48" s="671" t="s">
        <v>756</v>
      </c>
      <c r="P48" s="671" t="s">
        <v>756</v>
      </c>
      <c r="Q48" s="671" t="s">
        <v>756</v>
      </c>
      <c r="R48" s="671" t="s">
        <v>756</v>
      </c>
      <c r="S48" s="671" t="s">
        <v>756</v>
      </c>
      <c r="T48" s="671" t="s">
        <v>756</v>
      </c>
      <c r="U48" s="671" t="s">
        <v>756</v>
      </c>
      <c r="V48" s="1263" t="s">
        <v>756</v>
      </c>
      <c r="W48" s="671" t="s">
        <v>756</v>
      </c>
      <c r="X48" s="671" t="s">
        <v>756</v>
      </c>
      <c r="Y48" s="671" t="s">
        <v>756</v>
      </c>
      <c r="Z48" s="671" t="s">
        <v>756</v>
      </c>
      <c r="AA48" s="671" t="s">
        <v>756</v>
      </c>
      <c r="AB48" s="671" t="s">
        <v>756</v>
      </c>
      <c r="AC48" s="671" t="s">
        <v>756</v>
      </c>
      <c r="AD48" s="671" t="s">
        <v>756</v>
      </c>
      <c r="AE48" s="671" t="s">
        <v>756</v>
      </c>
      <c r="AF48" s="671" t="s">
        <v>756</v>
      </c>
      <c r="AG48" s="672" t="s">
        <v>756</v>
      </c>
    </row>
    <row r="49" spans="1:33" s="43" customFormat="1" x14ac:dyDescent="0.35">
      <c r="B49" s="43" t="s">
        <v>363</v>
      </c>
      <c r="C49" s="662" t="s">
        <v>756</v>
      </c>
      <c r="D49" s="663" t="s">
        <v>756</v>
      </c>
      <c r="E49" s="663" t="s">
        <v>756</v>
      </c>
      <c r="F49" s="695"/>
      <c r="G49" s="663" t="s">
        <v>756</v>
      </c>
      <c r="H49" s="664" t="s">
        <v>756</v>
      </c>
      <c r="J49" s="662" t="s">
        <v>756</v>
      </c>
      <c r="K49" s="663" t="s">
        <v>756</v>
      </c>
      <c r="L49" s="663" t="s">
        <v>756</v>
      </c>
      <c r="M49" s="663" t="s">
        <v>756</v>
      </c>
      <c r="N49" s="663" t="s">
        <v>756</v>
      </c>
      <c r="O49" s="663" t="s">
        <v>756</v>
      </c>
      <c r="P49" s="663" t="s">
        <v>756</v>
      </c>
      <c r="Q49" s="663" t="s">
        <v>756</v>
      </c>
      <c r="R49" s="663" t="s">
        <v>756</v>
      </c>
      <c r="S49" s="663" t="s">
        <v>756</v>
      </c>
      <c r="T49" s="663" t="s">
        <v>756</v>
      </c>
      <c r="U49" s="663" t="s">
        <v>756</v>
      </c>
      <c r="V49" s="1250" t="s">
        <v>756</v>
      </c>
      <c r="W49" s="663" t="s">
        <v>756</v>
      </c>
      <c r="X49" s="663" t="s">
        <v>756</v>
      </c>
      <c r="Y49" s="663" t="s">
        <v>756</v>
      </c>
      <c r="Z49" s="663" t="s">
        <v>756</v>
      </c>
      <c r="AA49" s="663" t="s">
        <v>756</v>
      </c>
      <c r="AB49" s="663" t="s">
        <v>756</v>
      </c>
      <c r="AC49" s="663" t="s">
        <v>756</v>
      </c>
      <c r="AD49" s="663" t="s">
        <v>756</v>
      </c>
      <c r="AE49" s="663" t="s">
        <v>756</v>
      </c>
      <c r="AF49" s="663" t="s">
        <v>756</v>
      </c>
      <c r="AG49" s="664" t="s">
        <v>756</v>
      </c>
    </row>
    <row r="50" spans="1:33" s="43" customFormat="1" ht="15" thickBot="1" x14ac:dyDescent="0.4">
      <c r="B50" s="665" t="s">
        <v>364</v>
      </c>
      <c r="C50" s="238" t="s">
        <v>756</v>
      </c>
      <c r="D50" s="77" t="s">
        <v>756</v>
      </c>
      <c r="E50" s="77" t="s">
        <v>756</v>
      </c>
      <c r="F50" s="1622"/>
      <c r="G50" s="77" t="s">
        <v>756</v>
      </c>
      <c r="H50" s="78" t="s">
        <v>756</v>
      </c>
      <c r="J50" s="238" t="s">
        <v>756</v>
      </c>
      <c r="K50" s="77" t="s">
        <v>756</v>
      </c>
      <c r="L50" s="77" t="s">
        <v>756</v>
      </c>
      <c r="M50" s="77" t="s">
        <v>756</v>
      </c>
      <c r="N50" s="77" t="s">
        <v>756</v>
      </c>
      <c r="O50" s="77" t="s">
        <v>756</v>
      </c>
      <c r="P50" s="77" t="s">
        <v>756</v>
      </c>
      <c r="Q50" s="77" t="s">
        <v>756</v>
      </c>
      <c r="R50" s="77" t="s">
        <v>756</v>
      </c>
      <c r="S50" s="77" t="s">
        <v>756</v>
      </c>
      <c r="T50" s="77" t="s">
        <v>756</v>
      </c>
      <c r="U50" s="77" t="s">
        <v>756</v>
      </c>
      <c r="V50" s="1251" t="s">
        <v>756</v>
      </c>
      <c r="W50" s="77" t="s">
        <v>756</v>
      </c>
      <c r="X50" s="77" t="s">
        <v>756</v>
      </c>
      <c r="Y50" s="77" t="s">
        <v>756</v>
      </c>
      <c r="Z50" s="77" t="s">
        <v>756</v>
      </c>
      <c r="AA50" s="77" t="s">
        <v>756</v>
      </c>
      <c r="AB50" s="77" t="s">
        <v>756</v>
      </c>
      <c r="AC50" s="77" t="s">
        <v>756</v>
      </c>
      <c r="AD50" s="77" t="s">
        <v>756</v>
      </c>
      <c r="AE50" s="77" t="s">
        <v>756</v>
      </c>
      <c r="AF50" s="77" t="s">
        <v>756</v>
      </c>
      <c r="AG50" s="78" t="s">
        <v>756</v>
      </c>
    </row>
    <row r="51" spans="1:33" s="43" customFormat="1" ht="15.5" thickTop="1" thickBot="1" x14ac:dyDescent="0.4">
      <c r="C51" s="658"/>
      <c r="D51" s="658"/>
      <c r="E51" s="658"/>
      <c r="F51" s="658"/>
      <c r="G51" s="658"/>
      <c r="H51" s="658"/>
      <c r="J51" s="348"/>
      <c r="K51" s="648"/>
      <c r="L51" s="648"/>
      <c r="M51" s="648"/>
      <c r="N51" s="648"/>
      <c r="O51" s="648"/>
      <c r="P51" s="648"/>
      <c r="Q51" s="648"/>
      <c r="R51" s="648"/>
      <c r="S51" s="648"/>
      <c r="T51" s="648"/>
      <c r="U51" s="648"/>
      <c r="V51" s="348"/>
      <c r="W51" s="648"/>
      <c r="X51" s="648"/>
      <c r="Y51" s="648"/>
      <c r="Z51" s="648"/>
      <c r="AA51" s="648"/>
      <c r="AB51" s="648"/>
      <c r="AC51" s="648"/>
      <c r="AD51" s="648"/>
      <c r="AE51" s="648"/>
      <c r="AF51" s="648"/>
      <c r="AG51" s="649"/>
    </row>
    <row r="52" spans="1:33" s="43" customFormat="1" ht="15" thickTop="1" x14ac:dyDescent="0.35">
      <c r="A52" s="43" t="s">
        <v>348</v>
      </c>
      <c r="B52" s="43" t="s">
        <v>476</v>
      </c>
      <c r="C52" s="203" t="s">
        <v>756</v>
      </c>
      <c r="D52" s="204" t="s">
        <v>756</v>
      </c>
      <c r="E52" s="204" t="s">
        <v>756</v>
      </c>
      <c r="F52" s="1621"/>
      <c r="G52" s="204" t="s">
        <v>756</v>
      </c>
      <c r="H52" s="205" t="s">
        <v>756</v>
      </c>
      <c r="J52" s="670" t="s">
        <v>756</v>
      </c>
      <c r="K52" s="671" t="s">
        <v>756</v>
      </c>
      <c r="L52" s="671" t="s">
        <v>756</v>
      </c>
      <c r="M52" s="671" t="s">
        <v>756</v>
      </c>
      <c r="N52" s="671" t="s">
        <v>756</v>
      </c>
      <c r="O52" s="671" t="s">
        <v>756</v>
      </c>
      <c r="P52" s="671" t="s">
        <v>756</v>
      </c>
      <c r="Q52" s="671" t="s">
        <v>756</v>
      </c>
      <c r="R52" s="671" t="s">
        <v>756</v>
      </c>
      <c r="S52" s="671" t="s">
        <v>756</v>
      </c>
      <c r="T52" s="671" t="s">
        <v>756</v>
      </c>
      <c r="U52" s="671" t="s">
        <v>756</v>
      </c>
      <c r="V52" s="1263" t="s">
        <v>756</v>
      </c>
      <c r="W52" s="671" t="s">
        <v>756</v>
      </c>
      <c r="X52" s="671" t="s">
        <v>756</v>
      </c>
      <c r="Y52" s="671" t="s">
        <v>756</v>
      </c>
      <c r="Z52" s="671" t="s">
        <v>756</v>
      </c>
      <c r="AA52" s="671" t="s">
        <v>756</v>
      </c>
      <c r="AB52" s="671" t="s">
        <v>756</v>
      </c>
      <c r="AC52" s="671" t="s">
        <v>756</v>
      </c>
      <c r="AD52" s="671" t="s">
        <v>756</v>
      </c>
      <c r="AE52" s="671" t="s">
        <v>756</v>
      </c>
      <c r="AF52" s="671" t="s">
        <v>756</v>
      </c>
      <c r="AG52" s="672" t="s">
        <v>756</v>
      </c>
    </row>
    <row r="53" spans="1:33" s="43" customFormat="1" x14ac:dyDescent="0.35">
      <c r="B53" s="43" t="s">
        <v>363</v>
      </c>
      <c r="C53" s="662" t="s">
        <v>756</v>
      </c>
      <c r="D53" s="663" t="s">
        <v>756</v>
      </c>
      <c r="E53" s="663" t="s">
        <v>756</v>
      </c>
      <c r="F53" s="695"/>
      <c r="G53" s="663" t="s">
        <v>756</v>
      </c>
      <c r="H53" s="664" t="s">
        <v>756</v>
      </c>
      <c r="J53" s="662" t="s">
        <v>756</v>
      </c>
      <c r="K53" s="663" t="s">
        <v>756</v>
      </c>
      <c r="L53" s="663" t="s">
        <v>756</v>
      </c>
      <c r="M53" s="663" t="s">
        <v>756</v>
      </c>
      <c r="N53" s="663" t="s">
        <v>756</v>
      </c>
      <c r="O53" s="663" t="s">
        <v>756</v>
      </c>
      <c r="P53" s="663" t="s">
        <v>756</v>
      </c>
      <c r="Q53" s="663" t="s">
        <v>756</v>
      </c>
      <c r="R53" s="663" t="s">
        <v>756</v>
      </c>
      <c r="S53" s="663" t="s">
        <v>756</v>
      </c>
      <c r="T53" s="663" t="s">
        <v>756</v>
      </c>
      <c r="U53" s="663" t="s">
        <v>756</v>
      </c>
      <c r="V53" s="1250" t="s">
        <v>756</v>
      </c>
      <c r="W53" s="663" t="s">
        <v>756</v>
      </c>
      <c r="X53" s="663" t="s">
        <v>756</v>
      </c>
      <c r="Y53" s="663" t="s">
        <v>756</v>
      </c>
      <c r="Z53" s="663" t="s">
        <v>756</v>
      </c>
      <c r="AA53" s="663" t="s">
        <v>756</v>
      </c>
      <c r="AB53" s="663" t="s">
        <v>756</v>
      </c>
      <c r="AC53" s="663" t="s">
        <v>756</v>
      </c>
      <c r="AD53" s="663" t="s">
        <v>756</v>
      </c>
      <c r="AE53" s="663" t="s">
        <v>756</v>
      </c>
      <c r="AF53" s="663" t="s">
        <v>756</v>
      </c>
      <c r="AG53" s="664" t="s">
        <v>756</v>
      </c>
    </row>
    <row r="54" spans="1:33" s="43" customFormat="1" ht="15" thickBot="1" x14ac:dyDescent="0.4">
      <c r="B54" s="665" t="s">
        <v>364</v>
      </c>
      <c r="C54" s="238" t="s">
        <v>756</v>
      </c>
      <c r="D54" s="77" t="s">
        <v>756</v>
      </c>
      <c r="E54" s="77" t="s">
        <v>756</v>
      </c>
      <c r="F54" s="1622"/>
      <c r="G54" s="77" t="s">
        <v>756</v>
      </c>
      <c r="H54" s="78" t="s">
        <v>756</v>
      </c>
      <c r="J54" s="238" t="s">
        <v>756</v>
      </c>
      <c r="K54" s="77" t="s">
        <v>756</v>
      </c>
      <c r="L54" s="77" t="s">
        <v>756</v>
      </c>
      <c r="M54" s="77" t="s">
        <v>756</v>
      </c>
      <c r="N54" s="77" t="s">
        <v>756</v>
      </c>
      <c r="O54" s="77" t="s">
        <v>756</v>
      </c>
      <c r="P54" s="77" t="s">
        <v>756</v>
      </c>
      <c r="Q54" s="77" t="s">
        <v>756</v>
      </c>
      <c r="R54" s="77" t="s">
        <v>756</v>
      </c>
      <c r="S54" s="77" t="s">
        <v>756</v>
      </c>
      <c r="T54" s="77" t="s">
        <v>756</v>
      </c>
      <c r="U54" s="77" t="s">
        <v>756</v>
      </c>
      <c r="V54" s="1251" t="s">
        <v>756</v>
      </c>
      <c r="W54" s="77" t="s">
        <v>756</v>
      </c>
      <c r="X54" s="77" t="s">
        <v>756</v>
      </c>
      <c r="Y54" s="77" t="s">
        <v>756</v>
      </c>
      <c r="Z54" s="77" t="s">
        <v>756</v>
      </c>
      <c r="AA54" s="77" t="s">
        <v>756</v>
      </c>
      <c r="AB54" s="77" t="s">
        <v>756</v>
      </c>
      <c r="AC54" s="77" t="s">
        <v>756</v>
      </c>
      <c r="AD54" s="77" t="s">
        <v>756</v>
      </c>
      <c r="AE54" s="77" t="s">
        <v>756</v>
      </c>
      <c r="AF54" s="77" t="s">
        <v>756</v>
      </c>
      <c r="AG54" s="78" t="s">
        <v>756</v>
      </c>
    </row>
    <row r="55" spans="1:33" s="43" customFormat="1" ht="15.5" thickTop="1" thickBot="1" x14ac:dyDescent="0.4">
      <c r="C55" s="658"/>
      <c r="D55" s="658"/>
      <c r="E55" s="658"/>
      <c r="F55" s="658"/>
      <c r="G55" s="658"/>
      <c r="H55" s="658"/>
      <c r="J55" s="348"/>
      <c r="K55" s="648"/>
      <c r="L55" s="648"/>
      <c r="M55" s="648"/>
      <c r="N55" s="648"/>
      <c r="O55" s="648"/>
      <c r="P55" s="648"/>
      <c r="Q55" s="648"/>
      <c r="R55" s="648"/>
      <c r="S55" s="648"/>
      <c r="T55" s="648"/>
      <c r="U55" s="648"/>
      <c r="V55" s="348"/>
      <c r="W55" s="648"/>
      <c r="X55" s="648"/>
      <c r="Y55" s="648"/>
      <c r="Z55" s="648"/>
      <c r="AA55" s="648"/>
      <c r="AB55" s="648"/>
      <c r="AC55" s="648"/>
      <c r="AD55" s="648"/>
      <c r="AE55" s="648"/>
      <c r="AF55" s="648"/>
      <c r="AG55" s="649"/>
    </row>
    <row r="56" spans="1:33" s="43" customFormat="1" ht="15" thickTop="1" x14ac:dyDescent="0.35">
      <c r="A56" s="43" t="s">
        <v>348</v>
      </c>
      <c r="B56" s="44" t="s">
        <v>325</v>
      </c>
      <c r="C56" s="203" t="s">
        <v>756</v>
      </c>
      <c r="D56" s="204" t="s">
        <v>756</v>
      </c>
      <c r="E56" s="204" t="s">
        <v>756</v>
      </c>
      <c r="F56" s="1621"/>
      <c r="G56" s="204" t="s">
        <v>756</v>
      </c>
      <c r="H56" s="205" t="s">
        <v>756</v>
      </c>
      <c r="J56" s="670" t="s">
        <v>756</v>
      </c>
      <c r="K56" s="671" t="s">
        <v>756</v>
      </c>
      <c r="L56" s="671" t="s">
        <v>756</v>
      </c>
      <c r="M56" s="671" t="s">
        <v>756</v>
      </c>
      <c r="N56" s="671" t="s">
        <v>756</v>
      </c>
      <c r="O56" s="671" t="s">
        <v>756</v>
      </c>
      <c r="P56" s="671" t="s">
        <v>756</v>
      </c>
      <c r="Q56" s="671" t="s">
        <v>756</v>
      </c>
      <c r="R56" s="671" t="s">
        <v>756</v>
      </c>
      <c r="S56" s="671" t="s">
        <v>756</v>
      </c>
      <c r="T56" s="671" t="s">
        <v>756</v>
      </c>
      <c r="U56" s="671" t="s">
        <v>756</v>
      </c>
      <c r="V56" s="1263" t="s">
        <v>756</v>
      </c>
      <c r="W56" s="671" t="s">
        <v>756</v>
      </c>
      <c r="X56" s="671" t="s">
        <v>756</v>
      </c>
      <c r="Y56" s="671" t="s">
        <v>756</v>
      </c>
      <c r="Z56" s="671" t="s">
        <v>756</v>
      </c>
      <c r="AA56" s="671" t="s">
        <v>756</v>
      </c>
      <c r="AB56" s="671" t="s">
        <v>756</v>
      </c>
      <c r="AC56" s="671" t="s">
        <v>756</v>
      </c>
      <c r="AD56" s="671" t="s">
        <v>756</v>
      </c>
      <c r="AE56" s="671" t="s">
        <v>756</v>
      </c>
      <c r="AF56" s="671" t="s">
        <v>756</v>
      </c>
      <c r="AG56" s="672" t="s">
        <v>756</v>
      </c>
    </row>
    <row r="57" spans="1:33" s="43" customFormat="1" x14ac:dyDescent="0.35">
      <c r="B57" s="44" t="s">
        <v>363</v>
      </c>
      <c r="C57" s="662" t="s">
        <v>756</v>
      </c>
      <c r="D57" s="663" t="s">
        <v>756</v>
      </c>
      <c r="E57" s="663" t="s">
        <v>756</v>
      </c>
      <c r="F57" s="695"/>
      <c r="G57" s="663" t="s">
        <v>756</v>
      </c>
      <c r="H57" s="664" t="s">
        <v>756</v>
      </c>
      <c r="J57" s="662" t="s">
        <v>756</v>
      </c>
      <c r="K57" s="663" t="s">
        <v>756</v>
      </c>
      <c r="L57" s="663" t="s">
        <v>756</v>
      </c>
      <c r="M57" s="663" t="s">
        <v>756</v>
      </c>
      <c r="N57" s="663" t="s">
        <v>756</v>
      </c>
      <c r="O57" s="663" t="s">
        <v>756</v>
      </c>
      <c r="P57" s="663" t="s">
        <v>756</v>
      </c>
      <c r="Q57" s="663" t="s">
        <v>756</v>
      </c>
      <c r="R57" s="663" t="s">
        <v>756</v>
      </c>
      <c r="S57" s="663" t="s">
        <v>756</v>
      </c>
      <c r="T57" s="663" t="s">
        <v>756</v>
      </c>
      <c r="U57" s="663" t="s">
        <v>756</v>
      </c>
      <c r="V57" s="1250" t="s">
        <v>756</v>
      </c>
      <c r="W57" s="663" t="s">
        <v>756</v>
      </c>
      <c r="X57" s="663" t="s">
        <v>756</v>
      </c>
      <c r="Y57" s="663" t="s">
        <v>756</v>
      </c>
      <c r="Z57" s="663" t="s">
        <v>756</v>
      </c>
      <c r="AA57" s="663" t="s">
        <v>756</v>
      </c>
      <c r="AB57" s="663" t="s">
        <v>756</v>
      </c>
      <c r="AC57" s="663" t="s">
        <v>756</v>
      </c>
      <c r="AD57" s="663" t="s">
        <v>756</v>
      </c>
      <c r="AE57" s="663" t="s">
        <v>756</v>
      </c>
      <c r="AF57" s="663" t="s">
        <v>756</v>
      </c>
      <c r="AG57" s="664" t="s">
        <v>756</v>
      </c>
    </row>
    <row r="58" spans="1:33" s="43" customFormat="1" ht="15" thickBot="1" x14ac:dyDescent="0.4">
      <c r="B58" s="665" t="s">
        <v>364</v>
      </c>
      <c r="C58" s="238" t="s">
        <v>756</v>
      </c>
      <c r="D58" s="77" t="s">
        <v>756</v>
      </c>
      <c r="E58" s="77" t="s">
        <v>756</v>
      </c>
      <c r="F58" s="1622"/>
      <c r="G58" s="77" t="s">
        <v>756</v>
      </c>
      <c r="H58" s="78" t="s">
        <v>756</v>
      </c>
      <c r="J58" s="238" t="s">
        <v>756</v>
      </c>
      <c r="K58" s="77" t="s">
        <v>756</v>
      </c>
      <c r="L58" s="77" t="s">
        <v>756</v>
      </c>
      <c r="M58" s="77" t="s">
        <v>756</v>
      </c>
      <c r="N58" s="77" t="s">
        <v>756</v>
      </c>
      <c r="O58" s="77" t="s">
        <v>756</v>
      </c>
      <c r="P58" s="77" t="s">
        <v>756</v>
      </c>
      <c r="Q58" s="77" t="s">
        <v>756</v>
      </c>
      <c r="R58" s="77" t="s">
        <v>756</v>
      </c>
      <c r="S58" s="77" t="s">
        <v>756</v>
      </c>
      <c r="T58" s="77" t="s">
        <v>756</v>
      </c>
      <c r="U58" s="77" t="s">
        <v>756</v>
      </c>
      <c r="V58" s="1251" t="s">
        <v>756</v>
      </c>
      <c r="W58" s="77" t="s">
        <v>756</v>
      </c>
      <c r="X58" s="77" t="s">
        <v>756</v>
      </c>
      <c r="Y58" s="77" t="s">
        <v>756</v>
      </c>
      <c r="Z58" s="77" t="s">
        <v>756</v>
      </c>
      <c r="AA58" s="77" t="s">
        <v>756</v>
      </c>
      <c r="AB58" s="77" t="s">
        <v>756</v>
      </c>
      <c r="AC58" s="77" t="s">
        <v>756</v>
      </c>
      <c r="AD58" s="77" t="s">
        <v>756</v>
      </c>
      <c r="AE58" s="77" t="s">
        <v>756</v>
      </c>
      <c r="AF58" s="77" t="s">
        <v>756</v>
      </c>
      <c r="AG58" s="78" t="s">
        <v>756</v>
      </c>
    </row>
    <row r="59" spans="1:33" s="44" customFormat="1" ht="15.5" thickTop="1" thickBot="1" x14ac:dyDescent="0.4">
      <c r="B59" s="190"/>
      <c r="C59" s="658"/>
      <c r="D59" s="658"/>
      <c r="E59" s="658"/>
      <c r="F59" s="658"/>
      <c r="G59" s="658"/>
      <c r="H59" s="658"/>
      <c r="I59" s="190"/>
      <c r="J59" s="348"/>
      <c r="K59" s="648"/>
      <c r="L59" s="648"/>
      <c r="M59" s="648"/>
      <c r="N59" s="648"/>
      <c r="O59" s="648"/>
      <c r="P59" s="648"/>
      <c r="Q59" s="648"/>
      <c r="R59" s="648"/>
      <c r="S59" s="648"/>
      <c r="T59" s="648"/>
      <c r="U59" s="648"/>
      <c r="V59" s="348"/>
      <c r="W59" s="648"/>
      <c r="X59" s="648"/>
      <c r="Y59" s="648"/>
      <c r="Z59" s="648"/>
      <c r="AA59" s="648"/>
      <c r="AB59" s="648"/>
      <c r="AC59" s="648"/>
      <c r="AD59" s="648"/>
      <c r="AE59" s="648"/>
      <c r="AF59" s="648"/>
      <c r="AG59" s="649"/>
    </row>
    <row r="60" spans="1:33" s="43" customFormat="1" ht="15" thickTop="1" x14ac:dyDescent="0.35">
      <c r="A60" s="43" t="s">
        <v>348</v>
      </c>
      <c r="B60" s="44" t="s">
        <v>365</v>
      </c>
      <c r="C60" s="203" t="s">
        <v>756</v>
      </c>
      <c r="D60" s="204" t="s">
        <v>756</v>
      </c>
      <c r="E60" s="204" t="s">
        <v>756</v>
      </c>
      <c r="F60" s="1621"/>
      <c r="G60" s="204" t="s">
        <v>756</v>
      </c>
      <c r="H60" s="205" t="s">
        <v>756</v>
      </c>
      <c r="J60" s="203" t="s">
        <v>756</v>
      </c>
      <c r="K60" s="204" t="s">
        <v>756</v>
      </c>
      <c r="L60" s="204" t="s">
        <v>756</v>
      </c>
      <c r="M60" s="204" t="s">
        <v>756</v>
      </c>
      <c r="N60" s="204" t="s">
        <v>756</v>
      </c>
      <c r="O60" s="204" t="s">
        <v>756</v>
      </c>
      <c r="P60" s="204" t="s">
        <v>756</v>
      </c>
      <c r="Q60" s="204" t="s">
        <v>756</v>
      </c>
      <c r="R60" s="204" t="s">
        <v>756</v>
      </c>
      <c r="S60" s="204" t="s">
        <v>756</v>
      </c>
      <c r="T60" s="204" t="s">
        <v>756</v>
      </c>
      <c r="U60" s="204" t="s">
        <v>756</v>
      </c>
      <c r="V60" s="1248" t="s">
        <v>756</v>
      </c>
      <c r="W60" s="204" t="s">
        <v>756</v>
      </c>
      <c r="X60" s="204" t="s">
        <v>756</v>
      </c>
      <c r="Y60" s="204" t="s">
        <v>756</v>
      </c>
      <c r="Z60" s="204" t="s">
        <v>756</v>
      </c>
      <c r="AA60" s="204" t="s">
        <v>756</v>
      </c>
      <c r="AB60" s="204" t="s">
        <v>756</v>
      </c>
      <c r="AC60" s="204" t="s">
        <v>756</v>
      </c>
      <c r="AD60" s="204" t="s">
        <v>756</v>
      </c>
      <c r="AE60" s="204" t="s">
        <v>756</v>
      </c>
      <c r="AF60" s="204" t="s">
        <v>756</v>
      </c>
      <c r="AG60" s="205" t="s">
        <v>756</v>
      </c>
    </row>
    <row r="61" spans="1:33" s="43" customFormat="1" x14ac:dyDescent="0.35">
      <c r="B61" s="44" t="s">
        <v>363</v>
      </c>
      <c r="C61" s="662" t="s">
        <v>756</v>
      </c>
      <c r="D61" s="663" t="s">
        <v>756</v>
      </c>
      <c r="E61" s="663" t="s">
        <v>756</v>
      </c>
      <c r="F61" s="695"/>
      <c r="G61" s="663" t="s">
        <v>756</v>
      </c>
      <c r="H61" s="664" t="s">
        <v>756</v>
      </c>
      <c r="J61" s="662" t="s">
        <v>756</v>
      </c>
      <c r="K61" s="663" t="s">
        <v>756</v>
      </c>
      <c r="L61" s="663" t="s">
        <v>756</v>
      </c>
      <c r="M61" s="663" t="s">
        <v>756</v>
      </c>
      <c r="N61" s="663" t="s">
        <v>756</v>
      </c>
      <c r="O61" s="663" t="s">
        <v>756</v>
      </c>
      <c r="P61" s="663" t="s">
        <v>756</v>
      </c>
      <c r="Q61" s="663" t="s">
        <v>756</v>
      </c>
      <c r="R61" s="663" t="s">
        <v>756</v>
      </c>
      <c r="S61" s="663" t="s">
        <v>756</v>
      </c>
      <c r="T61" s="663" t="s">
        <v>756</v>
      </c>
      <c r="U61" s="663" t="s">
        <v>756</v>
      </c>
      <c r="V61" s="1250" t="s">
        <v>756</v>
      </c>
      <c r="W61" s="663" t="s">
        <v>756</v>
      </c>
      <c r="X61" s="663" t="s">
        <v>756</v>
      </c>
      <c r="Y61" s="663" t="s">
        <v>756</v>
      </c>
      <c r="Z61" s="663" t="s">
        <v>756</v>
      </c>
      <c r="AA61" s="663" t="s">
        <v>756</v>
      </c>
      <c r="AB61" s="663" t="s">
        <v>756</v>
      </c>
      <c r="AC61" s="663" t="s">
        <v>756</v>
      </c>
      <c r="AD61" s="663" t="s">
        <v>756</v>
      </c>
      <c r="AE61" s="663" t="s">
        <v>756</v>
      </c>
      <c r="AF61" s="663" t="s">
        <v>756</v>
      </c>
      <c r="AG61" s="664" t="s">
        <v>756</v>
      </c>
    </row>
    <row r="62" spans="1:33" s="43" customFormat="1" x14ac:dyDescent="0.35">
      <c r="B62" s="44" t="s">
        <v>366</v>
      </c>
      <c r="C62" s="662" t="s">
        <v>756</v>
      </c>
      <c r="D62" s="663" t="s">
        <v>756</v>
      </c>
      <c r="E62" s="663" t="s">
        <v>756</v>
      </c>
      <c r="F62" s="695"/>
      <c r="G62" s="663" t="s">
        <v>756</v>
      </c>
      <c r="H62" s="664" t="s">
        <v>756</v>
      </c>
      <c r="J62" s="662" t="s">
        <v>756</v>
      </c>
      <c r="K62" s="663" t="s">
        <v>756</v>
      </c>
      <c r="L62" s="663" t="s">
        <v>756</v>
      </c>
      <c r="M62" s="663" t="s">
        <v>756</v>
      </c>
      <c r="N62" s="663" t="s">
        <v>756</v>
      </c>
      <c r="O62" s="663" t="s">
        <v>756</v>
      </c>
      <c r="P62" s="663" t="s">
        <v>756</v>
      </c>
      <c r="Q62" s="663" t="s">
        <v>756</v>
      </c>
      <c r="R62" s="663" t="s">
        <v>756</v>
      </c>
      <c r="S62" s="663" t="s">
        <v>756</v>
      </c>
      <c r="T62" s="663" t="s">
        <v>756</v>
      </c>
      <c r="U62" s="663" t="s">
        <v>756</v>
      </c>
      <c r="V62" s="1250" t="s">
        <v>756</v>
      </c>
      <c r="W62" s="663" t="s">
        <v>756</v>
      </c>
      <c r="X62" s="663" t="s">
        <v>756</v>
      </c>
      <c r="Y62" s="663" t="s">
        <v>756</v>
      </c>
      <c r="Z62" s="663" t="s">
        <v>756</v>
      </c>
      <c r="AA62" s="663" t="s">
        <v>756</v>
      </c>
      <c r="AB62" s="663" t="s">
        <v>756</v>
      </c>
      <c r="AC62" s="663" t="s">
        <v>756</v>
      </c>
      <c r="AD62" s="663" t="s">
        <v>756</v>
      </c>
      <c r="AE62" s="663" t="s">
        <v>756</v>
      </c>
      <c r="AF62" s="663" t="s">
        <v>756</v>
      </c>
      <c r="AG62" s="664" t="s">
        <v>756</v>
      </c>
    </row>
    <row r="63" spans="1:33" s="43" customFormat="1" ht="15" thickBot="1" x14ac:dyDescent="0.4">
      <c r="B63" s="665" t="s">
        <v>364</v>
      </c>
      <c r="C63" s="238" t="s">
        <v>756</v>
      </c>
      <c r="D63" s="77" t="s">
        <v>756</v>
      </c>
      <c r="E63" s="77" t="s">
        <v>756</v>
      </c>
      <c r="F63" s="1622"/>
      <c r="G63" s="77" t="s">
        <v>756</v>
      </c>
      <c r="H63" s="78" t="s">
        <v>756</v>
      </c>
      <c r="J63" s="238" t="s">
        <v>756</v>
      </c>
      <c r="K63" s="77" t="s">
        <v>756</v>
      </c>
      <c r="L63" s="77" t="s">
        <v>756</v>
      </c>
      <c r="M63" s="77" t="s">
        <v>756</v>
      </c>
      <c r="N63" s="77" t="s">
        <v>756</v>
      </c>
      <c r="O63" s="77" t="s">
        <v>756</v>
      </c>
      <c r="P63" s="77" t="s">
        <v>756</v>
      </c>
      <c r="Q63" s="77" t="s">
        <v>756</v>
      </c>
      <c r="R63" s="77" t="s">
        <v>756</v>
      </c>
      <c r="S63" s="77" t="s">
        <v>756</v>
      </c>
      <c r="T63" s="77" t="s">
        <v>756</v>
      </c>
      <c r="U63" s="77" t="s">
        <v>756</v>
      </c>
      <c r="V63" s="1251" t="s">
        <v>756</v>
      </c>
      <c r="W63" s="77" t="s">
        <v>756</v>
      </c>
      <c r="X63" s="77" t="s">
        <v>756</v>
      </c>
      <c r="Y63" s="77" t="s">
        <v>756</v>
      </c>
      <c r="Z63" s="77" t="s">
        <v>756</v>
      </c>
      <c r="AA63" s="77" t="s">
        <v>756</v>
      </c>
      <c r="AB63" s="77" t="s">
        <v>756</v>
      </c>
      <c r="AC63" s="77" t="s">
        <v>756</v>
      </c>
      <c r="AD63" s="77" t="s">
        <v>756</v>
      </c>
      <c r="AE63" s="77" t="s">
        <v>756</v>
      </c>
      <c r="AF63" s="77" t="s">
        <v>756</v>
      </c>
      <c r="AG63" s="78" t="s">
        <v>756</v>
      </c>
    </row>
    <row r="64" spans="1:33" s="43" customFormat="1" ht="15" thickTop="1" x14ac:dyDescent="0.35">
      <c r="C64" s="658"/>
      <c r="D64" s="658"/>
      <c r="E64" s="658"/>
      <c r="F64" s="658"/>
      <c r="G64" s="658"/>
      <c r="H64" s="658"/>
      <c r="J64" s="374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374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59"/>
    </row>
    <row r="65" spans="1:33" s="43" customFormat="1" ht="15" thickBot="1" x14ac:dyDescent="0.4">
      <c r="A65" s="41" t="s">
        <v>367</v>
      </c>
      <c r="C65" s="658"/>
      <c r="D65" s="658"/>
      <c r="E65" s="658"/>
      <c r="F65" s="658"/>
      <c r="G65" s="658"/>
      <c r="H65" s="658"/>
      <c r="J65" s="374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374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59"/>
    </row>
    <row r="66" spans="1:33" s="43" customFormat="1" ht="15" thickTop="1" x14ac:dyDescent="0.35">
      <c r="A66" s="43" t="s">
        <v>348</v>
      </c>
      <c r="B66" s="43" t="s">
        <v>24</v>
      </c>
      <c r="C66" s="203" t="s">
        <v>756</v>
      </c>
      <c r="D66" s="204" t="s">
        <v>756</v>
      </c>
      <c r="E66" s="204" t="s">
        <v>756</v>
      </c>
      <c r="F66" s="1621"/>
      <c r="G66" s="204" t="s">
        <v>756</v>
      </c>
      <c r="H66" s="205" t="s">
        <v>756</v>
      </c>
      <c r="J66" s="670" t="s">
        <v>756</v>
      </c>
      <c r="K66" s="671" t="s">
        <v>756</v>
      </c>
      <c r="L66" s="671" t="s">
        <v>756</v>
      </c>
      <c r="M66" s="671" t="s">
        <v>756</v>
      </c>
      <c r="N66" s="671" t="s">
        <v>756</v>
      </c>
      <c r="O66" s="671" t="s">
        <v>756</v>
      </c>
      <c r="P66" s="671" t="s">
        <v>756</v>
      </c>
      <c r="Q66" s="671" t="s">
        <v>756</v>
      </c>
      <c r="R66" s="671" t="s">
        <v>756</v>
      </c>
      <c r="S66" s="671" t="s">
        <v>756</v>
      </c>
      <c r="T66" s="671" t="s">
        <v>756</v>
      </c>
      <c r="U66" s="671" t="s">
        <v>756</v>
      </c>
      <c r="V66" s="1263" t="s">
        <v>756</v>
      </c>
      <c r="W66" s="671" t="s">
        <v>756</v>
      </c>
      <c r="X66" s="671" t="s">
        <v>756</v>
      </c>
      <c r="Y66" s="671" t="s">
        <v>756</v>
      </c>
      <c r="Z66" s="671" t="s">
        <v>756</v>
      </c>
      <c r="AA66" s="671" t="s">
        <v>756</v>
      </c>
      <c r="AB66" s="671" t="s">
        <v>756</v>
      </c>
      <c r="AC66" s="671" t="s">
        <v>756</v>
      </c>
      <c r="AD66" s="671" t="s">
        <v>756</v>
      </c>
      <c r="AE66" s="671" t="s">
        <v>756</v>
      </c>
      <c r="AF66" s="671" t="s">
        <v>756</v>
      </c>
      <c r="AG66" s="672" t="s">
        <v>756</v>
      </c>
    </row>
    <row r="67" spans="1:33" s="43" customFormat="1" x14ac:dyDescent="0.35">
      <c r="A67" s="43" t="s">
        <v>350</v>
      </c>
      <c r="B67" s="43" t="s">
        <v>350</v>
      </c>
      <c r="C67" s="662" t="s">
        <v>756</v>
      </c>
      <c r="D67" s="663" t="s">
        <v>756</v>
      </c>
      <c r="E67" s="663" t="s">
        <v>756</v>
      </c>
      <c r="F67" s="695"/>
      <c r="G67" s="663" t="s">
        <v>756</v>
      </c>
      <c r="H67" s="664" t="s">
        <v>756</v>
      </c>
      <c r="J67" s="662" t="s">
        <v>756</v>
      </c>
      <c r="K67" s="663" t="s">
        <v>756</v>
      </c>
      <c r="L67" s="663" t="s">
        <v>756</v>
      </c>
      <c r="M67" s="663" t="s">
        <v>756</v>
      </c>
      <c r="N67" s="663" t="s">
        <v>756</v>
      </c>
      <c r="O67" s="663" t="s">
        <v>756</v>
      </c>
      <c r="P67" s="663" t="s">
        <v>756</v>
      </c>
      <c r="Q67" s="663" t="s">
        <v>756</v>
      </c>
      <c r="R67" s="663" t="s">
        <v>756</v>
      </c>
      <c r="S67" s="663" t="s">
        <v>756</v>
      </c>
      <c r="T67" s="663" t="s">
        <v>756</v>
      </c>
      <c r="U67" s="663" t="s">
        <v>756</v>
      </c>
      <c r="V67" s="1250" t="s">
        <v>756</v>
      </c>
      <c r="W67" s="663" t="s">
        <v>756</v>
      </c>
      <c r="X67" s="663" t="s">
        <v>756</v>
      </c>
      <c r="Y67" s="663" t="s">
        <v>756</v>
      </c>
      <c r="Z67" s="663" t="s">
        <v>756</v>
      </c>
      <c r="AA67" s="663" t="s">
        <v>756</v>
      </c>
      <c r="AB67" s="663" t="s">
        <v>756</v>
      </c>
      <c r="AC67" s="663" t="s">
        <v>756</v>
      </c>
      <c r="AD67" s="663" t="s">
        <v>756</v>
      </c>
      <c r="AE67" s="663" t="s">
        <v>756</v>
      </c>
      <c r="AF67" s="663" t="s">
        <v>756</v>
      </c>
      <c r="AG67" s="664" t="s">
        <v>756</v>
      </c>
    </row>
    <row r="68" spans="1:33" s="43" customFormat="1" ht="15" thickBot="1" x14ac:dyDescent="0.4">
      <c r="B68" s="665" t="s">
        <v>368</v>
      </c>
      <c r="C68" s="238" t="s">
        <v>756</v>
      </c>
      <c r="D68" s="77" t="s">
        <v>756</v>
      </c>
      <c r="E68" s="77" t="s">
        <v>756</v>
      </c>
      <c r="F68" s="1622"/>
      <c r="G68" s="77" t="s">
        <v>756</v>
      </c>
      <c r="H68" s="78" t="s">
        <v>756</v>
      </c>
      <c r="J68" s="238" t="s">
        <v>756</v>
      </c>
      <c r="K68" s="77" t="s">
        <v>756</v>
      </c>
      <c r="L68" s="77" t="s">
        <v>756</v>
      </c>
      <c r="M68" s="77" t="s">
        <v>756</v>
      </c>
      <c r="N68" s="77" t="s">
        <v>756</v>
      </c>
      <c r="O68" s="77" t="s">
        <v>756</v>
      </c>
      <c r="P68" s="77" t="s">
        <v>756</v>
      </c>
      <c r="Q68" s="77" t="s">
        <v>756</v>
      </c>
      <c r="R68" s="77" t="s">
        <v>756</v>
      </c>
      <c r="S68" s="77" t="s">
        <v>756</v>
      </c>
      <c r="T68" s="77" t="s">
        <v>756</v>
      </c>
      <c r="U68" s="77" t="s">
        <v>756</v>
      </c>
      <c r="V68" s="1251" t="s">
        <v>756</v>
      </c>
      <c r="W68" s="77" t="s">
        <v>756</v>
      </c>
      <c r="X68" s="77" t="s">
        <v>756</v>
      </c>
      <c r="Y68" s="77" t="s">
        <v>756</v>
      </c>
      <c r="Z68" s="77" t="s">
        <v>756</v>
      </c>
      <c r="AA68" s="77" t="s">
        <v>756</v>
      </c>
      <c r="AB68" s="77" t="s">
        <v>756</v>
      </c>
      <c r="AC68" s="77" t="s">
        <v>756</v>
      </c>
      <c r="AD68" s="77" t="s">
        <v>756</v>
      </c>
      <c r="AE68" s="77" t="s">
        <v>756</v>
      </c>
      <c r="AF68" s="77" t="s">
        <v>756</v>
      </c>
      <c r="AG68" s="78" t="s">
        <v>756</v>
      </c>
    </row>
    <row r="69" spans="1:33" s="43" customFormat="1" ht="15.5" thickTop="1" thickBot="1" x14ac:dyDescent="0.4">
      <c r="C69" s="658"/>
      <c r="D69" s="658"/>
      <c r="E69" s="658"/>
      <c r="F69" s="658"/>
      <c r="G69" s="658"/>
      <c r="H69" s="658"/>
      <c r="J69" s="348"/>
      <c r="K69" s="648"/>
      <c r="L69" s="648"/>
      <c r="M69" s="648"/>
      <c r="N69" s="648"/>
      <c r="O69" s="648"/>
      <c r="P69" s="648"/>
      <c r="Q69" s="648"/>
      <c r="R69" s="648"/>
      <c r="S69" s="648"/>
      <c r="T69" s="648"/>
      <c r="U69" s="648"/>
      <c r="V69" s="348"/>
      <c r="W69" s="648"/>
      <c r="X69" s="648"/>
      <c r="Y69" s="648"/>
      <c r="Z69" s="648"/>
      <c r="AA69" s="648"/>
      <c r="AB69" s="648"/>
      <c r="AC69" s="648"/>
      <c r="AD69" s="648"/>
      <c r="AE69" s="648"/>
      <c r="AF69" s="648"/>
      <c r="AG69" s="649"/>
    </row>
    <row r="70" spans="1:33" s="43" customFormat="1" ht="15" thickTop="1" x14ac:dyDescent="0.35">
      <c r="A70" s="43" t="s">
        <v>348</v>
      </c>
      <c r="B70" s="43" t="s">
        <v>337</v>
      </c>
      <c r="C70" s="203" t="s">
        <v>756</v>
      </c>
      <c r="D70" s="204" t="s">
        <v>756</v>
      </c>
      <c r="E70" s="204" t="s">
        <v>756</v>
      </c>
      <c r="F70" s="1621"/>
      <c r="G70" s="204" t="s">
        <v>756</v>
      </c>
      <c r="H70" s="205" t="s">
        <v>756</v>
      </c>
      <c r="J70" s="670" t="s">
        <v>756</v>
      </c>
      <c r="K70" s="671" t="s">
        <v>756</v>
      </c>
      <c r="L70" s="671" t="s">
        <v>756</v>
      </c>
      <c r="M70" s="671" t="s">
        <v>756</v>
      </c>
      <c r="N70" s="671" t="s">
        <v>756</v>
      </c>
      <c r="O70" s="671" t="s">
        <v>756</v>
      </c>
      <c r="P70" s="671" t="s">
        <v>756</v>
      </c>
      <c r="Q70" s="671" t="s">
        <v>756</v>
      </c>
      <c r="R70" s="671" t="s">
        <v>756</v>
      </c>
      <c r="S70" s="671" t="s">
        <v>756</v>
      </c>
      <c r="T70" s="671" t="s">
        <v>756</v>
      </c>
      <c r="U70" s="671" t="s">
        <v>756</v>
      </c>
      <c r="V70" s="1263" t="s">
        <v>756</v>
      </c>
      <c r="W70" s="671" t="s">
        <v>756</v>
      </c>
      <c r="X70" s="671" t="s">
        <v>756</v>
      </c>
      <c r="Y70" s="671" t="s">
        <v>756</v>
      </c>
      <c r="Z70" s="671" t="s">
        <v>756</v>
      </c>
      <c r="AA70" s="671" t="s">
        <v>756</v>
      </c>
      <c r="AB70" s="671" t="s">
        <v>756</v>
      </c>
      <c r="AC70" s="671" t="s">
        <v>756</v>
      </c>
      <c r="AD70" s="671" t="s">
        <v>756</v>
      </c>
      <c r="AE70" s="671" t="s">
        <v>756</v>
      </c>
      <c r="AF70" s="671" t="s">
        <v>756</v>
      </c>
      <c r="AG70" s="672" t="s">
        <v>756</v>
      </c>
    </row>
    <row r="71" spans="1:33" s="43" customFormat="1" x14ac:dyDescent="0.35">
      <c r="A71" s="43" t="s">
        <v>350</v>
      </c>
      <c r="B71" s="43" t="s">
        <v>350</v>
      </c>
      <c r="C71" s="662" t="s">
        <v>756</v>
      </c>
      <c r="D71" s="663" t="s">
        <v>756</v>
      </c>
      <c r="E71" s="663" t="s">
        <v>756</v>
      </c>
      <c r="F71" s="695"/>
      <c r="G71" s="663" t="s">
        <v>756</v>
      </c>
      <c r="H71" s="664" t="s">
        <v>756</v>
      </c>
      <c r="J71" s="662" t="s">
        <v>756</v>
      </c>
      <c r="K71" s="663" t="s">
        <v>756</v>
      </c>
      <c r="L71" s="663" t="s">
        <v>756</v>
      </c>
      <c r="M71" s="663" t="s">
        <v>756</v>
      </c>
      <c r="N71" s="663" t="s">
        <v>756</v>
      </c>
      <c r="O71" s="663" t="s">
        <v>756</v>
      </c>
      <c r="P71" s="663" t="s">
        <v>756</v>
      </c>
      <c r="Q71" s="663" t="s">
        <v>756</v>
      </c>
      <c r="R71" s="663" t="s">
        <v>756</v>
      </c>
      <c r="S71" s="663" t="s">
        <v>756</v>
      </c>
      <c r="T71" s="663" t="s">
        <v>756</v>
      </c>
      <c r="U71" s="663" t="s">
        <v>756</v>
      </c>
      <c r="V71" s="1250" t="s">
        <v>756</v>
      </c>
      <c r="W71" s="663" t="s">
        <v>756</v>
      </c>
      <c r="X71" s="663" t="s">
        <v>756</v>
      </c>
      <c r="Y71" s="663" t="s">
        <v>756</v>
      </c>
      <c r="Z71" s="663" t="s">
        <v>756</v>
      </c>
      <c r="AA71" s="663" t="s">
        <v>756</v>
      </c>
      <c r="AB71" s="663" t="s">
        <v>756</v>
      </c>
      <c r="AC71" s="663" t="s">
        <v>756</v>
      </c>
      <c r="AD71" s="663" t="s">
        <v>756</v>
      </c>
      <c r="AE71" s="663" t="s">
        <v>756</v>
      </c>
      <c r="AF71" s="663" t="s">
        <v>756</v>
      </c>
      <c r="AG71" s="664" t="s">
        <v>756</v>
      </c>
    </row>
    <row r="72" spans="1:33" s="43" customFormat="1" ht="15" thickBot="1" x14ac:dyDescent="0.4">
      <c r="B72" s="665" t="s">
        <v>368</v>
      </c>
      <c r="C72" s="238" t="s">
        <v>756</v>
      </c>
      <c r="D72" s="77" t="s">
        <v>756</v>
      </c>
      <c r="E72" s="77" t="s">
        <v>756</v>
      </c>
      <c r="F72" s="1622"/>
      <c r="G72" s="77" t="s">
        <v>756</v>
      </c>
      <c r="H72" s="78" t="s">
        <v>756</v>
      </c>
      <c r="J72" s="238" t="s">
        <v>756</v>
      </c>
      <c r="K72" s="77" t="s">
        <v>756</v>
      </c>
      <c r="L72" s="77" t="s">
        <v>756</v>
      </c>
      <c r="M72" s="77" t="s">
        <v>756</v>
      </c>
      <c r="N72" s="77" t="s">
        <v>756</v>
      </c>
      <c r="O72" s="77" t="s">
        <v>756</v>
      </c>
      <c r="P72" s="77" t="s">
        <v>756</v>
      </c>
      <c r="Q72" s="77" t="s">
        <v>756</v>
      </c>
      <c r="R72" s="77" t="s">
        <v>756</v>
      </c>
      <c r="S72" s="77" t="s">
        <v>756</v>
      </c>
      <c r="T72" s="77" t="s">
        <v>756</v>
      </c>
      <c r="U72" s="77" t="s">
        <v>756</v>
      </c>
      <c r="V72" s="1251" t="s">
        <v>756</v>
      </c>
      <c r="W72" s="77" t="s">
        <v>756</v>
      </c>
      <c r="X72" s="77" t="s">
        <v>756</v>
      </c>
      <c r="Y72" s="77" t="s">
        <v>756</v>
      </c>
      <c r="Z72" s="77" t="s">
        <v>756</v>
      </c>
      <c r="AA72" s="77" t="s">
        <v>756</v>
      </c>
      <c r="AB72" s="77" t="s">
        <v>756</v>
      </c>
      <c r="AC72" s="77" t="s">
        <v>756</v>
      </c>
      <c r="AD72" s="77" t="s">
        <v>756</v>
      </c>
      <c r="AE72" s="77" t="s">
        <v>756</v>
      </c>
      <c r="AF72" s="77" t="s">
        <v>756</v>
      </c>
      <c r="AG72" s="78" t="s">
        <v>756</v>
      </c>
    </row>
    <row r="73" spans="1:33" s="43" customFormat="1" ht="15.5" thickTop="1" thickBot="1" x14ac:dyDescent="0.4">
      <c r="C73" s="658"/>
      <c r="D73" s="658"/>
      <c r="E73" s="658"/>
      <c r="F73" s="658"/>
      <c r="G73" s="658"/>
      <c r="H73" s="658"/>
      <c r="J73" s="348"/>
      <c r="K73" s="648"/>
      <c r="L73" s="648"/>
      <c r="M73" s="648"/>
      <c r="N73" s="648"/>
      <c r="O73" s="648"/>
      <c r="P73" s="648"/>
      <c r="Q73" s="648"/>
      <c r="R73" s="648"/>
      <c r="S73" s="648"/>
      <c r="T73" s="648"/>
      <c r="U73" s="648"/>
      <c r="V73" s="348"/>
      <c r="W73" s="648"/>
      <c r="X73" s="648"/>
      <c r="Y73" s="648"/>
      <c r="Z73" s="648"/>
      <c r="AA73" s="648"/>
      <c r="AB73" s="648"/>
      <c r="AC73" s="648"/>
      <c r="AD73" s="648"/>
      <c r="AE73" s="648"/>
      <c r="AF73" s="648"/>
      <c r="AG73" s="649"/>
    </row>
    <row r="74" spans="1:33" s="43" customFormat="1" ht="15" thickTop="1" x14ac:dyDescent="0.35">
      <c r="A74" s="43" t="s">
        <v>348</v>
      </c>
      <c r="B74" s="43" t="s">
        <v>290</v>
      </c>
      <c r="C74" s="203" t="s">
        <v>756</v>
      </c>
      <c r="D74" s="204" t="s">
        <v>756</v>
      </c>
      <c r="E74" s="204" t="s">
        <v>756</v>
      </c>
      <c r="F74" s="1621"/>
      <c r="G74" s="204" t="s">
        <v>756</v>
      </c>
      <c r="H74" s="205" t="s">
        <v>756</v>
      </c>
      <c r="J74" s="670" t="s">
        <v>756</v>
      </c>
      <c r="K74" s="671" t="s">
        <v>756</v>
      </c>
      <c r="L74" s="671" t="s">
        <v>756</v>
      </c>
      <c r="M74" s="671" t="s">
        <v>756</v>
      </c>
      <c r="N74" s="671" t="s">
        <v>756</v>
      </c>
      <c r="O74" s="671" t="s">
        <v>756</v>
      </c>
      <c r="P74" s="671" t="s">
        <v>756</v>
      </c>
      <c r="Q74" s="671" t="s">
        <v>756</v>
      </c>
      <c r="R74" s="671" t="s">
        <v>756</v>
      </c>
      <c r="S74" s="671" t="s">
        <v>756</v>
      </c>
      <c r="T74" s="671" t="s">
        <v>756</v>
      </c>
      <c r="U74" s="671" t="s">
        <v>756</v>
      </c>
      <c r="V74" s="1263" t="s">
        <v>756</v>
      </c>
      <c r="W74" s="671" t="s">
        <v>756</v>
      </c>
      <c r="X74" s="671" t="s">
        <v>756</v>
      </c>
      <c r="Y74" s="671" t="s">
        <v>756</v>
      </c>
      <c r="Z74" s="671" t="s">
        <v>756</v>
      </c>
      <c r="AA74" s="671" t="s">
        <v>756</v>
      </c>
      <c r="AB74" s="671" t="s">
        <v>756</v>
      </c>
      <c r="AC74" s="671" t="s">
        <v>756</v>
      </c>
      <c r="AD74" s="671" t="s">
        <v>756</v>
      </c>
      <c r="AE74" s="671" t="s">
        <v>756</v>
      </c>
      <c r="AF74" s="671" t="s">
        <v>756</v>
      </c>
      <c r="AG74" s="672" t="s">
        <v>756</v>
      </c>
    </row>
    <row r="75" spans="1:33" s="43" customFormat="1" x14ac:dyDescent="0.35">
      <c r="A75" s="43" t="s">
        <v>350</v>
      </c>
      <c r="B75" s="43" t="s">
        <v>350</v>
      </c>
      <c r="C75" s="662" t="s">
        <v>756</v>
      </c>
      <c r="D75" s="663" t="s">
        <v>756</v>
      </c>
      <c r="E75" s="663" t="s">
        <v>756</v>
      </c>
      <c r="F75" s="695"/>
      <c r="G75" s="663" t="s">
        <v>756</v>
      </c>
      <c r="H75" s="664" t="s">
        <v>756</v>
      </c>
      <c r="J75" s="662" t="s">
        <v>756</v>
      </c>
      <c r="K75" s="663" t="s">
        <v>756</v>
      </c>
      <c r="L75" s="663" t="s">
        <v>756</v>
      </c>
      <c r="M75" s="663" t="s">
        <v>756</v>
      </c>
      <c r="N75" s="663" t="s">
        <v>756</v>
      </c>
      <c r="O75" s="663" t="s">
        <v>756</v>
      </c>
      <c r="P75" s="663" t="s">
        <v>756</v>
      </c>
      <c r="Q75" s="663" t="s">
        <v>756</v>
      </c>
      <c r="R75" s="663" t="s">
        <v>756</v>
      </c>
      <c r="S75" s="663" t="s">
        <v>756</v>
      </c>
      <c r="T75" s="663" t="s">
        <v>756</v>
      </c>
      <c r="U75" s="663" t="s">
        <v>756</v>
      </c>
      <c r="V75" s="1250" t="s">
        <v>756</v>
      </c>
      <c r="W75" s="663" t="s">
        <v>756</v>
      </c>
      <c r="X75" s="663" t="s">
        <v>756</v>
      </c>
      <c r="Y75" s="663" t="s">
        <v>756</v>
      </c>
      <c r="Z75" s="663" t="s">
        <v>756</v>
      </c>
      <c r="AA75" s="663" t="s">
        <v>756</v>
      </c>
      <c r="AB75" s="663" t="s">
        <v>756</v>
      </c>
      <c r="AC75" s="663" t="s">
        <v>756</v>
      </c>
      <c r="AD75" s="663" t="s">
        <v>756</v>
      </c>
      <c r="AE75" s="663" t="s">
        <v>756</v>
      </c>
      <c r="AF75" s="663" t="s">
        <v>756</v>
      </c>
      <c r="AG75" s="664" t="s">
        <v>756</v>
      </c>
    </row>
    <row r="76" spans="1:33" s="43" customFormat="1" ht="15" thickBot="1" x14ac:dyDescent="0.4">
      <c r="B76" s="665" t="s">
        <v>368</v>
      </c>
      <c r="C76" s="238" t="s">
        <v>756</v>
      </c>
      <c r="D76" s="77" t="s">
        <v>756</v>
      </c>
      <c r="E76" s="77" t="s">
        <v>756</v>
      </c>
      <c r="F76" s="1622"/>
      <c r="G76" s="77" t="s">
        <v>756</v>
      </c>
      <c r="H76" s="78" t="s">
        <v>756</v>
      </c>
      <c r="J76" s="238" t="s">
        <v>756</v>
      </c>
      <c r="K76" s="77" t="s">
        <v>756</v>
      </c>
      <c r="L76" s="77" t="s">
        <v>756</v>
      </c>
      <c r="M76" s="77" t="s">
        <v>756</v>
      </c>
      <c r="N76" s="77" t="s">
        <v>756</v>
      </c>
      <c r="O76" s="77" t="s">
        <v>756</v>
      </c>
      <c r="P76" s="77" t="s">
        <v>756</v>
      </c>
      <c r="Q76" s="77" t="s">
        <v>756</v>
      </c>
      <c r="R76" s="77" t="s">
        <v>756</v>
      </c>
      <c r="S76" s="77" t="s">
        <v>756</v>
      </c>
      <c r="T76" s="77" t="s">
        <v>756</v>
      </c>
      <c r="U76" s="77" t="s">
        <v>756</v>
      </c>
      <c r="V76" s="1251" t="s">
        <v>756</v>
      </c>
      <c r="W76" s="77" t="s">
        <v>756</v>
      </c>
      <c r="X76" s="77" t="s">
        <v>756</v>
      </c>
      <c r="Y76" s="77" t="s">
        <v>756</v>
      </c>
      <c r="Z76" s="77" t="s">
        <v>756</v>
      </c>
      <c r="AA76" s="77" t="s">
        <v>756</v>
      </c>
      <c r="AB76" s="77" t="s">
        <v>756</v>
      </c>
      <c r="AC76" s="77" t="s">
        <v>756</v>
      </c>
      <c r="AD76" s="77" t="s">
        <v>756</v>
      </c>
      <c r="AE76" s="77" t="s">
        <v>756</v>
      </c>
      <c r="AF76" s="77" t="s">
        <v>756</v>
      </c>
      <c r="AG76" s="78" t="s">
        <v>756</v>
      </c>
    </row>
    <row r="77" spans="1:33" s="43" customFormat="1" ht="15.5" thickTop="1" thickBot="1" x14ac:dyDescent="0.4">
      <c r="C77" s="658"/>
      <c r="D77" s="658"/>
      <c r="E77" s="658"/>
      <c r="F77" s="658"/>
      <c r="G77" s="658"/>
      <c r="H77" s="658"/>
      <c r="J77" s="348"/>
      <c r="K77" s="648"/>
      <c r="L77" s="648"/>
      <c r="M77" s="648"/>
      <c r="N77" s="648"/>
      <c r="O77" s="648"/>
      <c r="P77" s="648"/>
      <c r="Q77" s="648"/>
      <c r="R77" s="648"/>
      <c r="S77" s="648"/>
      <c r="T77" s="648"/>
      <c r="U77" s="648"/>
      <c r="V77" s="348"/>
      <c r="W77" s="648"/>
      <c r="X77" s="648"/>
      <c r="Y77" s="648"/>
      <c r="Z77" s="648"/>
      <c r="AA77" s="648"/>
      <c r="AB77" s="648"/>
      <c r="AC77" s="648"/>
      <c r="AD77" s="648"/>
      <c r="AE77" s="648"/>
      <c r="AF77" s="648"/>
      <c r="AG77" s="649"/>
    </row>
    <row r="78" spans="1:33" s="43" customFormat="1" ht="15" thickTop="1" x14ac:dyDescent="0.35">
      <c r="A78" s="43" t="s">
        <v>348</v>
      </c>
      <c r="B78" s="43" t="s">
        <v>325</v>
      </c>
      <c r="C78" s="203" t="s">
        <v>756</v>
      </c>
      <c r="D78" s="204" t="s">
        <v>756</v>
      </c>
      <c r="E78" s="204" t="s">
        <v>756</v>
      </c>
      <c r="F78" s="1621"/>
      <c r="G78" s="204" t="s">
        <v>756</v>
      </c>
      <c r="H78" s="205" t="s">
        <v>756</v>
      </c>
      <c r="J78" s="670" t="s">
        <v>756</v>
      </c>
      <c r="K78" s="671" t="s">
        <v>756</v>
      </c>
      <c r="L78" s="671" t="s">
        <v>756</v>
      </c>
      <c r="M78" s="671" t="s">
        <v>756</v>
      </c>
      <c r="N78" s="671" t="s">
        <v>756</v>
      </c>
      <c r="O78" s="671" t="s">
        <v>756</v>
      </c>
      <c r="P78" s="671" t="s">
        <v>756</v>
      </c>
      <c r="Q78" s="671" t="s">
        <v>756</v>
      </c>
      <c r="R78" s="671" t="s">
        <v>756</v>
      </c>
      <c r="S78" s="671" t="s">
        <v>756</v>
      </c>
      <c r="T78" s="671" t="s">
        <v>756</v>
      </c>
      <c r="U78" s="671" t="s">
        <v>756</v>
      </c>
      <c r="V78" s="1263" t="s">
        <v>756</v>
      </c>
      <c r="W78" s="671" t="s">
        <v>756</v>
      </c>
      <c r="X78" s="671" t="s">
        <v>756</v>
      </c>
      <c r="Y78" s="671" t="s">
        <v>756</v>
      </c>
      <c r="Z78" s="671" t="s">
        <v>756</v>
      </c>
      <c r="AA78" s="671" t="s">
        <v>756</v>
      </c>
      <c r="AB78" s="671" t="s">
        <v>756</v>
      </c>
      <c r="AC78" s="671" t="s">
        <v>756</v>
      </c>
      <c r="AD78" s="671" t="s">
        <v>756</v>
      </c>
      <c r="AE78" s="671" t="s">
        <v>756</v>
      </c>
      <c r="AF78" s="671" t="s">
        <v>756</v>
      </c>
      <c r="AG78" s="672" t="s">
        <v>756</v>
      </c>
    </row>
    <row r="79" spans="1:33" s="43" customFormat="1" x14ac:dyDescent="0.35">
      <c r="A79" s="43" t="s">
        <v>350</v>
      </c>
      <c r="B79" s="43" t="s">
        <v>350</v>
      </c>
      <c r="C79" s="662" t="s">
        <v>756</v>
      </c>
      <c r="D79" s="663" t="s">
        <v>756</v>
      </c>
      <c r="E79" s="663" t="s">
        <v>756</v>
      </c>
      <c r="F79" s="695"/>
      <c r="G79" s="663" t="s">
        <v>756</v>
      </c>
      <c r="H79" s="664" t="s">
        <v>756</v>
      </c>
      <c r="J79" s="662" t="s">
        <v>756</v>
      </c>
      <c r="K79" s="663" t="s">
        <v>756</v>
      </c>
      <c r="L79" s="663" t="s">
        <v>756</v>
      </c>
      <c r="M79" s="663" t="s">
        <v>756</v>
      </c>
      <c r="N79" s="663" t="s">
        <v>756</v>
      </c>
      <c r="O79" s="663" t="s">
        <v>756</v>
      </c>
      <c r="P79" s="663" t="s">
        <v>756</v>
      </c>
      <c r="Q79" s="663" t="s">
        <v>756</v>
      </c>
      <c r="R79" s="663" t="s">
        <v>756</v>
      </c>
      <c r="S79" s="663" t="s">
        <v>756</v>
      </c>
      <c r="T79" s="663" t="s">
        <v>756</v>
      </c>
      <c r="U79" s="663" t="s">
        <v>756</v>
      </c>
      <c r="V79" s="1250" t="s">
        <v>756</v>
      </c>
      <c r="W79" s="663" t="s">
        <v>756</v>
      </c>
      <c r="X79" s="663" t="s">
        <v>756</v>
      </c>
      <c r="Y79" s="663" t="s">
        <v>756</v>
      </c>
      <c r="Z79" s="663" t="s">
        <v>756</v>
      </c>
      <c r="AA79" s="663" t="s">
        <v>756</v>
      </c>
      <c r="AB79" s="663" t="s">
        <v>756</v>
      </c>
      <c r="AC79" s="663" t="s">
        <v>756</v>
      </c>
      <c r="AD79" s="663" t="s">
        <v>756</v>
      </c>
      <c r="AE79" s="663" t="s">
        <v>756</v>
      </c>
      <c r="AF79" s="663" t="s">
        <v>756</v>
      </c>
      <c r="AG79" s="664" t="s">
        <v>756</v>
      </c>
    </row>
    <row r="80" spans="1:33" s="43" customFormat="1" ht="15" thickBot="1" x14ac:dyDescent="0.4">
      <c r="B80" s="665" t="s">
        <v>368</v>
      </c>
      <c r="C80" s="238" t="s">
        <v>756</v>
      </c>
      <c r="D80" s="77" t="s">
        <v>756</v>
      </c>
      <c r="E80" s="77" t="s">
        <v>756</v>
      </c>
      <c r="F80" s="1622"/>
      <c r="G80" s="77" t="s">
        <v>756</v>
      </c>
      <c r="H80" s="78" t="s">
        <v>756</v>
      </c>
      <c r="J80" s="238" t="s">
        <v>756</v>
      </c>
      <c r="K80" s="77" t="s">
        <v>756</v>
      </c>
      <c r="L80" s="77" t="s">
        <v>756</v>
      </c>
      <c r="M80" s="77" t="s">
        <v>756</v>
      </c>
      <c r="N80" s="77" t="s">
        <v>756</v>
      </c>
      <c r="O80" s="77" t="s">
        <v>756</v>
      </c>
      <c r="P80" s="77" t="s">
        <v>756</v>
      </c>
      <c r="Q80" s="77" t="s">
        <v>756</v>
      </c>
      <c r="R80" s="77" t="s">
        <v>756</v>
      </c>
      <c r="S80" s="77" t="s">
        <v>756</v>
      </c>
      <c r="T80" s="77" t="s">
        <v>756</v>
      </c>
      <c r="U80" s="77" t="s">
        <v>756</v>
      </c>
      <c r="V80" s="1251" t="s">
        <v>756</v>
      </c>
      <c r="W80" s="77" t="s">
        <v>756</v>
      </c>
      <c r="X80" s="77" t="s">
        <v>756</v>
      </c>
      <c r="Y80" s="77" t="s">
        <v>756</v>
      </c>
      <c r="Z80" s="77" t="s">
        <v>756</v>
      </c>
      <c r="AA80" s="77" t="s">
        <v>756</v>
      </c>
      <c r="AB80" s="77" t="s">
        <v>756</v>
      </c>
      <c r="AC80" s="77" t="s">
        <v>756</v>
      </c>
      <c r="AD80" s="77" t="s">
        <v>756</v>
      </c>
      <c r="AE80" s="77" t="s">
        <v>756</v>
      </c>
      <c r="AF80" s="77" t="s">
        <v>756</v>
      </c>
      <c r="AG80" s="78" t="s">
        <v>756</v>
      </c>
    </row>
    <row r="81" spans="1:33" s="43" customFormat="1" ht="15" thickTop="1" x14ac:dyDescent="0.35">
      <c r="C81" s="658"/>
      <c r="D81" s="658"/>
      <c r="E81" s="658"/>
      <c r="F81" s="658"/>
      <c r="G81" s="658"/>
      <c r="H81" s="658"/>
      <c r="J81" s="374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374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59"/>
    </row>
    <row r="82" spans="1:33" s="43" customFormat="1" x14ac:dyDescent="0.35">
      <c r="A82" s="41" t="s">
        <v>369</v>
      </c>
      <c r="C82" s="658"/>
      <c r="D82" s="658"/>
      <c r="E82" s="658"/>
      <c r="F82" s="658"/>
      <c r="G82" s="658"/>
      <c r="H82" s="658"/>
      <c r="J82" s="374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374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59"/>
    </row>
    <row r="83" spans="1:33" s="43" customFormat="1" x14ac:dyDescent="0.35">
      <c r="A83" s="43" t="s">
        <v>370</v>
      </c>
      <c r="B83" s="44" t="s">
        <v>371</v>
      </c>
      <c r="C83" s="673">
        <v>41419.602371817229</v>
      </c>
      <c r="D83" s="673">
        <v>41419.602371817229</v>
      </c>
      <c r="E83" s="673">
        <v>41419.602371817229</v>
      </c>
      <c r="F83" s="673"/>
      <c r="G83" s="673">
        <v>0</v>
      </c>
      <c r="H83" s="673">
        <v>0</v>
      </c>
      <c r="I83" s="44"/>
      <c r="J83" s="674">
        <v>41419.602371817229</v>
      </c>
      <c r="K83" s="675">
        <v>41419.602371817229</v>
      </c>
      <c r="L83" s="675">
        <v>41419.602371817229</v>
      </c>
      <c r="M83" s="675">
        <v>41419.602371817229</v>
      </c>
      <c r="N83" s="675">
        <v>41419.602371817229</v>
      </c>
      <c r="O83" s="675">
        <v>41419.602371817229</v>
      </c>
      <c r="P83" s="675">
        <v>41419.602371817229</v>
      </c>
      <c r="Q83" s="675">
        <v>41419.602371817229</v>
      </c>
      <c r="R83" s="675">
        <v>41419.602371817229</v>
      </c>
      <c r="S83" s="675">
        <v>41419.602371817229</v>
      </c>
      <c r="T83" s="675">
        <v>41419.602371817229</v>
      </c>
      <c r="U83" s="675">
        <v>41419.602371817229</v>
      </c>
      <c r="V83" s="674">
        <v>41419.602371817229</v>
      </c>
      <c r="W83" s="675">
        <v>41419.602371817229</v>
      </c>
      <c r="X83" s="675">
        <v>41419.602371817229</v>
      </c>
      <c r="Y83" s="675">
        <v>41419.602371817229</v>
      </c>
      <c r="Z83" s="675">
        <v>41419.602371817229</v>
      </c>
      <c r="AA83" s="675">
        <v>41419.602371817229</v>
      </c>
      <c r="AB83" s="675">
        <v>41419.602371817229</v>
      </c>
      <c r="AC83" s="675">
        <v>41419.602371817229</v>
      </c>
      <c r="AD83" s="675">
        <v>41419.602371817229</v>
      </c>
      <c r="AE83" s="675">
        <v>41419.602371817229</v>
      </c>
      <c r="AF83" s="675">
        <v>41419.602371817229</v>
      </c>
      <c r="AG83" s="676">
        <v>41419.602371817229</v>
      </c>
    </row>
    <row r="84" spans="1:33" s="43" customFormat="1" x14ac:dyDescent="0.35">
      <c r="A84" s="43" t="s">
        <v>370</v>
      </c>
      <c r="B84" s="44" t="s">
        <v>372</v>
      </c>
      <c r="C84" s="673">
        <v>40891.129665155204</v>
      </c>
      <c r="D84" s="673">
        <v>40891.129665155204</v>
      </c>
      <c r="E84" s="673">
        <v>40891.129665155204</v>
      </c>
      <c r="F84" s="673"/>
      <c r="G84" s="673">
        <v>0</v>
      </c>
      <c r="H84" s="673">
        <v>0</v>
      </c>
      <c r="I84" s="44"/>
      <c r="J84" s="674">
        <v>40891.129665155211</v>
      </c>
      <c r="K84" s="675">
        <v>40891.129665155211</v>
      </c>
      <c r="L84" s="675">
        <v>40891.129665155211</v>
      </c>
      <c r="M84" s="675">
        <v>40891.129665155211</v>
      </c>
      <c r="N84" s="675">
        <v>40891.129665155211</v>
      </c>
      <c r="O84" s="675">
        <v>40891.129665155211</v>
      </c>
      <c r="P84" s="675">
        <v>40891.129665155211</v>
      </c>
      <c r="Q84" s="675">
        <v>40891.129665155211</v>
      </c>
      <c r="R84" s="675">
        <v>40891.129665155211</v>
      </c>
      <c r="S84" s="675">
        <v>40891.129665155211</v>
      </c>
      <c r="T84" s="675">
        <v>40891.129665155211</v>
      </c>
      <c r="U84" s="675">
        <v>40891.129665155211</v>
      </c>
      <c r="V84" s="674">
        <v>40891.129665155211</v>
      </c>
      <c r="W84" s="675">
        <v>40891.129665155211</v>
      </c>
      <c r="X84" s="675">
        <v>40891.129665155211</v>
      </c>
      <c r="Y84" s="675">
        <v>40891.129665155211</v>
      </c>
      <c r="Z84" s="675">
        <v>40891.129665155211</v>
      </c>
      <c r="AA84" s="675">
        <v>40891.129665155211</v>
      </c>
      <c r="AB84" s="675">
        <v>40891.129665155211</v>
      </c>
      <c r="AC84" s="675">
        <v>40891.129665155211</v>
      </c>
      <c r="AD84" s="675">
        <v>40891.129665155211</v>
      </c>
      <c r="AE84" s="675">
        <v>40891.129665155211</v>
      </c>
      <c r="AF84" s="675">
        <v>40891.129665155211</v>
      </c>
      <c r="AG84" s="676">
        <v>40891.129665155211</v>
      </c>
    </row>
    <row r="85" spans="1:33" s="43" customFormat="1" x14ac:dyDescent="0.35">
      <c r="A85" s="43" t="s">
        <v>370</v>
      </c>
      <c r="B85" s="44" t="s">
        <v>373</v>
      </c>
      <c r="C85" s="673">
        <v>40358.072898840248</v>
      </c>
      <c r="D85" s="673">
        <v>40358.072898840248</v>
      </c>
      <c r="E85" s="673">
        <v>40358.072898840248</v>
      </c>
      <c r="F85" s="673"/>
      <c r="G85" s="673">
        <v>0</v>
      </c>
      <c r="H85" s="673">
        <v>0</v>
      </c>
      <c r="I85" s="44"/>
      <c r="J85" s="674">
        <v>40358.072898840248</v>
      </c>
      <c r="K85" s="675">
        <v>40358.072898840248</v>
      </c>
      <c r="L85" s="675">
        <v>40358.072898840248</v>
      </c>
      <c r="M85" s="675">
        <v>40358.072898840248</v>
      </c>
      <c r="N85" s="675">
        <v>40358.072898840248</v>
      </c>
      <c r="O85" s="675">
        <v>40358.072898840248</v>
      </c>
      <c r="P85" s="675">
        <v>40358.072898840248</v>
      </c>
      <c r="Q85" s="675">
        <v>40358.072898840248</v>
      </c>
      <c r="R85" s="675">
        <v>40358.072898840248</v>
      </c>
      <c r="S85" s="675">
        <v>40358.072898840248</v>
      </c>
      <c r="T85" s="675">
        <v>40358.072898840248</v>
      </c>
      <c r="U85" s="675">
        <v>40358.072898840248</v>
      </c>
      <c r="V85" s="674">
        <v>40358.072898840248</v>
      </c>
      <c r="W85" s="675">
        <v>40358.072898840248</v>
      </c>
      <c r="X85" s="675">
        <v>40358.072898840248</v>
      </c>
      <c r="Y85" s="675">
        <v>40358.072898840248</v>
      </c>
      <c r="Z85" s="675">
        <v>40358.072898840248</v>
      </c>
      <c r="AA85" s="675">
        <v>40358.072898840248</v>
      </c>
      <c r="AB85" s="675">
        <v>40358.072898840248</v>
      </c>
      <c r="AC85" s="675">
        <v>40358.072898840248</v>
      </c>
      <c r="AD85" s="675">
        <v>40358.072898840248</v>
      </c>
      <c r="AE85" s="675">
        <v>40358.072898840248</v>
      </c>
      <c r="AF85" s="675">
        <v>40358.072898840248</v>
      </c>
      <c r="AG85" s="676">
        <v>40358.072898840248</v>
      </c>
    </row>
    <row r="86" spans="1:33" s="43" customFormat="1" x14ac:dyDescent="0.35">
      <c r="A86" s="43" t="s">
        <v>374</v>
      </c>
      <c r="B86" s="44" t="s">
        <v>375</v>
      </c>
      <c r="C86" s="673">
        <v>78928</v>
      </c>
      <c r="D86" s="673">
        <v>78928</v>
      </c>
      <c r="E86" s="673">
        <v>88351.616255999994</v>
      </c>
      <c r="F86" s="673"/>
      <c r="G86" s="673">
        <v>-9423.6162559999939</v>
      </c>
      <c r="H86" s="673">
        <v>0</v>
      </c>
      <c r="I86" s="44"/>
      <c r="J86" s="674">
        <v>78928</v>
      </c>
      <c r="K86" s="675">
        <v>78928</v>
      </c>
      <c r="L86" s="675">
        <v>78928</v>
      </c>
      <c r="M86" s="675">
        <v>78928</v>
      </c>
      <c r="N86" s="675">
        <v>78928</v>
      </c>
      <c r="O86" s="675">
        <v>78928</v>
      </c>
      <c r="P86" s="675">
        <v>78928</v>
      </c>
      <c r="Q86" s="675">
        <v>78928</v>
      </c>
      <c r="R86" s="675">
        <v>78928</v>
      </c>
      <c r="S86" s="675">
        <v>78928</v>
      </c>
      <c r="T86" s="675">
        <v>78928</v>
      </c>
      <c r="U86" s="675">
        <v>78928</v>
      </c>
      <c r="V86" s="674">
        <v>78928</v>
      </c>
      <c r="W86" s="675">
        <v>78928</v>
      </c>
      <c r="X86" s="675">
        <v>78928</v>
      </c>
      <c r="Y86" s="675">
        <v>78928</v>
      </c>
      <c r="Z86" s="675">
        <v>78928</v>
      </c>
      <c r="AA86" s="675">
        <v>78928</v>
      </c>
      <c r="AB86" s="675">
        <v>78928</v>
      </c>
      <c r="AC86" s="675">
        <v>78928</v>
      </c>
      <c r="AD86" s="675">
        <v>78928</v>
      </c>
      <c r="AE86" s="675">
        <v>78928</v>
      </c>
      <c r="AF86" s="675">
        <v>78928</v>
      </c>
      <c r="AG86" s="676">
        <v>78928</v>
      </c>
    </row>
    <row r="87" spans="1:33" s="43" customFormat="1" ht="15" thickBot="1" x14ac:dyDescent="0.4">
      <c r="A87" s="43" t="s">
        <v>374</v>
      </c>
      <c r="B87" s="44" t="s">
        <v>376</v>
      </c>
      <c r="C87" s="673">
        <v>164785.75</v>
      </c>
      <c r="D87" s="673">
        <v>166302.33333333334</v>
      </c>
      <c r="E87" s="673">
        <v>78928</v>
      </c>
      <c r="F87" s="673"/>
      <c r="G87" s="673">
        <v>85857.75</v>
      </c>
      <c r="H87" s="673">
        <v>1516.583333333343</v>
      </c>
      <c r="I87" s="44"/>
      <c r="J87" s="674">
        <v>177397</v>
      </c>
      <c r="K87" s="675">
        <v>184401</v>
      </c>
      <c r="L87" s="675">
        <v>152033</v>
      </c>
      <c r="M87" s="675">
        <v>140383</v>
      </c>
      <c r="N87" s="675">
        <v>45973</v>
      </c>
      <c r="O87" s="675">
        <v>135601</v>
      </c>
      <c r="P87" s="675">
        <v>182707</v>
      </c>
      <c r="Q87" s="675">
        <v>193935</v>
      </c>
      <c r="R87" s="675">
        <v>200213</v>
      </c>
      <c r="S87" s="675">
        <v>149424</v>
      </c>
      <c r="T87" s="675">
        <v>199723</v>
      </c>
      <c r="U87" s="675">
        <v>215639</v>
      </c>
      <c r="V87" s="674">
        <v>198126</v>
      </c>
      <c r="W87" s="675">
        <v>188861</v>
      </c>
      <c r="X87" s="675">
        <v>162096</v>
      </c>
      <c r="Y87" s="675">
        <v>145753</v>
      </c>
      <c r="Z87" s="675">
        <v>5014</v>
      </c>
      <c r="AA87" s="675">
        <v>140788</v>
      </c>
      <c r="AB87" s="675">
        <v>186345</v>
      </c>
      <c r="AC87" s="675">
        <v>194769</v>
      </c>
      <c r="AD87" s="675">
        <v>198135</v>
      </c>
      <c r="AE87" s="675">
        <v>149754</v>
      </c>
      <c r="AF87" s="675">
        <v>209393</v>
      </c>
      <c r="AG87" s="676">
        <v>216594</v>
      </c>
    </row>
    <row r="88" spans="1:33" s="43" customFormat="1" ht="15" thickTop="1" x14ac:dyDescent="0.35">
      <c r="B88" s="44" t="s">
        <v>593</v>
      </c>
      <c r="C88" s="266" t="s">
        <v>756</v>
      </c>
      <c r="D88" s="267" t="s">
        <v>756</v>
      </c>
      <c r="E88" s="267" t="s">
        <v>756</v>
      </c>
      <c r="F88" s="1641"/>
      <c r="G88" s="267" t="s">
        <v>756</v>
      </c>
      <c r="H88" s="677" t="s">
        <v>756</v>
      </c>
      <c r="I88" s="44"/>
      <c r="J88" s="670" t="s">
        <v>756</v>
      </c>
      <c r="K88" s="671" t="s">
        <v>756</v>
      </c>
      <c r="L88" s="671" t="s">
        <v>756</v>
      </c>
      <c r="M88" s="671" t="s">
        <v>756</v>
      </c>
      <c r="N88" s="671" t="s">
        <v>756</v>
      </c>
      <c r="O88" s="671" t="s">
        <v>756</v>
      </c>
      <c r="P88" s="671" t="s">
        <v>756</v>
      </c>
      <c r="Q88" s="671" t="s">
        <v>756</v>
      </c>
      <c r="R88" s="671" t="s">
        <v>756</v>
      </c>
      <c r="S88" s="671" t="s">
        <v>756</v>
      </c>
      <c r="T88" s="671" t="s">
        <v>756</v>
      </c>
      <c r="U88" s="671" t="s">
        <v>756</v>
      </c>
      <c r="V88" s="1263" t="s">
        <v>756</v>
      </c>
      <c r="W88" s="671" t="s">
        <v>756</v>
      </c>
      <c r="X88" s="671" t="s">
        <v>756</v>
      </c>
      <c r="Y88" s="671" t="s">
        <v>756</v>
      </c>
      <c r="Z88" s="671" t="s">
        <v>756</v>
      </c>
      <c r="AA88" s="671" t="s">
        <v>756</v>
      </c>
      <c r="AB88" s="671" t="s">
        <v>756</v>
      </c>
      <c r="AC88" s="671" t="s">
        <v>756</v>
      </c>
      <c r="AD88" s="671" t="s">
        <v>756</v>
      </c>
      <c r="AE88" s="671" t="s">
        <v>756</v>
      </c>
      <c r="AF88" s="671" t="s">
        <v>756</v>
      </c>
      <c r="AG88" s="672" t="s">
        <v>756</v>
      </c>
    </row>
    <row r="89" spans="1:33" s="43" customFormat="1" x14ac:dyDescent="0.35">
      <c r="B89" s="44" t="s">
        <v>594</v>
      </c>
      <c r="C89" s="268" t="s">
        <v>756</v>
      </c>
      <c r="D89" s="269" t="s">
        <v>756</v>
      </c>
      <c r="E89" s="269" t="s">
        <v>756</v>
      </c>
      <c r="F89" s="801"/>
      <c r="G89" s="269" t="s">
        <v>756</v>
      </c>
      <c r="H89" s="753" t="s">
        <v>756</v>
      </c>
      <c r="I89" s="44"/>
      <c r="J89" s="779" t="s">
        <v>756</v>
      </c>
      <c r="K89" s="780" t="s">
        <v>756</v>
      </c>
      <c r="L89" s="780" t="s">
        <v>756</v>
      </c>
      <c r="M89" s="780" t="s">
        <v>756</v>
      </c>
      <c r="N89" s="780" t="s">
        <v>756</v>
      </c>
      <c r="O89" s="780" t="s">
        <v>756</v>
      </c>
      <c r="P89" s="780" t="s">
        <v>756</v>
      </c>
      <c r="Q89" s="780" t="s">
        <v>756</v>
      </c>
      <c r="R89" s="780" t="s">
        <v>756</v>
      </c>
      <c r="S89" s="780" t="s">
        <v>756</v>
      </c>
      <c r="T89" s="780" t="s">
        <v>756</v>
      </c>
      <c r="U89" s="780" t="s">
        <v>756</v>
      </c>
      <c r="V89" s="1264" t="s">
        <v>756</v>
      </c>
      <c r="W89" s="780" t="s">
        <v>756</v>
      </c>
      <c r="X89" s="780" t="s">
        <v>756</v>
      </c>
      <c r="Y89" s="780" t="s">
        <v>756</v>
      </c>
      <c r="Z89" s="780" t="s">
        <v>756</v>
      </c>
      <c r="AA89" s="780" t="s">
        <v>756</v>
      </c>
      <c r="AB89" s="780" t="s">
        <v>756</v>
      </c>
      <c r="AC89" s="780" t="s">
        <v>756</v>
      </c>
      <c r="AD89" s="780" t="s">
        <v>756</v>
      </c>
      <c r="AE89" s="780" t="s">
        <v>756</v>
      </c>
      <c r="AF89" s="780" t="s">
        <v>756</v>
      </c>
      <c r="AG89" s="781" t="s">
        <v>756</v>
      </c>
    </row>
    <row r="90" spans="1:33" s="43" customFormat="1" x14ac:dyDescent="0.35">
      <c r="B90" s="44" t="s">
        <v>595</v>
      </c>
      <c r="C90" s="268" t="s">
        <v>756</v>
      </c>
      <c r="D90" s="269" t="s">
        <v>756</v>
      </c>
      <c r="E90" s="269" t="s">
        <v>756</v>
      </c>
      <c r="F90" s="801"/>
      <c r="G90" s="269" t="s">
        <v>756</v>
      </c>
      <c r="H90" s="753" t="s">
        <v>756</v>
      </c>
      <c r="I90" s="44"/>
      <c r="J90" s="779" t="s">
        <v>756</v>
      </c>
      <c r="K90" s="780" t="s">
        <v>756</v>
      </c>
      <c r="L90" s="780" t="s">
        <v>756</v>
      </c>
      <c r="M90" s="780" t="s">
        <v>756</v>
      </c>
      <c r="N90" s="780" t="s">
        <v>756</v>
      </c>
      <c r="O90" s="780" t="s">
        <v>756</v>
      </c>
      <c r="P90" s="780" t="s">
        <v>756</v>
      </c>
      <c r="Q90" s="780" t="s">
        <v>756</v>
      </c>
      <c r="R90" s="780" t="s">
        <v>756</v>
      </c>
      <c r="S90" s="780" t="s">
        <v>756</v>
      </c>
      <c r="T90" s="780" t="s">
        <v>756</v>
      </c>
      <c r="U90" s="780" t="s">
        <v>756</v>
      </c>
      <c r="V90" s="1264" t="s">
        <v>756</v>
      </c>
      <c r="W90" s="780" t="s">
        <v>756</v>
      </c>
      <c r="X90" s="780" t="s">
        <v>756</v>
      </c>
      <c r="Y90" s="780" t="s">
        <v>756</v>
      </c>
      <c r="Z90" s="780" t="s">
        <v>756</v>
      </c>
      <c r="AA90" s="780" t="s">
        <v>756</v>
      </c>
      <c r="AB90" s="780" t="s">
        <v>756</v>
      </c>
      <c r="AC90" s="780" t="s">
        <v>756</v>
      </c>
      <c r="AD90" s="780" t="s">
        <v>756</v>
      </c>
      <c r="AE90" s="780" t="s">
        <v>756</v>
      </c>
      <c r="AF90" s="780" t="s">
        <v>756</v>
      </c>
      <c r="AG90" s="781" t="s">
        <v>756</v>
      </c>
    </row>
    <row r="91" spans="1:33" s="43" customFormat="1" x14ac:dyDescent="0.35">
      <c r="B91" s="44" t="s">
        <v>596</v>
      </c>
      <c r="C91" s="268" t="s">
        <v>756</v>
      </c>
      <c r="D91" s="269" t="s">
        <v>756</v>
      </c>
      <c r="E91" s="269" t="s">
        <v>756</v>
      </c>
      <c r="F91" s="801"/>
      <c r="G91" s="269" t="s">
        <v>756</v>
      </c>
      <c r="H91" s="753" t="s">
        <v>756</v>
      </c>
      <c r="I91" s="44"/>
      <c r="J91" s="779" t="s">
        <v>756</v>
      </c>
      <c r="K91" s="780" t="s">
        <v>756</v>
      </c>
      <c r="L91" s="780" t="s">
        <v>756</v>
      </c>
      <c r="M91" s="780" t="s">
        <v>756</v>
      </c>
      <c r="N91" s="780" t="s">
        <v>756</v>
      </c>
      <c r="O91" s="780" t="s">
        <v>756</v>
      </c>
      <c r="P91" s="780" t="s">
        <v>756</v>
      </c>
      <c r="Q91" s="780" t="s">
        <v>756</v>
      </c>
      <c r="R91" s="780" t="s">
        <v>756</v>
      </c>
      <c r="S91" s="780" t="s">
        <v>756</v>
      </c>
      <c r="T91" s="780" t="s">
        <v>756</v>
      </c>
      <c r="U91" s="780" t="s">
        <v>756</v>
      </c>
      <c r="V91" s="1264" t="s">
        <v>756</v>
      </c>
      <c r="W91" s="780" t="s">
        <v>756</v>
      </c>
      <c r="X91" s="780" t="s">
        <v>756</v>
      </c>
      <c r="Y91" s="780" t="s">
        <v>756</v>
      </c>
      <c r="Z91" s="780" t="s">
        <v>756</v>
      </c>
      <c r="AA91" s="780" t="s">
        <v>756</v>
      </c>
      <c r="AB91" s="780" t="s">
        <v>756</v>
      </c>
      <c r="AC91" s="780" t="s">
        <v>756</v>
      </c>
      <c r="AD91" s="780" t="s">
        <v>756</v>
      </c>
      <c r="AE91" s="780" t="s">
        <v>756</v>
      </c>
      <c r="AF91" s="780" t="s">
        <v>756</v>
      </c>
      <c r="AG91" s="781" t="s">
        <v>756</v>
      </c>
    </row>
    <row r="92" spans="1:33" s="43" customFormat="1" x14ac:dyDescent="0.35">
      <c r="B92" s="44" t="s">
        <v>597</v>
      </c>
      <c r="C92" s="268" t="s">
        <v>756</v>
      </c>
      <c r="D92" s="269" t="s">
        <v>756</v>
      </c>
      <c r="E92" s="269" t="s">
        <v>756</v>
      </c>
      <c r="F92" s="801"/>
      <c r="G92" s="269" t="s">
        <v>756</v>
      </c>
      <c r="H92" s="753" t="s">
        <v>756</v>
      </c>
      <c r="I92" s="44"/>
      <c r="J92" s="779" t="s">
        <v>756</v>
      </c>
      <c r="K92" s="780" t="s">
        <v>756</v>
      </c>
      <c r="L92" s="780" t="s">
        <v>756</v>
      </c>
      <c r="M92" s="780" t="s">
        <v>756</v>
      </c>
      <c r="N92" s="780" t="s">
        <v>756</v>
      </c>
      <c r="O92" s="780" t="s">
        <v>756</v>
      </c>
      <c r="P92" s="780" t="s">
        <v>756</v>
      </c>
      <c r="Q92" s="780" t="s">
        <v>756</v>
      </c>
      <c r="R92" s="780" t="s">
        <v>756</v>
      </c>
      <c r="S92" s="780" t="s">
        <v>756</v>
      </c>
      <c r="T92" s="780" t="s">
        <v>756</v>
      </c>
      <c r="U92" s="780" t="s">
        <v>756</v>
      </c>
      <c r="V92" s="1264" t="s">
        <v>756</v>
      </c>
      <c r="W92" s="780" t="s">
        <v>756</v>
      </c>
      <c r="X92" s="780" t="s">
        <v>756</v>
      </c>
      <c r="Y92" s="780" t="s">
        <v>756</v>
      </c>
      <c r="Z92" s="780" t="s">
        <v>756</v>
      </c>
      <c r="AA92" s="780" t="s">
        <v>756</v>
      </c>
      <c r="AB92" s="780" t="s">
        <v>756</v>
      </c>
      <c r="AC92" s="780" t="s">
        <v>756</v>
      </c>
      <c r="AD92" s="780" t="s">
        <v>756</v>
      </c>
      <c r="AE92" s="780" t="s">
        <v>756</v>
      </c>
      <c r="AF92" s="780" t="s">
        <v>756</v>
      </c>
      <c r="AG92" s="781" t="s">
        <v>756</v>
      </c>
    </row>
    <row r="93" spans="1:33" s="43" customFormat="1" x14ac:dyDescent="0.35">
      <c r="A93" s="43">
        <v>6945</v>
      </c>
      <c r="B93" s="44" t="s">
        <v>377</v>
      </c>
      <c r="C93" s="268" t="s">
        <v>756</v>
      </c>
      <c r="D93" s="269" t="s">
        <v>756</v>
      </c>
      <c r="E93" s="269" t="s">
        <v>756</v>
      </c>
      <c r="F93" s="801"/>
      <c r="G93" s="269" t="s">
        <v>756</v>
      </c>
      <c r="H93" s="753" t="s">
        <v>756</v>
      </c>
      <c r="I93" s="44"/>
      <c r="J93" s="779" t="s">
        <v>756</v>
      </c>
      <c r="K93" s="780" t="s">
        <v>756</v>
      </c>
      <c r="L93" s="780" t="s">
        <v>756</v>
      </c>
      <c r="M93" s="780" t="s">
        <v>756</v>
      </c>
      <c r="N93" s="780" t="s">
        <v>756</v>
      </c>
      <c r="O93" s="780" t="s">
        <v>756</v>
      </c>
      <c r="P93" s="780" t="s">
        <v>756</v>
      </c>
      <c r="Q93" s="780" t="s">
        <v>756</v>
      </c>
      <c r="R93" s="780" t="s">
        <v>756</v>
      </c>
      <c r="S93" s="780" t="s">
        <v>756</v>
      </c>
      <c r="T93" s="780" t="s">
        <v>756</v>
      </c>
      <c r="U93" s="780" t="s">
        <v>756</v>
      </c>
      <c r="V93" s="1264" t="s">
        <v>756</v>
      </c>
      <c r="W93" s="780" t="s">
        <v>756</v>
      </c>
      <c r="X93" s="780" t="s">
        <v>756</v>
      </c>
      <c r="Y93" s="780" t="s">
        <v>756</v>
      </c>
      <c r="Z93" s="780" t="s">
        <v>756</v>
      </c>
      <c r="AA93" s="780" t="s">
        <v>756</v>
      </c>
      <c r="AB93" s="780" t="s">
        <v>756</v>
      </c>
      <c r="AC93" s="780" t="s">
        <v>756</v>
      </c>
      <c r="AD93" s="780" t="s">
        <v>756</v>
      </c>
      <c r="AE93" s="780" t="s">
        <v>756</v>
      </c>
      <c r="AF93" s="780" t="s">
        <v>756</v>
      </c>
      <c r="AG93" s="781" t="s">
        <v>756</v>
      </c>
    </row>
    <row r="94" spans="1:33" s="43" customFormat="1" x14ac:dyDescent="0.35">
      <c r="A94" s="43">
        <v>7336</v>
      </c>
      <c r="B94" s="97" t="s">
        <v>598</v>
      </c>
      <c r="C94" s="268" t="s">
        <v>756</v>
      </c>
      <c r="D94" s="269" t="s">
        <v>756</v>
      </c>
      <c r="E94" s="269" t="s">
        <v>756</v>
      </c>
      <c r="F94" s="801"/>
      <c r="G94" s="269" t="s">
        <v>756</v>
      </c>
      <c r="H94" s="753" t="s">
        <v>756</v>
      </c>
      <c r="I94" s="97"/>
      <c r="J94" s="779" t="s">
        <v>756</v>
      </c>
      <c r="K94" s="780" t="s">
        <v>756</v>
      </c>
      <c r="L94" s="780" t="s">
        <v>756</v>
      </c>
      <c r="M94" s="780" t="s">
        <v>756</v>
      </c>
      <c r="N94" s="780" t="s">
        <v>756</v>
      </c>
      <c r="O94" s="780" t="s">
        <v>756</v>
      </c>
      <c r="P94" s="780" t="s">
        <v>756</v>
      </c>
      <c r="Q94" s="780" t="s">
        <v>756</v>
      </c>
      <c r="R94" s="780" t="s">
        <v>756</v>
      </c>
      <c r="S94" s="780" t="s">
        <v>756</v>
      </c>
      <c r="T94" s="780" t="s">
        <v>756</v>
      </c>
      <c r="U94" s="780" t="s">
        <v>756</v>
      </c>
      <c r="V94" s="1264" t="s">
        <v>756</v>
      </c>
      <c r="W94" s="780" t="s">
        <v>756</v>
      </c>
      <c r="X94" s="780" t="s">
        <v>756</v>
      </c>
      <c r="Y94" s="780" t="s">
        <v>756</v>
      </c>
      <c r="Z94" s="780" t="s">
        <v>756</v>
      </c>
      <c r="AA94" s="780" t="s">
        <v>756</v>
      </c>
      <c r="AB94" s="780" t="s">
        <v>756</v>
      </c>
      <c r="AC94" s="780" t="s">
        <v>756</v>
      </c>
      <c r="AD94" s="780" t="s">
        <v>756</v>
      </c>
      <c r="AE94" s="780" t="s">
        <v>756</v>
      </c>
      <c r="AF94" s="780" t="s">
        <v>756</v>
      </c>
      <c r="AG94" s="781" t="s">
        <v>756</v>
      </c>
    </row>
    <row r="95" spans="1:33" s="43" customFormat="1" x14ac:dyDescent="0.35">
      <c r="A95" s="43">
        <v>8654</v>
      </c>
      <c r="B95" s="97" t="s">
        <v>599</v>
      </c>
      <c r="C95" s="268" t="s">
        <v>756</v>
      </c>
      <c r="D95" s="269" t="s">
        <v>756</v>
      </c>
      <c r="E95" s="269" t="s">
        <v>756</v>
      </c>
      <c r="F95" s="801"/>
      <c r="G95" s="269" t="s">
        <v>756</v>
      </c>
      <c r="H95" s="753" t="s">
        <v>756</v>
      </c>
      <c r="I95" s="97"/>
      <c r="J95" s="779" t="s">
        <v>756</v>
      </c>
      <c r="K95" s="780" t="s">
        <v>756</v>
      </c>
      <c r="L95" s="780" t="s">
        <v>756</v>
      </c>
      <c r="M95" s="780" t="s">
        <v>756</v>
      </c>
      <c r="N95" s="780" t="s">
        <v>756</v>
      </c>
      <c r="O95" s="780" t="s">
        <v>756</v>
      </c>
      <c r="P95" s="780" t="s">
        <v>756</v>
      </c>
      <c r="Q95" s="780" t="s">
        <v>756</v>
      </c>
      <c r="R95" s="780" t="s">
        <v>756</v>
      </c>
      <c r="S95" s="780" t="s">
        <v>756</v>
      </c>
      <c r="T95" s="780" t="s">
        <v>756</v>
      </c>
      <c r="U95" s="780" t="s">
        <v>756</v>
      </c>
      <c r="V95" s="1264" t="s">
        <v>756</v>
      </c>
      <c r="W95" s="780" t="s">
        <v>756</v>
      </c>
      <c r="X95" s="780" t="s">
        <v>756</v>
      </c>
      <c r="Y95" s="780" t="s">
        <v>756</v>
      </c>
      <c r="Z95" s="780" t="s">
        <v>756</v>
      </c>
      <c r="AA95" s="780" t="s">
        <v>756</v>
      </c>
      <c r="AB95" s="780" t="s">
        <v>756</v>
      </c>
      <c r="AC95" s="780" t="s">
        <v>756</v>
      </c>
      <c r="AD95" s="780" t="s">
        <v>756</v>
      </c>
      <c r="AE95" s="780" t="s">
        <v>756</v>
      </c>
      <c r="AF95" s="780" t="s">
        <v>756</v>
      </c>
      <c r="AG95" s="781" t="s">
        <v>756</v>
      </c>
    </row>
    <row r="96" spans="1:33" s="43" customFormat="1" x14ac:dyDescent="0.35">
      <c r="A96" s="43">
        <v>11060</v>
      </c>
      <c r="B96" s="97" t="s">
        <v>600</v>
      </c>
      <c r="C96" s="268" t="s">
        <v>756</v>
      </c>
      <c r="D96" s="269" t="s">
        <v>756</v>
      </c>
      <c r="E96" s="269" t="s">
        <v>756</v>
      </c>
      <c r="F96" s="801"/>
      <c r="G96" s="269" t="s">
        <v>756</v>
      </c>
      <c r="H96" s="753" t="s">
        <v>756</v>
      </c>
      <c r="I96" s="97"/>
      <c r="J96" s="779" t="s">
        <v>756</v>
      </c>
      <c r="K96" s="780" t="s">
        <v>756</v>
      </c>
      <c r="L96" s="780" t="s">
        <v>756</v>
      </c>
      <c r="M96" s="780" t="s">
        <v>756</v>
      </c>
      <c r="N96" s="780" t="s">
        <v>756</v>
      </c>
      <c r="O96" s="780" t="s">
        <v>756</v>
      </c>
      <c r="P96" s="780" t="s">
        <v>756</v>
      </c>
      <c r="Q96" s="780" t="s">
        <v>756</v>
      </c>
      <c r="R96" s="780" t="s">
        <v>756</v>
      </c>
      <c r="S96" s="780" t="s">
        <v>756</v>
      </c>
      <c r="T96" s="780" t="s">
        <v>756</v>
      </c>
      <c r="U96" s="780" t="s">
        <v>756</v>
      </c>
      <c r="V96" s="1264" t="s">
        <v>756</v>
      </c>
      <c r="W96" s="780" t="s">
        <v>756</v>
      </c>
      <c r="X96" s="780" t="s">
        <v>756</v>
      </c>
      <c r="Y96" s="780" t="s">
        <v>756</v>
      </c>
      <c r="Z96" s="780" t="s">
        <v>756</v>
      </c>
      <c r="AA96" s="780" t="s">
        <v>756</v>
      </c>
      <c r="AB96" s="780" t="s">
        <v>756</v>
      </c>
      <c r="AC96" s="780" t="s">
        <v>756</v>
      </c>
      <c r="AD96" s="780" t="s">
        <v>756</v>
      </c>
      <c r="AE96" s="780" t="s">
        <v>756</v>
      </c>
      <c r="AF96" s="780" t="s">
        <v>756</v>
      </c>
      <c r="AG96" s="781" t="s">
        <v>756</v>
      </c>
    </row>
    <row r="97" spans="1:33" s="43" customFormat="1" x14ac:dyDescent="0.35">
      <c r="A97" s="43">
        <v>9381</v>
      </c>
      <c r="B97" s="97" t="s">
        <v>601</v>
      </c>
      <c r="C97" s="268" t="s">
        <v>756</v>
      </c>
      <c r="D97" s="269" t="s">
        <v>756</v>
      </c>
      <c r="E97" s="269" t="s">
        <v>756</v>
      </c>
      <c r="F97" s="801"/>
      <c r="G97" s="269" t="s">
        <v>756</v>
      </c>
      <c r="H97" s="753" t="s">
        <v>756</v>
      </c>
      <c r="I97" s="97"/>
      <c r="J97" s="779" t="s">
        <v>756</v>
      </c>
      <c r="K97" s="780" t="s">
        <v>756</v>
      </c>
      <c r="L97" s="780" t="s">
        <v>756</v>
      </c>
      <c r="M97" s="780" t="s">
        <v>756</v>
      </c>
      <c r="N97" s="780" t="s">
        <v>756</v>
      </c>
      <c r="O97" s="780" t="s">
        <v>756</v>
      </c>
      <c r="P97" s="780" t="s">
        <v>756</v>
      </c>
      <c r="Q97" s="780" t="s">
        <v>756</v>
      </c>
      <c r="R97" s="780" t="s">
        <v>756</v>
      </c>
      <c r="S97" s="780" t="s">
        <v>756</v>
      </c>
      <c r="T97" s="780" t="s">
        <v>756</v>
      </c>
      <c r="U97" s="780" t="s">
        <v>756</v>
      </c>
      <c r="V97" s="1264" t="s">
        <v>756</v>
      </c>
      <c r="W97" s="780" t="s">
        <v>756</v>
      </c>
      <c r="X97" s="780" t="s">
        <v>756</v>
      </c>
      <c r="Y97" s="780" t="s">
        <v>756</v>
      </c>
      <c r="Z97" s="780" t="s">
        <v>756</v>
      </c>
      <c r="AA97" s="780" t="s">
        <v>756</v>
      </c>
      <c r="AB97" s="780" t="s">
        <v>756</v>
      </c>
      <c r="AC97" s="780" t="s">
        <v>756</v>
      </c>
      <c r="AD97" s="780" t="s">
        <v>756</v>
      </c>
      <c r="AE97" s="780" t="s">
        <v>756</v>
      </c>
      <c r="AF97" s="780" t="s">
        <v>756</v>
      </c>
      <c r="AG97" s="781" t="s">
        <v>756</v>
      </c>
    </row>
    <row r="98" spans="1:33" s="43" customFormat="1" x14ac:dyDescent="0.35">
      <c r="A98" s="43">
        <v>11313</v>
      </c>
      <c r="B98" s="97" t="s">
        <v>602</v>
      </c>
      <c r="C98" s="268" t="s">
        <v>756</v>
      </c>
      <c r="D98" s="269" t="s">
        <v>756</v>
      </c>
      <c r="E98" s="269" t="s">
        <v>756</v>
      </c>
      <c r="F98" s="801"/>
      <c r="G98" s="269" t="s">
        <v>756</v>
      </c>
      <c r="H98" s="753" t="s">
        <v>756</v>
      </c>
      <c r="I98" s="97"/>
      <c r="J98" s="779" t="s">
        <v>756</v>
      </c>
      <c r="K98" s="780" t="s">
        <v>756</v>
      </c>
      <c r="L98" s="780" t="s">
        <v>756</v>
      </c>
      <c r="M98" s="780" t="s">
        <v>756</v>
      </c>
      <c r="N98" s="780" t="s">
        <v>756</v>
      </c>
      <c r="O98" s="780" t="s">
        <v>756</v>
      </c>
      <c r="P98" s="780" t="s">
        <v>756</v>
      </c>
      <c r="Q98" s="780" t="s">
        <v>756</v>
      </c>
      <c r="R98" s="780" t="s">
        <v>756</v>
      </c>
      <c r="S98" s="780" t="s">
        <v>756</v>
      </c>
      <c r="T98" s="780" t="s">
        <v>756</v>
      </c>
      <c r="U98" s="780" t="s">
        <v>756</v>
      </c>
      <c r="V98" s="1264" t="s">
        <v>756</v>
      </c>
      <c r="W98" s="780" t="s">
        <v>756</v>
      </c>
      <c r="X98" s="780" t="s">
        <v>756</v>
      </c>
      <c r="Y98" s="780" t="s">
        <v>756</v>
      </c>
      <c r="Z98" s="780" t="s">
        <v>756</v>
      </c>
      <c r="AA98" s="780" t="s">
        <v>756</v>
      </c>
      <c r="AB98" s="780" t="s">
        <v>756</v>
      </c>
      <c r="AC98" s="780" t="s">
        <v>756</v>
      </c>
      <c r="AD98" s="780" t="s">
        <v>756</v>
      </c>
      <c r="AE98" s="780" t="s">
        <v>756</v>
      </c>
      <c r="AF98" s="780" t="s">
        <v>756</v>
      </c>
      <c r="AG98" s="781" t="s">
        <v>756</v>
      </c>
    </row>
    <row r="99" spans="1:33" s="43" customFormat="1" x14ac:dyDescent="0.35">
      <c r="B99" s="97" t="s">
        <v>379</v>
      </c>
      <c r="C99" s="268" t="s">
        <v>756</v>
      </c>
      <c r="D99" s="269" t="s">
        <v>756</v>
      </c>
      <c r="E99" s="269" t="s">
        <v>756</v>
      </c>
      <c r="F99" s="801"/>
      <c r="G99" s="269" t="s">
        <v>756</v>
      </c>
      <c r="H99" s="753" t="s">
        <v>756</v>
      </c>
      <c r="I99" s="97"/>
      <c r="J99" s="779" t="s">
        <v>756</v>
      </c>
      <c r="K99" s="780" t="s">
        <v>756</v>
      </c>
      <c r="L99" s="780" t="s">
        <v>756</v>
      </c>
      <c r="M99" s="780" t="s">
        <v>756</v>
      </c>
      <c r="N99" s="780" t="s">
        <v>756</v>
      </c>
      <c r="O99" s="780" t="s">
        <v>756</v>
      </c>
      <c r="P99" s="780" t="s">
        <v>756</v>
      </c>
      <c r="Q99" s="780" t="s">
        <v>756</v>
      </c>
      <c r="R99" s="780" t="s">
        <v>756</v>
      </c>
      <c r="S99" s="780" t="s">
        <v>756</v>
      </c>
      <c r="T99" s="780" t="s">
        <v>756</v>
      </c>
      <c r="U99" s="780" t="s">
        <v>756</v>
      </c>
      <c r="V99" s="1264" t="s">
        <v>756</v>
      </c>
      <c r="W99" s="780" t="s">
        <v>756</v>
      </c>
      <c r="X99" s="780" t="s">
        <v>756</v>
      </c>
      <c r="Y99" s="780" t="s">
        <v>756</v>
      </c>
      <c r="Z99" s="780" t="s">
        <v>756</v>
      </c>
      <c r="AA99" s="780" t="s">
        <v>756</v>
      </c>
      <c r="AB99" s="780" t="s">
        <v>756</v>
      </c>
      <c r="AC99" s="780" t="s">
        <v>756</v>
      </c>
      <c r="AD99" s="780" t="s">
        <v>756</v>
      </c>
      <c r="AE99" s="780" t="s">
        <v>756</v>
      </c>
      <c r="AF99" s="780" t="s">
        <v>756</v>
      </c>
      <c r="AG99" s="781" t="s">
        <v>756</v>
      </c>
    </row>
    <row r="100" spans="1:33" s="43" customFormat="1" x14ac:dyDescent="0.35">
      <c r="A100" s="43" t="s">
        <v>378</v>
      </c>
      <c r="B100" s="97" t="s">
        <v>603</v>
      </c>
      <c r="C100" s="268" t="s">
        <v>756</v>
      </c>
      <c r="D100" s="269" t="s">
        <v>756</v>
      </c>
      <c r="E100" s="269" t="s">
        <v>756</v>
      </c>
      <c r="F100" s="801"/>
      <c r="G100" s="269" t="s">
        <v>756</v>
      </c>
      <c r="H100" s="753" t="s">
        <v>756</v>
      </c>
      <c r="I100" s="97"/>
      <c r="J100" s="779" t="s">
        <v>756</v>
      </c>
      <c r="K100" s="780" t="s">
        <v>756</v>
      </c>
      <c r="L100" s="780" t="s">
        <v>756</v>
      </c>
      <c r="M100" s="780" t="s">
        <v>756</v>
      </c>
      <c r="N100" s="780" t="s">
        <v>756</v>
      </c>
      <c r="O100" s="780" t="s">
        <v>756</v>
      </c>
      <c r="P100" s="780" t="s">
        <v>756</v>
      </c>
      <c r="Q100" s="780" t="s">
        <v>756</v>
      </c>
      <c r="R100" s="780" t="s">
        <v>756</v>
      </c>
      <c r="S100" s="780" t="s">
        <v>756</v>
      </c>
      <c r="T100" s="780" t="s">
        <v>756</v>
      </c>
      <c r="U100" s="780" t="s">
        <v>756</v>
      </c>
      <c r="V100" s="1264" t="s">
        <v>756</v>
      </c>
      <c r="W100" s="780" t="s">
        <v>756</v>
      </c>
      <c r="X100" s="780" t="s">
        <v>756</v>
      </c>
      <c r="Y100" s="780" t="s">
        <v>756</v>
      </c>
      <c r="Z100" s="780" t="s">
        <v>756</v>
      </c>
      <c r="AA100" s="780" t="s">
        <v>756</v>
      </c>
      <c r="AB100" s="780" t="s">
        <v>756</v>
      </c>
      <c r="AC100" s="780" t="s">
        <v>756</v>
      </c>
      <c r="AD100" s="780" t="s">
        <v>756</v>
      </c>
      <c r="AE100" s="780" t="s">
        <v>756</v>
      </c>
      <c r="AF100" s="780" t="s">
        <v>756</v>
      </c>
      <c r="AG100" s="781" t="s">
        <v>756</v>
      </c>
    </row>
    <row r="101" spans="1:33" s="43" customFormat="1" x14ac:dyDescent="0.35">
      <c r="B101" s="97" t="s">
        <v>604</v>
      </c>
      <c r="C101" s="268" t="s">
        <v>756</v>
      </c>
      <c r="D101" s="269" t="s">
        <v>756</v>
      </c>
      <c r="E101" s="269" t="s">
        <v>756</v>
      </c>
      <c r="F101" s="801"/>
      <c r="G101" s="269" t="s">
        <v>756</v>
      </c>
      <c r="H101" s="753" t="s">
        <v>756</v>
      </c>
      <c r="I101" s="97"/>
      <c r="J101" s="779" t="s">
        <v>756</v>
      </c>
      <c r="K101" s="780" t="s">
        <v>756</v>
      </c>
      <c r="L101" s="780" t="s">
        <v>756</v>
      </c>
      <c r="M101" s="780" t="s">
        <v>756</v>
      </c>
      <c r="N101" s="780" t="s">
        <v>756</v>
      </c>
      <c r="O101" s="780" t="s">
        <v>756</v>
      </c>
      <c r="P101" s="780" t="s">
        <v>756</v>
      </c>
      <c r="Q101" s="780" t="s">
        <v>756</v>
      </c>
      <c r="R101" s="780" t="s">
        <v>756</v>
      </c>
      <c r="S101" s="780" t="s">
        <v>756</v>
      </c>
      <c r="T101" s="780" t="s">
        <v>756</v>
      </c>
      <c r="U101" s="780" t="s">
        <v>756</v>
      </c>
      <c r="V101" s="1264" t="s">
        <v>756</v>
      </c>
      <c r="W101" s="780" t="s">
        <v>756</v>
      </c>
      <c r="X101" s="780" t="s">
        <v>756</v>
      </c>
      <c r="Y101" s="780" t="s">
        <v>756</v>
      </c>
      <c r="Z101" s="780" t="s">
        <v>756</v>
      </c>
      <c r="AA101" s="780" t="s">
        <v>756</v>
      </c>
      <c r="AB101" s="780" t="s">
        <v>756</v>
      </c>
      <c r="AC101" s="780" t="s">
        <v>756</v>
      </c>
      <c r="AD101" s="780" t="s">
        <v>756</v>
      </c>
      <c r="AE101" s="780" t="s">
        <v>756</v>
      </c>
      <c r="AF101" s="780" t="s">
        <v>756</v>
      </c>
      <c r="AG101" s="781" t="s">
        <v>756</v>
      </c>
    </row>
    <row r="102" spans="1:33" s="43" customFormat="1" ht="15" thickBot="1" x14ac:dyDescent="0.4">
      <c r="A102" s="43">
        <v>0.72413793103448276</v>
      </c>
      <c r="B102" s="97" t="s">
        <v>686</v>
      </c>
      <c r="C102" s="271" t="s">
        <v>756</v>
      </c>
      <c r="D102" s="272" t="s">
        <v>756</v>
      </c>
      <c r="E102" s="272" t="s">
        <v>756</v>
      </c>
      <c r="F102" s="1642"/>
      <c r="G102" s="272" t="s">
        <v>756</v>
      </c>
      <c r="H102" s="678" t="s">
        <v>756</v>
      </c>
      <c r="I102" s="97"/>
      <c r="J102" s="1260" t="s">
        <v>756</v>
      </c>
      <c r="K102" s="1261" t="s">
        <v>756</v>
      </c>
      <c r="L102" s="1261" t="s">
        <v>756</v>
      </c>
      <c r="M102" s="1261" t="s">
        <v>756</v>
      </c>
      <c r="N102" s="1261" t="s">
        <v>756</v>
      </c>
      <c r="O102" s="1261" t="s">
        <v>756</v>
      </c>
      <c r="P102" s="1261" t="s">
        <v>756</v>
      </c>
      <c r="Q102" s="1261" t="s">
        <v>756</v>
      </c>
      <c r="R102" s="1261" t="s">
        <v>756</v>
      </c>
      <c r="S102" s="1261" t="s">
        <v>756</v>
      </c>
      <c r="T102" s="1261" t="s">
        <v>756</v>
      </c>
      <c r="U102" s="1261" t="s">
        <v>756</v>
      </c>
      <c r="V102" s="1265" t="s">
        <v>756</v>
      </c>
      <c r="W102" s="1261" t="s">
        <v>756</v>
      </c>
      <c r="X102" s="1261" t="s">
        <v>756</v>
      </c>
      <c r="Y102" s="1261" t="s">
        <v>756</v>
      </c>
      <c r="Z102" s="1261" t="s">
        <v>756</v>
      </c>
      <c r="AA102" s="1261" t="s">
        <v>756</v>
      </c>
      <c r="AB102" s="1261" t="s">
        <v>756</v>
      </c>
      <c r="AC102" s="1261" t="s">
        <v>756</v>
      </c>
      <c r="AD102" s="1261" t="s">
        <v>756</v>
      </c>
      <c r="AE102" s="1261" t="s">
        <v>756</v>
      </c>
      <c r="AF102" s="1261" t="s">
        <v>756</v>
      </c>
      <c r="AG102" s="1262" t="s">
        <v>756</v>
      </c>
    </row>
    <row r="103" spans="1:33" s="43" customFormat="1" ht="15" thickTop="1" x14ac:dyDescent="0.35">
      <c r="C103" s="658"/>
      <c r="D103" s="658"/>
      <c r="E103" s="658"/>
      <c r="F103" s="658"/>
      <c r="G103" s="658"/>
      <c r="H103" s="658"/>
      <c r="J103" s="374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374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59"/>
    </row>
    <row r="104" spans="1:33" s="43" customFormat="1" x14ac:dyDescent="0.35">
      <c r="A104" s="41" t="s">
        <v>380</v>
      </c>
      <c r="C104" s="658"/>
      <c r="D104" s="658"/>
      <c r="E104" s="658"/>
      <c r="F104" s="658"/>
      <c r="G104" s="658"/>
      <c r="H104" s="658"/>
      <c r="J104" s="374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374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59"/>
    </row>
    <row r="105" spans="1:33" s="43" customFormat="1" x14ac:dyDescent="0.35">
      <c r="A105" s="43" t="s">
        <v>370</v>
      </c>
      <c r="B105" s="43" t="s">
        <v>381</v>
      </c>
      <c r="C105" s="679">
        <v>1.2758999999999994E-2</v>
      </c>
      <c r="D105" s="679">
        <v>1.2758999999999994E-2</v>
      </c>
      <c r="E105" s="679">
        <v>1.2758999999999994E-2</v>
      </c>
      <c r="F105" s="679"/>
      <c r="G105" s="679">
        <v>0</v>
      </c>
      <c r="H105" s="679">
        <v>0</v>
      </c>
      <c r="J105" s="680">
        <v>1.2759E-2</v>
      </c>
      <c r="K105" s="681">
        <v>1.2759E-2</v>
      </c>
      <c r="L105" s="681">
        <v>1.2759E-2</v>
      </c>
      <c r="M105" s="681">
        <v>1.2759E-2</v>
      </c>
      <c r="N105" s="681">
        <v>1.2759E-2</v>
      </c>
      <c r="O105" s="681">
        <v>1.2759E-2</v>
      </c>
      <c r="P105" s="681">
        <v>1.2759E-2</v>
      </c>
      <c r="Q105" s="681">
        <v>1.2759E-2</v>
      </c>
      <c r="R105" s="681">
        <v>1.2759E-2</v>
      </c>
      <c r="S105" s="681">
        <v>1.2759E-2</v>
      </c>
      <c r="T105" s="681">
        <v>1.2759E-2</v>
      </c>
      <c r="U105" s="681">
        <v>1.2759E-2</v>
      </c>
      <c r="V105" s="680">
        <v>1.2759E-2</v>
      </c>
      <c r="W105" s="681">
        <v>1.2759E-2</v>
      </c>
      <c r="X105" s="681">
        <v>1.2759E-2</v>
      </c>
      <c r="Y105" s="681">
        <v>1.2759E-2</v>
      </c>
      <c r="Z105" s="681">
        <v>1.2759E-2</v>
      </c>
      <c r="AA105" s="681">
        <v>1.2759E-2</v>
      </c>
      <c r="AB105" s="681">
        <v>1.2759E-2</v>
      </c>
      <c r="AC105" s="681">
        <v>1.2759E-2</v>
      </c>
      <c r="AD105" s="681">
        <v>1.2759E-2</v>
      </c>
      <c r="AE105" s="681">
        <v>1.2759E-2</v>
      </c>
      <c r="AF105" s="681">
        <v>1.2759E-2</v>
      </c>
      <c r="AG105" s="682">
        <v>1.2759E-2</v>
      </c>
    </row>
    <row r="106" spans="1:33" s="43" customFormat="1" x14ac:dyDescent="0.35">
      <c r="A106" s="683" t="s">
        <v>370</v>
      </c>
      <c r="B106" s="683" t="s">
        <v>382</v>
      </c>
      <c r="C106" s="684">
        <v>1.3036000000000001E-2</v>
      </c>
      <c r="D106" s="684">
        <v>1.3036000000000001E-2</v>
      </c>
      <c r="E106" s="684">
        <v>1.3036000000000001E-2</v>
      </c>
      <c r="F106" s="684"/>
      <c r="G106" s="684">
        <v>0</v>
      </c>
      <c r="H106" s="684">
        <v>0</v>
      </c>
      <c r="I106" s="683"/>
      <c r="J106" s="685">
        <v>1.3036000000000001E-2</v>
      </c>
      <c r="K106" s="686">
        <v>1.3036000000000001E-2</v>
      </c>
      <c r="L106" s="686">
        <v>1.3036000000000001E-2</v>
      </c>
      <c r="M106" s="686">
        <v>1.3036000000000001E-2</v>
      </c>
      <c r="N106" s="686">
        <v>1.3036000000000001E-2</v>
      </c>
      <c r="O106" s="686">
        <v>1.3036000000000001E-2</v>
      </c>
      <c r="P106" s="686">
        <v>1.3036000000000001E-2</v>
      </c>
      <c r="Q106" s="686">
        <v>1.3036000000000001E-2</v>
      </c>
      <c r="R106" s="686">
        <v>1.3036000000000001E-2</v>
      </c>
      <c r="S106" s="686">
        <v>1.3036000000000001E-2</v>
      </c>
      <c r="T106" s="686">
        <v>1.3036000000000001E-2</v>
      </c>
      <c r="U106" s="686">
        <v>1.3036000000000001E-2</v>
      </c>
      <c r="V106" s="685">
        <v>1.3036000000000001E-2</v>
      </c>
      <c r="W106" s="686">
        <v>1.3036000000000001E-2</v>
      </c>
      <c r="X106" s="686">
        <v>1.3036000000000001E-2</v>
      </c>
      <c r="Y106" s="686">
        <v>1.3036000000000001E-2</v>
      </c>
      <c r="Z106" s="686">
        <v>1.3036000000000001E-2</v>
      </c>
      <c r="AA106" s="686">
        <v>1.3036000000000001E-2</v>
      </c>
      <c r="AB106" s="686">
        <v>1.3036000000000001E-2</v>
      </c>
      <c r="AC106" s="686">
        <v>1.3036000000000001E-2</v>
      </c>
      <c r="AD106" s="686">
        <v>1.3036000000000001E-2</v>
      </c>
      <c r="AE106" s="686">
        <v>1.3036000000000001E-2</v>
      </c>
      <c r="AF106" s="686">
        <v>1.3036000000000001E-2</v>
      </c>
      <c r="AG106" s="687">
        <v>1.3036000000000001E-2</v>
      </c>
    </row>
    <row r="107" spans="1:33" s="43" customFormat="1" x14ac:dyDescent="0.35">
      <c r="A107" s="43" t="s">
        <v>370</v>
      </c>
      <c r="B107" s="44" t="s">
        <v>383</v>
      </c>
      <c r="C107" s="688">
        <v>2.5795000000000009E-2</v>
      </c>
      <c r="D107" s="688">
        <v>2.5795000000000009E-2</v>
      </c>
      <c r="E107" s="688">
        <v>2.5795000000000009E-2</v>
      </c>
      <c r="F107" s="688"/>
      <c r="G107" s="688">
        <v>0</v>
      </c>
      <c r="H107" s="688">
        <v>0</v>
      </c>
      <c r="I107" s="44"/>
      <c r="J107" s="689">
        <v>2.5794999999999998E-2</v>
      </c>
      <c r="K107" s="690">
        <v>2.5794999999999998E-2</v>
      </c>
      <c r="L107" s="690">
        <v>2.5794999999999998E-2</v>
      </c>
      <c r="M107" s="690">
        <v>2.5794999999999998E-2</v>
      </c>
      <c r="N107" s="690">
        <v>2.5794999999999998E-2</v>
      </c>
      <c r="O107" s="690">
        <v>2.5794999999999998E-2</v>
      </c>
      <c r="P107" s="690">
        <v>2.5794999999999998E-2</v>
      </c>
      <c r="Q107" s="690">
        <v>2.5794999999999998E-2</v>
      </c>
      <c r="R107" s="690">
        <v>2.5794999999999998E-2</v>
      </c>
      <c r="S107" s="690">
        <v>2.5794999999999998E-2</v>
      </c>
      <c r="T107" s="690">
        <v>2.5794999999999998E-2</v>
      </c>
      <c r="U107" s="690">
        <v>2.5794999999999998E-2</v>
      </c>
      <c r="V107" s="689">
        <v>2.5794999999999998E-2</v>
      </c>
      <c r="W107" s="690">
        <v>2.5794999999999998E-2</v>
      </c>
      <c r="X107" s="690">
        <v>2.5794999999999998E-2</v>
      </c>
      <c r="Y107" s="690">
        <v>2.5794999999999998E-2</v>
      </c>
      <c r="Z107" s="690">
        <v>2.5794999999999998E-2</v>
      </c>
      <c r="AA107" s="690">
        <v>2.5794999999999998E-2</v>
      </c>
      <c r="AB107" s="690">
        <v>2.5794999999999998E-2</v>
      </c>
      <c r="AC107" s="690">
        <v>2.5794999999999998E-2</v>
      </c>
      <c r="AD107" s="690">
        <v>2.5794999999999998E-2</v>
      </c>
      <c r="AE107" s="690">
        <v>2.5794999999999998E-2</v>
      </c>
      <c r="AF107" s="690">
        <v>2.5794999999999998E-2</v>
      </c>
      <c r="AG107" s="691">
        <v>2.5794999999999998E-2</v>
      </c>
    </row>
    <row r="108" spans="1:33" s="43" customFormat="1" x14ac:dyDescent="0.35">
      <c r="A108" s="44" t="s">
        <v>384</v>
      </c>
      <c r="B108" s="44" t="s">
        <v>385</v>
      </c>
      <c r="C108" s="679">
        <v>1.06E-2</v>
      </c>
      <c r="D108" s="679">
        <v>1.06E-2</v>
      </c>
      <c r="E108" s="679">
        <v>1.06E-2</v>
      </c>
      <c r="F108" s="679"/>
      <c r="G108" s="679">
        <v>0</v>
      </c>
      <c r="H108" s="679">
        <v>0</v>
      </c>
      <c r="I108" s="44"/>
      <c r="J108" s="689">
        <v>1.06E-2</v>
      </c>
      <c r="K108" s="690">
        <v>1.06E-2</v>
      </c>
      <c r="L108" s="690">
        <v>1.06E-2</v>
      </c>
      <c r="M108" s="690">
        <v>1.06E-2</v>
      </c>
      <c r="N108" s="690">
        <v>1.06E-2</v>
      </c>
      <c r="O108" s="690">
        <v>1.06E-2</v>
      </c>
      <c r="P108" s="690">
        <v>1.06E-2</v>
      </c>
      <c r="Q108" s="690">
        <v>1.06E-2</v>
      </c>
      <c r="R108" s="690">
        <v>1.06E-2</v>
      </c>
      <c r="S108" s="690">
        <v>1.06E-2</v>
      </c>
      <c r="T108" s="690">
        <v>1.06E-2</v>
      </c>
      <c r="U108" s="690">
        <v>1.06E-2</v>
      </c>
      <c r="V108" s="689">
        <v>1.06E-2</v>
      </c>
      <c r="W108" s="690">
        <v>1.06E-2</v>
      </c>
      <c r="X108" s="690">
        <v>1.06E-2</v>
      </c>
      <c r="Y108" s="690">
        <v>1.06E-2</v>
      </c>
      <c r="Z108" s="690">
        <v>1.06E-2</v>
      </c>
      <c r="AA108" s="690">
        <v>1.06E-2</v>
      </c>
      <c r="AB108" s="690">
        <v>1.06E-2</v>
      </c>
      <c r="AC108" s="690">
        <v>1.06E-2</v>
      </c>
      <c r="AD108" s="690">
        <v>1.06E-2</v>
      </c>
      <c r="AE108" s="690">
        <v>1.06E-2</v>
      </c>
      <c r="AF108" s="690">
        <v>1.06E-2</v>
      </c>
      <c r="AG108" s="691">
        <v>1.06E-2</v>
      </c>
    </row>
    <row r="109" spans="1:33" s="43" customFormat="1" x14ac:dyDescent="0.35">
      <c r="A109" s="44" t="s">
        <v>386</v>
      </c>
      <c r="B109" s="44" t="s">
        <v>387</v>
      </c>
      <c r="C109" s="679">
        <v>3.599999999999999E-2</v>
      </c>
      <c r="D109" s="679">
        <v>3.599999999999999E-2</v>
      </c>
      <c r="E109" s="679">
        <v>3.599999999999999E-2</v>
      </c>
      <c r="F109" s="679"/>
      <c r="G109" s="679">
        <v>0</v>
      </c>
      <c r="H109" s="679">
        <v>0</v>
      </c>
      <c r="I109" s="44"/>
      <c r="J109" s="689">
        <v>3.5999999999999997E-2</v>
      </c>
      <c r="K109" s="690">
        <v>3.5999999999999997E-2</v>
      </c>
      <c r="L109" s="690">
        <v>3.5999999999999997E-2</v>
      </c>
      <c r="M109" s="690">
        <v>3.5999999999999997E-2</v>
      </c>
      <c r="N109" s="690">
        <v>3.5999999999999997E-2</v>
      </c>
      <c r="O109" s="690">
        <v>3.5999999999999997E-2</v>
      </c>
      <c r="P109" s="690">
        <v>3.5999999999999997E-2</v>
      </c>
      <c r="Q109" s="690">
        <v>3.5999999999999997E-2</v>
      </c>
      <c r="R109" s="690">
        <v>3.5999999999999997E-2</v>
      </c>
      <c r="S109" s="690">
        <v>3.5999999999999997E-2</v>
      </c>
      <c r="T109" s="690">
        <v>3.5999999999999997E-2</v>
      </c>
      <c r="U109" s="690">
        <v>3.5999999999999997E-2</v>
      </c>
      <c r="V109" s="689">
        <v>3.5999999999999997E-2</v>
      </c>
      <c r="W109" s="690">
        <v>3.5999999999999997E-2</v>
      </c>
      <c r="X109" s="690">
        <v>3.5999999999999997E-2</v>
      </c>
      <c r="Y109" s="690">
        <v>3.5999999999999997E-2</v>
      </c>
      <c r="Z109" s="690">
        <v>3.5999999999999997E-2</v>
      </c>
      <c r="AA109" s="690">
        <v>3.5999999999999997E-2</v>
      </c>
      <c r="AB109" s="690">
        <v>3.5999999999999997E-2</v>
      </c>
      <c r="AC109" s="690">
        <v>3.5999999999999997E-2</v>
      </c>
      <c r="AD109" s="690">
        <v>3.5999999999999997E-2</v>
      </c>
      <c r="AE109" s="690">
        <v>3.5999999999999997E-2</v>
      </c>
      <c r="AF109" s="690">
        <v>3.5999999999999997E-2</v>
      </c>
      <c r="AG109" s="691">
        <v>3.5999999999999997E-2</v>
      </c>
    </row>
    <row r="110" spans="1:33" s="43" customFormat="1" x14ac:dyDescent="0.35">
      <c r="C110" s="658"/>
      <c r="D110" s="658"/>
      <c r="E110" s="658"/>
      <c r="F110" s="658"/>
      <c r="G110" s="658"/>
      <c r="H110" s="658"/>
      <c r="J110" s="374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374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59"/>
    </row>
    <row r="111" spans="1:33" s="43" customFormat="1" x14ac:dyDescent="0.35">
      <c r="A111" s="41" t="s">
        <v>388</v>
      </c>
      <c r="C111" s="658"/>
      <c r="D111" s="658"/>
      <c r="E111" s="658"/>
      <c r="F111" s="658"/>
      <c r="G111" s="658"/>
      <c r="H111" s="658"/>
      <c r="J111" s="374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374"/>
      <c r="W111" s="66"/>
      <c r="X111" s="66"/>
      <c r="Y111" s="66"/>
      <c r="Z111" s="66"/>
      <c r="AA111" s="66"/>
      <c r="AB111" s="66"/>
      <c r="AC111" s="66"/>
      <c r="AD111" s="66"/>
      <c r="AE111" s="66"/>
      <c r="AF111" s="66"/>
      <c r="AG111" s="659"/>
    </row>
    <row r="112" spans="1:33" s="43" customFormat="1" x14ac:dyDescent="0.35">
      <c r="A112" s="43" t="s">
        <v>370</v>
      </c>
      <c r="B112" s="692" t="s">
        <v>389</v>
      </c>
      <c r="C112" s="693">
        <v>5.5380000000000004E-3</v>
      </c>
      <c r="D112" s="693">
        <v>5.5380000000000004E-3</v>
      </c>
      <c r="E112" s="693">
        <v>5.5380000000000004E-3</v>
      </c>
      <c r="F112" s="693"/>
      <c r="G112" s="693">
        <v>0</v>
      </c>
      <c r="H112" s="693">
        <v>0</v>
      </c>
      <c r="I112" s="692"/>
      <c r="J112" s="694">
        <v>5.5380000000000004E-3</v>
      </c>
      <c r="K112" s="695">
        <v>5.5380000000000004E-3</v>
      </c>
      <c r="L112" s="695">
        <v>5.5380000000000004E-3</v>
      </c>
      <c r="M112" s="695">
        <v>5.5380000000000004E-3</v>
      </c>
      <c r="N112" s="695">
        <v>5.5380000000000004E-3</v>
      </c>
      <c r="O112" s="695">
        <v>5.5380000000000004E-3</v>
      </c>
      <c r="P112" s="695">
        <v>5.5380000000000004E-3</v>
      </c>
      <c r="Q112" s="695">
        <v>5.5380000000000004E-3</v>
      </c>
      <c r="R112" s="695">
        <v>5.5380000000000004E-3</v>
      </c>
      <c r="S112" s="695">
        <v>5.5380000000000004E-3</v>
      </c>
      <c r="T112" s="695">
        <v>5.5380000000000004E-3</v>
      </c>
      <c r="U112" s="695">
        <v>5.5380000000000004E-3</v>
      </c>
      <c r="V112" s="694">
        <v>5.5380000000000004E-3</v>
      </c>
      <c r="W112" s="695">
        <v>5.5380000000000004E-3</v>
      </c>
      <c r="X112" s="695">
        <v>5.5380000000000004E-3</v>
      </c>
      <c r="Y112" s="695">
        <v>5.5380000000000004E-3</v>
      </c>
      <c r="Z112" s="695">
        <v>5.5380000000000004E-3</v>
      </c>
      <c r="AA112" s="695">
        <v>5.5380000000000004E-3</v>
      </c>
      <c r="AB112" s="695">
        <v>5.5380000000000004E-3</v>
      </c>
      <c r="AC112" s="695">
        <v>5.5380000000000004E-3</v>
      </c>
      <c r="AD112" s="695">
        <v>5.5380000000000004E-3</v>
      </c>
      <c r="AE112" s="695">
        <v>5.5380000000000004E-3</v>
      </c>
      <c r="AF112" s="695">
        <v>5.5380000000000004E-3</v>
      </c>
      <c r="AG112" s="696">
        <v>5.5380000000000004E-3</v>
      </c>
    </row>
    <row r="113" spans="1:33" s="43" customFormat="1" x14ac:dyDescent="0.35">
      <c r="A113" s="43" t="s">
        <v>374</v>
      </c>
      <c r="B113" s="692" t="s">
        <v>390</v>
      </c>
      <c r="C113" s="693">
        <v>9.4199999999999996E-3</v>
      </c>
      <c r="D113" s="693">
        <v>9.4199999999999996E-3</v>
      </c>
      <c r="E113" s="693">
        <v>9.4199999999999996E-3</v>
      </c>
      <c r="F113" s="693"/>
      <c r="G113" s="693">
        <v>0</v>
      </c>
      <c r="H113" s="693">
        <v>0</v>
      </c>
      <c r="I113" s="692"/>
      <c r="J113" s="694">
        <v>9.4199999999999996E-3</v>
      </c>
      <c r="K113" s="695">
        <v>9.4199999999999996E-3</v>
      </c>
      <c r="L113" s="695">
        <v>9.4199999999999996E-3</v>
      </c>
      <c r="M113" s="695">
        <v>9.4199999999999996E-3</v>
      </c>
      <c r="N113" s="695">
        <v>9.4199999999999996E-3</v>
      </c>
      <c r="O113" s="695">
        <v>9.4199999999999996E-3</v>
      </c>
      <c r="P113" s="695">
        <v>9.4199999999999996E-3</v>
      </c>
      <c r="Q113" s="695">
        <v>9.4199999999999996E-3</v>
      </c>
      <c r="R113" s="695">
        <v>9.4199999999999996E-3</v>
      </c>
      <c r="S113" s="695">
        <v>9.4199999999999996E-3</v>
      </c>
      <c r="T113" s="695">
        <v>9.4199999999999996E-3</v>
      </c>
      <c r="U113" s="695">
        <v>9.4199999999999996E-3</v>
      </c>
      <c r="V113" s="694">
        <v>9.4199999999999996E-3</v>
      </c>
      <c r="W113" s="695">
        <v>9.4199999999999996E-3</v>
      </c>
      <c r="X113" s="695">
        <v>9.4199999999999996E-3</v>
      </c>
      <c r="Y113" s="695">
        <v>9.4199999999999996E-3</v>
      </c>
      <c r="Z113" s="695">
        <v>9.4199999999999996E-3</v>
      </c>
      <c r="AA113" s="695">
        <v>9.4199999999999996E-3</v>
      </c>
      <c r="AB113" s="695">
        <v>9.4199999999999996E-3</v>
      </c>
      <c r="AC113" s="695">
        <v>9.4199999999999996E-3</v>
      </c>
      <c r="AD113" s="695">
        <v>9.4199999999999996E-3</v>
      </c>
      <c r="AE113" s="695">
        <v>9.4199999999999996E-3</v>
      </c>
      <c r="AF113" s="695">
        <v>9.4199999999999996E-3</v>
      </c>
      <c r="AG113" s="696">
        <v>9.4199999999999996E-3</v>
      </c>
    </row>
    <row r="114" spans="1:33" s="43" customFormat="1" x14ac:dyDescent="0.35">
      <c r="A114" s="43" t="s">
        <v>378</v>
      </c>
      <c r="B114" s="692" t="s">
        <v>391</v>
      </c>
      <c r="C114" s="693">
        <v>4.7960825182507612E-2</v>
      </c>
      <c r="D114" s="693">
        <v>4.7960825182507612E-2</v>
      </c>
      <c r="E114" s="693">
        <v>4.8683924660851759E-2</v>
      </c>
      <c r="F114" s="693"/>
      <c r="G114" s="693">
        <v>-7.230994783441469E-4</v>
      </c>
      <c r="H114" s="693">
        <v>0</v>
      </c>
      <c r="I114" s="692"/>
      <c r="J114" s="694">
        <v>4.7960825182507619E-2</v>
      </c>
      <c r="K114" s="695">
        <v>4.7960825182507619E-2</v>
      </c>
      <c r="L114" s="695">
        <v>4.7960825182507619E-2</v>
      </c>
      <c r="M114" s="695">
        <v>4.7960825182507619E-2</v>
      </c>
      <c r="N114" s="695">
        <v>4.7960825182507619E-2</v>
      </c>
      <c r="O114" s="695">
        <v>4.7960825182507619E-2</v>
      </c>
      <c r="P114" s="695">
        <v>4.7960825182507619E-2</v>
      </c>
      <c r="Q114" s="695">
        <v>4.7960825182507619E-2</v>
      </c>
      <c r="R114" s="695">
        <v>4.7960825182507619E-2</v>
      </c>
      <c r="S114" s="695">
        <v>4.7960825182507619E-2</v>
      </c>
      <c r="T114" s="695">
        <v>4.7960825182507619E-2</v>
      </c>
      <c r="U114" s="695">
        <v>4.7960825182507619E-2</v>
      </c>
      <c r="V114" s="694">
        <v>4.7960825182507619E-2</v>
      </c>
      <c r="W114" s="695">
        <v>4.7960825182507619E-2</v>
      </c>
      <c r="X114" s="695">
        <v>4.7960825182507619E-2</v>
      </c>
      <c r="Y114" s="695">
        <v>4.7960825182507619E-2</v>
      </c>
      <c r="Z114" s="695">
        <v>4.7960825182507619E-2</v>
      </c>
      <c r="AA114" s="695">
        <v>4.7960825182507619E-2</v>
      </c>
      <c r="AB114" s="695">
        <v>4.7960825182507619E-2</v>
      </c>
      <c r="AC114" s="695">
        <v>4.7960825182507619E-2</v>
      </c>
      <c r="AD114" s="695">
        <v>4.7960825182507619E-2</v>
      </c>
      <c r="AE114" s="695">
        <v>4.7960825182507619E-2</v>
      </c>
      <c r="AF114" s="695">
        <v>4.7960825182507619E-2</v>
      </c>
      <c r="AG114" s="696">
        <v>4.7960825182507619E-2</v>
      </c>
    </row>
    <row r="115" spans="1:33" s="43" customFormat="1" x14ac:dyDescent="0.35">
      <c r="B115" s="692"/>
      <c r="C115" s="693"/>
      <c r="D115" s="693"/>
      <c r="E115" s="693"/>
      <c r="F115" s="693"/>
      <c r="G115" s="693"/>
      <c r="H115" s="693"/>
      <c r="I115" s="692"/>
      <c r="J115" s="694"/>
      <c r="K115" s="695"/>
      <c r="L115" s="695"/>
      <c r="M115" s="695"/>
      <c r="N115" s="695"/>
      <c r="O115" s="695"/>
      <c r="P115" s="695"/>
      <c r="Q115" s="695"/>
      <c r="R115" s="695"/>
      <c r="S115" s="695"/>
      <c r="T115" s="695"/>
      <c r="U115" s="695"/>
      <c r="V115" s="694"/>
      <c r="W115" s="695"/>
      <c r="X115" s="695"/>
      <c r="Y115" s="695"/>
      <c r="Z115" s="695"/>
      <c r="AA115" s="695"/>
      <c r="AB115" s="695"/>
      <c r="AC115" s="695"/>
      <c r="AD115" s="695"/>
      <c r="AE115" s="695"/>
      <c r="AF115" s="695"/>
      <c r="AG115" s="696"/>
    </row>
    <row r="116" spans="1:33" s="43" customFormat="1" x14ac:dyDescent="0.35">
      <c r="A116" s="41" t="s">
        <v>392</v>
      </c>
      <c r="B116" s="692"/>
      <c r="C116" s="693"/>
      <c r="D116" s="693"/>
      <c r="E116" s="693"/>
      <c r="F116" s="693"/>
      <c r="G116" s="693"/>
      <c r="H116" s="693"/>
      <c r="I116" s="692"/>
      <c r="J116" s="694"/>
      <c r="K116" s="695"/>
      <c r="L116" s="695"/>
      <c r="M116" s="695"/>
      <c r="N116" s="695"/>
      <c r="O116" s="695"/>
      <c r="P116" s="695"/>
      <c r="Q116" s="695"/>
      <c r="R116" s="695"/>
      <c r="S116" s="695"/>
      <c r="T116" s="695"/>
      <c r="U116" s="695"/>
      <c r="V116" s="694"/>
      <c r="W116" s="695"/>
      <c r="X116" s="695"/>
      <c r="Y116" s="695"/>
      <c r="Z116" s="695"/>
      <c r="AA116" s="695"/>
      <c r="AB116" s="695"/>
      <c r="AC116" s="695"/>
      <c r="AD116" s="695"/>
      <c r="AE116" s="695"/>
      <c r="AF116" s="695"/>
      <c r="AG116" s="696"/>
    </row>
    <row r="117" spans="1:33" s="43" customFormat="1" x14ac:dyDescent="0.35">
      <c r="A117" s="43" t="s">
        <v>378</v>
      </c>
      <c r="B117" s="692" t="s">
        <v>393</v>
      </c>
      <c r="C117" s="697">
        <v>0.8891481414361081</v>
      </c>
      <c r="D117" s="697">
        <v>0.8891481414361081</v>
      </c>
      <c r="E117" s="697">
        <v>0.8891481414361081</v>
      </c>
      <c r="F117" s="697"/>
      <c r="G117" s="697">
        <v>0</v>
      </c>
      <c r="H117" s="697">
        <v>0</v>
      </c>
      <c r="I117" s="692"/>
      <c r="J117" s="698">
        <v>1</v>
      </c>
      <c r="K117" s="699">
        <v>1</v>
      </c>
      <c r="L117" s="699">
        <v>1</v>
      </c>
      <c r="M117" s="699">
        <v>0.88389513108614226</v>
      </c>
      <c r="N117" s="699">
        <v>0.82457412105835448</v>
      </c>
      <c r="O117" s="699">
        <v>0.7780898876404494</v>
      </c>
      <c r="P117" s="699">
        <v>0.65512866980790152</v>
      </c>
      <c r="Q117" s="699">
        <v>0.84269662921348309</v>
      </c>
      <c r="R117" s="699">
        <v>0.84269662921348309</v>
      </c>
      <c r="S117" s="699">
        <v>0.84269662921348309</v>
      </c>
      <c r="T117" s="699">
        <v>1</v>
      </c>
      <c r="U117" s="699">
        <v>1</v>
      </c>
      <c r="V117" s="698">
        <v>1</v>
      </c>
      <c r="W117" s="699">
        <v>1</v>
      </c>
      <c r="X117" s="699">
        <v>1</v>
      </c>
      <c r="Y117" s="699">
        <v>0.88389513108614226</v>
      </c>
      <c r="Z117" s="699">
        <v>0.82457412105835448</v>
      </c>
      <c r="AA117" s="699">
        <v>0.7780898876404494</v>
      </c>
      <c r="AB117" s="699">
        <v>0.65512866980790152</v>
      </c>
      <c r="AC117" s="699">
        <v>0.84269662921348309</v>
      </c>
      <c r="AD117" s="699">
        <v>0.84269662921348309</v>
      </c>
      <c r="AE117" s="699">
        <v>0.84269662921348309</v>
      </c>
      <c r="AF117" s="699">
        <v>1</v>
      </c>
      <c r="AG117" s="700">
        <v>1</v>
      </c>
    </row>
    <row r="118" spans="1:33" s="43" customFormat="1" x14ac:dyDescent="0.35">
      <c r="A118" s="43" t="s">
        <v>370</v>
      </c>
      <c r="B118" s="692" t="s">
        <v>394</v>
      </c>
      <c r="C118" s="697">
        <v>0.98379647622749056</v>
      </c>
      <c r="D118" s="697">
        <v>0.98379647622749056</v>
      </c>
      <c r="E118" s="697">
        <v>0.98484259619121639</v>
      </c>
      <c r="F118" s="697"/>
      <c r="G118" s="697">
        <v>-1.0461199637258334E-3</v>
      </c>
      <c r="H118" s="697">
        <v>0</v>
      </c>
      <c r="I118" s="692"/>
      <c r="J118" s="698">
        <v>1</v>
      </c>
      <c r="K118" s="699">
        <v>1</v>
      </c>
      <c r="L118" s="699">
        <v>1</v>
      </c>
      <c r="M118" s="699">
        <v>1</v>
      </c>
      <c r="N118" s="699">
        <v>0.9782355227361057</v>
      </c>
      <c r="O118" s="699">
        <v>1</v>
      </c>
      <c r="P118" s="699">
        <v>0.97551496307811891</v>
      </c>
      <c r="Q118" s="699">
        <v>0.97279440342013213</v>
      </c>
      <c r="R118" s="699">
        <v>0.96024096385542168</v>
      </c>
      <c r="S118" s="699">
        <v>0.91877186164010882</v>
      </c>
      <c r="T118" s="699">
        <v>1</v>
      </c>
      <c r="U118" s="699">
        <v>1</v>
      </c>
      <c r="V118" s="698">
        <v>1</v>
      </c>
      <c r="W118" s="699">
        <v>1</v>
      </c>
      <c r="X118" s="699">
        <v>1</v>
      </c>
      <c r="Y118" s="699">
        <v>1</v>
      </c>
      <c r="Z118" s="699">
        <v>0.9782355227361057</v>
      </c>
      <c r="AA118" s="699">
        <v>1</v>
      </c>
      <c r="AB118" s="699">
        <v>0.97551496307811891</v>
      </c>
      <c r="AC118" s="699">
        <v>0.97279440342013213</v>
      </c>
      <c r="AD118" s="699">
        <v>0.96024096385542168</v>
      </c>
      <c r="AE118" s="699">
        <v>0.91877186164010882</v>
      </c>
      <c r="AF118" s="699">
        <v>1</v>
      </c>
      <c r="AG118" s="700">
        <v>1</v>
      </c>
    </row>
    <row r="119" spans="1:33" s="43" customFormat="1" x14ac:dyDescent="0.35">
      <c r="C119" s="658"/>
      <c r="D119" s="658"/>
      <c r="E119" s="658"/>
      <c r="F119" s="658"/>
      <c r="G119" s="658"/>
      <c r="H119" s="658"/>
      <c r="J119" s="374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374"/>
      <c r="W119" s="66"/>
      <c r="X119" s="66"/>
      <c r="Y119" s="66"/>
      <c r="Z119" s="66"/>
      <c r="AA119" s="66"/>
      <c r="AB119" s="66"/>
      <c r="AC119" s="66"/>
      <c r="AD119" s="66"/>
      <c r="AE119" s="66"/>
      <c r="AF119" s="66"/>
      <c r="AG119" s="659"/>
    </row>
    <row r="120" spans="1:33" s="43" customFormat="1" ht="15" thickBot="1" x14ac:dyDescent="0.4">
      <c r="A120" s="41" t="s">
        <v>395</v>
      </c>
      <c r="B120" s="41" t="s">
        <v>378</v>
      </c>
      <c r="C120" s="701"/>
      <c r="D120" s="701"/>
      <c r="E120" s="701"/>
      <c r="F120" s="701"/>
      <c r="G120" s="701"/>
      <c r="H120" s="701"/>
      <c r="I120" s="41"/>
      <c r="J120" s="702">
        <v>45658</v>
      </c>
      <c r="K120" s="703">
        <v>45689</v>
      </c>
      <c r="L120" s="703">
        <v>45717</v>
      </c>
      <c r="M120" s="703">
        <v>45748</v>
      </c>
      <c r="N120" s="703">
        <v>45778</v>
      </c>
      <c r="O120" s="703">
        <v>45809</v>
      </c>
      <c r="P120" s="703">
        <v>45839</v>
      </c>
      <c r="Q120" s="703">
        <v>45870</v>
      </c>
      <c r="R120" s="703">
        <v>45901</v>
      </c>
      <c r="S120" s="703">
        <v>45931</v>
      </c>
      <c r="T120" s="703">
        <v>45962</v>
      </c>
      <c r="U120" s="703">
        <v>45992</v>
      </c>
      <c r="V120" s="702">
        <v>46023</v>
      </c>
      <c r="W120" s="703">
        <v>46054</v>
      </c>
      <c r="X120" s="703">
        <v>46082</v>
      </c>
      <c r="Y120" s="703">
        <v>46113</v>
      </c>
      <c r="Z120" s="703">
        <v>46143</v>
      </c>
      <c r="AA120" s="703">
        <v>46174</v>
      </c>
      <c r="AB120" s="703">
        <v>46204</v>
      </c>
      <c r="AC120" s="703">
        <v>46235</v>
      </c>
      <c r="AD120" s="703">
        <v>46266</v>
      </c>
      <c r="AE120" s="703">
        <v>46296</v>
      </c>
      <c r="AF120" s="703">
        <v>46327</v>
      </c>
      <c r="AG120" s="704">
        <v>46357</v>
      </c>
    </row>
    <row r="121" spans="1:33" s="43" customFormat="1" ht="15" thickTop="1" x14ac:dyDescent="0.35">
      <c r="B121" s="43" t="s">
        <v>396</v>
      </c>
      <c r="C121" s="236" t="s">
        <v>756</v>
      </c>
      <c r="D121" s="72" t="s">
        <v>756</v>
      </c>
      <c r="E121" s="72" t="s">
        <v>756</v>
      </c>
      <c r="F121" s="1064"/>
      <c r="G121" s="72" t="s">
        <v>756</v>
      </c>
      <c r="H121" s="73" t="s">
        <v>756</v>
      </c>
      <c r="J121" s="594" t="s">
        <v>756</v>
      </c>
      <c r="K121" s="595" t="s">
        <v>756</v>
      </c>
      <c r="L121" s="595" t="s">
        <v>756</v>
      </c>
      <c r="M121" s="595" t="s">
        <v>756</v>
      </c>
      <c r="N121" s="595" t="s">
        <v>756</v>
      </c>
      <c r="O121" s="595" t="s">
        <v>756</v>
      </c>
      <c r="P121" s="595" t="s">
        <v>756</v>
      </c>
      <c r="Q121" s="595" t="s">
        <v>756</v>
      </c>
      <c r="R121" s="595" t="s">
        <v>756</v>
      </c>
      <c r="S121" s="595" t="s">
        <v>756</v>
      </c>
      <c r="T121" s="595" t="s">
        <v>756</v>
      </c>
      <c r="U121" s="595" t="s">
        <v>756</v>
      </c>
      <c r="V121" s="1266" t="s">
        <v>756</v>
      </c>
      <c r="W121" s="595" t="s">
        <v>756</v>
      </c>
      <c r="X121" s="595" t="s">
        <v>756</v>
      </c>
      <c r="Y121" s="595" t="s">
        <v>756</v>
      </c>
      <c r="Z121" s="595" t="s">
        <v>756</v>
      </c>
      <c r="AA121" s="595" t="s">
        <v>756</v>
      </c>
      <c r="AB121" s="595" t="s">
        <v>756</v>
      </c>
      <c r="AC121" s="595" t="s">
        <v>756</v>
      </c>
      <c r="AD121" s="595" t="s">
        <v>756</v>
      </c>
      <c r="AE121" s="595" t="s">
        <v>756</v>
      </c>
      <c r="AF121" s="595" t="s">
        <v>756</v>
      </c>
      <c r="AG121" s="596" t="s">
        <v>756</v>
      </c>
    </row>
    <row r="122" spans="1:33" s="43" customFormat="1" x14ac:dyDescent="0.35">
      <c r="B122" s="43" t="s">
        <v>397</v>
      </c>
      <c r="C122" s="237" t="s">
        <v>756</v>
      </c>
      <c r="D122" s="74" t="s">
        <v>756</v>
      </c>
      <c r="E122" s="74" t="s">
        <v>756</v>
      </c>
      <c r="F122" s="911"/>
      <c r="G122" s="74" t="s">
        <v>756</v>
      </c>
      <c r="H122" s="75" t="s">
        <v>756</v>
      </c>
      <c r="J122" s="597" t="s">
        <v>756</v>
      </c>
      <c r="K122" s="598" t="s">
        <v>756</v>
      </c>
      <c r="L122" s="598" t="s">
        <v>756</v>
      </c>
      <c r="M122" s="598" t="s">
        <v>756</v>
      </c>
      <c r="N122" s="598" t="s">
        <v>756</v>
      </c>
      <c r="O122" s="598" t="s">
        <v>756</v>
      </c>
      <c r="P122" s="598" t="s">
        <v>756</v>
      </c>
      <c r="Q122" s="598" t="s">
        <v>756</v>
      </c>
      <c r="R122" s="598" t="s">
        <v>756</v>
      </c>
      <c r="S122" s="598" t="s">
        <v>756</v>
      </c>
      <c r="T122" s="598" t="s">
        <v>756</v>
      </c>
      <c r="U122" s="598" t="s">
        <v>756</v>
      </c>
      <c r="V122" s="1267" t="s">
        <v>756</v>
      </c>
      <c r="W122" s="598" t="s">
        <v>756</v>
      </c>
      <c r="X122" s="598" t="s">
        <v>756</v>
      </c>
      <c r="Y122" s="598" t="s">
        <v>756</v>
      </c>
      <c r="Z122" s="598" t="s">
        <v>756</v>
      </c>
      <c r="AA122" s="598" t="s">
        <v>756</v>
      </c>
      <c r="AB122" s="598" t="s">
        <v>756</v>
      </c>
      <c r="AC122" s="598" t="s">
        <v>756</v>
      </c>
      <c r="AD122" s="598" t="s">
        <v>756</v>
      </c>
      <c r="AE122" s="598" t="s">
        <v>756</v>
      </c>
      <c r="AF122" s="598" t="s">
        <v>756</v>
      </c>
      <c r="AG122" s="599" t="s">
        <v>756</v>
      </c>
    </row>
    <row r="123" spans="1:33" s="43" customFormat="1" ht="15" thickBot="1" x14ac:dyDescent="0.4">
      <c r="B123" s="665" t="s">
        <v>398</v>
      </c>
      <c r="C123" s="238" t="s">
        <v>756</v>
      </c>
      <c r="D123" s="77" t="s">
        <v>756</v>
      </c>
      <c r="E123" s="77" t="s">
        <v>756</v>
      </c>
      <c r="F123" s="1622"/>
      <c r="G123" s="77" t="s">
        <v>756</v>
      </c>
      <c r="H123" s="78" t="s">
        <v>756</v>
      </c>
      <c r="J123" s="788" t="s">
        <v>756</v>
      </c>
      <c r="K123" s="789" t="s">
        <v>756</v>
      </c>
      <c r="L123" s="789" t="s">
        <v>756</v>
      </c>
      <c r="M123" s="789" t="s">
        <v>756</v>
      </c>
      <c r="N123" s="789" t="s">
        <v>756</v>
      </c>
      <c r="O123" s="789" t="s">
        <v>756</v>
      </c>
      <c r="P123" s="789" t="s">
        <v>756</v>
      </c>
      <c r="Q123" s="789" t="s">
        <v>756</v>
      </c>
      <c r="R123" s="789" t="s">
        <v>756</v>
      </c>
      <c r="S123" s="789" t="s">
        <v>756</v>
      </c>
      <c r="T123" s="789" t="s">
        <v>756</v>
      </c>
      <c r="U123" s="789" t="s">
        <v>756</v>
      </c>
      <c r="V123" s="1268" t="s">
        <v>756</v>
      </c>
      <c r="W123" s="789" t="s">
        <v>756</v>
      </c>
      <c r="X123" s="789" t="s">
        <v>756</v>
      </c>
      <c r="Y123" s="789" t="s">
        <v>756</v>
      </c>
      <c r="Z123" s="789" t="s">
        <v>756</v>
      </c>
      <c r="AA123" s="789" t="s">
        <v>756</v>
      </c>
      <c r="AB123" s="789" t="s">
        <v>756</v>
      </c>
      <c r="AC123" s="789" t="s">
        <v>756</v>
      </c>
      <c r="AD123" s="789" t="s">
        <v>756</v>
      </c>
      <c r="AE123" s="789" t="s">
        <v>756</v>
      </c>
      <c r="AF123" s="789" t="s">
        <v>756</v>
      </c>
      <c r="AG123" s="790" t="s">
        <v>756</v>
      </c>
    </row>
    <row r="124" spans="1:33" s="43" customFormat="1" ht="15" thickTop="1" x14ac:dyDescent="0.35">
      <c r="C124" s="658"/>
      <c r="D124" s="658"/>
      <c r="E124" s="658"/>
      <c r="F124" s="658"/>
      <c r="G124" s="658"/>
      <c r="H124" s="658"/>
      <c r="J124" s="352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352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705"/>
    </row>
    <row r="125" spans="1:33" s="43" customFormat="1" ht="15" thickBot="1" x14ac:dyDescent="0.4">
      <c r="B125" s="41" t="s">
        <v>370</v>
      </c>
      <c r="C125" s="658"/>
      <c r="D125" s="658"/>
      <c r="E125" s="658"/>
      <c r="F125" s="658"/>
      <c r="G125" s="658"/>
      <c r="H125" s="658"/>
      <c r="I125" s="41"/>
      <c r="J125" s="352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352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705"/>
    </row>
    <row r="126" spans="1:33" s="43" customFormat="1" ht="15" thickTop="1" x14ac:dyDescent="0.35">
      <c r="B126" s="43" t="s">
        <v>399</v>
      </c>
      <c r="C126" s="236" t="s">
        <v>756</v>
      </c>
      <c r="D126" s="72" t="s">
        <v>756</v>
      </c>
      <c r="E126" s="72" t="s">
        <v>756</v>
      </c>
      <c r="F126" s="1064"/>
      <c r="G126" s="72" t="s">
        <v>756</v>
      </c>
      <c r="H126" s="73" t="s">
        <v>756</v>
      </c>
      <c r="J126" s="594" t="s">
        <v>756</v>
      </c>
      <c r="K126" s="595" t="s">
        <v>756</v>
      </c>
      <c r="L126" s="595" t="s">
        <v>756</v>
      </c>
      <c r="M126" s="595" t="s">
        <v>756</v>
      </c>
      <c r="N126" s="595" t="s">
        <v>756</v>
      </c>
      <c r="O126" s="595" t="s">
        <v>756</v>
      </c>
      <c r="P126" s="595" t="s">
        <v>756</v>
      </c>
      <c r="Q126" s="595" t="s">
        <v>756</v>
      </c>
      <c r="R126" s="595" t="s">
        <v>756</v>
      </c>
      <c r="S126" s="595" t="s">
        <v>756</v>
      </c>
      <c r="T126" s="595" t="s">
        <v>756</v>
      </c>
      <c r="U126" s="595" t="s">
        <v>756</v>
      </c>
      <c r="V126" s="1266" t="s">
        <v>756</v>
      </c>
      <c r="W126" s="595" t="s">
        <v>756</v>
      </c>
      <c r="X126" s="595" t="s">
        <v>756</v>
      </c>
      <c r="Y126" s="595" t="s">
        <v>756</v>
      </c>
      <c r="Z126" s="595" t="s">
        <v>756</v>
      </c>
      <c r="AA126" s="595" t="s">
        <v>756</v>
      </c>
      <c r="AB126" s="595" t="s">
        <v>756</v>
      </c>
      <c r="AC126" s="595" t="s">
        <v>756</v>
      </c>
      <c r="AD126" s="595" t="s">
        <v>756</v>
      </c>
      <c r="AE126" s="595" t="s">
        <v>756</v>
      </c>
      <c r="AF126" s="595" t="s">
        <v>756</v>
      </c>
      <c r="AG126" s="596" t="s">
        <v>756</v>
      </c>
    </row>
    <row r="127" spans="1:33" s="43" customFormat="1" x14ac:dyDescent="0.35">
      <c r="B127" s="43" t="s">
        <v>400</v>
      </c>
      <c r="C127" s="237" t="s">
        <v>756</v>
      </c>
      <c r="D127" s="74" t="s">
        <v>756</v>
      </c>
      <c r="E127" s="74" t="s">
        <v>756</v>
      </c>
      <c r="F127" s="911"/>
      <c r="G127" s="74" t="s">
        <v>756</v>
      </c>
      <c r="H127" s="75" t="s">
        <v>756</v>
      </c>
      <c r="J127" s="597" t="s">
        <v>756</v>
      </c>
      <c r="K127" s="598" t="s">
        <v>756</v>
      </c>
      <c r="L127" s="598" t="s">
        <v>756</v>
      </c>
      <c r="M127" s="598" t="s">
        <v>756</v>
      </c>
      <c r="N127" s="598" t="s">
        <v>756</v>
      </c>
      <c r="O127" s="598" t="s">
        <v>756</v>
      </c>
      <c r="P127" s="598" t="s">
        <v>756</v>
      </c>
      <c r="Q127" s="598" t="s">
        <v>756</v>
      </c>
      <c r="R127" s="598" t="s">
        <v>756</v>
      </c>
      <c r="S127" s="598" t="s">
        <v>756</v>
      </c>
      <c r="T127" s="598" t="s">
        <v>756</v>
      </c>
      <c r="U127" s="598" t="s">
        <v>756</v>
      </c>
      <c r="V127" s="1267" t="s">
        <v>756</v>
      </c>
      <c r="W127" s="598" t="s">
        <v>756</v>
      </c>
      <c r="X127" s="598" t="s">
        <v>756</v>
      </c>
      <c r="Y127" s="598" t="s">
        <v>756</v>
      </c>
      <c r="Z127" s="598" t="s">
        <v>756</v>
      </c>
      <c r="AA127" s="598" t="s">
        <v>756</v>
      </c>
      <c r="AB127" s="598" t="s">
        <v>756</v>
      </c>
      <c r="AC127" s="598" t="s">
        <v>756</v>
      </c>
      <c r="AD127" s="598" t="s">
        <v>756</v>
      </c>
      <c r="AE127" s="598" t="s">
        <v>756</v>
      </c>
      <c r="AF127" s="598" t="s">
        <v>756</v>
      </c>
      <c r="AG127" s="599" t="s">
        <v>756</v>
      </c>
    </row>
    <row r="128" spans="1:33" s="43" customFormat="1" ht="15" thickBot="1" x14ac:dyDescent="0.4">
      <c r="B128" s="665" t="s">
        <v>401</v>
      </c>
      <c r="C128" s="238" t="s">
        <v>756</v>
      </c>
      <c r="D128" s="77" t="s">
        <v>756</v>
      </c>
      <c r="E128" s="77" t="s">
        <v>756</v>
      </c>
      <c r="F128" s="1622"/>
      <c r="G128" s="77" t="s">
        <v>756</v>
      </c>
      <c r="H128" s="78" t="s">
        <v>756</v>
      </c>
      <c r="J128" s="788" t="s">
        <v>756</v>
      </c>
      <c r="K128" s="789" t="s">
        <v>756</v>
      </c>
      <c r="L128" s="789" t="s">
        <v>756</v>
      </c>
      <c r="M128" s="789" t="s">
        <v>756</v>
      </c>
      <c r="N128" s="789" t="s">
        <v>756</v>
      </c>
      <c r="O128" s="789" t="s">
        <v>756</v>
      </c>
      <c r="P128" s="789" t="s">
        <v>756</v>
      </c>
      <c r="Q128" s="789" t="s">
        <v>756</v>
      </c>
      <c r="R128" s="789" t="s">
        <v>756</v>
      </c>
      <c r="S128" s="789" t="s">
        <v>756</v>
      </c>
      <c r="T128" s="789" t="s">
        <v>756</v>
      </c>
      <c r="U128" s="789" t="s">
        <v>756</v>
      </c>
      <c r="V128" s="1268" t="s">
        <v>756</v>
      </c>
      <c r="W128" s="789" t="s">
        <v>756</v>
      </c>
      <c r="X128" s="789" t="s">
        <v>756</v>
      </c>
      <c r="Y128" s="789" t="s">
        <v>756</v>
      </c>
      <c r="Z128" s="789" t="s">
        <v>756</v>
      </c>
      <c r="AA128" s="789" t="s">
        <v>756</v>
      </c>
      <c r="AB128" s="789" t="s">
        <v>756</v>
      </c>
      <c r="AC128" s="789" t="s">
        <v>756</v>
      </c>
      <c r="AD128" s="789" t="s">
        <v>756</v>
      </c>
      <c r="AE128" s="789" t="s">
        <v>756</v>
      </c>
      <c r="AF128" s="789" t="s">
        <v>756</v>
      </c>
      <c r="AG128" s="790" t="s">
        <v>756</v>
      </c>
    </row>
    <row r="129" spans="1:33" s="43" customFormat="1" ht="15" thickTop="1" x14ac:dyDescent="0.35">
      <c r="C129" s="658"/>
      <c r="D129" s="658"/>
      <c r="E129" s="658"/>
      <c r="F129" s="658"/>
      <c r="G129" s="658"/>
      <c r="H129" s="658"/>
      <c r="J129" s="706"/>
      <c r="K129" s="707"/>
      <c r="L129" s="707"/>
      <c r="M129" s="707"/>
      <c r="N129" s="707"/>
      <c r="O129" s="707"/>
      <c r="P129" s="707"/>
      <c r="Q129" s="707"/>
      <c r="R129" s="707"/>
      <c r="S129" s="707"/>
      <c r="T129" s="707"/>
      <c r="U129" s="707"/>
      <c r="V129" s="706"/>
      <c r="W129" s="707"/>
      <c r="X129" s="707"/>
      <c r="Y129" s="707"/>
      <c r="Z129" s="707"/>
      <c r="AA129" s="707"/>
      <c r="AB129" s="707"/>
      <c r="AC129" s="707"/>
      <c r="AD129" s="707"/>
      <c r="AE129" s="707"/>
      <c r="AF129" s="707"/>
      <c r="AG129" s="708"/>
    </row>
    <row r="130" spans="1:33" s="43" customFormat="1" ht="15" thickBot="1" x14ac:dyDescent="0.4">
      <c r="B130" s="41" t="s">
        <v>374</v>
      </c>
      <c r="C130" s="658"/>
      <c r="D130" s="658"/>
      <c r="E130" s="658"/>
      <c r="F130" s="658"/>
      <c r="G130" s="658"/>
      <c r="H130" s="658"/>
      <c r="I130" s="41"/>
      <c r="J130" s="355"/>
      <c r="K130" s="535"/>
      <c r="L130" s="535"/>
      <c r="M130" s="535"/>
      <c r="N130" s="535"/>
      <c r="O130" s="535"/>
      <c r="P130" s="535"/>
      <c r="Q130" s="535"/>
      <c r="R130" s="535"/>
      <c r="S130" s="535"/>
      <c r="T130" s="535"/>
      <c r="U130" s="535"/>
      <c r="V130" s="355"/>
      <c r="W130" s="535"/>
      <c r="X130" s="535"/>
      <c r="Y130" s="535"/>
      <c r="Z130" s="535"/>
      <c r="AA130" s="535"/>
      <c r="AB130" s="535"/>
      <c r="AC130" s="535"/>
      <c r="AD130" s="535"/>
      <c r="AE130" s="535"/>
      <c r="AF130" s="535"/>
      <c r="AG130" s="709"/>
    </row>
    <row r="131" spans="1:33" s="43" customFormat="1" ht="15" thickTop="1" x14ac:dyDescent="0.35">
      <c r="B131" s="43" t="s">
        <v>400</v>
      </c>
      <c r="C131" s="236" t="s">
        <v>756</v>
      </c>
      <c r="D131" s="72" t="s">
        <v>756</v>
      </c>
      <c r="E131" s="72" t="s">
        <v>756</v>
      </c>
      <c r="F131" s="1064"/>
      <c r="G131" s="72" t="s">
        <v>756</v>
      </c>
      <c r="H131" s="73" t="s">
        <v>756</v>
      </c>
      <c r="J131" s="594" t="s">
        <v>756</v>
      </c>
      <c r="K131" s="595" t="s">
        <v>756</v>
      </c>
      <c r="L131" s="595" t="s">
        <v>756</v>
      </c>
      <c r="M131" s="595" t="s">
        <v>756</v>
      </c>
      <c r="N131" s="595" t="s">
        <v>756</v>
      </c>
      <c r="O131" s="595" t="s">
        <v>756</v>
      </c>
      <c r="P131" s="595" t="s">
        <v>756</v>
      </c>
      <c r="Q131" s="595" t="s">
        <v>756</v>
      </c>
      <c r="R131" s="595" t="s">
        <v>756</v>
      </c>
      <c r="S131" s="595" t="s">
        <v>756</v>
      </c>
      <c r="T131" s="595" t="s">
        <v>756</v>
      </c>
      <c r="U131" s="595" t="s">
        <v>756</v>
      </c>
      <c r="V131" s="1266" t="s">
        <v>756</v>
      </c>
      <c r="W131" s="595" t="s">
        <v>756</v>
      </c>
      <c r="X131" s="595" t="s">
        <v>756</v>
      </c>
      <c r="Y131" s="595" t="s">
        <v>756</v>
      </c>
      <c r="Z131" s="595" t="s">
        <v>756</v>
      </c>
      <c r="AA131" s="595" t="s">
        <v>756</v>
      </c>
      <c r="AB131" s="595" t="s">
        <v>756</v>
      </c>
      <c r="AC131" s="595" t="s">
        <v>756</v>
      </c>
      <c r="AD131" s="595" t="s">
        <v>756</v>
      </c>
      <c r="AE131" s="595" t="s">
        <v>756</v>
      </c>
      <c r="AF131" s="595" t="s">
        <v>756</v>
      </c>
      <c r="AG131" s="596" t="s">
        <v>756</v>
      </c>
    </row>
    <row r="132" spans="1:33" s="43" customFormat="1" x14ac:dyDescent="0.35">
      <c r="B132" s="43" t="s">
        <v>397</v>
      </c>
      <c r="C132" s="237" t="s">
        <v>756</v>
      </c>
      <c r="D132" s="74" t="s">
        <v>756</v>
      </c>
      <c r="E132" s="74" t="s">
        <v>756</v>
      </c>
      <c r="F132" s="911"/>
      <c r="G132" s="74" t="s">
        <v>756</v>
      </c>
      <c r="H132" s="75" t="s">
        <v>756</v>
      </c>
      <c r="J132" s="597" t="s">
        <v>756</v>
      </c>
      <c r="K132" s="598" t="s">
        <v>756</v>
      </c>
      <c r="L132" s="598" t="s">
        <v>756</v>
      </c>
      <c r="M132" s="598" t="s">
        <v>756</v>
      </c>
      <c r="N132" s="598" t="s">
        <v>756</v>
      </c>
      <c r="O132" s="598" t="s">
        <v>756</v>
      </c>
      <c r="P132" s="598" t="s">
        <v>756</v>
      </c>
      <c r="Q132" s="598" t="s">
        <v>756</v>
      </c>
      <c r="R132" s="598" t="s">
        <v>756</v>
      </c>
      <c r="S132" s="598" t="s">
        <v>756</v>
      </c>
      <c r="T132" s="598" t="s">
        <v>756</v>
      </c>
      <c r="U132" s="598" t="s">
        <v>756</v>
      </c>
      <c r="V132" s="1267" t="s">
        <v>756</v>
      </c>
      <c r="W132" s="598" t="s">
        <v>756</v>
      </c>
      <c r="X132" s="598" t="s">
        <v>756</v>
      </c>
      <c r="Y132" s="598" t="s">
        <v>756</v>
      </c>
      <c r="Z132" s="598" t="s">
        <v>756</v>
      </c>
      <c r="AA132" s="598" t="s">
        <v>756</v>
      </c>
      <c r="AB132" s="598" t="s">
        <v>756</v>
      </c>
      <c r="AC132" s="598" t="s">
        <v>756</v>
      </c>
      <c r="AD132" s="598" t="s">
        <v>756</v>
      </c>
      <c r="AE132" s="598" t="s">
        <v>756</v>
      </c>
      <c r="AF132" s="598" t="s">
        <v>756</v>
      </c>
      <c r="AG132" s="599" t="s">
        <v>756</v>
      </c>
    </row>
    <row r="133" spans="1:33" s="43" customFormat="1" ht="15" thickBot="1" x14ac:dyDescent="0.4">
      <c r="B133" s="665" t="s">
        <v>402</v>
      </c>
      <c r="C133" s="238" t="s">
        <v>756</v>
      </c>
      <c r="D133" s="77" t="s">
        <v>756</v>
      </c>
      <c r="E133" s="77" t="s">
        <v>756</v>
      </c>
      <c r="F133" s="1622"/>
      <c r="G133" s="77" t="s">
        <v>756</v>
      </c>
      <c r="H133" s="78" t="s">
        <v>756</v>
      </c>
      <c r="J133" s="788" t="s">
        <v>756</v>
      </c>
      <c r="K133" s="789" t="s">
        <v>756</v>
      </c>
      <c r="L133" s="789" t="s">
        <v>756</v>
      </c>
      <c r="M133" s="789" t="s">
        <v>756</v>
      </c>
      <c r="N133" s="789" t="s">
        <v>756</v>
      </c>
      <c r="O133" s="789" t="s">
        <v>756</v>
      </c>
      <c r="P133" s="789" t="s">
        <v>756</v>
      </c>
      <c r="Q133" s="789" t="s">
        <v>756</v>
      </c>
      <c r="R133" s="789" t="s">
        <v>756</v>
      </c>
      <c r="S133" s="789" t="s">
        <v>756</v>
      </c>
      <c r="T133" s="789" t="s">
        <v>756</v>
      </c>
      <c r="U133" s="789" t="s">
        <v>756</v>
      </c>
      <c r="V133" s="1268" t="s">
        <v>756</v>
      </c>
      <c r="W133" s="789" t="s">
        <v>756</v>
      </c>
      <c r="X133" s="789" t="s">
        <v>756</v>
      </c>
      <c r="Y133" s="789" t="s">
        <v>756</v>
      </c>
      <c r="Z133" s="789" t="s">
        <v>756</v>
      </c>
      <c r="AA133" s="789" t="s">
        <v>756</v>
      </c>
      <c r="AB133" s="789" t="s">
        <v>756</v>
      </c>
      <c r="AC133" s="789" t="s">
        <v>756</v>
      </c>
      <c r="AD133" s="789" t="s">
        <v>756</v>
      </c>
      <c r="AE133" s="789" t="s">
        <v>756</v>
      </c>
      <c r="AF133" s="789" t="s">
        <v>756</v>
      </c>
      <c r="AG133" s="790" t="s">
        <v>756</v>
      </c>
    </row>
    <row r="134" spans="1:33" s="43" customFormat="1" ht="15" thickTop="1" x14ac:dyDescent="0.35">
      <c r="C134" s="658"/>
      <c r="D134" s="658"/>
      <c r="E134" s="658"/>
      <c r="F134" s="658"/>
      <c r="G134" s="658"/>
      <c r="H134" s="658"/>
      <c r="J134" s="352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352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705"/>
    </row>
    <row r="135" spans="1:33" s="102" customFormat="1" ht="15" thickBot="1" x14ac:dyDescent="0.4">
      <c r="A135" s="1259" t="s">
        <v>687</v>
      </c>
      <c r="B135" s="782" t="s">
        <v>565</v>
      </c>
      <c r="C135" s="783"/>
      <c r="D135" s="783"/>
      <c r="E135" s="783"/>
      <c r="F135" s="783"/>
      <c r="G135" s="783"/>
      <c r="H135" s="783"/>
      <c r="I135" s="782"/>
      <c r="J135" s="784"/>
      <c r="K135" s="785"/>
      <c r="L135" s="785"/>
      <c r="M135" s="785"/>
      <c r="N135" s="785"/>
      <c r="O135" s="785"/>
      <c r="P135" s="785"/>
      <c r="Q135" s="785"/>
      <c r="R135" s="785"/>
      <c r="S135" s="785"/>
      <c r="T135" s="785"/>
      <c r="U135" s="785"/>
      <c r="V135" s="784"/>
      <c r="W135" s="785"/>
      <c r="X135" s="785"/>
      <c r="Y135" s="785"/>
      <c r="Z135" s="785"/>
      <c r="AA135" s="785"/>
      <c r="AB135" s="785"/>
      <c r="AC135" s="785"/>
      <c r="AD135" s="785"/>
      <c r="AE135" s="785"/>
      <c r="AF135" s="785"/>
      <c r="AG135" s="786"/>
    </row>
    <row r="136" spans="1:33" s="102" customFormat="1" ht="15" thickTop="1" x14ac:dyDescent="0.35">
      <c r="A136" s="1259">
        <v>22000</v>
      </c>
      <c r="B136" s="102" t="s">
        <v>566</v>
      </c>
      <c r="C136" s="236" t="s">
        <v>756</v>
      </c>
      <c r="D136" s="72" t="s">
        <v>756</v>
      </c>
      <c r="E136" s="72" t="s">
        <v>756</v>
      </c>
      <c r="F136" s="1064"/>
      <c r="G136" s="72" t="s">
        <v>756</v>
      </c>
      <c r="H136" s="73" t="s">
        <v>756</v>
      </c>
      <c r="I136" s="43"/>
      <c r="J136" s="594" t="s">
        <v>756</v>
      </c>
      <c r="K136" s="595" t="s">
        <v>756</v>
      </c>
      <c r="L136" s="595" t="s">
        <v>756</v>
      </c>
      <c r="M136" s="595" t="s">
        <v>756</v>
      </c>
      <c r="N136" s="595" t="s">
        <v>756</v>
      </c>
      <c r="O136" s="595" t="s">
        <v>756</v>
      </c>
      <c r="P136" s="595" t="s">
        <v>756</v>
      </c>
      <c r="Q136" s="595" t="s">
        <v>756</v>
      </c>
      <c r="R136" s="595" t="s">
        <v>756</v>
      </c>
      <c r="S136" s="595" t="s">
        <v>756</v>
      </c>
      <c r="T136" s="595" t="s">
        <v>756</v>
      </c>
      <c r="U136" s="595" t="s">
        <v>756</v>
      </c>
      <c r="V136" s="1266" t="s">
        <v>756</v>
      </c>
      <c r="W136" s="595" t="s">
        <v>756</v>
      </c>
      <c r="X136" s="595" t="s">
        <v>756</v>
      </c>
      <c r="Y136" s="595" t="s">
        <v>756</v>
      </c>
      <c r="Z136" s="595" t="s">
        <v>756</v>
      </c>
      <c r="AA136" s="595" t="s">
        <v>756</v>
      </c>
      <c r="AB136" s="595" t="s">
        <v>756</v>
      </c>
      <c r="AC136" s="595" t="s">
        <v>756</v>
      </c>
      <c r="AD136" s="595" t="s">
        <v>756</v>
      </c>
      <c r="AE136" s="595" t="s">
        <v>756</v>
      </c>
      <c r="AF136" s="595" t="s">
        <v>756</v>
      </c>
      <c r="AG136" s="596" t="s">
        <v>756</v>
      </c>
    </row>
    <row r="137" spans="1:33" s="102" customFormat="1" x14ac:dyDescent="0.35">
      <c r="B137" s="102" t="s">
        <v>397</v>
      </c>
      <c r="C137" s="237" t="s">
        <v>756</v>
      </c>
      <c r="D137" s="74" t="s">
        <v>756</v>
      </c>
      <c r="E137" s="74" t="s">
        <v>756</v>
      </c>
      <c r="F137" s="911"/>
      <c r="G137" s="74" t="s">
        <v>756</v>
      </c>
      <c r="H137" s="75" t="s">
        <v>756</v>
      </c>
      <c r="I137" s="43"/>
      <c r="J137" s="597" t="s">
        <v>756</v>
      </c>
      <c r="K137" s="598" t="s">
        <v>756</v>
      </c>
      <c r="L137" s="598" t="s">
        <v>756</v>
      </c>
      <c r="M137" s="598" t="s">
        <v>756</v>
      </c>
      <c r="N137" s="598" t="s">
        <v>756</v>
      </c>
      <c r="O137" s="598" t="s">
        <v>756</v>
      </c>
      <c r="P137" s="598" t="s">
        <v>756</v>
      </c>
      <c r="Q137" s="598" t="s">
        <v>756</v>
      </c>
      <c r="R137" s="598" t="s">
        <v>756</v>
      </c>
      <c r="S137" s="598" t="s">
        <v>756</v>
      </c>
      <c r="T137" s="598" t="s">
        <v>756</v>
      </c>
      <c r="U137" s="598" t="s">
        <v>756</v>
      </c>
      <c r="V137" s="1267" t="s">
        <v>756</v>
      </c>
      <c r="W137" s="598" t="s">
        <v>756</v>
      </c>
      <c r="X137" s="598" t="s">
        <v>756</v>
      </c>
      <c r="Y137" s="598" t="s">
        <v>756</v>
      </c>
      <c r="Z137" s="598" t="s">
        <v>756</v>
      </c>
      <c r="AA137" s="598" t="s">
        <v>756</v>
      </c>
      <c r="AB137" s="598" t="s">
        <v>756</v>
      </c>
      <c r="AC137" s="598" t="s">
        <v>756</v>
      </c>
      <c r="AD137" s="598" t="s">
        <v>756</v>
      </c>
      <c r="AE137" s="598" t="s">
        <v>756</v>
      </c>
      <c r="AF137" s="598" t="s">
        <v>756</v>
      </c>
      <c r="AG137" s="599" t="s">
        <v>756</v>
      </c>
    </row>
    <row r="138" spans="1:33" s="102" customFormat="1" ht="15" thickBot="1" x14ac:dyDescent="0.4">
      <c r="B138" s="787" t="s">
        <v>567</v>
      </c>
      <c r="C138" s="238" t="s">
        <v>756</v>
      </c>
      <c r="D138" s="77" t="s">
        <v>756</v>
      </c>
      <c r="E138" s="77" t="s">
        <v>756</v>
      </c>
      <c r="F138" s="1622"/>
      <c r="G138" s="77" t="s">
        <v>756</v>
      </c>
      <c r="H138" s="78" t="s">
        <v>756</v>
      </c>
      <c r="I138" s="43"/>
      <c r="J138" s="788" t="s">
        <v>756</v>
      </c>
      <c r="K138" s="789" t="s">
        <v>756</v>
      </c>
      <c r="L138" s="789" t="s">
        <v>756</v>
      </c>
      <c r="M138" s="789" t="s">
        <v>756</v>
      </c>
      <c r="N138" s="789" t="s">
        <v>756</v>
      </c>
      <c r="O138" s="789" t="s">
        <v>756</v>
      </c>
      <c r="P138" s="789" t="s">
        <v>756</v>
      </c>
      <c r="Q138" s="789" t="s">
        <v>756</v>
      </c>
      <c r="R138" s="789" t="s">
        <v>756</v>
      </c>
      <c r="S138" s="789" t="s">
        <v>756</v>
      </c>
      <c r="T138" s="789" t="s">
        <v>756</v>
      </c>
      <c r="U138" s="789" t="s">
        <v>756</v>
      </c>
      <c r="V138" s="1268" t="s">
        <v>756</v>
      </c>
      <c r="W138" s="789" t="s">
        <v>756</v>
      </c>
      <c r="X138" s="789" t="s">
        <v>756</v>
      </c>
      <c r="Y138" s="789" t="s">
        <v>756</v>
      </c>
      <c r="Z138" s="789" t="s">
        <v>756</v>
      </c>
      <c r="AA138" s="789" t="s">
        <v>756</v>
      </c>
      <c r="AB138" s="789" t="s">
        <v>756</v>
      </c>
      <c r="AC138" s="789" t="s">
        <v>756</v>
      </c>
      <c r="AD138" s="789" t="s">
        <v>756</v>
      </c>
      <c r="AE138" s="789" t="s">
        <v>756</v>
      </c>
      <c r="AF138" s="789" t="s">
        <v>756</v>
      </c>
      <c r="AG138" s="790" t="s">
        <v>756</v>
      </c>
    </row>
    <row r="139" spans="1:33" s="66" customFormat="1" ht="15" thickTop="1" x14ac:dyDescent="0.35">
      <c r="C139" s="179"/>
      <c r="D139" s="179"/>
      <c r="E139" s="179"/>
      <c r="F139" s="179"/>
      <c r="G139" s="179"/>
      <c r="H139" s="179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</row>
    <row r="140" spans="1:33" s="179" customFormat="1" x14ac:dyDescent="0.35">
      <c r="B140" s="190" t="s">
        <v>734</v>
      </c>
      <c r="C140" s="754">
        <v>-130054372.74753913</v>
      </c>
      <c r="D140" s="754">
        <v>-104404051.76916122</v>
      </c>
      <c r="E140" s="754">
        <v>-117133113.1068024</v>
      </c>
      <c r="F140" s="754"/>
      <c r="G140" s="754">
        <v>-12921259.640736729</v>
      </c>
      <c r="H140" s="754">
        <v>25650320.978377908</v>
      </c>
      <c r="I140" s="190"/>
      <c r="J140" s="754">
        <v>-29312782.288386397</v>
      </c>
      <c r="K140" s="754">
        <v>-22673858.047031343</v>
      </c>
      <c r="L140" s="754">
        <v>-13821154.616818724</v>
      </c>
      <c r="M140" s="754">
        <v>-2778173.8747129082</v>
      </c>
      <c r="N140" s="754">
        <v>-2246761.4039346273</v>
      </c>
      <c r="O140" s="754">
        <v>-2680680.243091051</v>
      </c>
      <c r="P140" s="754">
        <v>-3814575.3294910737</v>
      </c>
      <c r="Q140" s="754">
        <v>-4651854.039017655</v>
      </c>
      <c r="R140" s="754">
        <v>-3829245.6655203449</v>
      </c>
      <c r="S140" s="754">
        <v>-3293555.6416957323</v>
      </c>
      <c r="T140" s="754">
        <v>-17956653.385766465</v>
      </c>
      <c r="U140" s="754">
        <v>-22995078.212072801</v>
      </c>
      <c r="V140" s="754">
        <v>-22379224.806491416</v>
      </c>
      <c r="W140" s="754">
        <v>-17566813.725815568</v>
      </c>
      <c r="X140" s="754">
        <v>-10032635.208799154</v>
      </c>
      <c r="Y140" s="754">
        <v>-2004249.4102728441</v>
      </c>
      <c r="Z140" s="754">
        <v>-2048346.0906655774</v>
      </c>
      <c r="AA140" s="754">
        <v>-1947001.2280942081</v>
      </c>
      <c r="AB140" s="754">
        <v>-3051806.534078504</v>
      </c>
      <c r="AC140" s="754">
        <v>-3638520.6720719039</v>
      </c>
      <c r="AD140" s="754">
        <v>-3298639.3304559458</v>
      </c>
      <c r="AE140" s="754">
        <v>-2961065.6028207336</v>
      </c>
      <c r="AF140" s="754">
        <v>-15006531.300827496</v>
      </c>
      <c r="AG140" s="754">
        <v>-20469217.858767875</v>
      </c>
    </row>
    <row r="141" spans="1:33" s="44" customFormat="1" ht="9.65" customHeight="1" x14ac:dyDescent="0.35">
      <c r="B141" s="42"/>
      <c r="C141" s="754"/>
      <c r="D141" s="754"/>
      <c r="E141" s="754"/>
      <c r="F141" s="754"/>
      <c r="G141" s="754"/>
      <c r="H141" s="754"/>
      <c r="I141" s="42"/>
      <c r="J141" s="754"/>
      <c r="K141" s="754"/>
      <c r="L141" s="754"/>
      <c r="M141" s="754"/>
      <c r="N141" s="754"/>
      <c r="O141" s="754"/>
      <c r="P141" s="754"/>
      <c r="Q141" s="754"/>
      <c r="R141" s="754"/>
      <c r="S141" s="754"/>
      <c r="T141" s="754"/>
      <c r="U141" s="754"/>
      <c r="V141" s="1644"/>
      <c r="W141" s="754"/>
      <c r="X141" s="754"/>
      <c r="Y141" s="754"/>
      <c r="Z141" s="754"/>
      <c r="AA141" s="754"/>
      <c r="AB141" s="754"/>
      <c r="AC141" s="754"/>
      <c r="AD141" s="754"/>
      <c r="AE141" s="754"/>
      <c r="AF141" s="754"/>
      <c r="AG141" s="754"/>
    </row>
    <row r="142" spans="1:33" s="44" customFormat="1" x14ac:dyDescent="0.35">
      <c r="B142" s="41" t="s">
        <v>735</v>
      </c>
      <c r="C142" s="754">
        <v>-7286070.9431812055</v>
      </c>
      <c r="D142" s="754">
        <v>-690864.73418573209</v>
      </c>
      <c r="E142" s="754">
        <v>-32700329.642950483</v>
      </c>
      <c r="F142" s="754"/>
      <c r="G142" s="754">
        <v>25414258.699769277</v>
      </c>
      <c r="H142" s="754">
        <v>6595206.2089954736</v>
      </c>
      <c r="I142" s="42"/>
      <c r="J142" s="121">
        <v>-5854582.5</v>
      </c>
      <c r="K142" s="121">
        <v>-3733310.0000000019</v>
      </c>
      <c r="L142" s="121">
        <v>1568150.2288021536</v>
      </c>
      <c r="M142" s="121">
        <v>515249.99999999988</v>
      </c>
      <c r="N142" s="121">
        <v>726174.99999999988</v>
      </c>
      <c r="O142" s="121">
        <v>552749.99999999977</v>
      </c>
      <c r="P142" s="121">
        <v>152674.99999999971</v>
      </c>
      <c r="Q142" s="121">
        <v>67424.999999999796</v>
      </c>
      <c r="R142" s="121">
        <v>147749.99999999971</v>
      </c>
      <c r="S142" s="121">
        <v>199174.99999999974</v>
      </c>
      <c r="T142" s="121">
        <v>94443.828016643747</v>
      </c>
      <c r="U142" s="121">
        <v>-1721972.5000000005</v>
      </c>
      <c r="V142" s="121">
        <v>-1889372.4999999998</v>
      </c>
      <c r="W142" s="121">
        <v>-949129.99999999988</v>
      </c>
      <c r="X142" s="121">
        <v>2165237.7658142671</v>
      </c>
      <c r="Y142" s="121">
        <v>131250.00000000015</v>
      </c>
      <c r="Z142" s="121">
        <v>158875.00000000006</v>
      </c>
      <c r="AA142" s="121">
        <v>99750</v>
      </c>
      <c r="AB142" s="121">
        <v>-92224.999999999956</v>
      </c>
      <c r="AC142" s="121">
        <v>-115474.99999999988</v>
      </c>
      <c r="AD142" s="121">
        <v>-98249.999999999971</v>
      </c>
      <c r="AE142" s="121">
        <v>-101524.99999999997</v>
      </c>
      <c r="AF142" s="121">
        <v>0</v>
      </c>
      <c r="AG142" s="121">
        <v>0</v>
      </c>
    </row>
    <row r="143" spans="1:33" s="44" customFormat="1" x14ac:dyDescent="0.35">
      <c r="B143" s="41" t="s">
        <v>736</v>
      </c>
      <c r="C143" s="754">
        <v>6776404.9408927187</v>
      </c>
      <c r="D143" s="754">
        <v>2593830.5023424048</v>
      </c>
      <c r="E143" s="754">
        <v>14309541.947367437</v>
      </c>
      <c r="F143" s="754"/>
      <c r="G143" s="754">
        <v>-7533137.0064747185</v>
      </c>
      <c r="H143" s="754">
        <v>-4182574.4385503139</v>
      </c>
      <c r="I143" s="42"/>
      <c r="J143" s="121">
        <v>1001284.1552846199</v>
      </c>
      <c r="K143" s="121">
        <v>884313.54249348957</v>
      </c>
      <c r="L143" s="121">
        <v>1155932.2517553573</v>
      </c>
      <c r="M143" s="121">
        <v>391852.25495750713</v>
      </c>
      <c r="N143" s="121">
        <v>430057.86292834888</v>
      </c>
      <c r="O143" s="121">
        <v>400325.62017804151</v>
      </c>
      <c r="P143" s="121">
        <v>395676.29166666663</v>
      </c>
      <c r="Q143" s="121">
        <v>393424.59125964006</v>
      </c>
      <c r="R143" s="121">
        <v>377444.5</v>
      </c>
      <c r="S143" s="121">
        <v>400360.31016042782</v>
      </c>
      <c r="T143" s="121">
        <v>494023.58536585368</v>
      </c>
      <c r="U143" s="121">
        <v>451709.97484276729</v>
      </c>
      <c r="V143" s="121">
        <v>443535.8664643399</v>
      </c>
      <c r="W143" s="121">
        <v>391511.17977528088</v>
      </c>
      <c r="X143" s="121">
        <v>536465.45610278379</v>
      </c>
      <c r="Y143" s="121">
        <v>110773.99999999991</v>
      </c>
      <c r="Z143" s="121">
        <v>111367.99999999999</v>
      </c>
      <c r="AA143" s="121">
        <v>110773.99999999991</v>
      </c>
      <c r="AB143" s="121">
        <v>114468.00000000007</v>
      </c>
      <c r="AC143" s="121">
        <v>114467.99999999993</v>
      </c>
      <c r="AD143" s="121">
        <v>110774.00000000006</v>
      </c>
      <c r="AE143" s="121">
        <v>117568</v>
      </c>
      <c r="AF143" s="121">
        <v>212520</v>
      </c>
      <c r="AG143" s="121">
        <v>219604.00000000003</v>
      </c>
    </row>
    <row r="144" spans="1:33" s="66" customFormat="1" x14ac:dyDescent="0.35">
      <c r="C144" s="179"/>
      <c r="D144" s="179"/>
      <c r="E144" s="179"/>
      <c r="F144" s="179"/>
      <c r="G144" s="179"/>
      <c r="H144" s="179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</row>
    <row r="145" spans="1:33" s="179" customFormat="1" x14ac:dyDescent="0.35">
      <c r="A145" s="190" t="s">
        <v>33</v>
      </c>
      <c r="B145" s="190" t="s">
        <v>403</v>
      </c>
      <c r="C145" s="754">
        <v>-130564038.74982761</v>
      </c>
      <c r="D145" s="754">
        <v>-102501086.00100455</v>
      </c>
      <c r="E145" s="754">
        <v>-135523900.80238542</v>
      </c>
      <c r="F145" s="754"/>
      <c r="G145" s="754">
        <v>4959862.0525578111</v>
      </c>
      <c r="H145" s="754">
        <v>28062952.748823062</v>
      </c>
      <c r="I145" s="190"/>
      <c r="J145" s="754">
        <v>-34166080.633101776</v>
      </c>
      <c r="K145" s="754">
        <v>-25522854.504537858</v>
      </c>
      <c r="L145" s="754">
        <v>-11097072.136261214</v>
      </c>
      <c r="M145" s="754">
        <v>-1871071.619755401</v>
      </c>
      <c r="N145" s="754">
        <v>-1090528.5410062785</v>
      </c>
      <c r="O145" s="754">
        <v>-1727604.6229130097</v>
      </c>
      <c r="P145" s="754">
        <v>-3266224.0378244077</v>
      </c>
      <c r="Q145" s="754">
        <v>-4191004.4477580148</v>
      </c>
      <c r="R145" s="754">
        <v>-3304051.1655203453</v>
      </c>
      <c r="S145" s="754">
        <v>-2694020.3315353049</v>
      </c>
      <c r="T145" s="754">
        <v>-17368185.972383965</v>
      </c>
      <c r="U145" s="754">
        <v>-24265340.737230033</v>
      </c>
      <c r="V145" s="754">
        <v>-23825061.440027077</v>
      </c>
      <c r="W145" s="754">
        <v>-18124432.546040289</v>
      </c>
      <c r="X145" s="754">
        <v>-7330931.9868821027</v>
      </c>
      <c r="Y145" s="754">
        <v>-1762225.4102728439</v>
      </c>
      <c r="Z145" s="754">
        <v>-1778103.0906655774</v>
      </c>
      <c r="AA145" s="754">
        <v>-1736477.2280942081</v>
      </c>
      <c r="AB145" s="754">
        <v>-3029563.534078504</v>
      </c>
      <c r="AC145" s="754">
        <v>-3639527.6720719039</v>
      </c>
      <c r="AD145" s="754">
        <v>-3286115.3304559458</v>
      </c>
      <c r="AE145" s="754">
        <v>-2945022.6028207336</v>
      </c>
      <c r="AF145" s="754">
        <v>-14794011.300827496</v>
      </c>
      <c r="AG145" s="754">
        <v>-20249613.858767875</v>
      </c>
    </row>
    <row r="146" spans="1:33" s="43" customFormat="1" x14ac:dyDescent="0.35">
      <c r="A146" s="200"/>
      <c r="B146" s="41"/>
      <c r="C146" s="44"/>
      <c r="D146" s="44"/>
      <c r="E146" s="44"/>
      <c r="F146" s="44"/>
      <c r="G146" s="44"/>
      <c r="H146" s="44"/>
      <c r="I146" s="4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</row>
    <row r="147" spans="1:33" s="43" customFormat="1" x14ac:dyDescent="0.35">
      <c r="A147" s="347"/>
      <c r="C147" s="44"/>
      <c r="D147" s="44"/>
      <c r="E147" s="44"/>
      <c r="F147" s="44"/>
      <c r="G147" s="44"/>
      <c r="H147" s="44"/>
    </row>
    <row r="148" spans="1:33" s="43" customFormat="1" x14ac:dyDescent="0.35">
      <c r="A148" s="476" t="s">
        <v>711</v>
      </c>
      <c r="C148" s="44"/>
      <c r="D148" s="44"/>
      <c r="E148" s="44"/>
      <c r="F148" s="44"/>
      <c r="H148" s="41"/>
    </row>
    <row r="149" spans="1:33" s="43" customFormat="1" x14ac:dyDescent="0.35">
      <c r="C149" s="44"/>
      <c r="D149" s="44"/>
      <c r="E149" s="44"/>
      <c r="F149" s="44"/>
      <c r="H149" s="41"/>
    </row>
    <row r="150" spans="1:33" s="43" customFormat="1" x14ac:dyDescent="0.35">
      <c r="C150" s="44"/>
      <c r="D150" s="44"/>
      <c r="E150" s="44"/>
      <c r="F150" s="44"/>
      <c r="G150" s="44"/>
      <c r="H150" s="44"/>
    </row>
    <row r="151" spans="1:33" s="43" customFormat="1" x14ac:dyDescent="0.35">
      <c r="C151" s="44"/>
      <c r="D151" s="44"/>
      <c r="E151" s="44"/>
      <c r="F151" s="44"/>
      <c r="G151" s="44"/>
      <c r="H151" s="44"/>
    </row>
    <row r="152" spans="1:33" s="43" customFormat="1" x14ac:dyDescent="0.35">
      <c r="C152" s="44"/>
      <c r="D152" s="44"/>
      <c r="E152" s="44"/>
      <c r="F152" s="44"/>
      <c r="G152" s="44"/>
      <c r="H152" s="44"/>
    </row>
    <row r="153" spans="1:33" s="43" customFormat="1" x14ac:dyDescent="0.35">
      <c r="C153" s="44"/>
      <c r="D153" s="44"/>
      <c r="E153" s="44"/>
      <c r="F153" s="44"/>
      <c r="G153" s="44"/>
      <c r="H153" s="44"/>
    </row>
    <row r="154" spans="1:33" s="43" customFormat="1" x14ac:dyDescent="0.35">
      <c r="C154" s="44"/>
      <c r="D154" s="44"/>
      <c r="E154" s="44"/>
      <c r="F154" s="44"/>
      <c r="G154" s="44"/>
      <c r="H154" s="44"/>
    </row>
    <row r="155" spans="1:33" s="43" customFormat="1" x14ac:dyDescent="0.35">
      <c r="C155" s="44"/>
      <c r="D155" s="44"/>
      <c r="E155" s="44"/>
      <c r="F155" s="44"/>
      <c r="G155" s="44"/>
      <c r="H155" s="44"/>
    </row>
    <row r="156" spans="1:33" s="43" customFormat="1" x14ac:dyDescent="0.35">
      <c r="C156" s="44"/>
      <c r="D156" s="44"/>
      <c r="E156" s="44"/>
      <c r="F156" s="44"/>
      <c r="G156" s="44"/>
      <c r="H156" s="44"/>
    </row>
    <row r="157" spans="1:33" s="43" customFormat="1" x14ac:dyDescent="0.35">
      <c r="C157" s="44"/>
      <c r="D157" s="44"/>
      <c r="E157" s="44"/>
      <c r="F157" s="44"/>
      <c r="G157" s="44"/>
      <c r="H157" s="44"/>
    </row>
    <row r="158" spans="1:33" s="43" customFormat="1" x14ac:dyDescent="0.35">
      <c r="C158" s="44"/>
      <c r="D158" s="44"/>
      <c r="E158" s="44"/>
      <c r="F158" s="44"/>
      <c r="G158" s="44"/>
      <c r="H158" s="44"/>
    </row>
    <row r="159" spans="1:33" s="43" customFormat="1" x14ac:dyDescent="0.35">
      <c r="C159" s="44"/>
      <c r="D159" s="44"/>
      <c r="E159" s="44"/>
      <c r="F159" s="44"/>
      <c r="G159" s="44"/>
      <c r="H159" s="44"/>
    </row>
    <row r="160" spans="1:33" s="43" customFormat="1" x14ac:dyDescent="0.35">
      <c r="C160" s="44"/>
      <c r="D160" s="44"/>
      <c r="E160" s="44"/>
      <c r="F160" s="44"/>
      <c r="G160" s="44"/>
      <c r="H160" s="44"/>
    </row>
    <row r="161" spans="3:8" s="43" customFormat="1" x14ac:dyDescent="0.35">
      <c r="C161" s="44"/>
      <c r="D161" s="44"/>
      <c r="E161" s="44"/>
      <c r="F161" s="44"/>
      <c r="G161" s="44"/>
      <c r="H161" s="44"/>
    </row>
    <row r="162" spans="3:8" s="43" customFormat="1" x14ac:dyDescent="0.35">
      <c r="C162" s="44"/>
      <c r="D162" s="44"/>
      <c r="E162" s="44"/>
      <c r="F162" s="44"/>
      <c r="G162" s="44"/>
      <c r="H162" s="44"/>
    </row>
    <row r="163" spans="3:8" s="43" customFormat="1" x14ac:dyDescent="0.35">
      <c r="C163" s="44"/>
      <c r="D163" s="44"/>
      <c r="E163" s="44"/>
      <c r="F163" s="44"/>
      <c r="G163" s="44"/>
      <c r="H163" s="44"/>
    </row>
    <row r="164" spans="3:8" s="43" customFormat="1" x14ac:dyDescent="0.35">
      <c r="C164" s="44"/>
      <c r="D164" s="44"/>
      <c r="E164" s="44"/>
      <c r="F164" s="44"/>
      <c r="G164" s="44"/>
      <c r="H164" s="44"/>
    </row>
    <row r="165" spans="3:8" s="43" customFormat="1" x14ac:dyDescent="0.35">
      <c r="C165" s="44"/>
      <c r="D165" s="44"/>
      <c r="E165" s="44"/>
      <c r="F165" s="44"/>
      <c r="G165" s="44"/>
      <c r="H165" s="44"/>
    </row>
    <row r="166" spans="3:8" s="43" customFormat="1" x14ac:dyDescent="0.35">
      <c r="C166" s="44"/>
      <c r="D166" s="44"/>
      <c r="E166" s="44"/>
      <c r="F166" s="44"/>
      <c r="G166" s="44"/>
      <c r="H166" s="44"/>
    </row>
    <row r="167" spans="3:8" s="43" customFormat="1" x14ac:dyDescent="0.35">
      <c r="C167" s="44"/>
      <c r="D167" s="44"/>
      <c r="E167" s="44"/>
      <c r="F167" s="44"/>
      <c r="G167" s="44"/>
      <c r="H167" s="44"/>
    </row>
    <row r="168" spans="3:8" s="43" customFormat="1" x14ac:dyDescent="0.35">
      <c r="C168" s="44"/>
      <c r="D168" s="44"/>
      <c r="E168" s="44"/>
      <c r="F168" s="44"/>
      <c r="G168" s="44"/>
      <c r="H168" s="44"/>
    </row>
    <row r="169" spans="3:8" s="43" customFormat="1" x14ac:dyDescent="0.35">
      <c r="C169" s="44"/>
      <c r="D169" s="44"/>
      <c r="E169" s="44"/>
      <c r="F169" s="44"/>
      <c r="G169" s="44"/>
      <c r="H169" s="44"/>
    </row>
    <row r="170" spans="3:8" s="43" customFormat="1" x14ac:dyDescent="0.35">
      <c r="C170" s="44"/>
      <c r="D170" s="44"/>
      <c r="E170" s="44"/>
      <c r="F170" s="44"/>
      <c r="G170" s="44"/>
      <c r="H170" s="44"/>
    </row>
    <row r="171" spans="3:8" s="43" customFormat="1" x14ac:dyDescent="0.35">
      <c r="C171" s="44"/>
      <c r="D171" s="44"/>
      <c r="E171" s="44"/>
      <c r="F171" s="44"/>
      <c r="G171" s="44"/>
      <c r="H171" s="44"/>
    </row>
    <row r="172" spans="3:8" s="43" customFormat="1" x14ac:dyDescent="0.35">
      <c r="C172" s="44"/>
      <c r="D172" s="44"/>
      <c r="E172" s="44"/>
      <c r="F172" s="44"/>
      <c r="G172" s="44"/>
      <c r="H172" s="44"/>
    </row>
    <row r="173" spans="3:8" s="43" customFormat="1" x14ac:dyDescent="0.35">
      <c r="C173" s="44"/>
      <c r="D173" s="44"/>
      <c r="E173" s="44"/>
      <c r="F173" s="44"/>
      <c r="G173" s="44"/>
      <c r="H173" s="44"/>
    </row>
    <row r="174" spans="3:8" s="43" customFormat="1" x14ac:dyDescent="0.35">
      <c r="C174" s="44"/>
      <c r="D174" s="44"/>
      <c r="E174" s="44"/>
      <c r="F174" s="44"/>
      <c r="G174" s="44"/>
      <c r="H174" s="44"/>
    </row>
    <row r="175" spans="3:8" s="43" customFormat="1" x14ac:dyDescent="0.35">
      <c r="C175" s="44"/>
      <c r="D175" s="44"/>
      <c r="E175" s="44"/>
      <c r="F175" s="44"/>
      <c r="G175" s="44"/>
      <c r="H175" s="44"/>
    </row>
    <row r="176" spans="3:8" s="43" customFormat="1" x14ac:dyDescent="0.35">
      <c r="C176" s="44"/>
      <c r="D176" s="44"/>
      <c r="E176" s="44"/>
      <c r="F176" s="44"/>
      <c r="G176" s="44"/>
      <c r="H176" s="44"/>
    </row>
    <row r="177" spans="3:8" s="43" customFormat="1" x14ac:dyDescent="0.35">
      <c r="C177" s="44"/>
      <c r="D177" s="44"/>
      <c r="E177" s="44"/>
      <c r="F177" s="44"/>
      <c r="G177" s="44"/>
      <c r="H177" s="44"/>
    </row>
    <row r="178" spans="3:8" s="43" customFormat="1" x14ac:dyDescent="0.35">
      <c r="C178" s="44"/>
      <c r="D178" s="44"/>
      <c r="E178" s="44"/>
      <c r="F178" s="44"/>
      <c r="G178" s="44"/>
      <c r="H178" s="44"/>
    </row>
    <row r="179" spans="3:8" s="43" customFormat="1" x14ac:dyDescent="0.35">
      <c r="C179" s="44"/>
      <c r="D179" s="44"/>
      <c r="E179" s="44"/>
      <c r="F179" s="44"/>
      <c r="G179" s="44"/>
      <c r="H179" s="44"/>
    </row>
    <row r="180" spans="3:8" s="43" customFormat="1" x14ac:dyDescent="0.35">
      <c r="C180" s="44"/>
      <c r="D180" s="44"/>
      <c r="E180" s="44"/>
      <c r="F180" s="44"/>
      <c r="G180" s="44"/>
      <c r="H180" s="44"/>
    </row>
    <row r="181" spans="3:8" s="43" customFormat="1" x14ac:dyDescent="0.35">
      <c r="C181" s="44"/>
      <c r="D181" s="44"/>
      <c r="E181" s="44"/>
      <c r="F181" s="44"/>
      <c r="G181" s="44"/>
      <c r="H181" s="44"/>
    </row>
    <row r="182" spans="3:8" s="43" customFormat="1" x14ac:dyDescent="0.35">
      <c r="C182" s="44"/>
      <c r="D182" s="44"/>
      <c r="E182" s="44"/>
      <c r="F182" s="44"/>
      <c r="G182" s="44"/>
      <c r="H182" s="44"/>
    </row>
    <row r="183" spans="3:8" s="43" customFormat="1" x14ac:dyDescent="0.35">
      <c r="C183" s="44"/>
      <c r="D183" s="44"/>
      <c r="E183" s="44"/>
      <c r="F183" s="44"/>
      <c r="G183" s="44"/>
      <c r="H183" s="44"/>
    </row>
    <row r="184" spans="3:8" s="43" customFormat="1" x14ac:dyDescent="0.35">
      <c r="C184" s="44"/>
      <c r="D184" s="44"/>
      <c r="E184" s="44"/>
      <c r="F184" s="44"/>
      <c r="G184" s="44"/>
      <c r="H184" s="44"/>
    </row>
    <row r="185" spans="3:8" s="43" customFormat="1" x14ac:dyDescent="0.35">
      <c r="C185" s="44"/>
      <c r="D185" s="44"/>
      <c r="E185" s="44"/>
      <c r="F185" s="44"/>
      <c r="G185" s="44"/>
      <c r="H185" s="44"/>
    </row>
    <row r="186" spans="3:8" s="43" customFormat="1" x14ac:dyDescent="0.35">
      <c r="C186" s="44"/>
      <c r="D186" s="44"/>
      <c r="E186" s="44"/>
      <c r="F186" s="44"/>
      <c r="G186" s="44"/>
      <c r="H186" s="44"/>
    </row>
    <row r="187" spans="3:8" s="43" customFormat="1" x14ac:dyDescent="0.35">
      <c r="C187" s="44"/>
      <c r="D187" s="44"/>
      <c r="E187" s="44"/>
      <c r="F187" s="44"/>
      <c r="G187" s="44"/>
      <c r="H187" s="44"/>
    </row>
    <row r="188" spans="3:8" s="43" customFormat="1" x14ac:dyDescent="0.35">
      <c r="C188" s="44"/>
      <c r="D188" s="44"/>
      <c r="E188" s="44"/>
      <c r="F188" s="44"/>
      <c r="G188" s="44"/>
      <c r="H188" s="44"/>
    </row>
    <row r="189" spans="3:8" s="43" customFormat="1" x14ac:dyDescent="0.35">
      <c r="C189" s="44"/>
      <c r="D189" s="44"/>
      <c r="E189" s="44"/>
      <c r="F189" s="44"/>
      <c r="G189" s="44"/>
      <c r="H189" s="44"/>
    </row>
    <row r="190" spans="3:8" s="43" customFormat="1" x14ac:dyDescent="0.35">
      <c r="C190" s="44"/>
      <c r="D190" s="44"/>
      <c r="E190" s="44"/>
      <c r="F190" s="44"/>
      <c r="G190" s="44"/>
      <c r="H190" s="44"/>
    </row>
    <row r="191" spans="3:8" s="43" customFormat="1" x14ac:dyDescent="0.35">
      <c r="C191" s="44"/>
      <c r="D191" s="44"/>
      <c r="E191" s="44"/>
      <c r="F191" s="44"/>
      <c r="G191" s="44"/>
      <c r="H191" s="44"/>
    </row>
    <row r="192" spans="3:8" s="43" customFormat="1" x14ac:dyDescent="0.35">
      <c r="C192" s="44"/>
      <c r="D192" s="44"/>
      <c r="E192" s="44"/>
      <c r="F192" s="44"/>
      <c r="G192" s="44"/>
      <c r="H192" s="44"/>
    </row>
    <row r="193" spans="3:8" s="43" customFormat="1" x14ac:dyDescent="0.35">
      <c r="C193" s="44"/>
      <c r="D193" s="44"/>
      <c r="E193" s="44"/>
      <c r="F193" s="44"/>
      <c r="G193" s="44"/>
      <c r="H193" s="44"/>
    </row>
    <row r="194" spans="3:8" s="43" customFormat="1" x14ac:dyDescent="0.35">
      <c r="C194" s="44"/>
      <c r="D194" s="44"/>
      <c r="E194" s="44"/>
      <c r="F194" s="44"/>
      <c r="G194" s="44"/>
      <c r="H194" s="44"/>
    </row>
    <row r="195" spans="3:8" s="43" customFormat="1" x14ac:dyDescent="0.35">
      <c r="C195" s="44"/>
      <c r="D195" s="44"/>
      <c r="E195" s="44"/>
      <c r="F195" s="44"/>
      <c r="G195" s="44"/>
      <c r="H195" s="44"/>
    </row>
    <row r="196" spans="3:8" s="43" customFormat="1" x14ac:dyDescent="0.35">
      <c r="C196" s="44"/>
      <c r="D196" s="44"/>
      <c r="E196" s="44"/>
      <c r="F196" s="44"/>
      <c r="G196" s="44"/>
      <c r="H196" s="44"/>
    </row>
    <row r="197" spans="3:8" s="43" customFormat="1" x14ac:dyDescent="0.35">
      <c r="C197" s="44"/>
      <c r="D197" s="44"/>
      <c r="E197" s="44"/>
      <c r="F197" s="44"/>
      <c r="G197" s="44"/>
      <c r="H197" s="44"/>
    </row>
    <row r="198" spans="3:8" s="43" customFormat="1" x14ac:dyDescent="0.35">
      <c r="C198" s="44"/>
      <c r="D198" s="44"/>
      <c r="E198" s="44"/>
      <c r="F198" s="44"/>
      <c r="G198" s="44"/>
      <c r="H198" s="44"/>
    </row>
    <row r="199" spans="3:8" s="43" customFormat="1" x14ac:dyDescent="0.35">
      <c r="C199" s="44"/>
      <c r="D199" s="44"/>
      <c r="E199" s="44"/>
      <c r="F199" s="44"/>
      <c r="G199" s="44"/>
      <c r="H199" s="44"/>
    </row>
    <row r="200" spans="3:8" s="43" customFormat="1" x14ac:dyDescent="0.35">
      <c r="C200" s="44"/>
      <c r="D200" s="44"/>
      <c r="E200" s="44"/>
      <c r="F200" s="44"/>
      <c r="G200" s="44"/>
      <c r="H200" s="44"/>
    </row>
    <row r="201" spans="3:8" s="43" customFormat="1" x14ac:dyDescent="0.35">
      <c r="C201" s="44"/>
      <c r="D201" s="44"/>
      <c r="E201" s="44"/>
      <c r="F201" s="44"/>
      <c r="G201" s="44"/>
      <c r="H201" s="44"/>
    </row>
    <row r="202" spans="3:8" s="43" customFormat="1" x14ac:dyDescent="0.35">
      <c r="C202" s="44"/>
      <c r="D202" s="44"/>
      <c r="E202" s="44"/>
      <c r="F202" s="44"/>
      <c r="G202" s="44"/>
      <c r="H202" s="44"/>
    </row>
    <row r="203" spans="3:8" s="43" customFormat="1" x14ac:dyDescent="0.35">
      <c r="C203" s="44"/>
      <c r="D203" s="44"/>
      <c r="E203" s="44"/>
      <c r="F203" s="44"/>
      <c r="G203" s="44"/>
      <c r="H203" s="44"/>
    </row>
    <row r="204" spans="3:8" s="43" customFormat="1" x14ac:dyDescent="0.35">
      <c r="C204" s="44"/>
      <c r="D204" s="44"/>
      <c r="E204" s="44"/>
      <c r="F204" s="44"/>
      <c r="G204" s="44"/>
      <c r="H204" s="44"/>
    </row>
    <row r="205" spans="3:8" s="43" customFormat="1" x14ac:dyDescent="0.35">
      <c r="C205" s="44"/>
      <c r="D205" s="44"/>
      <c r="E205" s="44"/>
      <c r="F205" s="44"/>
      <c r="G205" s="44"/>
      <c r="H205" s="44"/>
    </row>
    <row r="206" spans="3:8" s="43" customFormat="1" x14ac:dyDescent="0.35">
      <c r="C206" s="44"/>
      <c r="D206" s="44"/>
      <c r="E206" s="44"/>
      <c r="F206" s="44"/>
      <c r="G206" s="44"/>
      <c r="H206" s="44"/>
    </row>
    <row r="207" spans="3:8" s="43" customFormat="1" x14ac:dyDescent="0.35">
      <c r="C207" s="44"/>
      <c r="D207" s="44"/>
      <c r="E207" s="44"/>
      <c r="F207" s="44"/>
      <c r="G207" s="44"/>
      <c r="H207" s="44"/>
    </row>
    <row r="208" spans="3:8" s="43" customFormat="1" x14ac:dyDescent="0.35">
      <c r="C208" s="44"/>
      <c r="D208" s="44"/>
      <c r="E208" s="44"/>
      <c r="F208" s="44"/>
      <c r="G208" s="44"/>
      <c r="H208" s="44"/>
    </row>
    <row r="209" spans="3:8" s="43" customFormat="1" x14ac:dyDescent="0.35">
      <c r="C209" s="44"/>
      <c r="D209" s="44"/>
      <c r="E209" s="44"/>
      <c r="F209" s="44"/>
      <c r="G209" s="44"/>
      <c r="H209" s="44"/>
    </row>
    <row r="210" spans="3:8" s="43" customFormat="1" x14ac:dyDescent="0.35">
      <c r="C210" s="44"/>
      <c r="D210" s="44"/>
      <c r="E210" s="44"/>
      <c r="F210" s="44"/>
      <c r="G210" s="44"/>
      <c r="H210" s="44"/>
    </row>
    <row r="211" spans="3:8" s="43" customFormat="1" x14ac:dyDescent="0.35">
      <c r="C211" s="44"/>
      <c r="D211" s="44"/>
      <c r="E211" s="44"/>
      <c r="F211" s="44"/>
      <c r="G211" s="44"/>
      <c r="H211" s="44"/>
    </row>
    <row r="212" spans="3:8" s="43" customFormat="1" x14ac:dyDescent="0.35">
      <c r="C212" s="44"/>
      <c r="D212" s="44"/>
      <c r="E212" s="44"/>
      <c r="F212" s="44"/>
      <c r="G212" s="44"/>
      <c r="H212" s="44"/>
    </row>
    <row r="213" spans="3:8" s="43" customFormat="1" x14ac:dyDescent="0.35">
      <c r="C213" s="44"/>
      <c r="D213" s="44"/>
      <c r="E213" s="44"/>
      <c r="F213" s="44"/>
      <c r="G213" s="44"/>
      <c r="H213" s="44"/>
    </row>
    <row r="214" spans="3:8" s="43" customFormat="1" x14ac:dyDescent="0.35">
      <c r="C214" s="44"/>
      <c r="D214" s="44"/>
      <c r="E214" s="44"/>
      <c r="F214" s="44"/>
      <c r="G214" s="44"/>
      <c r="H214" s="44"/>
    </row>
    <row r="215" spans="3:8" s="43" customFormat="1" x14ac:dyDescent="0.35">
      <c r="C215" s="44"/>
      <c r="D215" s="44"/>
      <c r="E215" s="44"/>
      <c r="F215" s="44"/>
      <c r="G215" s="44"/>
      <c r="H215" s="44"/>
    </row>
    <row r="216" spans="3:8" s="43" customFormat="1" x14ac:dyDescent="0.35">
      <c r="C216" s="44"/>
      <c r="D216" s="44"/>
      <c r="E216" s="44"/>
      <c r="F216" s="44"/>
      <c r="G216" s="44"/>
      <c r="H216" s="44"/>
    </row>
    <row r="217" spans="3:8" s="43" customFormat="1" x14ac:dyDescent="0.35">
      <c r="C217" s="44"/>
      <c r="D217" s="44"/>
      <c r="E217" s="44"/>
      <c r="F217" s="44"/>
      <c r="G217" s="44"/>
      <c r="H217" s="44"/>
    </row>
    <row r="218" spans="3:8" s="43" customFormat="1" x14ac:dyDescent="0.35">
      <c r="C218" s="44"/>
      <c r="D218" s="44"/>
      <c r="E218" s="44"/>
      <c r="F218" s="44"/>
      <c r="G218" s="44"/>
      <c r="H218" s="44"/>
    </row>
    <row r="219" spans="3:8" s="43" customFormat="1" x14ac:dyDescent="0.35">
      <c r="C219" s="44"/>
      <c r="D219" s="44"/>
      <c r="E219" s="44"/>
      <c r="F219" s="44"/>
      <c r="G219" s="44"/>
      <c r="H219" s="44"/>
    </row>
    <row r="220" spans="3:8" s="43" customFormat="1" x14ac:dyDescent="0.35">
      <c r="C220" s="44"/>
      <c r="D220" s="44"/>
      <c r="E220" s="44"/>
      <c r="F220" s="44"/>
      <c r="G220" s="44"/>
      <c r="H220" s="44"/>
    </row>
    <row r="221" spans="3:8" s="43" customFormat="1" x14ac:dyDescent="0.35">
      <c r="C221" s="44"/>
      <c r="D221" s="44"/>
      <c r="E221" s="44"/>
      <c r="F221" s="44"/>
      <c r="G221" s="44"/>
      <c r="H221" s="44"/>
    </row>
    <row r="222" spans="3:8" s="43" customFormat="1" x14ac:dyDescent="0.35">
      <c r="C222" s="44"/>
      <c r="D222" s="44"/>
      <c r="E222" s="44"/>
      <c r="F222" s="44"/>
      <c r="G222" s="44"/>
      <c r="H222" s="44"/>
    </row>
    <row r="223" spans="3:8" s="43" customFormat="1" x14ac:dyDescent="0.35">
      <c r="C223" s="44"/>
      <c r="D223" s="44"/>
      <c r="E223" s="44"/>
      <c r="F223" s="44"/>
      <c r="G223" s="44"/>
      <c r="H223" s="44"/>
    </row>
    <row r="224" spans="3:8" s="43" customFormat="1" x14ac:dyDescent="0.35">
      <c r="C224" s="44"/>
      <c r="D224" s="44"/>
      <c r="E224" s="44"/>
      <c r="F224" s="44"/>
      <c r="G224" s="44"/>
      <c r="H224" s="44"/>
    </row>
    <row r="225" spans="3:8" s="43" customFormat="1" x14ac:dyDescent="0.35">
      <c r="C225" s="44"/>
      <c r="D225" s="44"/>
      <c r="E225" s="44"/>
      <c r="F225" s="44"/>
      <c r="G225" s="44"/>
      <c r="H225" s="44"/>
    </row>
    <row r="226" spans="3:8" s="43" customFormat="1" x14ac:dyDescent="0.35">
      <c r="C226" s="44"/>
      <c r="D226" s="44"/>
      <c r="E226" s="44"/>
      <c r="F226" s="44"/>
      <c r="G226" s="44"/>
      <c r="H226" s="44"/>
    </row>
    <row r="227" spans="3:8" s="43" customFormat="1" x14ac:dyDescent="0.35">
      <c r="C227" s="44"/>
      <c r="D227" s="44"/>
      <c r="E227" s="44"/>
      <c r="F227" s="44"/>
      <c r="G227" s="44"/>
      <c r="H227" s="44"/>
    </row>
    <row r="228" spans="3:8" s="43" customFormat="1" x14ac:dyDescent="0.35">
      <c r="C228" s="44"/>
      <c r="D228" s="44"/>
      <c r="E228" s="44"/>
      <c r="F228" s="44"/>
      <c r="G228" s="44"/>
      <c r="H228" s="44"/>
    </row>
    <row r="229" spans="3:8" s="43" customFormat="1" x14ac:dyDescent="0.35">
      <c r="C229" s="44"/>
      <c r="D229" s="44"/>
      <c r="E229" s="44"/>
      <c r="F229" s="44"/>
      <c r="G229" s="44"/>
      <c r="H229" s="44"/>
    </row>
    <row r="230" spans="3:8" s="43" customFormat="1" x14ac:dyDescent="0.35">
      <c r="C230" s="44"/>
      <c r="D230" s="44"/>
      <c r="E230" s="44"/>
      <c r="F230" s="44"/>
      <c r="G230" s="44"/>
      <c r="H230" s="44"/>
    </row>
    <row r="231" spans="3:8" s="43" customFormat="1" x14ac:dyDescent="0.35">
      <c r="C231" s="44"/>
      <c r="D231" s="44"/>
      <c r="E231" s="44"/>
      <c r="F231" s="44"/>
      <c r="G231" s="44"/>
      <c r="H231" s="44"/>
    </row>
    <row r="232" spans="3:8" s="43" customFormat="1" x14ac:dyDescent="0.35">
      <c r="C232" s="44"/>
      <c r="D232" s="44"/>
      <c r="E232" s="44"/>
      <c r="F232" s="44"/>
      <c r="G232" s="44"/>
      <c r="H232" s="44"/>
    </row>
    <row r="233" spans="3:8" s="43" customFormat="1" x14ac:dyDescent="0.35">
      <c r="C233" s="44"/>
      <c r="D233" s="44"/>
      <c r="E233" s="44"/>
      <c r="F233" s="44"/>
      <c r="G233" s="44"/>
      <c r="H233" s="44"/>
    </row>
    <row r="234" spans="3:8" s="43" customFormat="1" x14ac:dyDescent="0.35">
      <c r="C234" s="44"/>
      <c r="D234" s="44"/>
      <c r="E234" s="44"/>
      <c r="F234" s="44"/>
      <c r="G234" s="44"/>
      <c r="H234" s="44"/>
    </row>
    <row r="235" spans="3:8" s="43" customFormat="1" x14ac:dyDescent="0.35">
      <c r="C235" s="44"/>
      <c r="D235" s="44"/>
      <c r="E235" s="44"/>
      <c r="F235" s="44"/>
      <c r="G235" s="44"/>
      <c r="H235" s="44"/>
    </row>
    <row r="236" spans="3:8" s="43" customFormat="1" x14ac:dyDescent="0.35">
      <c r="C236" s="44"/>
      <c r="D236" s="44"/>
      <c r="E236" s="44"/>
      <c r="F236" s="44"/>
      <c r="G236" s="44"/>
      <c r="H236" s="44"/>
    </row>
    <row r="237" spans="3:8" s="43" customFormat="1" x14ac:dyDescent="0.35">
      <c r="C237" s="44"/>
      <c r="D237" s="44"/>
      <c r="E237" s="44"/>
      <c r="F237" s="44"/>
      <c r="G237" s="44"/>
      <c r="H237" s="44"/>
    </row>
    <row r="238" spans="3:8" s="43" customFormat="1" x14ac:dyDescent="0.35">
      <c r="C238" s="44"/>
      <c r="D238" s="44"/>
      <c r="E238" s="44"/>
      <c r="F238" s="44"/>
      <c r="G238" s="44"/>
      <c r="H238" s="44"/>
    </row>
    <row r="239" spans="3:8" s="43" customFormat="1" x14ac:dyDescent="0.35">
      <c r="C239" s="44"/>
      <c r="D239" s="44"/>
      <c r="E239" s="44"/>
      <c r="F239" s="44"/>
      <c r="G239" s="44"/>
      <c r="H239" s="44"/>
    </row>
    <row r="240" spans="3:8" s="43" customFormat="1" x14ac:dyDescent="0.35">
      <c r="C240" s="44"/>
      <c r="D240" s="44"/>
      <c r="E240" s="44"/>
      <c r="F240" s="44"/>
      <c r="G240" s="44"/>
      <c r="H240" s="44"/>
    </row>
    <row r="241" spans="3:8" s="43" customFormat="1" x14ac:dyDescent="0.35">
      <c r="C241" s="44"/>
      <c r="D241" s="44"/>
      <c r="E241" s="44"/>
      <c r="F241" s="44"/>
      <c r="G241" s="44"/>
      <c r="H241" s="44"/>
    </row>
    <row r="242" spans="3:8" s="43" customFormat="1" x14ac:dyDescent="0.35">
      <c r="C242" s="44"/>
      <c r="D242" s="44"/>
      <c r="E242" s="44"/>
      <c r="F242" s="44"/>
      <c r="G242" s="44"/>
      <c r="H242" s="44"/>
    </row>
    <row r="243" spans="3:8" s="43" customFormat="1" x14ac:dyDescent="0.35">
      <c r="C243" s="44"/>
      <c r="D243" s="44"/>
      <c r="E243" s="44"/>
      <c r="F243" s="44"/>
      <c r="G243" s="44"/>
      <c r="H243" s="44"/>
    </row>
    <row r="244" spans="3:8" s="43" customFormat="1" x14ac:dyDescent="0.35">
      <c r="C244" s="44"/>
      <c r="D244" s="44"/>
      <c r="E244" s="44"/>
      <c r="F244" s="44"/>
      <c r="G244" s="44"/>
      <c r="H244" s="44"/>
    </row>
    <row r="245" spans="3:8" s="43" customFormat="1" x14ac:dyDescent="0.35">
      <c r="C245" s="44"/>
      <c r="D245" s="44"/>
      <c r="E245" s="44"/>
      <c r="F245" s="44"/>
      <c r="G245" s="44"/>
      <c r="H245" s="44"/>
    </row>
    <row r="246" spans="3:8" s="43" customFormat="1" x14ac:dyDescent="0.35">
      <c r="C246" s="44"/>
      <c r="D246" s="44"/>
      <c r="E246" s="44"/>
      <c r="F246" s="44"/>
      <c r="G246" s="44"/>
      <c r="H246" s="44"/>
    </row>
    <row r="247" spans="3:8" s="43" customFormat="1" x14ac:dyDescent="0.35">
      <c r="C247" s="44"/>
      <c r="D247" s="44"/>
      <c r="E247" s="44"/>
      <c r="F247" s="44"/>
      <c r="G247" s="44"/>
      <c r="H247" s="44"/>
    </row>
    <row r="248" spans="3:8" s="43" customFormat="1" x14ac:dyDescent="0.35">
      <c r="C248" s="44"/>
      <c r="D248" s="44"/>
      <c r="E248" s="44"/>
      <c r="F248" s="44"/>
      <c r="G248" s="44"/>
      <c r="H248" s="44"/>
    </row>
    <row r="249" spans="3:8" s="43" customFormat="1" x14ac:dyDescent="0.35">
      <c r="C249" s="44"/>
      <c r="D249" s="44"/>
      <c r="E249" s="44"/>
      <c r="F249" s="44"/>
      <c r="G249" s="44"/>
      <c r="H249" s="44"/>
    </row>
    <row r="250" spans="3:8" s="43" customFormat="1" x14ac:dyDescent="0.35">
      <c r="C250" s="44"/>
      <c r="D250" s="44"/>
      <c r="E250" s="44"/>
      <c r="F250" s="44"/>
      <c r="G250" s="44"/>
      <c r="H250" s="44"/>
    </row>
    <row r="251" spans="3:8" s="43" customFormat="1" x14ac:dyDescent="0.35">
      <c r="C251" s="44"/>
      <c r="D251" s="44"/>
      <c r="E251" s="44"/>
      <c r="F251" s="44"/>
      <c r="G251" s="44"/>
      <c r="H251" s="44"/>
    </row>
    <row r="252" spans="3:8" s="43" customFormat="1" x14ac:dyDescent="0.35">
      <c r="C252" s="44"/>
      <c r="D252" s="44"/>
      <c r="E252" s="44"/>
      <c r="F252" s="44"/>
      <c r="G252" s="44"/>
      <c r="H252" s="44"/>
    </row>
    <row r="253" spans="3:8" s="43" customFormat="1" x14ac:dyDescent="0.35">
      <c r="C253" s="44"/>
      <c r="D253" s="44"/>
      <c r="E253" s="44"/>
      <c r="F253" s="44"/>
      <c r="G253" s="44"/>
      <c r="H253" s="44"/>
    </row>
    <row r="254" spans="3:8" s="43" customFormat="1" x14ac:dyDescent="0.35">
      <c r="C254" s="44"/>
      <c r="D254" s="44"/>
      <c r="E254" s="44"/>
      <c r="F254" s="44"/>
      <c r="G254" s="44"/>
      <c r="H254" s="44"/>
    </row>
    <row r="255" spans="3:8" s="43" customFormat="1" x14ac:dyDescent="0.35">
      <c r="C255" s="44"/>
      <c r="D255" s="44"/>
      <c r="E255" s="44"/>
      <c r="F255" s="44"/>
      <c r="G255" s="44"/>
      <c r="H255" s="44"/>
    </row>
    <row r="256" spans="3:8" s="43" customFormat="1" x14ac:dyDescent="0.35">
      <c r="C256" s="44"/>
      <c r="D256" s="44"/>
      <c r="E256" s="44"/>
      <c r="F256" s="44"/>
      <c r="G256" s="44"/>
      <c r="H256" s="44"/>
    </row>
    <row r="257" spans="3:8" s="43" customFormat="1" x14ac:dyDescent="0.35">
      <c r="C257" s="44"/>
      <c r="D257" s="44"/>
      <c r="E257" s="44"/>
      <c r="F257" s="44"/>
      <c r="G257" s="44"/>
      <c r="H257" s="44"/>
    </row>
    <row r="258" spans="3:8" s="43" customFormat="1" x14ac:dyDescent="0.35">
      <c r="C258" s="44"/>
      <c r="D258" s="44"/>
      <c r="E258" s="44"/>
      <c r="F258" s="44"/>
      <c r="G258" s="44"/>
      <c r="H258" s="44"/>
    </row>
    <row r="259" spans="3:8" s="43" customFormat="1" x14ac:dyDescent="0.35">
      <c r="C259" s="44"/>
      <c r="D259" s="44"/>
      <c r="E259" s="44"/>
      <c r="F259" s="44"/>
      <c r="G259" s="44"/>
      <c r="H259" s="44"/>
    </row>
    <row r="260" spans="3:8" s="43" customFormat="1" x14ac:dyDescent="0.35">
      <c r="C260" s="44"/>
      <c r="D260" s="44"/>
      <c r="E260" s="44"/>
      <c r="F260" s="44"/>
      <c r="G260" s="44"/>
      <c r="H260" s="44"/>
    </row>
    <row r="261" spans="3:8" s="43" customFormat="1" x14ac:dyDescent="0.35">
      <c r="C261" s="44"/>
      <c r="D261" s="44"/>
      <c r="E261" s="44"/>
      <c r="F261" s="44"/>
      <c r="G261" s="44"/>
      <c r="H261" s="44"/>
    </row>
    <row r="262" spans="3:8" s="43" customFormat="1" x14ac:dyDescent="0.35">
      <c r="C262" s="44"/>
      <c r="D262" s="44"/>
      <c r="E262" s="44"/>
      <c r="F262" s="44"/>
      <c r="G262" s="44"/>
      <c r="H262" s="44"/>
    </row>
    <row r="263" spans="3:8" s="43" customFormat="1" x14ac:dyDescent="0.35">
      <c r="C263" s="44"/>
      <c r="D263" s="44"/>
      <c r="E263" s="44"/>
      <c r="F263" s="44"/>
      <c r="G263" s="44"/>
      <c r="H263" s="44"/>
    </row>
    <row r="264" spans="3:8" s="43" customFormat="1" x14ac:dyDescent="0.35">
      <c r="C264" s="44"/>
      <c r="D264" s="44"/>
      <c r="E264" s="44"/>
      <c r="F264" s="44"/>
      <c r="G264" s="44"/>
      <c r="H264" s="44"/>
    </row>
    <row r="265" spans="3:8" s="43" customFormat="1" x14ac:dyDescent="0.35">
      <c r="C265" s="44"/>
      <c r="D265" s="44"/>
      <c r="E265" s="44"/>
      <c r="F265" s="44"/>
      <c r="G265" s="44"/>
      <c r="H265" s="44"/>
    </row>
    <row r="266" spans="3:8" s="43" customFormat="1" x14ac:dyDescent="0.35">
      <c r="C266" s="44"/>
      <c r="D266" s="44"/>
      <c r="E266" s="44"/>
      <c r="F266" s="44"/>
      <c r="G266" s="44"/>
      <c r="H266" s="44"/>
    </row>
    <row r="267" spans="3:8" s="43" customFormat="1" x14ac:dyDescent="0.35">
      <c r="C267" s="44"/>
      <c r="D267" s="44"/>
      <c r="E267" s="44"/>
      <c r="F267" s="44"/>
      <c r="G267" s="44"/>
      <c r="H267" s="44"/>
    </row>
    <row r="268" spans="3:8" s="43" customFormat="1" x14ac:dyDescent="0.35">
      <c r="C268" s="44"/>
      <c r="D268" s="44"/>
      <c r="E268" s="44"/>
      <c r="F268" s="44"/>
      <c r="G268" s="44"/>
      <c r="H268" s="44"/>
    </row>
    <row r="269" spans="3:8" s="43" customFormat="1" x14ac:dyDescent="0.35">
      <c r="C269" s="44"/>
      <c r="D269" s="44"/>
      <c r="E269" s="44"/>
      <c r="F269" s="44"/>
      <c r="G269" s="44"/>
      <c r="H269" s="44"/>
    </row>
    <row r="270" spans="3:8" s="43" customFormat="1" x14ac:dyDescent="0.35">
      <c r="C270" s="44"/>
      <c r="D270" s="44"/>
      <c r="E270" s="44"/>
      <c r="F270" s="44"/>
      <c r="G270" s="44"/>
      <c r="H270" s="44"/>
    </row>
    <row r="271" spans="3:8" s="43" customFormat="1" x14ac:dyDescent="0.35">
      <c r="C271" s="44"/>
      <c r="D271" s="44"/>
      <c r="E271" s="44"/>
      <c r="F271" s="44"/>
      <c r="G271" s="44"/>
      <c r="H271" s="44"/>
    </row>
    <row r="272" spans="3:8" s="43" customFormat="1" x14ac:dyDescent="0.35">
      <c r="C272" s="44"/>
      <c r="D272" s="44"/>
      <c r="E272" s="44"/>
      <c r="F272" s="44"/>
      <c r="G272" s="44"/>
      <c r="H272" s="44"/>
    </row>
    <row r="273" spans="3:8" s="43" customFormat="1" x14ac:dyDescent="0.35">
      <c r="C273" s="44"/>
      <c r="D273" s="44"/>
      <c r="E273" s="44"/>
      <c r="F273" s="44"/>
      <c r="G273" s="44"/>
      <c r="H273" s="44"/>
    </row>
    <row r="274" spans="3:8" s="43" customFormat="1" x14ac:dyDescent="0.35">
      <c r="C274" s="44"/>
      <c r="D274" s="44"/>
      <c r="E274" s="44"/>
      <c r="F274" s="44"/>
      <c r="G274" s="44"/>
      <c r="H274" s="44"/>
    </row>
    <row r="275" spans="3:8" s="43" customFormat="1" x14ac:dyDescent="0.35">
      <c r="C275" s="44"/>
      <c r="D275" s="44"/>
      <c r="E275" s="44"/>
      <c r="F275" s="44"/>
      <c r="G275" s="44"/>
      <c r="H275" s="44"/>
    </row>
    <row r="276" spans="3:8" s="43" customFormat="1" x14ac:dyDescent="0.35">
      <c r="C276" s="44"/>
      <c r="D276" s="44"/>
      <c r="E276" s="44"/>
      <c r="F276" s="44"/>
      <c r="G276" s="44"/>
      <c r="H276" s="44"/>
    </row>
    <row r="277" spans="3:8" s="43" customFormat="1" x14ac:dyDescent="0.35">
      <c r="C277" s="44"/>
      <c r="D277" s="44"/>
      <c r="E277" s="44"/>
      <c r="F277" s="44"/>
      <c r="G277" s="44"/>
      <c r="H277" s="44"/>
    </row>
    <row r="278" spans="3:8" s="43" customFormat="1" x14ac:dyDescent="0.35">
      <c r="C278" s="44"/>
      <c r="D278" s="44"/>
      <c r="E278" s="44"/>
      <c r="F278" s="44"/>
      <c r="G278" s="44"/>
      <c r="H278" s="44"/>
    </row>
    <row r="279" spans="3:8" s="43" customFormat="1" x14ac:dyDescent="0.35">
      <c r="C279" s="44"/>
      <c r="D279" s="44"/>
      <c r="E279" s="44"/>
      <c r="F279" s="44"/>
      <c r="G279" s="44"/>
      <c r="H279" s="44"/>
    </row>
    <row r="280" spans="3:8" s="43" customFormat="1" x14ac:dyDescent="0.35">
      <c r="C280" s="44"/>
      <c r="D280" s="44"/>
      <c r="E280" s="44"/>
      <c r="F280" s="44"/>
      <c r="G280" s="44"/>
      <c r="H280" s="44"/>
    </row>
    <row r="281" spans="3:8" s="43" customFormat="1" x14ac:dyDescent="0.35">
      <c r="C281" s="44"/>
      <c r="D281" s="44"/>
      <c r="E281" s="44"/>
      <c r="F281" s="44"/>
      <c r="G281" s="44"/>
      <c r="H281" s="44"/>
    </row>
    <row r="282" spans="3:8" s="43" customFormat="1" x14ac:dyDescent="0.35">
      <c r="C282" s="44"/>
      <c r="D282" s="44"/>
      <c r="E282" s="44"/>
      <c r="F282" s="44"/>
      <c r="G282" s="44"/>
      <c r="H282" s="44"/>
    </row>
    <row r="283" spans="3:8" s="43" customFormat="1" x14ac:dyDescent="0.35">
      <c r="C283" s="44"/>
      <c r="D283" s="44"/>
      <c r="E283" s="44"/>
      <c r="F283" s="44"/>
      <c r="G283" s="44"/>
      <c r="H283" s="44"/>
    </row>
    <row r="284" spans="3:8" s="43" customFormat="1" x14ac:dyDescent="0.35">
      <c r="C284" s="44"/>
      <c r="D284" s="44"/>
      <c r="E284" s="44"/>
      <c r="F284" s="44"/>
      <c r="G284" s="44"/>
      <c r="H284" s="44"/>
    </row>
    <row r="285" spans="3:8" s="43" customFormat="1" x14ac:dyDescent="0.35">
      <c r="C285" s="44"/>
      <c r="D285" s="44"/>
      <c r="E285" s="44"/>
      <c r="F285" s="44"/>
      <c r="G285" s="44"/>
      <c r="H285" s="44"/>
    </row>
    <row r="286" spans="3:8" s="43" customFormat="1" x14ac:dyDescent="0.35">
      <c r="C286" s="44"/>
      <c r="D286" s="44"/>
      <c r="E286" s="44"/>
      <c r="F286" s="44"/>
      <c r="G286" s="44"/>
      <c r="H286" s="44"/>
    </row>
    <row r="287" spans="3:8" s="43" customFormat="1" x14ac:dyDescent="0.35">
      <c r="C287" s="44"/>
      <c r="D287" s="44"/>
      <c r="E287" s="44"/>
      <c r="F287" s="44"/>
      <c r="G287" s="44"/>
      <c r="H287" s="44"/>
    </row>
    <row r="288" spans="3:8" s="43" customFormat="1" x14ac:dyDescent="0.35">
      <c r="C288" s="44"/>
      <c r="D288" s="44"/>
      <c r="E288" s="44"/>
      <c r="F288" s="44"/>
      <c r="G288" s="44"/>
      <c r="H288" s="44"/>
    </row>
    <row r="289" spans="3:8" s="43" customFormat="1" x14ac:dyDescent="0.35">
      <c r="C289" s="44"/>
      <c r="D289" s="44"/>
      <c r="E289" s="44"/>
      <c r="F289" s="44"/>
      <c r="G289" s="44"/>
      <c r="H289" s="44"/>
    </row>
    <row r="290" spans="3:8" s="43" customFormat="1" x14ac:dyDescent="0.35">
      <c r="C290" s="44"/>
      <c r="D290" s="44"/>
      <c r="E290" s="44"/>
      <c r="F290" s="44"/>
      <c r="G290" s="44"/>
      <c r="H290" s="44"/>
    </row>
    <row r="291" spans="3:8" s="43" customFormat="1" x14ac:dyDescent="0.35">
      <c r="C291" s="44"/>
      <c r="D291" s="44"/>
      <c r="E291" s="44"/>
      <c r="F291" s="44"/>
      <c r="G291" s="44"/>
      <c r="H291" s="44"/>
    </row>
    <row r="292" spans="3:8" s="43" customFormat="1" x14ac:dyDescent="0.35">
      <c r="C292" s="44"/>
      <c r="D292" s="44"/>
      <c r="E292" s="44"/>
      <c r="F292" s="44"/>
      <c r="G292" s="44"/>
      <c r="H292" s="44"/>
    </row>
    <row r="293" spans="3:8" s="43" customFormat="1" x14ac:dyDescent="0.35">
      <c r="C293" s="44"/>
      <c r="D293" s="44"/>
      <c r="E293" s="44"/>
      <c r="F293" s="44"/>
      <c r="G293" s="44"/>
      <c r="H293" s="44"/>
    </row>
    <row r="294" spans="3:8" s="43" customFormat="1" x14ac:dyDescent="0.35">
      <c r="C294" s="44"/>
      <c r="D294" s="44"/>
      <c r="E294" s="44"/>
      <c r="F294" s="44"/>
      <c r="G294" s="44"/>
      <c r="H294" s="44"/>
    </row>
    <row r="295" spans="3:8" s="43" customFormat="1" x14ac:dyDescent="0.35">
      <c r="C295" s="44"/>
      <c r="D295" s="44"/>
      <c r="E295" s="44"/>
      <c r="F295" s="44"/>
      <c r="G295" s="44"/>
      <c r="H295" s="44"/>
    </row>
  </sheetData>
  <pageMargins left="0.7" right="0.7" top="0.75" bottom="0.75" header="0.3" footer="0.3"/>
  <pageSetup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</sheetPr>
  <dimension ref="A1:AF36"/>
  <sheetViews>
    <sheetView zoomScale="80" zoomScaleNormal="80" workbookViewId="0">
      <pane xSplit="2" topLeftCell="C1" activePane="topRight" state="frozen"/>
      <selection pane="topRight" activeCell="D3" sqref="D3"/>
    </sheetView>
  </sheetViews>
  <sheetFormatPr defaultRowHeight="14.5" x14ac:dyDescent="0.35"/>
  <cols>
    <col min="1" max="1" width="38.26953125" customWidth="1"/>
    <col min="2" max="4" width="11.54296875" bestFit="1" customWidth="1"/>
    <col min="5" max="5" width="3.453125" style="1" customWidth="1"/>
    <col min="6" max="7" width="10.54296875" bestFit="1" customWidth="1"/>
    <col min="8" max="8" width="3.81640625" style="289" customWidth="1"/>
    <col min="9" max="9" width="11.54296875" bestFit="1" customWidth="1"/>
    <col min="10" max="10" width="11.54296875" style="102" bestFit="1" customWidth="1"/>
    <col min="11" max="18" width="10.54296875" style="102" bestFit="1" customWidth="1"/>
    <col min="19" max="20" width="11.54296875" style="102" bestFit="1" customWidth="1"/>
    <col min="21" max="22" width="11.54296875" bestFit="1" customWidth="1"/>
    <col min="23" max="30" width="10.54296875" bestFit="1" customWidth="1"/>
    <col min="31" max="32" width="11.54296875" bestFit="1" customWidth="1"/>
  </cols>
  <sheetData>
    <row r="1" spans="1:32" ht="18.5" x14ac:dyDescent="0.45">
      <c r="A1" s="92" t="s">
        <v>52</v>
      </c>
      <c r="J1" s="97"/>
      <c r="K1" s="97"/>
      <c r="L1" s="97"/>
    </row>
    <row r="2" spans="1:32" ht="15.5" x14ac:dyDescent="0.35">
      <c r="A2" s="252" t="s">
        <v>749</v>
      </c>
      <c r="J2" s="97"/>
      <c r="K2" s="97"/>
      <c r="L2" s="97"/>
    </row>
    <row r="3" spans="1:32" ht="20.5" x14ac:dyDescent="0.45">
      <c r="A3" s="93" t="s">
        <v>592</v>
      </c>
      <c r="D3" s="1729" t="s">
        <v>700</v>
      </c>
      <c r="J3" s="97"/>
      <c r="K3" s="97"/>
      <c r="L3" s="1692" t="s">
        <v>760</v>
      </c>
    </row>
    <row r="4" spans="1:32" ht="28.75" customHeight="1" x14ac:dyDescent="0.5">
      <c r="A4" s="120"/>
      <c r="J4" s="97"/>
      <c r="K4" s="97"/>
      <c r="L4" s="97"/>
    </row>
    <row r="7" spans="1:32" ht="52.5" x14ac:dyDescent="0.35">
      <c r="A7" s="94" t="s">
        <v>517</v>
      </c>
      <c r="B7" s="486">
        <v>2025</v>
      </c>
      <c r="C7" s="486">
        <v>2026</v>
      </c>
      <c r="D7" s="487" t="s">
        <v>722</v>
      </c>
      <c r="E7" s="1597"/>
      <c r="F7" s="1596" t="s">
        <v>715</v>
      </c>
      <c r="G7" s="1596" t="s">
        <v>716</v>
      </c>
      <c r="H7" s="804"/>
      <c r="I7" s="818">
        <v>45658</v>
      </c>
      <c r="J7" s="819">
        <v>45689</v>
      </c>
      <c r="K7" s="819">
        <v>45717</v>
      </c>
      <c r="L7" s="819">
        <v>45748</v>
      </c>
      <c r="M7" s="819">
        <v>45778</v>
      </c>
      <c r="N7" s="819">
        <v>45809</v>
      </c>
      <c r="O7" s="819">
        <v>45839</v>
      </c>
      <c r="P7" s="819">
        <v>45870</v>
      </c>
      <c r="Q7" s="819">
        <v>45901</v>
      </c>
      <c r="R7" s="819">
        <v>45931</v>
      </c>
      <c r="S7" s="819">
        <v>45962</v>
      </c>
      <c r="T7" s="819">
        <v>45992</v>
      </c>
      <c r="U7" s="818">
        <v>46023</v>
      </c>
      <c r="V7" s="819">
        <v>46054</v>
      </c>
      <c r="W7" s="819">
        <v>46082</v>
      </c>
      <c r="X7" s="819">
        <v>46113</v>
      </c>
      <c r="Y7" s="819">
        <v>46143</v>
      </c>
      <c r="Z7" s="819">
        <v>46174</v>
      </c>
      <c r="AA7" s="819">
        <v>46204</v>
      </c>
      <c r="AB7" s="819">
        <v>46235</v>
      </c>
      <c r="AC7" s="819">
        <v>46266</v>
      </c>
      <c r="AD7" s="819">
        <v>46296</v>
      </c>
      <c r="AE7" s="819">
        <v>46327</v>
      </c>
      <c r="AF7" s="820">
        <v>46357</v>
      </c>
    </row>
    <row r="8" spans="1:32" x14ac:dyDescent="0.35">
      <c r="A8" s="94" t="s">
        <v>231</v>
      </c>
      <c r="B8" s="805">
        <v>365</v>
      </c>
      <c r="C8" s="805">
        <v>365</v>
      </c>
      <c r="D8" s="805">
        <v>366</v>
      </c>
      <c r="E8" s="1645"/>
      <c r="F8" s="805"/>
      <c r="G8" s="805"/>
      <c r="H8" s="800"/>
      <c r="I8" s="815">
        <v>31</v>
      </c>
      <c r="J8" s="821">
        <v>28</v>
      </c>
      <c r="K8" s="821">
        <v>31</v>
      </c>
      <c r="L8" s="821">
        <v>30</v>
      </c>
      <c r="M8" s="821">
        <v>31</v>
      </c>
      <c r="N8" s="821">
        <v>30</v>
      </c>
      <c r="O8" s="821">
        <v>31</v>
      </c>
      <c r="P8" s="821">
        <v>31</v>
      </c>
      <c r="Q8" s="821">
        <v>30</v>
      </c>
      <c r="R8" s="821">
        <v>31</v>
      </c>
      <c r="S8" s="821">
        <v>30</v>
      </c>
      <c r="T8" s="821">
        <v>31</v>
      </c>
      <c r="U8" s="815">
        <v>31</v>
      </c>
      <c r="V8" s="821">
        <v>28</v>
      </c>
      <c r="W8" s="821">
        <v>31</v>
      </c>
      <c r="X8" s="821">
        <v>30</v>
      </c>
      <c r="Y8" s="821">
        <v>31</v>
      </c>
      <c r="Z8" s="821">
        <v>30</v>
      </c>
      <c r="AA8" s="821">
        <v>31</v>
      </c>
      <c r="AB8" s="821">
        <v>31</v>
      </c>
      <c r="AC8" s="821">
        <v>30</v>
      </c>
      <c r="AD8" s="821">
        <v>31</v>
      </c>
      <c r="AE8" s="821">
        <v>30</v>
      </c>
      <c r="AF8" s="822">
        <v>31</v>
      </c>
    </row>
    <row r="9" spans="1:32" x14ac:dyDescent="0.35">
      <c r="A9" s="94" t="s">
        <v>569</v>
      </c>
      <c r="B9" s="806"/>
      <c r="C9" s="806"/>
      <c r="D9" s="806"/>
      <c r="E9" s="1646"/>
      <c r="F9" s="806"/>
      <c r="G9" s="806"/>
      <c r="I9" s="816">
        <v>1</v>
      </c>
      <c r="J9" s="103">
        <v>2</v>
      </c>
      <c r="K9" s="103">
        <v>5</v>
      </c>
      <c r="L9" s="103">
        <v>10</v>
      </c>
      <c r="M9" s="103">
        <v>12</v>
      </c>
      <c r="N9" s="103">
        <v>11</v>
      </c>
      <c r="O9" s="103">
        <v>7</v>
      </c>
      <c r="P9" s="103">
        <v>6</v>
      </c>
      <c r="Q9" s="103">
        <v>8</v>
      </c>
      <c r="R9" s="103">
        <v>9</v>
      </c>
      <c r="S9" s="103">
        <v>4</v>
      </c>
      <c r="T9" s="103">
        <v>3</v>
      </c>
      <c r="U9" s="816">
        <v>1</v>
      </c>
      <c r="V9" s="103">
        <v>2</v>
      </c>
      <c r="W9" s="103">
        <v>5</v>
      </c>
      <c r="X9" s="103">
        <v>11</v>
      </c>
      <c r="Y9" s="103">
        <v>12</v>
      </c>
      <c r="Z9" s="103">
        <v>10</v>
      </c>
      <c r="AA9" s="103">
        <v>7</v>
      </c>
      <c r="AB9" s="103">
        <v>6</v>
      </c>
      <c r="AC9" s="103">
        <v>8</v>
      </c>
      <c r="AD9" s="103">
        <v>9</v>
      </c>
      <c r="AE9" s="103">
        <v>4</v>
      </c>
      <c r="AF9" s="817">
        <v>3</v>
      </c>
    </row>
    <row r="10" spans="1:32" x14ac:dyDescent="0.35">
      <c r="A10" s="94" t="s">
        <v>570</v>
      </c>
      <c r="B10" s="1129">
        <v>4.6274999999999995</v>
      </c>
      <c r="C10" s="1129">
        <v>4.4749999999999988</v>
      </c>
      <c r="D10" s="1129">
        <v>4.2974999999999994</v>
      </c>
      <c r="E10" s="1647"/>
      <c r="F10" s="1129">
        <v>0.33000000000000007</v>
      </c>
      <c r="G10" s="1129">
        <v>-0.15250000000000075</v>
      </c>
      <c r="H10" s="1130"/>
      <c r="I10" s="1131">
        <v>7.12</v>
      </c>
      <c r="J10" s="1132">
        <v>6.58</v>
      </c>
      <c r="K10" s="1132">
        <v>4.41</v>
      </c>
      <c r="L10" s="1132">
        <v>3.51</v>
      </c>
      <c r="M10" s="1132">
        <v>3.29</v>
      </c>
      <c r="N10" s="1132">
        <v>3.48</v>
      </c>
      <c r="O10" s="1132">
        <v>3.95</v>
      </c>
      <c r="P10" s="1132">
        <v>4.03</v>
      </c>
      <c r="Q10" s="1132">
        <v>3.9</v>
      </c>
      <c r="R10" s="1132">
        <v>3.79</v>
      </c>
      <c r="S10" s="1132">
        <v>5.03</v>
      </c>
      <c r="T10" s="1132">
        <v>6.44</v>
      </c>
      <c r="U10" s="1131">
        <v>6.71</v>
      </c>
      <c r="V10" s="1132">
        <v>6.35</v>
      </c>
      <c r="W10" s="1132">
        <v>4.74</v>
      </c>
      <c r="X10" s="1132">
        <v>3.29</v>
      </c>
      <c r="Y10" s="1132">
        <v>3.27</v>
      </c>
      <c r="Z10" s="1132">
        <v>3.37</v>
      </c>
      <c r="AA10" s="1132">
        <v>3.76</v>
      </c>
      <c r="AB10" s="1132">
        <v>3.8</v>
      </c>
      <c r="AC10" s="1132">
        <v>3.74</v>
      </c>
      <c r="AD10" s="1132">
        <v>3.69</v>
      </c>
      <c r="AE10" s="1132">
        <v>4.8600000000000003</v>
      </c>
      <c r="AF10" s="1133">
        <v>6.12</v>
      </c>
    </row>
    <row r="11" spans="1:32" ht="15" thickBot="1" x14ac:dyDescent="0.4">
      <c r="B11" s="806"/>
      <c r="C11" s="806"/>
      <c r="D11" s="806"/>
      <c r="E11" s="1646"/>
      <c r="F11" s="806"/>
      <c r="G11" s="806"/>
      <c r="I11" s="816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816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817"/>
    </row>
    <row r="12" spans="1:32" ht="15" thickTop="1" x14ac:dyDescent="0.35">
      <c r="A12" s="94" t="s">
        <v>571</v>
      </c>
      <c r="B12" s="266" t="s">
        <v>757</v>
      </c>
      <c r="C12" s="267" t="s">
        <v>757</v>
      </c>
      <c r="D12" s="267" t="s">
        <v>757</v>
      </c>
      <c r="E12" s="1641"/>
      <c r="F12" s="267" t="s">
        <v>757</v>
      </c>
      <c r="G12" s="677" t="s">
        <v>757</v>
      </c>
      <c r="H12" s="801"/>
      <c r="I12" s="266" t="s">
        <v>757</v>
      </c>
      <c r="J12" s="613" t="s">
        <v>757</v>
      </c>
      <c r="K12" s="613" t="s">
        <v>757</v>
      </c>
      <c r="L12" s="613" t="s">
        <v>757</v>
      </c>
      <c r="M12" s="613" t="s">
        <v>757</v>
      </c>
      <c r="N12" s="613" t="s">
        <v>757</v>
      </c>
      <c r="O12" s="613" t="s">
        <v>757</v>
      </c>
      <c r="P12" s="613" t="s">
        <v>757</v>
      </c>
      <c r="Q12" s="613" t="s">
        <v>757</v>
      </c>
      <c r="R12" s="613" t="s">
        <v>757</v>
      </c>
      <c r="S12" s="613" t="s">
        <v>757</v>
      </c>
      <c r="T12" s="613" t="s">
        <v>757</v>
      </c>
      <c r="U12" s="1240" t="s">
        <v>757</v>
      </c>
      <c r="V12" s="613" t="s">
        <v>757</v>
      </c>
      <c r="W12" s="613" t="s">
        <v>757</v>
      </c>
      <c r="X12" s="613" t="s">
        <v>757</v>
      </c>
      <c r="Y12" s="613" t="s">
        <v>757</v>
      </c>
      <c r="Z12" s="613" t="s">
        <v>757</v>
      </c>
      <c r="AA12" s="613" t="s">
        <v>757</v>
      </c>
      <c r="AB12" s="613" t="s">
        <v>757</v>
      </c>
      <c r="AC12" s="613" t="s">
        <v>757</v>
      </c>
      <c r="AD12" s="613" t="s">
        <v>757</v>
      </c>
      <c r="AE12" s="613" t="s">
        <v>757</v>
      </c>
      <c r="AF12" s="614" t="s">
        <v>757</v>
      </c>
    </row>
    <row r="13" spans="1:32" x14ac:dyDescent="0.35">
      <c r="A13" s="94" t="s">
        <v>572</v>
      </c>
      <c r="B13" s="268" t="s">
        <v>757</v>
      </c>
      <c r="C13" s="269" t="s">
        <v>757</v>
      </c>
      <c r="D13" s="269" t="s">
        <v>757</v>
      </c>
      <c r="E13" s="801"/>
      <c r="F13" s="269" t="s">
        <v>757</v>
      </c>
      <c r="G13" s="753" t="s">
        <v>757</v>
      </c>
      <c r="H13" s="801"/>
      <c r="I13" s="268" t="s">
        <v>757</v>
      </c>
      <c r="J13" s="792" t="s">
        <v>757</v>
      </c>
      <c r="K13" s="792" t="s">
        <v>757</v>
      </c>
      <c r="L13" s="792" t="s">
        <v>757</v>
      </c>
      <c r="M13" s="792" t="s">
        <v>757</v>
      </c>
      <c r="N13" s="792" t="s">
        <v>757</v>
      </c>
      <c r="O13" s="792" t="s">
        <v>757</v>
      </c>
      <c r="P13" s="792" t="s">
        <v>757</v>
      </c>
      <c r="Q13" s="792" t="s">
        <v>757</v>
      </c>
      <c r="R13" s="792" t="s">
        <v>757</v>
      </c>
      <c r="S13" s="792" t="s">
        <v>757</v>
      </c>
      <c r="T13" s="792" t="s">
        <v>757</v>
      </c>
      <c r="U13" s="1241" t="s">
        <v>757</v>
      </c>
      <c r="V13" s="792" t="s">
        <v>757</v>
      </c>
      <c r="W13" s="792" t="s">
        <v>757</v>
      </c>
      <c r="X13" s="792" t="s">
        <v>757</v>
      </c>
      <c r="Y13" s="792" t="s">
        <v>757</v>
      </c>
      <c r="Z13" s="792" t="s">
        <v>757</v>
      </c>
      <c r="AA13" s="792" t="s">
        <v>757</v>
      </c>
      <c r="AB13" s="792" t="s">
        <v>757</v>
      </c>
      <c r="AC13" s="792" t="s">
        <v>757</v>
      </c>
      <c r="AD13" s="792" t="s">
        <v>757</v>
      </c>
      <c r="AE13" s="792" t="s">
        <v>757</v>
      </c>
      <c r="AF13" s="793" t="s">
        <v>757</v>
      </c>
    </row>
    <row r="14" spans="1:32" x14ac:dyDescent="0.35">
      <c r="A14" s="94" t="s">
        <v>573</v>
      </c>
      <c r="B14" s="268" t="s">
        <v>757</v>
      </c>
      <c r="C14" s="269" t="s">
        <v>757</v>
      </c>
      <c r="D14" s="269" t="s">
        <v>757</v>
      </c>
      <c r="E14" s="801"/>
      <c r="F14" s="269" t="s">
        <v>757</v>
      </c>
      <c r="G14" s="753" t="s">
        <v>757</v>
      </c>
      <c r="H14" s="801"/>
      <c r="I14" s="268" t="s">
        <v>757</v>
      </c>
      <c r="J14" s="792" t="s">
        <v>757</v>
      </c>
      <c r="K14" s="792" t="s">
        <v>757</v>
      </c>
      <c r="L14" s="792" t="s">
        <v>757</v>
      </c>
      <c r="M14" s="792" t="s">
        <v>757</v>
      </c>
      <c r="N14" s="792" t="s">
        <v>757</v>
      </c>
      <c r="O14" s="792" t="s">
        <v>757</v>
      </c>
      <c r="P14" s="792" t="s">
        <v>757</v>
      </c>
      <c r="Q14" s="792" t="s">
        <v>757</v>
      </c>
      <c r="R14" s="792" t="s">
        <v>757</v>
      </c>
      <c r="S14" s="792" t="s">
        <v>757</v>
      </c>
      <c r="T14" s="792" t="s">
        <v>757</v>
      </c>
      <c r="U14" s="1241" t="s">
        <v>757</v>
      </c>
      <c r="V14" s="792" t="s">
        <v>757</v>
      </c>
      <c r="W14" s="792" t="s">
        <v>757</v>
      </c>
      <c r="X14" s="792" t="s">
        <v>757</v>
      </c>
      <c r="Y14" s="792" t="s">
        <v>757</v>
      </c>
      <c r="Z14" s="792" t="s">
        <v>757</v>
      </c>
      <c r="AA14" s="792" t="s">
        <v>757</v>
      </c>
      <c r="AB14" s="792" t="s">
        <v>757</v>
      </c>
      <c r="AC14" s="792" t="s">
        <v>757</v>
      </c>
      <c r="AD14" s="792" t="s">
        <v>757</v>
      </c>
      <c r="AE14" s="792" t="s">
        <v>757</v>
      </c>
      <c r="AF14" s="793" t="s">
        <v>757</v>
      </c>
    </row>
    <row r="15" spans="1:32" x14ac:dyDescent="0.35">
      <c r="A15" s="94" t="s">
        <v>574</v>
      </c>
      <c r="B15" s="268" t="s">
        <v>757</v>
      </c>
      <c r="C15" s="269" t="s">
        <v>757</v>
      </c>
      <c r="D15" s="269" t="s">
        <v>757</v>
      </c>
      <c r="E15" s="801"/>
      <c r="F15" s="269" t="s">
        <v>757</v>
      </c>
      <c r="G15" s="753" t="s">
        <v>757</v>
      </c>
      <c r="H15" s="801"/>
      <c r="I15" s="268" t="s">
        <v>757</v>
      </c>
      <c r="J15" s="792" t="s">
        <v>757</v>
      </c>
      <c r="K15" s="792" t="s">
        <v>757</v>
      </c>
      <c r="L15" s="792" t="s">
        <v>757</v>
      </c>
      <c r="M15" s="792" t="s">
        <v>757</v>
      </c>
      <c r="N15" s="792" t="s">
        <v>757</v>
      </c>
      <c r="O15" s="792" t="s">
        <v>757</v>
      </c>
      <c r="P15" s="792" t="s">
        <v>757</v>
      </c>
      <c r="Q15" s="792" t="s">
        <v>757</v>
      </c>
      <c r="R15" s="792" t="s">
        <v>757</v>
      </c>
      <c r="S15" s="792" t="s">
        <v>757</v>
      </c>
      <c r="T15" s="792" t="s">
        <v>757</v>
      </c>
      <c r="U15" s="1241" t="s">
        <v>757</v>
      </c>
      <c r="V15" s="792" t="s">
        <v>757</v>
      </c>
      <c r="W15" s="792" t="s">
        <v>757</v>
      </c>
      <c r="X15" s="792" t="s">
        <v>757</v>
      </c>
      <c r="Y15" s="792" t="s">
        <v>757</v>
      </c>
      <c r="Z15" s="792" t="s">
        <v>757</v>
      </c>
      <c r="AA15" s="792" t="s">
        <v>757</v>
      </c>
      <c r="AB15" s="792" t="s">
        <v>757</v>
      </c>
      <c r="AC15" s="792" t="s">
        <v>757</v>
      </c>
      <c r="AD15" s="792" t="s">
        <v>757</v>
      </c>
      <c r="AE15" s="792" t="s">
        <v>757</v>
      </c>
      <c r="AF15" s="793" t="s">
        <v>757</v>
      </c>
    </row>
    <row r="16" spans="1:32" ht="15" thickBot="1" x14ac:dyDescent="0.4">
      <c r="A16" s="94" t="s">
        <v>575</v>
      </c>
      <c r="B16" s="271" t="s">
        <v>757</v>
      </c>
      <c r="C16" s="272" t="s">
        <v>757</v>
      </c>
      <c r="D16" s="272" t="s">
        <v>757</v>
      </c>
      <c r="E16" s="1642"/>
      <c r="F16" s="272" t="s">
        <v>757</v>
      </c>
      <c r="G16" s="678" t="s">
        <v>757</v>
      </c>
      <c r="H16" s="801"/>
      <c r="I16" s="271" t="s">
        <v>757</v>
      </c>
      <c r="J16" s="794" t="s">
        <v>757</v>
      </c>
      <c r="K16" s="794" t="s">
        <v>757</v>
      </c>
      <c r="L16" s="794" t="s">
        <v>757</v>
      </c>
      <c r="M16" s="794" t="s">
        <v>757</v>
      </c>
      <c r="N16" s="794" t="s">
        <v>757</v>
      </c>
      <c r="O16" s="794" t="s">
        <v>757</v>
      </c>
      <c r="P16" s="794" t="s">
        <v>757</v>
      </c>
      <c r="Q16" s="794" t="s">
        <v>757</v>
      </c>
      <c r="R16" s="794" t="s">
        <v>757</v>
      </c>
      <c r="S16" s="794" t="s">
        <v>757</v>
      </c>
      <c r="T16" s="794" t="s">
        <v>757</v>
      </c>
      <c r="U16" s="1242" t="s">
        <v>757</v>
      </c>
      <c r="V16" s="794" t="s">
        <v>757</v>
      </c>
      <c r="W16" s="794" t="s">
        <v>757</v>
      </c>
      <c r="X16" s="794" t="s">
        <v>757</v>
      </c>
      <c r="Y16" s="794" t="s">
        <v>757</v>
      </c>
      <c r="Z16" s="794" t="s">
        <v>757</v>
      </c>
      <c r="AA16" s="794" t="s">
        <v>757</v>
      </c>
      <c r="AB16" s="794" t="s">
        <v>757</v>
      </c>
      <c r="AC16" s="794" t="s">
        <v>757</v>
      </c>
      <c r="AD16" s="794" t="s">
        <v>757</v>
      </c>
      <c r="AE16" s="794" t="s">
        <v>757</v>
      </c>
      <c r="AF16" s="795" t="s">
        <v>757</v>
      </c>
    </row>
    <row r="17" spans="1:32" ht="15" thickTop="1" x14ac:dyDescent="0.35">
      <c r="A17" s="94" t="s">
        <v>576</v>
      </c>
      <c r="B17" s="807">
        <v>1.7199864187851466E-2</v>
      </c>
      <c r="C17" s="807">
        <v>1.7199864187851466E-2</v>
      </c>
      <c r="D17" s="807">
        <v>1.7199864187851466E-2</v>
      </c>
      <c r="E17" s="807"/>
      <c r="F17" s="807">
        <v>0</v>
      </c>
      <c r="G17" s="807">
        <v>0</v>
      </c>
      <c r="H17" s="777"/>
      <c r="I17" s="823">
        <v>8.5569002239823631E-3</v>
      </c>
      <c r="J17" s="777">
        <v>9.150380712816767E-3</v>
      </c>
      <c r="K17" s="777">
        <v>1.0254541695922322E-2</v>
      </c>
      <c r="L17" s="777">
        <v>2.1535850923718285E-2</v>
      </c>
      <c r="M17" s="777">
        <v>2.3645279311579691E-2</v>
      </c>
      <c r="N17" s="777">
        <v>2.5254229496923276E-2</v>
      </c>
      <c r="O17" s="777">
        <v>1.8250800446945919E-2</v>
      </c>
      <c r="P17" s="777">
        <v>2.146450677840555E-2</v>
      </c>
      <c r="Q17" s="777">
        <v>2.2284279500468795E-2</v>
      </c>
      <c r="R17" s="777">
        <v>1.9064480909341635E-2</v>
      </c>
      <c r="S17" s="796">
        <v>1.5779013453513409E-2</v>
      </c>
      <c r="T17" s="1269">
        <v>1.1158106800599605E-2</v>
      </c>
      <c r="U17" s="823">
        <v>8.5569002239823631E-3</v>
      </c>
      <c r="V17" s="777">
        <v>9.150380712816767E-3</v>
      </c>
      <c r="W17" s="777">
        <v>1.0254541695922322E-2</v>
      </c>
      <c r="X17" s="777">
        <v>2.1535850923718285E-2</v>
      </c>
      <c r="Y17" s="777">
        <v>2.3645279311579691E-2</v>
      </c>
      <c r="Z17" s="777">
        <v>2.5254229496923276E-2</v>
      </c>
      <c r="AA17" s="777">
        <v>1.8250800446945919E-2</v>
      </c>
      <c r="AB17" s="777">
        <v>2.146450677840555E-2</v>
      </c>
      <c r="AC17" s="777">
        <v>2.2284279500468795E-2</v>
      </c>
      <c r="AD17" s="777">
        <v>1.9064480909341635E-2</v>
      </c>
      <c r="AE17" s="796">
        <v>1.5779013453513409E-2</v>
      </c>
      <c r="AF17" s="828">
        <v>1.1158106800599605E-2</v>
      </c>
    </row>
    <row r="18" spans="1:32" ht="15" thickBot="1" x14ac:dyDescent="0.4">
      <c r="A18" s="94" t="s">
        <v>577</v>
      </c>
      <c r="B18" s="807">
        <v>1.7199864187851466E-2</v>
      </c>
      <c r="C18" s="807">
        <v>1.7199864187851466E-2</v>
      </c>
      <c r="D18" s="807">
        <v>1.7199864187851466E-2</v>
      </c>
      <c r="E18" s="807"/>
      <c r="F18" s="807">
        <v>0</v>
      </c>
      <c r="G18" s="807">
        <v>0</v>
      </c>
      <c r="H18" s="777"/>
      <c r="I18" s="824">
        <v>8.5569002239823631E-3</v>
      </c>
      <c r="J18" s="777">
        <v>9.150380712816767E-3</v>
      </c>
      <c r="K18" s="777">
        <v>1.0254541695922322E-2</v>
      </c>
      <c r="L18" s="777">
        <v>2.1535850923718285E-2</v>
      </c>
      <c r="M18" s="777">
        <v>2.3645279311579691E-2</v>
      </c>
      <c r="N18" s="777">
        <v>2.5254229496923276E-2</v>
      </c>
      <c r="O18" s="777">
        <v>1.8250800446945919E-2</v>
      </c>
      <c r="P18" s="777">
        <v>2.146450677840555E-2</v>
      </c>
      <c r="Q18" s="777">
        <v>2.2284279500468795E-2</v>
      </c>
      <c r="R18" s="777">
        <v>1.9064480909341635E-2</v>
      </c>
      <c r="S18" s="796">
        <v>1.5779013453513409E-2</v>
      </c>
      <c r="T18" s="1270">
        <v>1.1158106800599605E-2</v>
      </c>
      <c r="U18" s="824">
        <v>8.5569002239823631E-3</v>
      </c>
      <c r="V18" s="777">
        <v>9.150380712816767E-3</v>
      </c>
      <c r="W18" s="777">
        <v>1.0254541695922322E-2</v>
      </c>
      <c r="X18" s="777">
        <v>2.1535850923718285E-2</v>
      </c>
      <c r="Y18" s="777">
        <v>2.3645279311579691E-2</v>
      </c>
      <c r="Z18" s="777">
        <v>2.5254229496923276E-2</v>
      </c>
      <c r="AA18" s="777">
        <v>1.8250800446945919E-2</v>
      </c>
      <c r="AB18" s="777">
        <v>2.146450677840555E-2</v>
      </c>
      <c r="AC18" s="777">
        <v>2.2284279500468795E-2</v>
      </c>
      <c r="AD18" s="777">
        <v>1.9064480909341635E-2</v>
      </c>
      <c r="AE18" s="796">
        <v>1.5779013453513409E-2</v>
      </c>
      <c r="AF18" s="829">
        <v>1.1158106800599605E-2</v>
      </c>
    </row>
    <row r="19" spans="1:32" ht="15" thickTop="1" x14ac:dyDescent="0.35">
      <c r="A19" s="778" t="s">
        <v>578</v>
      </c>
      <c r="B19" s="266" t="s">
        <v>757</v>
      </c>
      <c r="C19" s="267" t="s">
        <v>757</v>
      </c>
      <c r="D19" s="267" t="s">
        <v>757</v>
      </c>
      <c r="E19" s="1641"/>
      <c r="F19" s="267" t="s">
        <v>757</v>
      </c>
      <c r="G19" s="677" t="s">
        <v>757</v>
      </c>
      <c r="H19" s="801"/>
      <c r="I19" s="266" t="s">
        <v>757</v>
      </c>
      <c r="J19" s="613" t="s">
        <v>757</v>
      </c>
      <c r="K19" s="613" t="s">
        <v>757</v>
      </c>
      <c r="L19" s="613" t="s">
        <v>757</v>
      </c>
      <c r="M19" s="613" t="s">
        <v>757</v>
      </c>
      <c r="N19" s="613" t="s">
        <v>757</v>
      </c>
      <c r="O19" s="613" t="s">
        <v>757</v>
      </c>
      <c r="P19" s="613" t="s">
        <v>757</v>
      </c>
      <c r="Q19" s="613" t="s">
        <v>757</v>
      </c>
      <c r="R19" s="613" t="s">
        <v>757</v>
      </c>
      <c r="S19" s="613" t="s">
        <v>757</v>
      </c>
      <c r="T19" s="613" t="s">
        <v>757</v>
      </c>
      <c r="U19" s="1240" t="s">
        <v>757</v>
      </c>
      <c r="V19" s="613" t="s">
        <v>757</v>
      </c>
      <c r="W19" s="613" t="s">
        <v>757</v>
      </c>
      <c r="X19" s="613" t="s">
        <v>757</v>
      </c>
      <c r="Y19" s="613" t="s">
        <v>757</v>
      </c>
      <c r="Z19" s="613" t="s">
        <v>757</v>
      </c>
      <c r="AA19" s="613" t="s">
        <v>757</v>
      </c>
      <c r="AB19" s="613" t="s">
        <v>757</v>
      </c>
      <c r="AC19" s="613" t="s">
        <v>757</v>
      </c>
      <c r="AD19" s="613" t="s">
        <v>757</v>
      </c>
      <c r="AE19" s="613" t="s">
        <v>757</v>
      </c>
      <c r="AF19" s="614" t="s">
        <v>757</v>
      </c>
    </row>
    <row r="20" spans="1:32" x14ac:dyDescent="0.35">
      <c r="A20" s="778" t="s">
        <v>579</v>
      </c>
      <c r="B20" s="268" t="s">
        <v>757</v>
      </c>
      <c r="C20" s="269" t="s">
        <v>757</v>
      </c>
      <c r="D20" s="269" t="s">
        <v>757</v>
      </c>
      <c r="E20" s="801"/>
      <c r="F20" s="269" t="s">
        <v>757</v>
      </c>
      <c r="G20" s="753" t="s">
        <v>757</v>
      </c>
      <c r="H20" s="801"/>
      <c r="I20" s="268" t="s">
        <v>757</v>
      </c>
      <c r="J20" s="792" t="s">
        <v>757</v>
      </c>
      <c r="K20" s="792" t="s">
        <v>757</v>
      </c>
      <c r="L20" s="792" t="s">
        <v>757</v>
      </c>
      <c r="M20" s="792" t="s">
        <v>757</v>
      </c>
      <c r="N20" s="792" t="s">
        <v>757</v>
      </c>
      <c r="O20" s="792" t="s">
        <v>757</v>
      </c>
      <c r="P20" s="792" t="s">
        <v>757</v>
      </c>
      <c r="Q20" s="792" t="s">
        <v>757</v>
      </c>
      <c r="R20" s="792" t="s">
        <v>757</v>
      </c>
      <c r="S20" s="792" t="s">
        <v>757</v>
      </c>
      <c r="T20" s="792" t="s">
        <v>757</v>
      </c>
      <c r="U20" s="1241" t="s">
        <v>757</v>
      </c>
      <c r="V20" s="792" t="s">
        <v>757</v>
      </c>
      <c r="W20" s="792" t="s">
        <v>757</v>
      </c>
      <c r="X20" s="792" t="s">
        <v>757</v>
      </c>
      <c r="Y20" s="792" t="s">
        <v>757</v>
      </c>
      <c r="Z20" s="792" t="s">
        <v>757</v>
      </c>
      <c r="AA20" s="792" t="s">
        <v>757</v>
      </c>
      <c r="AB20" s="792" t="s">
        <v>757</v>
      </c>
      <c r="AC20" s="792" t="s">
        <v>757</v>
      </c>
      <c r="AD20" s="792" t="s">
        <v>757</v>
      </c>
      <c r="AE20" s="792" t="s">
        <v>757</v>
      </c>
      <c r="AF20" s="793" t="s">
        <v>757</v>
      </c>
    </row>
    <row r="21" spans="1:32" ht="15" thickBot="1" x14ac:dyDescent="0.4">
      <c r="A21" s="778" t="s">
        <v>580</v>
      </c>
      <c r="B21" s="271" t="s">
        <v>757</v>
      </c>
      <c r="C21" s="272" t="s">
        <v>757</v>
      </c>
      <c r="D21" s="272" t="s">
        <v>757</v>
      </c>
      <c r="E21" s="1642"/>
      <c r="F21" s="272" t="s">
        <v>757</v>
      </c>
      <c r="G21" s="678" t="s">
        <v>757</v>
      </c>
      <c r="H21" s="801"/>
      <c r="I21" s="271" t="s">
        <v>757</v>
      </c>
      <c r="J21" s="794" t="s">
        <v>757</v>
      </c>
      <c r="K21" s="794" t="s">
        <v>757</v>
      </c>
      <c r="L21" s="794" t="s">
        <v>757</v>
      </c>
      <c r="M21" s="794" t="s">
        <v>757</v>
      </c>
      <c r="N21" s="794" t="s">
        <v>757</v>
      </c>
      <c r="O21" s="794" t="s">
        <v>757</v>
      </c>
      <c r="P21" s="794" t="s">
        <v>757</v>
      </c>
      <c r="Q21" s="794" t="s">
        <v>757</v>
      </c>
      <c r="R21" s="794" t="s">
        <v>757</v>
      </c>
      <c r="S21" s="794" t="s">
        <v>757</v>
      </c>
      <c r="T21" s="794" t="s">
        <v>757</v>
      </c>
      <c r="U21" s="1242" t="s">
        <v>757</v>
      </c>
      <c r="V21" s="794" t="s">
        <v>757</v>
      </c>
      <c r="W21" s="794" t="s">
        <v>757</v>
      </c>
      <c r="X21" s="794" t="s">
        <v>757</v>
      </c>
      <c r="Y21" s="794" t="s">
        <v>757</v>
      </c>
      <c r="Z21" s="794" t="s">
        <v>757</v>
      </c>
      <c r="AA21" s="794" t="s">
        <v>757</v>
      </c>
      <c r="AB21" s="794" t="s">
        <v>757</v>
      </c>
      <c r="AC21" s="794" t="s">
        <v>757</v>
      </c>
      <c r="AD21" s="794" t="s">
        <v>757</v>
      </c>
      <c r="AE21" s="794" t="s">
        <v>757</v>
      </c>
      <c r="AF21" s="795" t="s">
        <v>757</v>
      </c>
    </row>
    <row r="22" spans="1:32" ht="15.5" thickTop="1" thickBot="1" x14ac:dyDescent="0.4">
      <c r="B22" s="806"/>
      <c r="C22" s="806"/>
      <c r="D22" s="806"/>
      <c r="E22" s="1646"/>
      <c r="F22" s="806">
        <f t="shared" ref="F22:F26" si="0">B22-$D22</f>
        <v>0</v>
      </c>
      <c r="G22" s="806">
        <f t="shared" ref="G22:G26" si="1">C22-B22</f>
        <v>0</v>
      </c>
      <c r="I22" s="825"/>
      <c r="T22" s="1271"/>
      <c r="U22" s="825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830"/>
    </row>
    <row r="23" spans="1:32" ht="15" thickTop="1" x14ac:dyDescent="0.35">
      <c r="A23" s="94" t="s">
        <v>581</v>
      </c>
      <c r="B23" s="266" t="s">
        <v>757</v>
      </c>
      <c r="C23" s="267" t="s">
        <v>757</v>
      </c>
      <c r="D23" s="267" t="s">
        <v>757</v>
      </c>
      <c r="E23" s="1641"/>
      <c r="F23" s="267" t="s">
        <v>757</v>
      </c>
      <c r="G23" s="677" t="s">
        <v>757</v>
      </c>
      <c r="H23" s="801"/>
      <c r="I23" s="266" t="s">
        <v>757</v>
      </c>
      <c r="J23" s="613" t="s">
        <v>757</v>
      </c>
      <c r="K23" s="613" t="s">
        <v>757</v>
      </c>
      <c r="L23" s="613" t="s">
        <v>757</v>
      </c>
      <c r="M23" s="613" t="s">
        <v>757</v>
      </c>
      <c r="N23" s="613" t="s">
        <v>757</v>
      </c>
      <c r="O23" s="613" t="s">
        <v>757</v>
      </c>
      <c r="P23" s="613" t="s">
        <v>757</v>
      </c>
      <c r="Q23" s="613" t="s">
        <v>757</v>
      </c>
      <c r="R23" s="613" t="s">
        <v>757</v>
      </c>
      <c r="S23" s="613" t="s">
        <v>757</v>
      </c>
      <c r="T23" s="613" t="s">
        <v>757</v>
      </c>
      <c r="U23" s="1240" t="s">
        <v>757</v>
      </c>
      <c r="V23" s="613" t="s">
        <v>757</v>
      </c>
      <c r="W23" s="613" t="s">
        <v>757</v>
      </c>
      <c r="X23" s="613" t="s">
        <v>757</v>
      </c>
      <c r="Y23" s="613" t="s">
        <v>757</v>
      </c>
      <c r="Z23" s="613" t="s">
        <v>757</v>
      </c>
      <c r="AA23" s="613" t="s">
        <v>757</v>
      </c>
      <c r="AB23" s="613" t="s">
        <v>757</v>
      </c>
      <c r="AC23" s="613" t="s">
        <v>757</v>
      </c>
      <c r="AD23" s="613" t="s">
        <v>757</v>
      </c>
      <c r="AE23" s="613" t="s">
        <v>757</v>
      </c>
      <c r="AF23" s="614" t="s">
        <v>757</v>
      </c>
    </row>
    <row r="24" spans="1:32" ht="15" thickBot="1" x14ac:dyDescent="0.4">
      <c r="A24" s="94" t="s">
        <v>582</v>
      </c>
      <c r="B24" s="271" t="s">
        <v>757</v>
      </c>
      <c r="C24" s="272" t="s">
        <v>757</v>
      </c>
      <c r="D24" s="272" t="s">
        <v>757</v>
      </c>
      <c r="E24" s="1642"/>
      <c r="F24" s="272" t="s">
        <v>757</v>
      </c>
      <c r="G24" s="678" t="s">
        <v>757</v>
      </c>
      <c r="H24" s="801"/>
      <c r="I24" s="271" t="s">
        <v>757</v>
      </c>
      <c r="J24" s="794" t="s">
        <v>757</v>
      </c>
      <c r="K24" s="794" t="s">
        <v>757</v>
      </c>
      <c r="L24" s="794" t="s">
        <v>757</v>
      </c>
      <c r="M24" s="794" t="s">
        <v>757</v>
      </c>
      <c r="N24" s="794" t="s">
        <v>757</v>
      </c>
      <c r="O24" s="794" t="s">
        <v>757</v>
      </c>
      <c r="P24" s="794" t="s">
        <v>757</v>
      </c>
      <c r="Q24" s="794" t="s">
        <v>757</v>
      </c>
      <c r="R24" s="794" t="s">
        <v>757</v>
      </c>
      <c r="S24" s="794" t="s">
        <v>757</v>
      </c>
      <c r="T24" s="794" t="s">
        <v>757</v>
      </c>
      <c r="U24" s="1242" t="s">
        <v>757</v>
      </c>
      <c r="V24" s="794" t="s">
        <v>757</v>
      </c>
      <c r="W24" s="794" t="s">
        <v>757</v>
      </c>
      <c r="X24" s="794" t="s">
        <v>757</v>
      </c>
      <c r="Y24" s="794" t="s">
        <v>757</v>
      </c>
      <c r="Z24" s="794" t="s">
        <v>757</v>
      </c>
      <c r="AA24" s="794" t="s">
        <v>757</v>
      </c>
      <c r="AB24" s="794" t="s">
        <v>757</v>
      </c>
      <c r="AC24" s="794" t="s">
        <v>757</v>
      </c>
      <c r="AD24" s="794" t="s">
        <v>757</v>
      </c>
      <c r="AE24" s="794" t="s">
        <v>757</v>
      </c>
      <c r="AF24" s="795" t="s">
        <v>757</v>
      </c>
    </row>
    <row r="25" spans="1:32" ht="15" thickTop="1" x14ac:dyDescent="0.35">
      <c r="A25" s="778" t="s">
        <v>583</v>
      </c>
      <c r="B25" s="808"/>
      <c r="C25" s="808"/>
      <c r="D25" s="808"/>
      <c r="E25" s="1648"/>
      <c r="F25" s="808">
        <f t="shared" si="0"/>
        <v>0</v>
      </c>
      <c r="G25" s="808">
        <f t="shared" si="1"/>
        <v>0</v>
      </c>
      <c r="H25" s="802"/>
      <c r="I25" s="826" t="str">
        <f t="shared" ref="I25:T25" si="2">IF(I21&gt;I23,"Max Violation",IF(I21&lt;I24,"Min Violation","OK"))</f>
        <v>OK</v>
      </c>
      <c r="J25" s="797" t="str">
        <f t="shared" si="2"/>
        <v>OK</v>
      </c>
      <c r="K25" s="797" t="str">
        <f t="shared" si="2"/>
        <v>OK</v>
      </c>
      <c r="L25" s="797" t="str">
        <f t="shared" si="2"/>
        <v>OK</v>
      </c>
      <c r="M25" s="797" t="str">
        <f t="shared" si="2"/>
        <v>OK</v>
      </c>
      <c r="N25" s="797" t="str">
        <f t="shared" si="2"/>
        <v>OK</v>
      </c>
      <c r="O25" s="797" t="str">
        <f t="shared" si="2"/>
        <v>OK</v>
      </c>
      <c r="P25" s="797" t="str">
        <f t="shared" si="2"/>
        <v>OK</v>
      </c>
      <c r="Q25" s="797" t="str">
        <f t="shared" si="2"/>
        <v>OK</v>
      </c>
      <c r="R25" s="797" t="str">
        <f t="shared" si="2"/>
        <v>OK</v>
      </c>
      <c r="S25" s="797" t="str">
        <f t="shared" si="2"/>
        <v>OK</v>
      </c>
      <c r="T25" s="1272" t="str">
        <f t="shared" si="2"/>
        <v>OK</v>
      </c>
      <c r="U25" s="826" t="str">
        <f t="shared" ref="U25:AF25" si="3">IF(U21&gt;U23,"Max Violation",IF(U21&lt;U24,"Min Violation","OK"))</f>
        <v>OK</v>
      </c>
      <c r="V25" s="797" t="str">
        <f t="shared" si="3"/>
        <v>OK</v>
      </c>
      <c r="W25" s="797" t="str">
        <f t="shared" si="3"/>
        <v>OK</v>
      </c>
      <c r="X25" s="797" t="str">
        <f t="shared" si="3"/>
        <v>OK</v>
      </c>
      <c r="Y25" s="797" t="str">
        <f t="shared" si="3"/>
        <v>OK</v>
      </c>
      <c r="Z25" s="797" t="str">
        <f t="shared" si="3"/>
        <v>OK</v>
      </c>
      <c r="AA25" s="797" t="str">
        <f t="shared" si="3"/>
        <v>OK</v>
      </c>
      <c r="AB25" s="797" t="str">
        <f t="shared" si="3"/>
        <v>OK</v>
      </c>
      <c r="AC25" s="797" t="str">
        <f t="shared" si="3"/>
        <v>OK</v>
      </c>
      <c r="AD25" s="797" t="str">
        <f t="shared" si="3"/>
        <v>OK</v>
      </c>
      <c r="AE25" s="797" t="str">
        <f t="shared" si="3"/>
        <v>OK</v>
      </c>
      <c r="AF25" s="831" t="str">
        <f t="shared" si="3"/>
        <v>OK</v>
      </c>
    </row>
    <row r="26" spans="1:32" ht="15" thickBot="1" x14ac:dyDescent="0.4">
      <c r="A26" s="778"/>
      <c r="B26" s="808"/>
      <c r="C26" s="808"/>
      <c r="D26" s="808"/>
      <c r="E26" s="1648"/>
      <c r="F26" s="808">
        <f t="shared" si="0"/>
        <v>0</v>
      </c>
      <c r="G26" s="808">
        <f t="shared" si="1"/>
        <v>0</v>
      </c>
      <c r="H26" s="802"/>
      <c r="I26" s="827"/>
      <c r="J26" s="797"/>
      <c r="K26" s="797"/>
      <c r="L26" s="797"/>
      <c r="M26" s="797"/>
      <c r="N26" s="797"/>
      <c r="O26" s="797"/>
      <c r="P26" s="797"/>
      <c r="Q26" s="797"/>
      <c r="R26" s="797"/>
      <c r="S26" s="797"/>
      <c r="T26" s="1273"/>
      <c r="U26" s="827"/>
      <c r="V26" s="797"/>
      <c r="W26" s="797"/>
      <c r="X26" s="797"/>
      <c r="Y26" s="797"/>
      <c r="Z26" s="797"/>
      <c r="AA26" s="797"/>
      <c r="AB26" s="797"/>
      <c r="AC26" s="797"/>
      <c r="AD26" s="797"/>
      <c r="AE26" s="797"/>
      <c r="AF26" s="832"/>
    </row>
    <row r="27" spans="1:32" ht="15" thickTop="1" x14ac:dyDescent="0.35">
      <c r="A27" s="778" t="s">
        <v>584</v>
      </c>
      <c r="B27" s="1135" t="s">
        <v>757</v>
      </c>
      <c r="C27" s="1136" t="s">
        <v>757</v>
      </c>
      <c r="D27" s="1136" t="s">
        <v>757</v>
      </c>
      <c r="E27" s="1649"/>
      <c r="F27" s="1136" t="s">
        <v>757</v>
      </c>
      <c r="G27" s="1137" t="s">
        <v>757</v>
      </c>
      <c r="H27" s="1134"/>
      <c r="I27" s="1135" t="s">
        <v>757</v>
      </c>
      <c r="J27" s="1136" t="s">
        <v>757</v>
      </c>
      <c r="K27" s="1136" t="s">
        <v>757</v>
      </c>
      <c r="L27" s="1136" t="s">
        <v>757</v>
      </c>
      <c r="M27" s="1136" t="s">
        <v>757</v>
      </c>
      <c r="N27" s="1136" t="s">
        <v>757</v>
      </c>
      <c r="O27" s="1136" t="s">
        <v>757</v>
      </c>
      <c r="P27" s="1136" t="s">
        <v>757</v>
      </c>
      <c r="Q27" s="1136" t="s">
        <v>757</v>
      </c>
      <c r="R27" s="1136" t="s">
        <v>757</v>
      </c>
      <c r="S27" s="1136" t="s">
        <v>757</v>
      </c>
      <c r="T27" s="1136" t="s">
        <v>757</v>
      </c>
      <c r="U27" s="1274" t="s">
        <v>757</v>
      </c>
      <c r="V27" s="1136" t="s">
        <v>757</v>
      </c>
      <c r="W27" s="1136" t="s">
        <v>757</v>
      </c>
      <c r="X27" s="1136" t="s">
        <v>757</v>
      </c>
      <c r="Y27" s="1136" t="s">
        <v>757</v>
      </c>
      <c r="Z27" s="1136" t="s">
        <v>757</v>
      </c>
      <c r="AA27" s="1136" t="s">
        <v>757</v>
      </c>
      <c r="AB27" s="1136" t="s">
        <v>757</v>
      </c>
      <c r="AC27" s="1136" t="s">
        <v>757</v>
      </c>
      <c r="AD27" s="1136" t="s">
        <v>757</v>
      </c>
      <c r="AE27" s="1136" t="s">
        <v>757</v>
      </c>
      <c r="AF27" s="1137" t="s">
        <v>757</v>
      </c>
    </row>
    <row r="28" spans="1:32" x14ac:dyDescent="0.35">
      <c r="A28" s="778" t="s">
        <v>585</v>
      </c>
      <c r="B28" s="1138" t="s">
        <v>757</v>
      </c>
      <c r="C28" s="1139" t="s">
        <v>757</v>
      </c>
      <c r="D28" s="1139" t="s">
        <v>757</v>
      </c>
      <c r="E28" s="1134"/>
      <c r="F28" s="1139" t="s">
        <v>757</v>
      </c>
      <c r="G28" s="1140" t="s">
        <v>757</v>
      </c>
      <c r="H28" s="1134"/>
      <c r="I28" s="1138" t="s">
        <v>757</v>
      </c>
      <c r="J28" s="1139" t="s">
        <v>757</v>
      </c>
      <c r="K28" s="1139" t="s">
        <v>757</v>
      </c>
      <c r="L28" s="1139" t="s">
        <v>757</v>
      </c>
      <c r="M28" s="1139" t="s">
        <v>757</v>
      </c>
      <c r="N28" s="1139" t="s">
        <v>757</v>
      </c>
      <c r="O28" s="1139" t="s">
        <v>757</v>
      </c>
      <c r="P28" s="1139" t="s">
        <v>757</v>
      </c>
      <c r="Q28" s="1139" t="s">
        <v>757</v>
      </c>
      <c r="R28" s="1139" t="s">
        <v>757</v>
      </c>
      <c r="S28" s="1139" t="s">
        <v>757</v>
      </c>
      <c r="T28" s="1139" t="s">
        <v>757</v>
      </c>
      <c r="U28" s="1275" t="s">
        <v>757</v>
      </c>
      <c r="V28" s="1139" t="s">
        <v>757</v>
      </c>
      <c r="W28" s="1139" t="s">
        <v>757</v>
      </c>
      <c r="X28" s="1139" t="s">
        <v>757</v>
      </c>
      <c r="Y28" s="1139" t="s">
        <v>757</v>
      </c>
      <c r="Z28" s="1139" t="s">
        <v>757</v>
      </c>
      <c r="AA28" s="1139" t="s">
        <v>757</v>
      </c>
      <c r="AB28" s="1139" t="s">
        <v>757</v>
      </c>
      <c r="AC28" s="1139" t="s">
        <v>757</v>
      </c>
      <c r="AD28" s="1139" t="s">
        <v>757</v>
      </c>
      <c r="AE28" s="1139" t="s">
        <v>757</v>
      </c>
      <c r="AF28" s="1140" t="s">
        <v>757</v>
      </c>
    </row>
    <row r="29" spans="1:32" x14ac:dyDescent="0.35">
      <c r="A29" s="778" t="s">
        <v>586</v>
      </c>
      <c r="B29" s="1138" t="s">
        <v>757</v>
      </c>
      <c r="C29" s="1139" t="s">
        <v>757</v>
      </c>
      <c r="D29" s="1139" t="s">
        <v>757</v>
      </c>
      <c r="E29" s="1134"/>
      <c r="F29" s="1139" t="s">
        <v>757</v>
      </c>
      <c r="G29" s="1140" t="s">
        <v>757</v>
      </c>
      <c r="H29" s="1134"/>
      <c r="I29" s="1138" t="s">
        <v>757</v>
      </c>
      <c r="J29" s="1139" t="s">
        <v>757</v>
      </c>
      <c r="K29" s="1139" t="s">
        <v>757</v>
      </c>
      <c r="L29" s="1139" t="s">
        <v>757</v>
      </c>
      <c r="M29" s="1139" t="s">
        <v>757</v>
      </c>
      <c r="N29" s="1139" t="s">
        <v>757</v>
      </c>
      <c r="O29" s="1139" t="s">
        <v>757</v>
      </c>
      <c r="P29" s="1139" t="s">
        <v>757</v>
      </c>
      <c r="Q29" s="1139" t="s">
        <v>757</v>
      </c>
      <c r="R29" s="1139" t="s">
        <v>757</v>
      </c>
      <c r="S29" s="1139" t="s">
        <v>757</v>
      </c>
      <c r="T29" s="1139" t="s">
        <v>757</v>
      </c>
      <c r="U29" s="1275" t="s">
        <v>757</v>
      </c>
      <c r="V29" s="1139" t="s">
        <v>757</v>
      </c>
      <c r="W29" s="1139" t="s">
        <v>757</v>
      </c>
      <c r="X29" s="1139" t="s">
        <v>757</v>
      </c>
      <c r="Y29" s="1139" t="s">
        <v>757</v>
      </c>
      <c r="Z29" s="1139" t="s">
        <v>757</v>
      </c>
      <c r="AA29" s="1139" t="s">
        <v>757</v>
      </c>
      <c r="AB29" s="1139" t="s">
        <v>757</v>
      </c>
      <c r="AC29" s="1139" t="s">
        <v>757</v>
      </c>
      <c r="AD29" s="1139" t="s">
        <v>757</v>
      </c>
      <c r="AE29" s="1139" t="s">
        <v>757</v>
      </c>
      <c r="AF29" s="1140" t="s">
        <v>757</v>
      </c>
    </row>
    <row r="30" spans="1:32" x14ac:dyDescent="0.35">
      <c r="A30" s="778" t="s">
        <v>587</v>
      </c>
      <c r="B30" s="1138" t="s">
        <v>757</v>
      </c>
      <c r="C30" s="1139" t="s">
        <v>757</v>
      </c>
      <c r="D30" s="1139" t="s">
        <v>757</v>
      </c>
      <c r="E30" s="1134"/>
      <c r="F30" s="1139" t="s">
        <v>757</v>
      </c>
      <c r="G30" s="1140" t="s">
        <v>757</v>
      </c>
      <c r="H30" s="1134"/>
      <c r="I30" s="1138" t="s">
        <v>757</v>
      </c>
      <c r="J30" s="1139" t="s">
        <v>757</v>
      </c>
      <c r="K30" s="1139" t="s">
        <v>757</v>
      </c>
      <c r="L30" s="1139" t="s">
        <v>757</v>
      </c>
      <c r="M30" s="1139" t="s">
        <v>757</v>
      </c>
      <c r="N30" s="1139" t="s">
        <v>757</v>
      </c>
      <c r="O30" s="1139" t="s">
        <v>757</v>
      </c>
      <c r="P30" s="1139" t="s">
        <v>757</v>
      </c>
      <c r="Q30" s="1139" t="s">
        <v>757</v>
      </c>
      <c r="R30" s="1139" t="s">
        <v>757</v>
      </c>
      <c r="S30" s="1139" t="s">
        <v>757</v>
      </c>
      <c r="T30" s="1139" t="s">
        <v>757</v>
      </c>
      <c r="U30" s="1275" t="s">
        <v>757</v>
      </c>
      <c r="V30" s="1139" t="s">
        <v>757</v>
      </c>
      <c r="W30" s="1139" t="s">
        <v>757</v>
      </c>
      <c r="X30" s="1139" t="s">
        <v>757</v>
      </c>
      <c r="Y30" s="1139" t="s">
        <v>757</v>
      </c>
      <c r="Z30" s="1139" t="s">
        <v>757</v>
      </c>
      <c r="AA30" s="1139" t="s">
        <v>757</v>
      </c>
      <c r="AB30" s="1139" t="s">
        <v>757</v>
      </c>
      <c r="AC30" s="1139" t="s">
        <v>757</v>
      </c>
      <c r="AD30" s="1139" t="s">
        <v>757</v>
      </c>
      <c r="AE30" s="1139" t="s">
        <v>757</v>
      </c>
      <c r="AF30" s="1140" t="s">
        <v>757</v>
      </c>
    </row>
    <row r="31" spans="1:32" ht="15" thickBot="1" x14ac:dyDescent="0.4">
      <c r="A31" s="778" t="s">
        <v>588</v>
      </c>
      <c r="B31" s="1142" t="s">
        <v>757</v>
      </c>
      <c r="C31" s="1143" t="s">
        <v>757</v>
      </c>
      <c r="D31" s="1143" t="s">
        <v>757</v>
      </c>
      <c r="E31" s="1650"/>
      <c r="F31" s="1143" t="s">
        <v>757</v>
      </c>
      <c r="G31" s="1144" t="s">
        <v>757</v>
      </c>
      <c r="H31" s="1141"/>
      <c r="I31" s="1142" t="s">
        <v>757</v>
      </c>
      <c r="J31" s="1143" t="s">
        <v>757</v>
      </c>
      <c r="K31" s="1143" t="s">
        <v>757</v>
      </c>
      <c r="L31" s="1143" t="s">
        <v>757</v>
      </c>
      <c r="M31" s="1143" t="s">
        <v>757</v>
      </c>
      <c r="N31" s="1143" t="s">
        <v>757</v>
      </c>
      <c r="O31" s="1143" t="s">
        <v>757</v>
      </c>
      <c r="P31" s="1143" t="s">
        <v>757</v>
      </c>
      <c r="Q31" s="1143" t="s">
        <v>757</v>
      </c>
      <c r="R31" s="1143" t="s">
        <v>757</v>
      </c>
      <c r="S31" s="1143" t="s">
        <v>757</v>
      </c>
      <c r="T31" s="1143" t="s">
        <v>757</v>
      </c>
      <c r="U31" s="1276" t="s">
        <v>757</v>
      </c>
      <c r="V31" s="1143" t="s">
        <v>757</v>
      </c>
      <c r="W31" s="1143" t="s">
        <v>757</v>
      </c>
      <c r="X31" s="1143" t="s">
        <v>757</v>
      </c>
      <c r="Y31" s="1143" t="s">
        <v>757</v>
      </c>
      <c r="Z31" s="1143" t="s">
        <v>757</v>
      </c>
      <c r="AA31" s="1143" t="s">
        <v>757</v>
      </c>
      <c r="AB31" s="1143" t="s">
        <v>757</v>
      </c>
      <c r="AC31" s="1143" t="s">
        <v>757</v>
      </c>
      <c r="AD31" s="1143" t="s">
        <v>757</v>
      </c>
      <c r="AE31" s="1143" t="s">
        <v>757</v>
      </c>
      <c r="AF31" s="1144" t="s">
        <v>757</v>
      </c>
    </row>
    <row r="32" spans="1:32" ht="15" thickTop="1" x14ac:dyDescent="0.35"/>
    <row r="33" spans="1:9" ht="15" thickBot="1" x14ac:dyDescent="0.4">
      <c r="B33" s="319"/>
      <c r="C33" s="319"/>
      <c r="D33" s="319"/>
      <c r="E33" s="1651"/>
      <c r="F33" s="319"/>
      <c r="G33" s="319"/>
      <c r="H33" s="803"/>
      <c r="I33" s="319"/>
    </row>
    <row r="34" spans="1:9" x14ac:dyDescent="0.35">
      <c r="A34" s="809" t="s">
        <v>589</v>
      </c>
      <c r="B34" s="810">
        <v>5000</v>
      </c>
      <c r="C34" s="810">
        <v>5000</v>
      </c>
      <c r="D34" s="810">
        <v>5000</v>
      </c>
      <c r="E34" s="1652"/>
      <c r="F34" s="810">
        <f t="shared" ref="F34:F36" si="4">B34-$D34</f>
        <v>0</v>
      </c>
      <c r="G34" s="810">
        <f t="shared" ref="G34:G36" si="5">C34-B34</f>
        <v>0</v>
      </c>
    </row>
    <row r="35" spans="1:9" x14ac:dyDescent="0.35">
      <c r="A35" s="811" t="s">
        <v>590</v>
      </c>
      <c r="B35" s="812">
        <v>10000</v>
      </c>
      <c r="C35" s="812">
        <v>10000</v>
      </c>
      <c r="D35" s="812">
        <v>10000</v>
      </c>
      <c r="E35" s="1653"/>
      <c r="F35" s="812">
        <f t="shared" si="4"/>
        <v>0</v>
      </c>
      <c r="G35" s="812">
        <f t="shared" si="5"/>
        <v>0</v>
      </c>
    </row>
    <row r="36" spans="1:9" ht="15" thickBot="1" x14ac:dyDescent="0.4">
      <c r="A36" s="813" t="s">
        <v>591</v>
      </c>
      <c r="B36" s="814">
        <v>1</v>
      </c>
      <c r="C36" s="814">
        <v>1</v>
      </c>
      <c r="D36" s="814">
        <v>1</v>
      </c>
      <c r="E36" s="1654"/>
      <c r="F36" s="814">
        <f t="shared" si="4"/>
        <v>0</v>
      </c>
      <c r="G36" s="814">
        <f t="shared" si="5"/>
        <v>0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</sheetPr>
  <dimension ref="A1:AF43"/>
  <sheetViews>
    <sheetView tabSelected="1" zoomScale="80" zoomScaleNormal="80" workbookViewId="0">
      <selection activeCell="B3" sqref="B3"/>
    </sheetView>
  </sheetViews>
  <sheetFormatPr defaultColWidth="8.81640625" defaultRowHeight="14.5" x14ac:dyDescent="0.35"/>
  <cols>
    <col min="1" max="1" width="46.7265625" style="43" bestFit="1" customWidth="1"/>
    <col min="2" max="4" width="12.81640625" style="43" bestFit="1" customWidth="1"/>
    <col min="5" max="5" width="3.1796875" style="44" customWidth="1"/>
    <col min="6" max="6" width="11.81640625" style="43" customWidth="1"/>
    <col min="7" max="7" width="11.81640625" style="43" bestFit="1" customWidth="1"/>
    <col min="8" max="8" width="4.81640625" style="43" customWidth="1"/>
    <col min="9" max="32" width="11.81640625" style="43" bestFit="1" customWidth="1"/>
    <col min="33" max="16384" width="8.81640625" style="43"/>
  </cols>
  <sheetData>
    <row r="1" spans="1:32" ht="18.5" x14ac:dyDescent="0.45">
      <c r="A1" s="2" t="s">
        <v>52</v>
      </c>
    </row>
    <row r="2" spans="1:32" s="67" customFormat="1" ht="15.5" x14ac:dyDescent="0.35">
      <c r="A2" s="252" t="s">
        <v>750</v>
      </c>
      <c r="B2" s="66"/>
      <c r="C2" s="66"/>
      <c r="D2" s="66"/>
      <c r="E2" s="179"/>
      <c r="F2" s="66"/>
      <c r="G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</row>
    <row r="3" spans="1:32" ht="21" x14ac:dyDescent="0.5">
      <c r="A3" s="3" t="s">
        <v>89</v>
      </c>
      <c r="B3" s="1729" t="s">
        <v>700</v>
      </c>
      <c r="J3" s="1692" t="s">
        <v>760</v>
      </c>
    </row>
    <row r="4" spans="1:32" ht="15.5" x14ac:dyDescent="0.35">
      <c r="A4" s="4"/>
    </row>
    <row r="5" spans="1:32" s="712" customFormat="1" ht="15" customHeight="1" x14ac:dyDescent="0.3">
      <c r="I5" s="710">
        <f t="shared" ref="I5:S5" si="0">J6-I6</f>
        <v>31</v>
      </c>
      <c r="J5" s="710">
        <f t="shared" si="0"/>
        <v>28</v>
      </c>
      <c r="K5" s="710">
        <f t="shared" si="0"/>
        <v>31</v>
      </c>
      <c r="L5" s="710">
        <f t="shared" si="0"/>
        <v>30</v>
      </c>
      <c r="M5" s="710">
        <f t="shared" si="0"/>
        <v>31</v>
      </c>
      <c r="N5" s="710">
        <f t="shared" si="0"/>
        <v>30</v>
      </c>
      <c r="O5" s="710">
        <f t="shared" si="0"/>
        <v>31</v>
      </c>
      <c r="P5" s="710">
        <f t="shared" si="0"/>
        <v>31</v>
      </c>
      <c r="Q5" s="710">
        <f t="shared" si="0"/>
        <v>30</v>
      </c>
      <c r="R5" s="710">
        <f t="shared" si="0"/>
        <v>31</v>
      </c>
      <c r="S5" s="710">
        <f t="shared" si="0"/>
        <v>30</v>
      </c>
      <c r="T5" s="710">
        <f t="shared" ref="T5:U5" si="1">U6-T6</f>
        <v>31</v>
      </c>
      <c r="U5" s="710">
        <f t="shared" si="1"/>
        <v>31</v>
      </c>
      <c r="V5" s="710">
        <f t="shared" ref="V5" si="2">W6-V6</f>
        <v>28</v>
      </c>
      <c r="W5" s="710">
        <f t="shared" ref="W5" si="3">X6-W6</f>
        <v>31</v>
      </c>
      <c r="X5" s="710">
        <f t="shared" ref="X5" si="4">Y6-X6</f>
        <v>30</v>
      </c>
      <c r="Y5" s="710">
        <f t="shared" ref="Y5" si="5">Z6-Y6</f>
        <v>31</v>
      </c>
      <c r="Z5" s="710">
        <f t="shared" ref="Z5" si="6">AA6-Z6</f>
        <v>30</v>
      </c>
      <c r="AA5" s="710">
        <f t="shared" ref="AA5" si="7">AB6-AA6</f>
        <v>31</v>
      </c>
      <c r="AB5" s="710">
        <f t="shared" ref="AB5" si="8">AC6-AB6</f>
        <v>31</v>
      </c>
      <c r="AC5" s="710">
        <f t="shared" ref="AC5" si="9">AD6-AC6</f>
        <v>30</v>
      </c>
      <c r="AD5" s="710">
        <f t="shared" ref="AD5" si="10">AE6-AD6</f>
        <v>31</v>
      </c>
      <c r="AE5" s="710">
        <f t="shared" ref="AE5" si="11">AF6-AE6</f>
        <v>30</v>
      </c>
      <c r="AF5" s="710">
        <v>31</v>
      </c>
    </row>
    <row r="6" spans="1:32" ht="43.5" x14ac:dyDescent="0.35">
      <c r="A6" s="668"/>
      <c r="B6" s="486">
        <v>2025</v>
      </c>
      <c r="C6" s="486">
        <v>2026</v>
      </c>
      <c r="D6" s="487" t="s">
        <v>722</v>
      </c>
      <c r="E6" s="1597"/>
      <c r="F6" s="1596" t="s">
        <v>715</v>
      </c>
      <c r="G6" s="1596" t="s">
        <v>716</v>
      </c>
      <c r="I6" s="294">
        <v>45658</v>
      </c>
      <c r="J6" s="295">
        <v>45689</v>
      </c>
      <c r="K6" s="295">
        <v>45717</v>
      </c>
      <c r="L6" s="295">
        <v>45748</v>
      </c>
      <c r="M6" s="295">
        <v>45778</v>
      </c>
      <c r="N6" s="295">
        <v>45809</v>
      </c>
      <c r="O6" s="295">
        <v>45839</v>
      </c>
      <c r="P6" s="295">
        <v>45870</v>
      </c>
      <c r="Q6" s="295">
        <v>45901</v>
      </c>
      <c r="R6" s="295">
        <v>45931</v>
      </c>
      <c r="S6" s="295">
        <v>45962</v>
      </c>
      <c r="T6" s="295">
        <v>45992</v>
      </c>
      <c r="U6" s="294">
        <v>46023</v>
      </c>
      <c r="V6" s="295">
        <v>46054</v>
      </c>
      <c r="W6" s="295">
        <v>46082</v>
      </c>
      <c r="X6" s="295">
        <v>46113</v>
      </c>
      <c r="Y6" s="295">
        <v>46143</v>
      </c>
      <c r="Z6" s="295">
        <v>46174</v>
      </c>
      <c r="AA6" s="295">
        <v>46204</v>
      </c>
      <c r="AB6" s="295">
        <v>46235</v>
      </c>
      <c r="AC6" s="295">
        <v>46266</v>
      </c>
      <c r="AD6" s="295">
        <v>46296</v>
      </c>
      <c r="AE6" s="295">
        <v>46327</v>
      </c>
      <c r="AF6" s="296">
        <v>46357</v>
      </c>
    </row>
    <row r="7" spans="1:32" ht="15" thickBot="1" x14ac:dyDescent="0.4">
      <c r="A7" s="69" t="s">
        <v>90</v>
      </c>
      <c r="B7" s="986"/>
      <c r="C7" s="986"/>
      <c r="D7" s="986"/>
      <c r="E7" s="1655"/>
      <c r="F7" s="986"/>
      <c r="G7" s="986"/>
      <c r="I7" s="374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374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59"/>
    </row>
    <row r="8" spans="1:32" ht="15" thickTop="1" x14ac:dyDescent="0.35">
      <c r="A8" s="44" t="s">
        <v>91</v>
      </c>
      <c r="B8" s="236" t="s">
        <v>757</v>
      </c>
      <c r="C8" s="72" t="s">
        <v>757</v>
      </c>
      <c r="D8" s="72" t="s">
        <v>757</v>
      </c>
      <c r="E8" s="1064"/>
      <c r="F8" s="72" t="s">
        <v>757</v>
      </c>
      <c r="G8" s="73" t="s">
        <v>757</v>
      </c>
      <c r="I8" s="236" t="s">
        <v>757</v>
      </c>
      <c r="J8" s="72" t="s">
        <v>757</v>
      </c>
      <c r="K8" s="72" t="s">
        <v>757</v>
      </c>
      <c r="L8" s="72" t="s">
        <v>757</v>
      </c>
      <c r="M8" s="72" t="s">
        <v>757</v>
      </c>
      <c r="N8" s="72" t="s">
        <v>757</v>
      </c>
      <c r="O8" s="72" t="s">
        <v>757</v>
      </c>
      <c r="P8" s="72" t="s">
        <v>757</v>
      </c>
      <c r="Q8" s="72" t="s">
        <v>757</v>
      </c>
      <c r="R8" s="72" t="s">
        <v>757</v>
      </c>
      <c r="S8" s="72" t="s">
        <v>757</v>
      </c>
      <c r="T8" s="72" t="s">
        <v>757</v>
      </c>
      <c r="U8" s="1299" t="s">
        <v>757</v>
      </c>
      <c r="V8" s="72" t="s">
        <v>757</v>
      </c>
      <c r="W8" s="72" t="s">
        <v>757</v>
      </c>
      <c r="X8" s="72" t="s">
        <v>757</v>
      </c>
      <c r="Y8" s="72" t="s">
        <v>757</v>
      </c>
      <c r="Z8" s="72" t="s">
        <v>757</v>
      </c>
      <c r="AA8" s="72" t="s">
        <v>757</v>
      </c>
      <c r="AB8" s="72" t="s">
        <v>757</v>
      </c>
      <c r="AC8" s="72" t="s">
        <v>757</v>
      </c>
      <c r="AD8" s="72" t="s">
        <v>757</v>
      </c>
      <c r="AE8" s="72" t="s">
        <v>757</v>
      </c>
      <c r="AF8" s="73" t="s">
        <v>757</v>
      </c>
    </row>
    <row r="9" spans="1:32" x14ac:dyDescent="0.35">
      <c r="A9" s="44" t="s">
        <v>92</v>
      </c>
      <c r="B9" s="237" t="s">
        <v>757</v>
      </c>
      <c r="C9" s="74" t="s">
        <v>757</v>
      </c>
      <c r="D9" s="74" t="s">
        <v>757</v>
      </c>
      <c r="E9" s="911"/>
      <c r="F9" s="74" t="s">
        <v>757</v>
      </c>
      <c r="G9" s="75" t="s">
        <v>757</v>
      </c>
      <c r="I9" s="237" t="s">
        <v>757</v>
      </c>
      <c r="J9" s="74" t="s">
        <v>757</v>
      </c>
      <c r="K9" s="74" t="s">
        <v>757</v>
      </c>
      <c r="L9" s="74" t="s">
        <v>757</v>
      </c>
      <c r="M9" s="74" t="s">
        <v>757</v>
      </c>
      <c r="N9" s="74" t="s">
        <v>757</v>
      </c>
      <c r="O9" s="74" t="s">
        <v>757</v>
      </c>
      <c r="P9" s="74" t="s">
        <v>757</v>
      </c>
      <c r="Q9" s="74" t="s">
        <v>757</v>
      </c>
      <c r="R9" s="74" t="s">
        <v>757</v>
      </c>
      <c r="S9" s="74" t="s">
        <v>757</v>
      </c>
      <c r="T9" s="74" t="s">
        <v>757</v>
      </c>
      <c r="U9" s="1249" t="s">
        <v>757</v>
      </c>
      <c r="V9" s="74" t="s">
        <v>757</v>
      </c>
      <c r="W9" s="74" t="s">
        <v>757</v>
      </c>
      <c r="X9" s="74" t="s">
        <v>757</v>
      </c>
      <c r="Y9" s="74" t="s">
        <v>757</v>
      </c>
      <c r="Z9" s="74" t="s">
        <v>757</v>
      </c>
      <c r="AA9" s="74" t="s">
        <v>757</v>
      </c>
      <c r="AB9" s="74" t="s">
        <v>757</v>
      </c>
      <c r="AC9" s="74" t="s">
        <v>757</v>
      </c>
      <c r="AD9" s="74" t="s">
        <v>757</v>
      </c>
      <c r="AE9" s="74" t="s">
        <v>757</v>
      </c>
      <c r="AF9" s="75" t="s">
        <v>757</v>
      </c>
    </row>
    <row r="10" spans="1:32" x14ac:dyDescent="0.35">
      <c r="A10" s="44" t="s">
        <v>93</v>
      </c>
      <c r="B10" s="237" t="s">
        <v>757</v>
      </c>
      <c r="C10" s="74" t="s">
        <v>757</v>
      </c>
      <c r="D10" s="74" t="s">
        <v>757</v>
      </c>
      <c r="E10" s="911"/>
      <c r="F10" s="74" t="s">
        <v>757</v>
      </c>
      <c r="G10" s="75" t="s">
        <v>757</v>
      </c>
      <c r="I10" s="237" t="s">
        <v>757</v>
      </c>
      <c r="J10" s="74" t="s">
        <v>757</v>
      </c>
      <c r="K10" s="74" t="s">
        <v>757</v>
      </c>
      <c r="L10" s="74" t="s">
        <v>757</v>
      </c>
      <c r="M10" s="74" t="s">
        <v>757</v>
      </c>
      <c r="N10" s="74" t="s">
        <v>757</v>
      </c>
      <c r="O10" s="74" t="s">
        <v>757</v>
      </c>
      <c r="P10" s="74" t="s">
        <v>757</v>
      </c>
      <c r="Q10" s="74" t="s">
        <v>757</v>
      </c>
      <c r="R10" s="74" t="s">
        <v>757</v>
      </c>
      <c r="S10" s="74" t="s">
        <v>757</v>
      </c>
      <c r="T10" s="74" t="s">
        <v>757</v>
      </c>
      <c r="U10" s="1249" t="s">
        <v>757</v>
      </c>
      <c r="V10" s="74" t="s">
        <v>757</v>
      </c>
      <c r="W10" s="74" t="s">
        <v>757</v>
      </c>
      <c r="X10" s="74" t="s">
        <v>757</v>
      </c>
      <c r="Y10" s="74" t="s">
        <v>757</v>
      </c>
      <c r="Z10" s="74" t="s">
        <v>757</v>
      </c>
      <c r="AA10" s="74" t="s">
        <v>757</v>
      </c>
      <c r="AB10" s="74" t="s">
        <v>757</v>
      </c>
      <c r="AC10" s="74" t="s">
        <v>757</v>
      </c>
      <c r="AD10" s="74" t="s">
        <v>757</v>
      </c>
      <c r="AE10" s="74" t="s">
        <v>757</v>
      </c>
      <c r="AF10" s="75" t="s">
        <v>757</v>
      </c>
    </row>
    <row r="11" spans="1:32" ht="15" thickBot="1" x14ac:dyDescent="0.4">
      <c r="A11" s="76" t="s">
        <v>94</v>
      </c>
      <c r="B11" s="238" t="s">
        <v>757</v>
      </c>
      <c r="C11" s="77" t="s">
        <v>757</v>
      </c>
      <c r="D11" s="77" t="s">
        <v>757</v>
      </c>
      <c r="E11" s="1622"/>
      <c r="F11" s="77" t="s">
        <v>757</v>
      </c>
      <c r="G11" s="78" t="s">
        <v>757</v>
      </c>
      <c r="I11" s="238" t="s">
        <v>757</v>
      </c>
      <c r="J11" s="77" t="s">
        <v>757</v>
      </c>
      <c r="K11" s="77" t="s">
        <v>757</v>
      </c>
      <c r="L11" s="77" t="s">
        <v>757</v>
      </c>
      <c r="M11" s="77" t="s">
        <v>757</v>
      </c>
      <c r="N11" s="77" t="s">
        <v>757</v>
      </c>
      <c r="O11" s="77" t="s">
        <v>757</v>
      </c>
      <c r="P11" s="77" t="s">
        <v>757</v>
      </c>
      <c r="Q11" s="77" t="s">
        <v>757</v>
      </c>
      <c r="R11" s="77" t="s">
        <v>757</v>
      </c>
      <c r="S11" s="77" t="s">
        <v>757</v>
      </c>
      <c r="T11" s="77" t="s">
        <v>757</v>
      </c>
      <c r="U11" s="1251" t="s">
        <v>757</v>
      </c>
      <c r="V11" s="77" t="s">
        <v>757</v>
      </c>
      <c r="W11" s="77" t="s">
        <v>757</v>
      </c>
      <c r="X11" s="77" t="s">
        <v>757</v>
      </c>
      <c r="Y11" s="77" t="s">
        <v>757</v>
      </c>
      <c r="Z11" s="77" t="s">
        <v>757</v>
      </c>
      <c r="AA11" s="77" t="s">
        <v>757</v>
      </c>
      <c r="AB11" s="77" t="s">
        <v>757</v>
      </c>
      <c r="AC11" s="77" t="s">
        <v>757</v>
      </c>
      <c r="AD11" s="77" t="s">
        <v>757</v>
      </c>
      <c r="AE11" s="77" t="s">
        <v>757</v>
      </c>
      <c r="AF11" s="78" t="s">
        <v>757</v>
      </c>
    </row>
    <row r="12" spans="1:32" ht="15.5" thickTop="1" thickBot="1" x14ac:dyDescent="0.4">
      <c r="A12" s="69" t="s">
        <v>95</v>
      </c>
      <c r="B12" s="70"/>
      <c r="C12" s="70"/>
      <c r="D12" s="71"/>
      <c r="E12" s="658"/>
      <c r="F12" s="71"/>
      <c r="G12" s="71"/>
      <c r="I12" s="912"/>
      <c r="J12" s="913"/>
      <c r="K12" s="913"/>
      <c r="L12" s="913"/>
      <c r="M12" s="913"/>
      <c r="N12" s="913"/>
      <c r="O12" s="913"/>
      <c r="P12" s="913"/>
      <c r="Q12" s="913"/>
      <c r="R12" s="913"/>
      <c r="S12" s="913"/>
      <c r="T12" s="913"/>
      <c r="U12" s="912"/>
      <c r="V12" s="913"/>
      <c r="W12" s="913"/>
      <c r="X12" s="913"/>
      <c r="Y12" s="913"/>
      <c r="Z12" s="913"/>
      <c r="AA12" s="913"/>
      <c r="AB12" s="913"/>
      <c r="AC12" s="913"/>
      <c r="AD12" s="913"/>
      <c r="AE12" s="913"/>
      <c r="AF12" s="914"/>
    </row>
    <row r="13" spans="1:32" ht="15" thickTop="1" x14ac:dyDescent="0.35">
      <c r="A13" s="44" t="s">
        <v>91</v>
      </c>
      <c r="B13" s="236" t="s">
        <v>757</v>
      </c>
      <c r="C13" s="72" t="s">
        <v>757</v>
      </c>
      <c r="D13" s="72" t="s">
        <v>757</v>
      </c>
      <c r="E13" s="1064"/>
      <c r="F13" s="72" t="s">
        <v>757</v>
      </c>
      <c r="G13" s="73" t="s">
        <v>757</v>
      </c>
      <c r="I13" s="236" t="s">
        <v>757</v>
      </c>
      <c r="J13" s="72" t="s">
        <v>757</v>
      </c>
      <c r="K13" s="72" t="s">
        <v>757</v>
      </c>
      <c r="L13" s="72" t="s">
        <v>757</v>
      </c>
      <c r="M13" s="72" t="s">
        <v>757</v>
      </c>
      <c r="N13" s="72" t="s">
        <v>757</v>
      </c>
      <c r="O13" s="72" t="s">
        <v>757</v>
      </c>
      <c r="P13" s="72" t="s">
        <v>757</v>
      </c>
      <c r="Q13" s="72" t="s">
        <v>757</v>
      </c>
      <c r="R13" s="72" t="s">
        <v>757</v>
      </c>
      <c r="S13" s="72" t="s">
        <v>757</v>
      </c>
      <c r="T13" s="72" t="s">
        <v>757</v>
      </c>
      <c r="U13" s="1299" t="s">
        <v>757</v>
      </c>
      <c r="V13" s="72" t="s">
        <v>757</v>
      </c>
      <c r="W13" s="72" t="s">
        <v>757</v>
      </c>
      <c r="X13" s="72" t="s">
        <v>757</v>
      </c>
      <c r="Y13" s="72" t="s">
        <v>757</v>
      </c>
      <c r="Z13" s="72" t="s">
        <v>757</v>
      </c>
      <c r="AA13" s="72" t="s">
        <v>757</v>
      </c>
      <c r="AB13" s="72" t="s">
        <v>757</v>
      </c>
      <c r="AC13" s="72" t="s">
        <v>757</v>
      </c>
      <c r="AD13" s="72" t="s">
        <v>757</v>
      </c>
      <c r="AE13" s="72" t="s">
        <v>757</v>
      </c>
      <c r="AF13" s="73" t="s">
        <v>757</v>
      </c>
    </row>
    <row r="14" spans="1:32" x14ac:dyDescent="0.35">
      <c r="A14" s="44" t="s">
        <v>92</v>
      </c>
      <c r="B14" s="237" t="s">
        <v>757</v>
      </c>
      <c r="C14" s="74" t="s">
        <v>757</v>
      </c>
      <c r="D14" s="74" t="s">
        <v>757</v>
      </c>
      <c r="E14" s="911"/>
      <c r="F14" s="74" t="s">
        <v>757</v>
      </c>
      <c r="G14" s="75" t="s">
        <v>757</v>
      </c>
      <c r="I14" s="237" t="s">
        <v>757</v>
      </c>
      <c r="J14" s="74" t="s">
        <v>757</v>
      </c>
      <c r="K14" s="74" t="s">
        <v>757</v>
      </c>
      <c r="L14" s="74" t="s">
        <v>757</v>
      </c>
      <c r="M14" s="74" t="s">
        <v>757</v>
      </c>
      <c r="N14" s="74" t="s">
        <v>757</v>
      </c>
      <c r="O14" s="74" t="s">
        <v>757</v>
      </c>
      <c r="P14" s="74" t="s">
        <v>757</v>
      </c>
      <c r="Q14" s="74" t="s">
        <v>757</v>
      </c>
      <c r="R14" s="74" t="s">
        <v>757</v>
      </c>
      <c r="S14" s="74" t="s">
        <v>757</v>
      </c>
      <c r="T14" s="74" t="s">
        <v>757</v>
      </c>
      <c r="U14" s="1249" t="s">
        <v>757</v>
      </c>
      <c r="V14" s="74" t="s">
        <v>757</v>
      </c>
      <c r="W14" s="74" t="s">
        <v>757</v>
      </c>
      <c r="X14" s="74" t="s">
        <v>757</v>
      </c>
      <c r="Y14" s="74" t="s">
        <v>757</v>
      </c>
      <c r="Z14" s="74" t="s">
        <v>757</v>
      </c>
      <c r="AA14" s="74" t="s">
        <v>757</v>
      </c>
      <c r="AB14" s="74" t="s">
        <v>757</v>
      </c>
      <c r="AC14" s="74" t="s">
        <v>757</v>
      </c>
      <c r="AD14" s="74" t="s">
        <v>757</v>
      </c>
      <c r="AE14" s="74" t="s">
        <v>757</v>
      </c>
      <c r="AF14" s="75" t="s">
        <v>757</v>
      </c>
    </row>
    <row r="15" spans="1:32" x14ac:dyDescent="0.35">
      <c r="A15" s="44" t="s">
        <v>93</v>
      </c>
      <c r="B15" s="237" t="s">
        <v>757</v>
      </c>
      <c r="C15" s="74" t="s">
        <v>757</v>
      </c>
      <c r="D15" s="74" t="s">
        <v>757</v>
      </c>
      <c r="E15" s="911"/>
      <c r="F15" s="74" t="s">
        <v>757</v>
      </c>
      <c r="G15" s="75" t="s">
        <v>757</v>
      </c>
      <c r="I15" s="237" t="s">
        <v>757</v>
      </c>
      <c r="J15" s="74" t="s">
        <v>757</v>
      </c>
      <c r="K15" s="74" t="s">
        <v>757</v>
      </c>
      <c r="L15" s="74" t="s">
        <v>757</v>
      </c>
      <c r="M15" s="74" t="s">
        <v>757</v>
      </c>
      <c r="N15" s="74" t="s">
        <v>757</v>
      </c>
      <c r="O15" s="74" t="s">
        <v>757</v>
      </c>
      <c r="P15" s="74" t="s">
        <v>757</v>
      </c>
      <c r="Q15" s="74" t="s">
        <v>757</v>
      </c>
      <c r="R15" s="74" t="s">
        <v>757</v>
      </c>
      <c r="S15" s="74" t="s">
        <v>757</v>
      </c>
      <c r="T15" s="74" t="s">
        <v>757</v>
      </c>
      <c r="U15" s="1249" t="s">
        <v>757</v>
      </c>
      <c r="V15" s="74" t="s">
        <v>757</v>
      </c>
      <c r="W15" s="74" t="s">
        <v>757</v>
      </c>
      <c r="X15" s="74" t="s">
        <v>757</v>
      </c>
      <c r="Y15" s="74" t="s">
        <v>757</v>
      </c>
      <c r="Z15" s="74" t="s">
        <v>757</v>
      </c>
      <c r="AA15" s="74" t="s">
        <v>757</v>
      </c>
      <c r="AB15" s="74" t="s">
        <v>757</v>
      </c>
      <c r="AC15" s="74" t="s">
        <v>757</v>
      </c>
      <c r="AD15" s="74" t="s">
        <v>757</v>
      </c>
      <c r="AE15" s="74" t="s">
        <v>757</v>
      </c>
      <c r="AF15" s="75" t="s">
        <v>757</v>
      </c>
    </row>
    <row r="16" spans="1:32" ht="15" thickBot="1" x14ac:dyDescent="0.4">
      <c r="A16" s="76" t="s">
        <v>96</v>
      </c>
      <c r="B16" s="238" t="s">
        <v>757</v>
      </c>
      <c r="C16" s="77" t="s">
        <v>757</v>
      </c>
      <c r="D16" s="77" t="s">
        <v>757</v>
      </c>
      <c r="E16" s="1622"/>
      <c r="F16" s="77" t="s">
        <v>757</v>
      </c>
      <c r="G16" s="78" t="s">
        <v>757</v>
      </c>
      <c r="I16" s="238" t="s">
        <v>757</v>
      </c>
      <c r="J16" s="77" t="s">
        <v>757</v>
      </c>
      <c r="K16" s="77" t="s">
        <v>757</v>
      </c>
      <c r="L16" s="77" t="s">
        <v>757</v>
      </c>
      <c r="M16" s="77" t="s">
        <v>757</v>
      </c>
      <c r="N16" s="77" t="s">
        <v>757</v>
      </c>
      <c r="O16" s="77" t="s">
        <v>757</v>
      </c>
      <c r="P16" s="77" t="s">
        <v>757</v>
      </c>
      <c r="Q16" s="77" t="s">
        <v>757</v>
      </c>
      <c r="R16" s="77" t="s">
        <v>757</v>
      </c>
      <c r="S16" s="77" t="s">
        <v>757</v>
      </c>
      <c r="T16" s="77" t="s">
        <v>757</v>
      </c>
      <c r="U16" s="1251" t="s">
        <v>757</v>
      </c>
      <c r="V16" s="77" t="s">
        <v>757</v>
      </c>
      <c r="W16" s="77" t="s">
        <v>757</v>
      </c>
      <c r="X16" s="77" t="s">
        <v>757</v>
      </c>
      <c r="Y16" s="77" t="s">
        <v>757</v>
      </c>
      <c r="Z16" s="77" t="s">
        <v>757</v>
      </c>
      <c r="AA16" s="77" t="s">
        <v>757</v>
      </c>
      <c r="AB16" s="77" t="s">
        <v>757</v>
      </c>
      <c r="AC16" s="77" t="s">
        <v>757</v>
      </c>
      <c r="AD16" s="77" t="s">
        <v>757</v>
      </c>
      <c r="AE16" s="77" t="s">
        <v>757</v>
      </c>
      <c r="AF16" s="78" t="s">
        <v>757</v>
      </c>
    </row>
    <row r="17" spans="1:32" ht="15.5" thickTop="1" thickBot="1" x14ac:dyDescent="0.4">
      <c r="A17" s="42"/>
      <c r="B17" s="70"/>
      <c r="C17" s="70"/>
      <c r="D17" s="71"/>
      <c r="E17" s="658"/>
      <c r="F17" s="71"/>
      <c r="G17" s="71"/>
      <c r="I17" s="912"/>
      <c r="J17" s="913"/>
      <c r="K17" s="913"/>
      <c r="L17" s="913"/>
      <c r="M17" s="913"/>
      <c r="N17" s="913"/>
      <c r="O17" s="913"/>
      <c r="P17" s="913"/>
      <c r="Q17" s="913"/>
      <c r="R17" s="913"/>
      <c r="S17" s="913"/>
      <c r="T17" s="913"/>
      <c r="U17" s="912"/>
      <c r="V17" s="913"/>
      <c r="W17" s="913"/>
      <c r="X17" s="913"/>
      <c r="Y17" s="913"/>
      <c r="Z17" s="913"/>
      <c r="AA17" s="913"/>
      <c r="AB17" s="913"/>
      <c r="AC17" s="913"/>
      <c r="AD17" s="913"/>
      <c r="AE17" s="913"/>
      <c r="AF17" s="914"/>
    </row>
    <row r="18" spans="1:32" ht="15" thickTop="1" x14ac:dyDescent="0.35">
      <c r="A18" s="190" t="s">
        <v>97</v>
      </c>
      <c r="B18" s="243" t="s">
        <v>757</v>
      </c>
      <c r="C18" s="244" t="s">
        <v>757</v>
      </c>
      <c r="D18" s="244" t="s">
        <v>757</v>
      </c>
      <c r="E18" s="1656"/>
      <c r="F18" s="244" t="s">
        <v>757</v>
      </c>
      <c r="G18" s="248" t="s">
        <v>757</v>
      </c>
      <c r="I18" s="243" t="s">
        <v>757</v>
      </c>
      <c r="J18" s="244" t="s">
        <v>757</v>
      </c>
      <c r="K18" s="244" t="s">
        <v>757</v>
      </c>
      <c r="L18" s="244" t="s">
        <v>757</v>
      </c>
      <c r="M18" s="244" t="s">
        <v>757</v>
      </c>
      <c r="N18" s="244" t="s">
        <v>757</v>
      </c>
      <c r="O18" s="244" t="s">
        <v>757</v>
      </c>
      <c r="P18" s="244" t="s">
        <v>757</v>
      </c>
      <c r="Q18" s="244" t="s">
        <v>757</v>
      </c>
      <c r="R18" s="244" t="s">
        <v>757</v>
      </c>
      <c r="S18" s="244" t="s">
        <v>757</v>
      </c>
      <c r="T18" s="244" t="s">
        <v>757</v>
      </c>
      <c r="U18" s="1300" t="s">
        <v>757</v>
      </c>
      <c r="V18" s="244" t="s">
        <v>757</v>
      </c>
      <c r="W18" s="244" t="s">
        <v>757</v>
      </c>
      <c r="X18" s="244" t="s">
        <v>757</v>
      </c>
      <c r="Y18" s="244" t="s">
        <v>757</v>
      </c>
      <c r="Z18" s="244" t="s">
        <v>757</v>
      </c>
      <c r="AA18" s="244" t="s">
        <v>757</v>
      </c>
      <c r="AB18" s="244" t="s">
        <v>757</v>
      </c>
      <c r="AC18" s="244" t="s">
        <v>757</v>
      </c>
      <c r="AD18" s="244" t="s">
        <v>757</v>
      </c>
      <c r="AE18" s="244" t="s">
        <v>757</v>
      </c>
      <c r="AF18" s="248" t="s">
        <v>757</v>
      </c>
    </row>
    <row r="19" spans="1:32" ht="15" thickBot="1" x14ac:dyDescent="0.4">
      <c r="A19" s="190" t="s">
        <v>467</v>
      </c>
      <c r="B19" s="245" t="s">
        <v>757</v>
      </c>
      <c r="C19" s="246" t="s">
        <v>757</v>
      </c>
      <c r="D19" s="246" t="s">
        <v>757</v>
      </c>
      <c r="E19" s="1657"/>
      <c r="F19" s="246" t="s">
        <v>757</v>
      </c>
      <c r="G19" s="247" t="s">
        <v>757</v>
      </c>
      <c r="I19" s="245" t="s">
        <v>757</v>
      </c>
      <c r="J19" s="246" t="s">
        <v>757</v>
      </c>
      <c r="K19" s="246" t="s">
        <v>757</v>
      </c>
      <c r="L19" s="246" t="s">
        <v>757</v>
      </c>
      <c r="M19" s="246" t="s">
        <v>757</v>
      </c>
      <c r="N19" s="246" t="s">
        <v>757</v>
      </c>
      <c r="O19" s="246" t="s">
        <v>757</v>
      </c>
      <c r="P19" s="246" t="s">
        <v>757</v>
      </c>
      <c r="Q19" s="246" t="s">
        <v>757</v>
      </c>
      <c r="R19" s="246" t="s">
        <v>757</v>
      </c>
      <c r="S19" s="246" t="s">
        <v>757</v>
      </c>
      <c r="T19" s="246" t="s">
        <v>757</v>
      </c>
      <c r="U19" s="1301" t="s">
        <v>757</v>
      </c>
      <c r="V19" s="246" t="s">
        <v>757</v>
      </c>
      <c r="W19" s="246" t="s">
        <v>757</v>
      </c>
      <c r="X19" s="246" t="s">
        <v>757</v>
      </c>
      <c r="Y19" s="246" t="s">
        <v>757</v>
      </c>
      <c r="Z19" s="246" t="s">
        <v>757</v>
      </c>
      <c r="AA19" s="246" t="s">
        <v>757</v>
      </c>
      <c r="AB19" s="246" t="s">
        <v>757</v>
      </c>
      <c r="AC19" s="246" t="s">
        <v>757</v>
      </c>
      <c r="AD19" s="246" t="s">
        <v>757</v>
      </c>
      <c r="AE19" s="246" t="s">
        <v>757</v>
      </c>
      <c r="AF19" s="247" t="s">
        <v>757</v>
      </c>
    </row>
    <row r="20" spans="1:32" ht="15" thickTop="1" x14ac:dyDescent="0.35">
      <c r="A20" s="42"/>
      <c r="B20" s="874"/>
      <c r="C20" s="874"/>
      <c r="D20" s="874"/>
      <c r="E20" s="1658"/>
      <c r="F20" s="874"/>
      <c r="G20" s="874"/>
      <c r="I20" s="915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1064"/>
      <c r="U20" s="915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917"/>
    </row>
    <row r="21" spans="1:32" ht="15" thickBot="1" x14ac:dyDescent="0.4">
      <c r="A21" s="69" t="s">
        <v>98</v>
      </c>
      <c r="B21" s="872"/>
      <c r="C21" s="872"/>
      <c r="D21" s="872"/>
      <c r="E21" s="1659"/>
      <c r="F21" s="872"/>
      <c r="G21" s="872"/>
      <c r="I21" s="916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1298"/>
      <c r="U21" s="916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918"/>
    </row>
    <row r="22" spans="1:32" ht="15" thickTop="1" x14ac:dyDescent="0.35">
      <c r="A22" s="43" t="s">
        <v>99</v>
      </c>
      <c r="B22" s="241" t="s">
        <v>757</v>
      </c>
      <c r="C22" s="242" t="s">
        <v>757</v>
      </c>
      <c r="D22" s="72" t="s">
        <v>757</v>
      </c>
      <c r="E22" s="1064"/>
      <c r="F22" s="72" t="s">
        <v>757</v>
      </c>
      <c r="G22" s="73" t="s">
        <v>757</v>
      </c>
      <c r="I22" s="241" t="s">
        <v>757</v>
      </c>
      <c r="J22" s="242" t="s">
        <v>757</v>
      </c>
      <c r="K22" s="72" t="s">
        <v>757</v>
      </c>
      <c r="L22" s="72" t="s">
        <v>757</v>
      </c>
      <c r="M22" s="72" t="s">
        <v>757</v>
      </c>
      <c r="N22" s="72" t="s">
        <v>757</v>
      </c>
      <c r="O22" s="72" t="s">
        <v>757</v>
      </c>
      <c r="P22" s="72" t="s">
        <v>757</v>
      </c>
      <c r="Q22" s="72" t="s">
        <v>757</v>
      </c>
      <c r="R22" s="72" t="s">
        <v>757</v>
      </c>
      <c r="S22" s="72" t="s">
        <v>757</v>
      </c>
      <c r="T22" s="72" t="s">
        <v>757</v>
      </c>
      <c r="U22" s="1302" t="s">
        <v>757</v>
      </c>
      <c r="V22" s="242" t="s">
        <v>757</v>
      </c>
      <c r="W22" s="72" t="s">
        <v>757</v>
      </c>
      <c r="X22" s="72" t="s">
        <v>757</v>
      </c>
      <c r="Y22" s="72" t="s">
        <v>757</v>
      </c>
      <c r="Z22" s="72" t="s">
        <v>757</v>
      </c>
      <c r="AA22" s="72" t="s">
        <v>757</v>
      </c>
      <c r="AB22" s="72" t="s">
        <v>757</v>
      </c>
      <c r="AC22" s="72" t="s">
        <v>757</v>
      </c>
      <c r="AD22" s="72" t="s">
        <v>757</v>
      </c>
      <c r="AE22" s="72" t="s">
        <v>757</v>
      </c>
      <c r="AF22" s="73" t="s">
        <v>757</v>
      </c>
    </row>
    <row r="23" spans="1:32" x14ac:dyDescent="0.35">
      <c r="A23" s="43" t="s">
        <v>100</v>
      </c>
      <c r="B23" s="237" t="s">
        <v>757</v>
      </c>
      <c r="C23" s="74" t="s">
        <v>757</v>
      </c>
      <c r="D23" s="74" t="s">
        <v>757</v>
      </c>
      <c r="E23" s="911"/>
      <c r="F23" s="74" t="s">
        <v>757</v>
      </c>
      <c r="G23" s="75" t="s">
        <v>757</v>
      </c>
      <c r="I23" s="237" t="s">
        <v>757</v>
      </c>
      <c r="J23" s="74" t="s">
        <v>757</v>
      </c>
      <c r="K23" s="74" t="s">
        <v>757</v>
      </c>
      <c r="L23" s="74" t="s">
        <v>757</v>
      </c>
      <c r="M23" s="74" t="s">
        <v>757</v>
      </c>
      <c r="N23" s="74" t="s">
        <v>757</v>
      </c>
      <c r="O23" s="74" t="s">
        <v>757</v>
      </c>
      <c r="P23" s="74" t="s">
        <v>757</v>
      </c>
      <c r="Q23" s="74" t="s">
        <v>757</v>
      </c>
      <c r="R23" s="74" t="s">
        <v>757</v>
      </c>
      <c r="S23" s="74" t="s">
        <v>757</v>
      </c>
      <c r="T23" s="74" t="s">
        <v>757</v>
      </c>
      <c r="U23" s="1249" t="s">
        <v>757</v>
      </c>
      <c r="V23" s="74" t="s">
        <v>757</v>
      </c>
      <c r="W23" s="74" t="s">
        <v>757</v>
      </c>
      <c r="X23" s="74" t="s">
        <v>757</v>
      </c>
      <c r="Y23" s="74" t="s">
        <v>757</v>
      </c>
      <c r="Z23" s="74" t="s">
        <v>757</v>
      </c>
      <c r="AA23" s="74" t="s">
        <v>757</v>
      </c>
      <c r="AB23" s="74" t="s">
        <v>757</v>
      </c>
      <c r="AC23" s="74" t="s">
        <v>757</v>
      </c>
      <c r="AD23" s="74" t="s">
        <v>757</v>
      </c>
      <c r="AE23" s="74" t="s">
        <v>757</v>
      </c>
      <c r="AF23" s="75" t="s">
        <v>757</v>
      </c>
    </row>
    <row r="24" spans="1:32" x14ac:dyDescent="0.35">
      <c r="A24" s="83" t="s">
        <v>101</v>
      </c>
      <c r="B24" s="240" t="s">
        <v>757</v>
      </c>
      <c r="C24" s="84" t="s">
        <v>757</v>
      </c>
      <c r="D24" s="84" t="s">
        <v>757</v>
      </c>
      <c r="E24" s="1660"/>
      <c r="F24" s="84" t="s">
        <v>757</v>
      </c>
      <c r="G24" s="85" t="s">
        <v>757</v>
      </c>
      <c r="I24" s="240" t="s">
        <v>757</v>
      </c>
      <c r="J24" s="84" t="s">
        <v>757</v>
      </c>
      <c r="K24" s="84" t="s">
        <v>757</v>
      </c>
      <c r="L24" s="84" t="s">
        <v>757</v>
      </c>
      <c r="M24" s="84" t="s">
        <v>757</v>
      </c>
      <c r="N24" s="84" t="s">
        <v>757</v>
      </c>
      <c r="O24" s="84" t="s">
        <v>757</v>
      </c>
      <c r="P24" s="84" t="s">
        <v>757</v>
      </c>
      <c r="Q24" s="84" t="s">
        <v>757</v>
      </c>
      <c r="R24" s="84" t="s">
        <v>757</v>
      </c>
      <c r="S24" s="84" t="s">
        <v>757</v>
      </c>
      <c r="T24" s="84" t="s">
        <v>757</v>
      </c>
      <c r="U24" s="1303" t="s">
        <v>757</v>
      </c>
      <c r="V24" s="84" t="s">
        <v>757</v>
      </c>
      <c r="W24" s="84" t="s">
        <v>757</v>
      </c>
      <c r="X24" s="84" t="s">
        <v>757</v>
      </c>
      <c r="Y24" s="84" t="s">
        <v>757</v>
      </c>
      <c r="Z24" s="84" t="s">
        <v>757</v>
      </c>
      <c r="AA24" s="84" t="s">
        <v>757</v>
      </c>
      <c r="AB24" s="84" t="s">
        <v>757</v>
      </c>
      <c r="AC24" s="84" t="s">
        <v>757</v>
      </c>
      <c r="AD24" s="84" t="s">
        <v>757</v>
      </c>
      <c r="AE24" s="84" t="s">
        <v>757</v>
      </c>
      <c r="AF24" s="85" t="s">
        <v>757</v>
      </c>
    </row>
    <row r="25" spans="1:32" x14ac:dyDescent="0.35">
      <c r="A25" s="43" t="s">
        <v>102</v>
      </c>
      <c r="B25" s="237" t="s">
        <v>757</v>
      </c>
      <c r="C25" s="74" t="s">
        <v>757</v>
      </c>
      <c r="D25" s="74" t="s">
        <v>757</v>
      </c>
      <c r="E25" s="911"/>
      <c r="F25" s="74" t="s">
        <v>757</v>
      </c>
      <c r="G25" s="75" t="s">
        <v>757</v>
      </c>
      <c r="I25" s="237" t="s">
        <v>757</v>
      </c>
      <c r="J25" s="74" t="s">
        <v>757</v>
      </c>
      <c r="K25" s="74" t="s">
        <v>757</v>
      </c>
      <c r="L25" s="74" t="s">
        <v>757</v>
      </c>
      <c r="M25" s="74" t="s">
        <v>757</v>
      </c>
      <c r="N25" s="74" t="s">
        <v>757</v>
      </c>
      <c r="O25" s="74" t="s">
        <v>757</v>
      </c>
      <c r="P25" s="74" t="s">
        <v>757</v>
      </c>
      <c r="Q25" s="74" t="s">
        <v>757</v>
      </c>
      <c r="R25" s="74" t="s">
        <v>757</v>
      </c>
      <c r="S25" s="74" t="s">
        <v>757</v>
      </c>
      <c r="T25" s="74" t="s">
        <v>757</v>
      </c>
      <c r="U25" s="1249" t="s">
        <v>757</v>
      </c>
      <c r="V25" s="74" t="s">
        <v>757</v>
      </c>
      <c r="W25" s="74" t="s">
        <v>757</v>
      </c>
      <c r="X25" s="74" t="s">
        <v>757</v>
      </c>
      <c r="Y25" s="74" t="s">
        <v>757</v>
      </c>
      <c r="Z25" s="74" t="s">
        <v>757</v>
      </c>
      <c r="AA25" s="74" t="s">
        <v>757</v>
      </c>
      <c r="AB25" s="74" t="s">
        <v>757</v>
      </c>
      <c r="AC25" s="74" t="s">
        <v>757</v>
      </c>
      <c r="AD25" s="74" t="s">
        <v>757</v>
      </c>
      <c r="AE25" s="74" t="s">
        <v>757</v>
      </c>
      <c r="AF25" s="75" t="s">
        <v>757</v>
      </c>
    </row>
    <row r="26" spans="1:32" x14ac:dyDescent="0.35">
      <c r="B26" s="237" t="s">
        <v>757</v>
      </c>
      <c r="C26" s="74" t="s">
        <v>757</v>
      </c>
      <c r="D26" s="74" t="s">
        <v>757</v>
      </c>
      <c r="E26" s="911"/>
      <c r="F26" s="74" t="s">
        <v>757</v>
      </c>
      <c r="G26" s="75" t="s">
        <v>757</v>
      </c>
      <c r="I26" s="237" t="s">
        <v>757</v>
      </c>
      <c r="J26" s="74" t="s">
        <v>757</v>
      </c>
      <c r="K26" s="74" t="s">
        <v>757</v>
      </c>
      <c r="L26" s="74" t="s">
        <v>757</v>
      </c>
      <c r="M26" s="74" t="s">
        <v>757</v>
      </c>
      <c r="N26" s="74" t="s">
        <v>757</v>
      </c>
      <c r="O26" s="74" t="s">
        <v>757</v>
      </c>
      <c r="P26" s="74" t="s">
        <v>757</v>
      </c>
      <c r="Q26" s="74" t="s">
        <v>757</v>
      </c>
      <c r="R26" s="74" t="s">
        <v>757</v>
      </c>
      <c r="S26" s="74" t="s">
        <v>757</v>
      </c>
      <c r="T26" s="74" t="s">
        <v>757</v>
      </c>
      <c r="U26" s="1249" t="s">
        <v>757</v>
      </c>
      <c r="V26" s="74" t="s">
        <v>757</v>
      </c>
      <c r="W26" s="74" t="s">
        <v>757</v>
      </c>
      <c r="X26" s="74" t="s">
        <v>757</v>
      </c>
      <c r="Y26" s="74" t="s">
        <v>757</v>
      </c>
      <c r="Z26" s="74" t="s">
        <v>757</v>
      </c>
      <c r="AA26" s="74" t="s">
        <v>757</v>
      </c>
      <c r="AB26" s="74" t="s">
        <v>757</v>
      </c>
      <c r="AC26" s="74" t="s">
        <v>757</v>
      </c>
      <c r="AD26" s="74" t="s">
        <v>757</v>
      </c>
      <c r="AE26" s="74" t="s">
        <v>757</v>
      </c>
      <c r="AF26" s="75" t="s">
        <v>757</v>
      </c>
    </row>
    <row r="27" spans="1:32" x14ac:dyDescent="0.35">
      <c r="A27" s="86" t="s">
        <v>103</v>
      </c>
      <c r="B27" s="237" t="s">
        <v>757</v>
      </c>
      <c r="C27" s="74" t="s">
        <v>757</v>
      </c>
      <c r="D27" s="74" t="s">
        <v>757</v>
      </c>
      <c r="E27" s="911"/>
      <c r="F27" s="74" t="s">
        <v>757</v>
      </c>
      <c r="G27" s="75" t="s">
        <v>757</v>
      </c>
      <c r="I27" s="237" t="s">
        <v>757</v>
      </c>
      <c r="J27" s="74" t="s">
        <v>757</v>
      </c>
      <c r="K27" s="74" t="s">
        <v>757</v>
      </c>
      <c r="L27" s="74" t="s">
        <v>757</v>
      </c>
      <c r="M27" s="74" t="s">
        <v>757</v>
      </c>
      <c r="N27" s="74" t="s">
        <v>757</v>
      </c>
      <c r="O27" s="74" t="s">
        <v>757</v>
      </c>
      <c r="P27" s="74" t="s">
        <v>757</v>
      </c>
      <c r="Q27" s="74" t="s">
        <v>757</v>
      </c>
      <c r="R27" s="74" t="s">
        <v>757</v>
      </c>
      <c r="S27" s="74" t="s">
        <v>757</v>
      </c>
      <c r="T27" s="74" t="s">
        <v>757</v>
      </c>
      <c r="U27" s="1249" t="s">
        <v>757</v>
      </c>
      <c r="V27" s="74" t="s">
        <v>757</v>
      </c>
      <c r="W27" s="74" t="s">
        <v>757</v>
      </c>
      <c r="X27" s="74" t="s">
        <v>757</v>
      </c>
      <c r="Y27" s="74" t="s">
        <v>757</v>
      </c>
      <c r="Z27" s="74" t="s">
        <v>757</v>
      </c>
      <c r="AA27" s="74" t="s">
        <v>757</v>
      </c>
      <c r="AB27" s="74" t="s">
        <v>757</v>
      </c>
      <c r="AC27" s="74" t="s">
        <v>757</v>
      </c>
      <c r="AD27" s="74" t="s">
        <v>757</v>
      </c>
      <c r="AE27" s="74" t="s">
        <v>757</v>
      </c>
      <c r="AF27" s="75" t="s">
        <v>757</v>
      </c>
    </row>
    <row r="28" spans="1:32" ht="15" thickBot="1" x14ac:dyDescent="0.4">
      <c r="A28" s="46" t="s">
        <v>104</v>
      </c>
      <c r="B28" s="238" t="s">
        <v>757</v>
      </c>
      <c r="C28" s="77" t="s">
        <v>757</v>
      </c>
      <c r="D28" s="77" t="s">
        <v>757</v>
      </c>
      <c r="E28" s="1622"/>
      <c r="F28" s="77" t="s">
        <v>757</v>
      </c>
      <c r="G28" s="78" t="s">
        <v>757</v>
      </c>
      <c r="I28" s="238" t="s">
        <v>757</v>
      </c>
      <c r="J28" s="77" t="s">
        <v>757</v>
      </c>
      <c r="K28" s="77" t="s">
        <v>757</v>
      </c>
      <c r="L28" s="77" t="s">
        <v>757</v>
      </c>
      <c r="M28" s="77" t="s">
        <v>757</v>
      </c>
      <c r="N28" s="77" t="s">
        <v>757</v>
      </c>
      <c r="O28" s="77" t="s">
        <v>757</v>
      </c>
      <c r="P28" s="77" t="s">
        <v>757</v>
      </c>
      <c r="Q28" s="77" t="s">
        <v>757</v>
      </c>
      <c r="R28" s="77" t="s">
        <v>757</v>
      </c>
      <c r="S28" s="77" t="s">
        <v>757</v>
      </c>
      <c r="T28" s="77" t="s">
        <v>757</v>
      </c>
      <c r="U28" s="1251" t="s">
        <v>757</v>
      </c>
      <c r="V28" s="77" t="s">
        <v>757</v>
      </c>
      <c r="W28" s="77" t="s">
        <v>757</v>
      </c>
      <c r="X28" s="77" t="s">
        <v>757</v>
      </c>
      <c r="Y28" s="77" t="s">
        <v>757</v>
      </c>
      <c r="Z28" s="77" t="s">
        <v>757</v>
      </c>
      <c r="AA28" s="77" t="s">
        <v>757</v>
      </c>
      <c r="AB28" s="77" t="s">
        <v>757</v>
      </c>
      <c r="AC28" s="77" t="s">
        <v>757</v>
      </c>
      <c r="AD28" s="77" t="s">
        <v>757</v>
      </c>
      <c r="AE28" s="77" t="s">
        <v>757</v>
      </c>
      <c r="AF28" s="78" t="s">
        <v>757</v>
      </c>
    </row>
    <row r="29" spans="1:32" ht="15" thickTop="1" x14ac:dyDescent="0.35">
      <c r="A29" s="41"/>
      <c r="B29" s="874"/>
      <c r="C29" s="874"/>
      <c r="D29" s="874"/>
      <c r="E29" s="1658"/>
      <c r="F29" s="874"/>
      <c r="G29" s="874"/>
      <c r="I29" s="915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1064"/>
      <c r="U29" s="915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917"/>
    </row>
    <row r="30" spans="1:32" ht="15" thickBot="1" x14ac:dyDescent="0.4">
      <c r="A30" s="69" t="s">
        <v>105</v>
      </c>
      <c r="B30" s="872"/>
      <c r="C30" s="872"/>
      <c r="D30" s="872"/>
      <c r="E30" s="1659"/>
      <c r="F30" s="872"/>
      <c r="G30" s="872"/>
      <c r="I30" s="916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1298"/>
      <c r="U30" s="916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918"/>
    </row>
    <row r="31" spans="1:32" ht="15" thickTop="1" x14ac:dyDescent="0.35">
      <c r="A31" s="44" t="s">
        <v>106</v>
      </c>
      <c r="B31" s="236" t="s">
        <v>757</v>
      </c>
      <c r="C31" s="72" t="s">
        <v>757</v>
      </c>
      <c r="D31" s="72" t="s">
        <v>757</v>
      </c>
      <c r="E31" s="1064"/>
      <c r="F31" s="72" t="s">
        <v>757</v>
      </c>
      <c r="G31" s="73" t="s">
        <v>757</v>
      </c>
      <c r="I31" s="236" t="s">
        <v>757</v>
      </c>
      <c r="J31" s="72" t="s">
        <v>757</v>
      </c>
      <c r="K31" s="72" t="s">
        <v>757</v>
      </c>
      <c r="L31" s="72" t="s">
        <v>757</v>
      </c>
      <c r="M31" s="72" t="s">
        <v>757</v>
      </c>
      <c r="N31" s="72" t="s">
        <v>757</v>
      </c>
      <c r="O31" s="72" t="s">
        <v>757</v>
      </c>
      <c r="P31" s="72" t="s">
        <v>757</v>
      </c>
      <c r="Q31" s="72" t="s">
        <v>757</v>
      </c>
      <c r="R31" s="72" t="s">
        <v>757</v>
      </c>
      <c r="S31" s="72" t="s">
        <v>757</v>
      </c>
      <c r="T31" s="72" t="s">
        <v>757</v>
      </c>
      <c r="U31" s="1299" t="s">
        <v>757</v>
      </c>
      <c r="V31" s="72" t="s">
        <v>757</v>
      </c>
      <c r="W31" s="72" t="s">
        <v>757</v>
      </c>
      <c r="X31" s="72" t="s">
        <v>757</v>
      </c>
      <c r="Y31" s="72" t="s">
        <v>757</v>
      </c>
      <c r="Z31" s="72" t="s">
        <v>757</v>
      </c>
      <c r="AA31" s="72" t="s">
        <v>757</v>
      </c>
      <c r="AB31" s="72" t="s">
        <v>757</v>
      </c>
      <c r="AC31" s="72" t="s">
        <v>757</v>
      </c>
      <c r="AD31" s="72" t="s">
        <v>757</v>
      </c>
      <c r="AE31" s="72" t="s">
        <v>757</v>
      </c>
      <c r="AF31" s="73" t="s">
        <v>757</v>
      </c>
    </row>
    <row r="32" spans="1:32" x14ac:dyDescent="0.35">
      <c r="A32" s="86" t="s">
        <v>107</v>
      </c>
      <c r="B32" s="237" t="s">
        <v>757</v>
      </c>
      <c r="C32" s="74" t="s">
        <v>757</v>
      </c>
      <c r="D32" s="74" t="s">
        <v>757</v>
      </c>
      <c r="E32" s="911"/>
      <c r="F32" s="74" t="s">
        <v>757</v>
      </c>
      <c r="G32" s="75" t="s">
        <v>757</v>
      </c>
      <c r="I32" s="237" t="s">
        <v>757</v>
      </c>
      <c r="J32" s="74" t="s">
        <v>757</v>
      </c>
      <c r="K32" s="74" t="s">
        <v>757</v>
      </c>
      <c r="L32" s="74" t="s">
        <v>757</v>
      </c>
      <c r="M32" s="74" t="s">
        <v>757</v>
      </c>
      <c r="N32" s="74" t="s">
        <v>757</v>
      </c>
      <c r="O32" s="74" t="s">
        <v>757</v>
      </c>
      <c r="P32" s="74" t="s">
        <v>757</v>
      </c>
      <c r="Q32" s="74" t="s">
        <v>757</v>
      </c>
      <c r="R32" s="74" t="s">
        <v>757</v>
      </c>
      <c r="S32" s="74" t="s">
        <v>757</v>
      </c>
      <c r="T32" s="74" t="s">
        <v>757</v>
      </c>
      <c r="U32" s="1249" t="s">
        <v>757</v>
      </c>
      <c r="V32" s="74" t="s">
        <v>757</v>
      </c>
      <c r="W32" s="74" t="s">
        <v>757</v>
      </c>
      <c r="X32" s="74" t="s">
        <v>757</v>
      </c>
      <c r="Y32" s="74" t="s">
        <v>757</v>
      </c>
      <c r="Z32" s="74" t="s">
        <v>757</v>
      </c>
      <c r="AA32" s="74" t="s">
        <v>757</v>
      </c>
      <c r="AB32" s="74" t="s">
        <v>757</v>
      </c>
      <c r="AC32" s="74" t="s">
        <v>757</v>
      </c>
      <c r="AD32" s="74" t="s">
        <v>757</v>
      </c>
      <c r="AE32" s="74" t="s">
        <v>757</v>
      </c>
      <c r="AF32" s="75" t="s">
        <v>757</v>
      </c>
    </row>
    <row r="33" spans="1:32" x14ac:dyDescent="0.35">
      <c r="A33" s="43" t="s">
        <v>108</v>
      </c>
      <c r="B33" s="237" t="s">
        <v>757</v>
      </c>
      <c r="C33" s="74" t="s">
        <v>757</v>
      </c>
      <c r="D33" s="74" t="s">
        <v>757</v>
      </c>
      <c r="E33" s="911"/>
      <c r="F33" s="74" t="s">
        <v>757</v>
      </c>
      <c r="G33" s="75" t="s">
        <v>757</v>
      </c>
      <c r="I33" s="237" t="s">
        <v>757</v>
      </c>
      <c r="J33" s="74" t="s">
        <v>757</v>
      </c>
      <c r="K33" s="74" t="s">
        <v>757</v>
      </c>
      <c r="L33" s="74" t="s">
        <v>757</v>
      </c>
      <c r="M33" s="74" t="s">
        <v>757</v>
      </c>
      <c r="N33" s="74" t="s">
        <v>757</v>
      </c>
      <c r="O33" s="74" t="s">
        <v>757</v>
      </c>
      <c r="P33" s="74" t="s">
        <v>757</v>
      </c>
      <c r="Q33" s="74" t="s">
        <v>757</v>
      </c>
      <c r="R33" s="74" t="s">
        <v>757</v>
      </c>
      <c r="S33" s="74" t="s">
        <v>757</v>
      </c>
      <c r="T33" s="74" t="s">
        <v>757</v>
      </c>
      <c r="U33" s="1249" t="s">
        <v>757</v>
      </c>
      <c r="V33" s="74" t="s">
        <v>757</v>
      </c>
      <c r="W33" s="74" t="s">
        <v>757</v>
      </c>
      <c r="X33" s="74" t="s">
        <v>757</v>
      </c>
      <c r="Y33" s="74" t="s">
        <v>757</v>
      </c>
      <c r="Z33" s="74" t="s">
        <v>757</v>
      </c>
      <c r="AA33" s="74" t="s">
        <v>757</v>
      </c>
      <c r="AB33" s="74" t="s">
        <v>757</v>
      </c>
      <c r="AC33" s="74" t="s">
        <v>757</v>
      </c>
      <c r="AD33" s="74" t="s">
        <v>757</v>
      </c>
      <c r="AE33" s="74" t="s">
        <v>757</v>
      </c>
      <c r="AF33" s="75" t="s">
        <v>757</v>
      </c>
    </row>
    <row r="34" spans="1:32" x14ac:dyDescent="0.35">
      <c r="A34" s="43" t="s">
        <v>109</v>
      </c>
      <c r="B34" s="237" t="s">
        <v>757</v>
      </c>
      <c r="C34" s="74" t="s">
        <v>757</v>
      </c>
      <c r="D34" s="74" t="s">
        <v>757</v>
      </c>
      <c r="E34" s="911"/>
      <c r="F34" s="74" t="s">
        <v>757</v>
      </c>
      <c r="G34" s="75" t="s">
        <v>757</v>
      </c>
      <c r="I34" s="237" t="s">
        <v>757</v>
      </c>
      <c r="J34" s="74" t="s">
        <v>757</v>
      </c>
      <c r="K34" s="74" t="s">
        <v>757</v>
      </c>
      <c r="L34" s="74" t="s">
        <v>757</v>
      </c>
      <c r="M34" s="74" t="s">
        <v>757</v>
      </c>
      <c r="N34" s="74" t="s">
        <v>757</v>
      </c>
      <c r="O34" s="74" t="s">
        <v>757</v>
      </c>
      <c r="P34" s="74" t="s">
        <v>757</v>
      </c>
      <c r="Q34" s="74" t="s">
        <v>757</v>
      </c>
      <c r="R34" s="74" t="s">
        <v>757</v>
      </c>
      <c r="S34" s="74" t="s">
        <v>757</v>
      </c>
      <c r="T34" s="74" t="s">
        <v>757</v>
      </c>
      <c r="U34" s="1249" t="s">
        <v>757</v>
      </c>
      <c r="V34" s="74" t="s">
        <v>757</v>
      </c>
      <c r="W34" s="74" t="s">
        <v>757</v>
      </c>
      <c r="X34" s="74" t="s">
        <v>757</v>
      </c>
      <c r="Y34" s="74" t="s">
        <v>757</v>
      </c>
      <c r="Z34" s="74" t="s">
        <v>757</v>
      </c>
      <c r="AA34" s="74" t="s">
        <v>757</v>
      </c>
      <c r="AB34" s="74" t="s">
        <v>757</v>
      </c>
      <c r="AC34" s="74" t="s">
        <v>757</v>
      </c>
      <c r="AD34" s="74" t="s">
        <v>757</v>
      </c>
      <c r="AE34" s="74" t="s">
        <v>757</v>
      </c>
      <c r="AF34" s="75" t="s">
        <v>757</v>
      </c>
    </row>
    <row r="35" spans="1:32" x14ac:dyDescent="0.35">
      <c r="A35" s="44" t="s">
        <v>110</v>
      </c>
      <c r="B35" s="237" t="s">
        <v>757</v>
      </c>
      <c r="C35" s="74" t="s">
        <v>757</v>
      </c>
      <c r="D35" s="74" t="s">
        <v>757</v>
      </c>
      <c r="E35" s="911"/>
      <c r="F35" s="74" t="s">
        <v>757</v>
      </c>
      <c r="G35" s="75" t="s">
        <v>757</v>
      </c>
      <c r="I35" s="237" t="s">
        <v>757</v>
      </c>
      <c r="J35" s="74" t="s">
        <v>757</v>
      </c>
      <c r="K35" s="74" t="s">
        <v>757</v>
      </c>
      <c r="L35" s="74" t="s">
        <v>757</v>
      </c>
      <c r="M35" s="74" t="s">
        <v>757</v>
      </c>
      <c r="N35" s="74" t="s">
        <v>757</v>
      </c>
      <c r="O35" s="74" t="s">
        <v>757</v>
      </c>
      <c r="P35" s="74" t="s">
        <v>757</v>
      </c>
      <c r="Q35" s="74" t="s">
        <v>757</v>
      </c>
      <c r="R35" s="74" t="s">
        <v>757</v>
      </c>
      <c r="S35" s="74" t="s">
        <v>757</v>
      </c>
      <c r="T35" s="74" t="s">
        <v>757</v>
      </c>
      <c r="U35" s="1249" t="s">
        <v>757</v>
      </c>
      <c r="V35" s="74" t="s">
        <v>757</v>
      </c>
      <c r="W35" s="74" t="s">
        <v>757</v>
      </c>
      <c r="X35" s="74" t="s">
        <v>757</v>
      </c>
      <c r="Y35" s="74" t="s">
        <v>757</v>
      </c>
      <c r="Z35" s="74" t="s">
        <v>757</v>
      </c>
      <c r="AA35" s="74" t="s">
        <v>757</v>
      </c>
      <c r="AB35" s="74" t="s">
        <v>757</v>
      </c>
      <c r="AC35" s="74" t="s">
        <v>757</v>
      </c>
      <c r="AD35" s="74" t="s">
        <v>757</v>
      </c>
      <c r="AE35" s="74" t="s">
        <v>757</v>
      </c>
      <c r="AF35" s="75" t="s">
        <v>757</v>
      </c>
    </row>
    <row r="36" spans="1:32" s="41" customFormat="1" ht="15" thickBot="1" x14ac:dyDescent="0.4">
      <c r="A36" s="88" t="s">
        <v>111</v>
      </c>
      <c r="B36" s="1295" t="s">
        <v>757</v>
      </c>
      <c r="C36" s="1296" t="s">
        <v>757</v>
      </c>
      <c r="D36" s="1296" t="s">
        <v>757</v>
      </c>
      <c r="E36" s="1661"/>
      <c r="F36" s="1296" t="s">
        <v>757</v>
      </c>
      <c r="G36" s="1297" t="s">
        <v>757</v>
      </c>
      <c r="I36" s="238" t="s">
        <v>757</v>
      </c>
      <c r="J36" s="77" t="s">
        <v>757</v>
      </c>
      <c r="K36" s="77" t="s">
        <v>757</v>
      </c>
      <c r="L36" s="77" t="s">
        <v>757</v>
      </c>
      <c r="M36" s="77" t="s">
        <v>757</v>
      </c>
      <c r="N36" s="77" t="s">
        <v>757</v>
      </c>
      <c r="O36" s="77" t="s">
        <v>757</v>
      </c>
      <c r="P36" s="77" t="s">
        <v>757</v>
      </c>
      <c r="Q36" s="77" t="s">
        <v>757</v>
      </c>
      <c r="R36" s="77" t="s">
        <v>757</v>
      </c>
      <c r="S36" s="77" t="s">
        <v>757</v>
      </c>
      <c r="T36" s="77" t="s">
        <v>757</v>
      </c>
      <c r="U36" s="1251" t="s">
        <v>757</v>
      </c>
      <c r="V36" s="77" t="s">
        <v>757</v>
      </c>
      <c r="W36" s="77" t="s">
        <v>757</v>
      </c>
      <c r="X36" s="77" t="s">
        <v>757</v>
      </c>
      <c r="Y36" s="77" t="s">
        <v>757</v>
      </c>
      <c r="Z36" s="77" t="s">
        <v>757</v>
      </c>
      <c r="AA36" s="77" t="s">
        <v>757</v>
      </c>
      <c r="AB36" s="77" t="s">
        <v>757</v>
      </c>
      <c r="AC36" s="77" t="s">
        <v>757</v>
      </c>
      <c r="AD36" s="77" t="s">
        <v>757</v>
      </c>
      <c r="AE36" s="77" t="s">
        <v>757</v>
      </c>
      <c r="AF36" s="78" t="s">
        <v>757</v>
      </c>
    </row>
    <row r="37" spans="1:32" ht="15.5" thickTop="1" thickBot="1" x14ac:dyDescent="0.4">
      <c r="B37" s="70"/>
      <c r="C37" s="70"/>
      <c r="D37" s="71"/>
      <c r="E37" s="658"/>
      <c r="F37" s="71"/>
      <c r="G37" s="71"/>
      <c r="I37" s="916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1298"/>
      <c r="U37" s="916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918"/>
    </row>
    <row r="38" spans="1:32" ht="15.5" thickTop="1" thickBot="1" x14ac:dyDescent="0.4">
      <c r="A38" s="76" t="s">
        <v>689</v>
      </c>
      <c r="B38" s="239" t="s">
        <v>757</v>
      </c>
      <c r="C38" s="81" t="s">
        <v>757</v>
      </c>
      <c r="D38" s="81" t="s">
        <v>757</v>
      </c>
      <c r="E38" s="1643"/>
      <c r="F38" s="81" t="s">
        <v>757</v>
      </c>
      <c r="G38" s="82" t="s">
        <v>757</v>
      </c>
      <c r="I38" s="239" t="s">
        <v>757</v>
      </c>
      <c r="J38" s="81" t="s">
        <v>757</v>
      </c>
      <c r="K38" s="81" t="s">
        <v>757</v>
      </c>
      <c r="L38" s="81" t="s">
        <v>757</v>
      </c>
      <c r="M38" s="81" t="s">
        <v>757</v>
      </c>
      <c r="N38" s="81" t="s">
        <v>757</v>
      </c>
      <c r="O38" s="81" t="s">
        <v>757</v>
      </c>
      <c r="P38" s="81" t="s">
        <v>757</v>
      </c>
      <c r="Q38" s="81" t="s">
        <v>757</v>
      </c>
      <c r="R38" s="81" t="s">
        <v>757</v>
      </c>
      <c r="S38" s="81" t="s">
        <v>757</v>
      </c>
      <c r="T38" s="81" t="s">
        <v>757</v>
      </c>
      <c r="U38" s="1254" t="s">
        <v>757</v>
      </c>
      <c r="V38" s="81" t="s">
        <v>757</v>
      </c>
      <c r="W38" s="81" t="s">
        <v>757</v>
      </c>
      <c r="X38" s="81" t="s">
        <v>757</v>
      </c>
      <c r="Y38" s="81" t="s">
        <v>757</v>
      </c>
      <c r="Z38" s="81" t="s">
        <v>757</v>
      </c>
      <c r="AA38" s="81" t="s">
        <v>757</v>
      </c>
      <c r="AB38" s="81" t="s">
        <v>757</v>
      </c>
      <c r="AC38" s="81" t="s">
        <v>757</v>
      </c>
      <c r="AD38" s="81" t="s">
        <v>757</v>
      </c>
      <c r="AE38" s="81" t="s">
        <v>757</v>
      </c>
      <c r="AF38" s="82" t="s">
        <v>757</v>
      </c>
    </row>
    <row r="39" spans="1:32" ht="15.5" thickTop="1" thickBot="1" x14ac:dyDescent="0.4">
      <c r="B39" s="70"/>
      <c r="C39" s="70"/>
      <c r="D39" s="71"/>
      <c r="E39" s="658"/>
      <c r="F39" s="71"/>
      <c r="G39" s="71"/>
      <c r="I39" s="916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1298"/>
      <c r="U39" s="916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918"/>
    </row>
    <row r="40" spans="1:32" ht="15.5" thickTop="1" thickBot="1" x14ac:dyDescent="0.4">
      <c r="A40" s="76" t="s">
        <v>64</v>
      </c>
      <c r="B40" s="239" t="s">
        <v>757</v>
      </c>
      <c r="C40" s="81" t="s">
        <v>757</v>
      </c>
      <c r="D40" s="81" t="s">
        <v>757</v>
      </c>
      <c r="E40" s="1643"/>
      <c r="F40" s="81" t="s">
        <v>757</v>
      </c>
      <c r="G40" s="82" t="s">
        <v>757</v>
      </c>
      <c r="I40" s="239" t="s">
        <v>757</v>
      </c>
      <c r="J40" s="81" t="s">
        <v>757</v>
      </c>
      <c r="K40" s="81" t="s">
        <v>757</v>
      </c>
      <c r="L40" s="81" t="s">
        <v>757</v>
      </c>
      <c r="M40" s="81" t="s">
        <v>757</v>
      </c>
      <c r="N40" s="81" t="s">
        <v>757</v>
      </c>
      <c r="O40" s="81" t="s">
        <v>757</v>
      </c>
      <c r="P40" s="81" t="s">
        <v>757</v>
      </c>
      <c r="Q40" s="81" t="s">
        <v>757</v>
      </c>
      <c r="R40" s="81" t="s">
        <v>757</v>
      </c>
      <c r="S40" s="81" t="s">
        <v>757</v>
      </c>
      <c r="T40" s="81" t="s">
        <v>757</v>
      </c>
      <c r="U40" s="1254" t="s">
        <v>757</v>
      </c>
      <c r="V40" s="81" t="s">
        <v>757</v>
      </c>
      <c r="W40" s="81" t="s">
        <v>757</v>
      </c>
      <c r="X40" s="81" t="s">
        <v>757</v>
      </c>
      <c r="Y40" s="81" t="s">
        <v>757</v>
      </c>
      <c r="Z40" s="81" t="s">
        <v>757</v>
      </c>
      <c r="AA40" s="81" t="s">
        <v>757</v>
      </c>
      <c r="AB40" s="81" t="s">
        <v>757</v>
      </c>
      <c r="AC40" s="81" t="s">
        <v>757</v>
      </c>
      <c r="AD40" s="81" t="s">
        <v>757</v>
      </c>
      <c r="AE40" s="81" t="s">
        <v>757</v>
      </c>
      <c r="AF40" s="82" t="s">
        <v>757</v>
      </c>
    </row>
    <row r="41" spans="1:32" ht="15" thickTop="1" x14ac:dyDescent="0.35"/>
    <row r="42" spans="1:32" x14ac:dyDescent="0.35">
      <c r="A42" s="475" t="s">
        <v>688</v>
      </c>
    </row>
    <row r="43" spans="1:32" x14ac:dyDescent="0.35">
      <c r="A43" s="15"/>
    </row>
  </sheetData>
  <conditionalFormatting sqref="A42">
    <cfRule type="cellIs" dxfId="15" priority="1" operator="equal">
      <formula>"Jennifer"</formula>
    </cfRule>
    <cfRule type="cellIs" dxfId="14" priority="2" operator="equal">
      <formula>"Kacee"</formula>
    </cfRule>
    <cfRule type="cellIs" dxfId="13" priority="3" operator="equal">
      <formula>"Tricia"</formula>
    </cfRule>
    <cfRule type="cellIs" dxfId="12" priority="4" operator="equal">
      <formula>"Henry"</formula>
    </cfRule>
  </conditionalFormatting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</sheetPr>
  <dimension ref="A1:M26"/>
  <sheetViews>
    <sheetView zoomScale="80" zoomScaleNormal="80" workbookViewId="0">
      <selection activeCell="C3" sqref="C3"/>
    </sheetView>
  </sheetViews>
  <sheetFormatPr defaultRowHeight="14.5" x14ac:dyDescent="0.35"/>
  <cols>
    <col min="1" max="1" width="9" customWidth="1"/>
    <col min="2" max="2" width="43.81640625" customWidth="1"/>
    <col min="3" max="4" width="11" customWidth="1"/>
    <col min="5" max="5" width="10.54296875" bestFit="1" customWidth="1"/>
    <col min="6" max="6" width="2.453125" style="1" customWidth="1"/>
    <col min="7" max="8" width="10.81640625" bestFit="1" customWidth="1"/>
  </cols>
  <sheetData>
    <row r="1" spans="1:13" ht="18.5" x14ac:dyDescent="0.45">
      <c r="A1" s="2" t="s">
        <v>52</v>
      </c>
      <c r="B1" s="43"/>
      <c r="C1" s="44"/>
      <c r="D1" s="44"/>
      <c r="E1" s="43"/>
      <c r="F1" s="44"/>
      <c r="G1" s="43"/>
      <c r="H1" s="43"/>
    </row>
    <row r="2" spans="1:13" ht="15.5" x14ac:dyDescent="0.35">
      <c r="A2" s="252" t="s">
        <v>751</v>
      </c>
      <c r="B2" s="66"/>
      <c r="C2" s="66"/>
      <c r="D2" s="66"/>
      <c r="E2" s="66"/>
      <c r="F2" s="179"/>
      <c r="G2" s="66"/>
      <c r="H2" s="66"/>
    </row>
    <row r="3" spans="1:13" ht="21" x14ac:dyDescent="0.5">
      <c r="A3" s="3" t="s">
        <v>112</v>
      </c>
      <c r="B3" s="43"/>
      <c r="C3" s="1729" t="s">
        <v>700</v>
      </c>
      <c r="D3" s="44"/>
      <c r="E3" s="43"/>
      <c r="F3" s="44"/>
      <c r="G3" s="43"/>
      <c r="H3" s="43"/>
      <c r="L3" s="1692" t="s">
        <v>760</v>
      </c>
    </row>
    <row r="4" spans="1:13" ht="15.5" x14ac:dyDescent="0.35">
      <c r="A4" s="4"/>
      <c r="B4" s="43"/>
      <c r="C4" s="44"/>
      <c r="D4" s="44"/>
      <c r="E4" s="43"/>
      <c r="F4" s="44"/>
      <c r="G4" s="43"/>
      <c r="H4" s="43"/>
    </row>
    <row r="5" spans="1:13" x14ac:dyDescent="0.35">
      <c r="A5" s="89"/>
      <c r="B5" s="89"/>
      <c r="C5" s="90"/>
      <c r="D5" s="90"/>
      <c r="E5" s="89"/>
      <c r="F5" s="90"/>
      <c r="G5" s="89"/>
      <c r="H5" s="89"/>
    </row>
    <row r="6" spans="1:13" ht="15" thickBot="1" x14ac:dyDescent="0.4">
      <c r="A6" s="518" t="s">
        <v>113</v>
      </c>
      <c r="B6" s="519"/>
      <c r="C6" s="520"/>
      <c r="D6" s="520"/>
      <c r="E6" s="521"/>
      <c r="F6" s="521"/>
      <c r="G6" s="521"/>
      <c r="H6" s="521"/>
      <c r="I6" s="43"/>
      <c r="J6" s="43"/>
      <c r="K6" s="43"/>
      <c r="L6" s="43"/>
      <c r="M6" s="43"/>
    </row>
    <row r="7" spans="1:13" s="895" customFormat="1" ht="53" thickBot="1" x14ac:dyDescent="0.4">
      <c r="A7" s="899" t="s">
        <v>563</v>
      </c>
      <c r="B7" s="900"/>
      <c r="C7" s="486">
        <v>2025</v>
      </c>
      <c r="D7" s="486">
        <v>2026</v>
      </c>
      <c r="E7" s="487" t="s">
        <v>722</v>
      </c>
      <c r="F7" s="1597"/>
      <c r="G7" s="1596" t="s">
        <v>715</v>
      </c>
      <c r="H7" s="1596" t="s">
        <v>716</v>
      </c>
      <c r="I7" s="717"/>
      <c r="J7" s="717"/>
      <c r="K7" s="717"/>
      <c r="L7" s="717"/>
      <c r="M7" s="717"/>
    </row>
    <row r="8" spans="1:13" x14ac:dyDescent="0.35">
      <c r="A8" s="901"/>
      <c r="B8" s="902" t="s">
        <v>568</v>
      </c>
      <c r="C8" s="896">
        <v>12</v>
      </c>
      <c r="D8" s="896">
        <v>12</v>
      </c>
      <c r="E8" s="1672">
        <v>12</v>
      </c>
      <c r="F8" s="1671"/>
      <c r="G8" s="1258"/>
      <c r="H8" s="1304"/>
      <c r="I8" s="43"/>
      <c r="J8" s="43"/>
      <c r="K8" s="43"/>
      <c r="L8" s="43"/>
      <c r="M8" s="43"/>
    </row>
    <row r="9" spans="1:13" x14ac:dyDescent="0.35">
      <c r="A9" s="903"/>
      <c r="B9" s="904" t="s">
        <v>114</v>
      </c>
      <c r="C9" s="897"/>
      <c r="D9" s="897"/>
      <c r="E9" s="1669"/>
      <c r="F9" s="1662"/>
      <c r="G9" s="1306"/>
      <c r="H9" s="1305"/>
      <c r="I9" s="43"/>
      <c r="J9" s="43"/>
      <c r="K9" s="43"/>
      <c r="L9" s="43"/>
      <c r="M9" s="43"/>
    </row>
    <row r="10" spans="1:13" ht="15" thickBot="1" x14ac:dyDescent="0.4">
      <c r="A10" s="903"/>
      <c r="B10" s="905" t="s">
        <v>115</v>
      </c>
      <c r="C10" s="898"/>
      <c r="D10" s="898"/>
      <c r="E10" s="1670"/>
      <c r="F10" s="1662"/>
      <c r="G10" s="1306"/>
      <c r="H10" s="1305"/>
      <c r="I10" s="43"/>
      <c r="J10" s="43"/>
      <c r="K10" s="43"/>
      <c r="L10" s="43"/>
      <c r="M10" s="43"/>
    </row>
    <row r="11" spans="1:13" ht="15" thickTop="1" x14ac:dyDescent="0.35">
      <c r="A11" s="906"/>
      <c r="B11" s="907" t="s">
        <v>116</v>
      </c>
      <c r="C11" s="522" t="s">
        <v>757</v>
      </c>
      <c r="D11" s="1318" t="s">
        <v>757</v>
      </c>
      <c r="E11" s="1316" t="s">
        <v>757</v>
      </c>
      <c r="F11" s="1663"/>
      <c r="G11" s="1307" t="s">
        <v>757</v>
      </c>
      <c r="H11" s="439" t="s">
        <v>757</v>
      </c>
      <c r="I11" s="43"/>
      <c r="J11" s="43"/>
      <c r="K11" s="43"/>
      <c r="L11" s="43"/>
      <c r="M11" s="43"/>
    </row>
    <row r="12" spans="1:13" x14ac:dyDescent="0.35">
      <c r="A12" s="906"/>
      <c r="B12" s="907" t="s">
        <v>117</v>
      </c>
      <c r="C12" s="523" t="s">
        <v>757</v>
      </c>
      <c r="D12" s="1319" t="s">
        <v>757</v>
      </c>
      <c r="E12" s="1312" t="s">
        <v>757</v>
      </c>
      <c r="F12" s="1664"/>
      <c r="G12" s="1308" t="s">
        <v>757</v>
      </c>
      <c r="H12" s="441" t="s">
        <v>757</v>
      </c>
      <c r="I12" s="43"/>
      <c r="J12" s="43"/>
      <c r="K12" s="43"/>
      <c r="L12" s="43"/>
      <c r="M12" s="43"/>
    </row>
    <row r="13" spans="1:13" x14ac:dyDescent="0.35">
      <c r="A13" s="906"/>
      <c r="B13" s="907" t="s">
        <v>118</v>
      </c>
      <c r="C13" s="523" t="s">
        <v>757</v>
      </c>
      <c r="D13" s="1319" t="s">
        <v>757</v>
      </c>
      <c r="E13" s="1312" t="s">
        <v>757</v>
      </c>
      <c r="F13" s="1664"/>
      <c r="G13" s="1308" t="s">
        <v>757</v>
      </c>
      <c r="H13" s="441" t="s">
        <v>757</v>
      </c>
      <c r="I13" s="43"/>
      <c r="J13" s="43"/>
      <c r="K13" s="43"/>
      <c r="L13" s="43"/>
      <c r="M13" s="43"/>
    </row>
    <row r="14" spans="1:13" x14ac:dyDescent="0.35">
      <c r="A14" s="906"/>
      <c r="B14" s="524" t="s">
        <v>119</v>
      </c>
      <c r="C14" s="525" t="s">
        <v>757</v>
      </c>
      <c r="D14" s="1320" t="s">
        <v>757</v>
      </c>
      <c r="E14" s="1312" t="s">
        <v>757</v>
      </c>
      <c r="F14" s="1664"/>
      <c r="G14" s="1308" t="s">
        <v>757</v>
      </c>
      <c r="H14" s="441" t="s">
        <v>757</v>
      </c>
      <c r="I14" s="43"/>
      <c r="J14" s="43"/>
      <c r="K14" s="43"/>
      <c r="L14" s="43"/>
      <c r="M14" s="43"/>
    </row>
    <row r="15" spans="1:13" x14ac:dyDescent="0.35">
      <c r="A15" s="906"/>
      <c r="B15" s="908" t="s">
        <v>120</v>
      </c>
      <c r="C15" s="523" t="s">
        <v>757</v>
      </c>
      <c r="D15" s="1319" t="s">
        <v>757</v>
      </c>
      <c r="E15" s="1313" t="s">
        <v>757</v>
      </c>
      <c r="F15" s="1665"/>
      <c r="G15" s="1309" t="s">
        <v>757</v>
      </c>
      <c r="H15" s="526" t="s">
        <v>757</v>
      </c>
      <c r="I15" s="43"/>
      <c r="J15" s="43"/>
      <c r="K15" s="43"/>
      <c r="L15" s="43"/>
      <c r="M15" s="43"/>
    </row>
    <row r="16" spans="1:13" x14ac:dyDescent="0.35">
      <c r="A16" s="906"/>
      <c r="B16" s="905" t="s">
        <v>121</v>
      </c>
      <c r="C16" s="527" t="s">
        <v>757</v>
      </c>
      <c r="D16" s="1321" t="s">
        <v>757</v>
      </c>
      <c r="E16" s="1314" t="s">
        <v>757</v>
      </c>
      <c r="F16" s="1666"/>
      <c r="G16" s="1308" t="s">
        <v>757</v>
      </c>
      <c r="H16" s="441" t="s">
        <v>757</v>
      </c>
      <c r="I16" s="43"/>
      <c r="J16" s="43"/>
      <c r="K16" s="43"/>
      <c r="L16" s="43"/>
      <c r="M16" s="43"/>
    </row>
    <row r="17" spans="1:13" x14ac:dyDescent="0.35">
      <c r="A17" s="906"/>
      <c r="B17" s="524" t="s">
        <v>122</v>
      </c>
      <c r="C17" s="525" t="s">
        <v>757</v>
      </c>
      <c r="D17" s="1320" t="s">
        <v>757</v>
      </c>
      <c r="E17" s="1312" t="s">
        <v>757</v>
      </c>
      <c r="F17" s="1664"/>
      <c r="G17" s="1310" t="s">
        <v>757</v>
      </c>
      <c r="H17" s="444" t="s">
        <v>757</v>
      </c>
      <c r="I17" s="43"/>
      <c r="J17" s="43"/>
      <c r="K17" s="43"/>
      <c r="L17" s="43"/>
      <c r="M17" s="43"/>
    </row>
    <row r="18" spans="1:13" x14ac:dyDescent="0.35">
      <c r="A18" s="906"/>
      <c r="B18" s="66" t="s">
        <v>123</v>
      </c>
      <c r="C18" s="523" t="s">
        <v>757</v>
      </c>
      <c r="D18" s="1319" t="s">
        <v>757</v>
      </c>
      <c r="E18" s="1313" t="s">
        <v>757</v>
      </c>
      <c r="F18" s="1664"/>
      <c r="G18" s="1308" t="s">
        <v>757</v>
      </c>
      <c r="H18" s="441" t="s">
        <v>757</v>
      </c>
      <c r="I18" s="43"/>
      <c r="J18" s="43"/>
      <c r="K18" s="43"/>
      <c r="L18" s="43"/>
      <c r="M18" s="43"/>
    </row>
    <row r="19" spans="1:13" x14ac:dyDescent="0.35">
      <c r="A19" s="906"/>
      <c r="B19" s="66"/>
      <c r="C19" s="523" t="s">
        <v>757</v>
      </c>
      <c r="D19" s="1319" t="s">
        <v>757</v>
      </c>
      <c r="E19" s="1312" t="s">
        <v>757</v>
      </c>
      <c r="F19" s="1664"/>
      <c r="G19" s="1308" t="s">
        <v>757</v>
      </c>
      <c r="H19" s="441" t="s">
        <v>757</v>
      </c>
      <c r="I19" s="43"/>
      <c r="J19" s="43"/>
      <c r="K19" s="43"/>
      <c r="L19" s="43"/>
      <c r="M19" s="43"/>
    </row>
    <row r="20" spans="1:13" ht="15" thickBot="1" x14ac:dyDescent="0.4">
      <c r="A20" s="906"/>
      <c r="B20" s="528" t="s">
        <v>124</v>
      </c>
      <c r="C20" s="529" t="s">
        <v>757</v>
      </c>
      <c r="D20" s="1322" t="s">
        <v>757</v>
      </c>
      <c r="E20" s="1315" t="s">
        <v>757</v>
      </c>
      <c r="F20" s="1667"/>
      <c r="G20" s="1311" t="s">
        <v>757</v>
      </c>
      <c r="H20" s="530" t="s">
        <v>757</v>
      </c>
      <c r="I20" s="43"/>
      <c r="J20" s="43"/>
      <c r="K20" s="43"/>
      <c r="L20" s="43"/>
      <c r="M20" s="43"/>
    </row>
    <row r="21" spans="1:13" ht="15.5" thickTop="1" thickBot="1" x14ac:dyDescent="0.4">
      <c r="A21" s="909"/>
      <c r="B21" s="910" t="s">
        <v>125</v>
      </c>
      <c r="C21" s="531" t="s">
        <v>757</v>
      </c>
      <c r="D21" s="1323" t="s">
        <v>757</v>
      </c>
      <c r="E21" s="1317" t="s">
        <v>757</v>
      </c>
      <c r="F21" s="1668"/>
      <c r="G21" s="1324" t="s">
        <v>757</v>
      </c>
      <c r="H21" s="532" t="s">
        <v>757</v>
      </c>
      <c r="I21" s="43"/>
      <c r="J21" s="43"/>
      <c r="K21" s="43"/>
      <c r="L21" s="43"/>
      <c r="M21" s="43"/>
    </row>
    <row r="22" spans="1:13" x14ac:dyDescent="0.35">
      <c r="A22" s="44"/>
      <c r="B22" s="438"/>
      <c r="C22" s="533"/>
      <c r="D22" s="533"/>
      <c r="E22" s="534"/>
      <c r="F22" s="534"/>
      <c r="G22" s="44"/>
      <c r="H22" s="44"/>
      <c r="I22" s="43"/>
      <c r="J22" s="43"/>
      <c r="K22" s="43"/>
      <c r="L22" s="43"/>
      <c r="M22" s="43"/>
    </row>
    <row r="23" spans="1:13" x14ac:dyDescent="0.35">
      <c r="A23" s="475" t="s">
        <v>688</v>
      </c>
      <c r="B23" s="43"/>
      <c r="C23" s="44"/>
      <c r="D23" s="44"/>
      <c r="E23" s="43"/>
      <c r="F23" s="44"/>
      <c r="G23" s="43"/>
      <c r="H23" s="43"/>
      <c r="I23" s="43"/>
      <c r="J23" s="43"/>
      <c r="K23" s="43"/>
      <c r="L23" s="43"/>
      <c r="M23" s="43"/>
    </row>
    <row r="24" spans="1:13" x14ac:dyDescent="0.35">
      <c r="A24" s="43"/>
      <c r="B24" s="43"/>
      <c r="C24" s="43"/>
      <c r="D24" s="43"/>
      <c r="E24" s="43"/>
      <c r="F24" s="44"/>
      <c r="G24" s="43"/>
      <c r="H24" s="43"/>
      <c r="I24" s="43"/>
      <c r="J24" s="43"/>
      <c r="K24" s="43"/>
      <c r="L24" s="43"/>
      <c r="M24" s="43"/>
    </row>
    <row r="25" spans="1:13" x14ac:dyDescent="0.35">
      <c r="A25" s="43"/>
      <c r="B25" s="43"/>
      <c r="C25" s="43"/>
      <c r="D25" s="43"/>
      <c r="E25" s="43"/>
      <c r="F25" s="44"/>
      <c r="G25" s="43"/>
      <c r="H25" s="43"/>
      <c r="I25" s="43"/>
      <c r="J25" s="43"/>
      <c r="K25" s="43"/>
      <c r="L25" s="43"/>
      <c r="M25" s="43"/>
    </row>
    <row r="26" spans="1:13" x14ac:dyDescent="0.35">
      <c r="A26" s="43"/>
      <c r="B26" s="43"/>
      <c r="C26" s="43"/>
      <c r="D26" s="43"/>
      <c r="E26" s="43"/>
      <c r="F26" s="44"/>
      <c r="G26" s="43"/>
      <c r="H26" s="43"/>
      <c r="I26" s="43"/>
      <c r="J26" s="43"/>
      <c r="K26" s="43"/>
      <c r="L26" s="43"/>
      <c r="M26" s="43"/>
    </row>
  </sheetData>
  <conditionalFormatting sqref="A23">
    <cfRule type="cellIs" dxfId="11" priority="1" operator="equal">
      <formula>"Jennifer"</formula>
    </cfRule>
    <cfRule type="cellIs" dxfId="10" priority="2" operator="equal">
      <formula>"Kacee"</formula>
    </cfRule>
    <cfRule type="cellIs" dxfId="9" priority="3" operator="equal">
      <formula>"Tricia"</formula>
    </cfRule>
    <cfRule type="cellIs" dxfId="8" priority="4" operator="equal">
      <formula>"Henry"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</sheetPr>
  <dimension ref="A1:AH27"/>
  <sheetViews>
    <sheetView zoomScale="80" zoomScaleNormal="80" workbookViewId="0">
      <selection activeCell="H3" sqref="H3"/>
    </sheetView>
  </sheetViews>
  <sheetFormatPr defaultRowHeight="14.5" x14ac:dyDescent="0.35"/>
  <cols>
    <col min="1" max="1" width="31" style="153" customWidth="1"/>
    <col min="2" max="3" width="11.54296875" style="153" bestFit="1" customWidth="1"/>
    <col min="4" max="8" width="10" style="153" bestFit="1" customWidth="1"/>
    <col min="9" max="9" width="9" style="153" bestFit="1" customWidth="1"/>
    <col min="10" max="10" width="8" style="153" bestFit="1" customWidth="1"/>
    <col min="11" max="11" width="9" style="153" bestFit="1" customWidth="1"/>
    <col min="12" max="12" width="10" style="153" bestFit="1" customWidth="1"/>
    <col min="13" max="14" width="11.54296875" style="153" bestFit="1" customWidth="1"/>
    <col min="15" max="16" width="10" style="153" customWidth="1"/>
    <col min="17" max="18" width="10" style="153" bestFit="1" customWidth="1"/>
    <col min="19" max="19" width="10" style="153" customWidth="1"/>
    <col min="20" max="23" width="9" style="153" bestFit="1" customWidth="1"/>
    <col min="24" max="24" width="10" style="153" bestFit="1" customWidth="1"/>
    <col min="25" max="25" width="11.54296875" bestFit="1" customWidth="1"/>
    <col min="26" max="26" width="3.453125" customWidth="1"/>
    <col min="27" max="27" width="11.54296875" style="153" bestFit="1" customWidth="1"/>
    <col min="28" max="28" width="11.54296875" style="153" customWidth="1"/>
    <col min="29" max="29" width="11.54296875" style="153" bestFit="1" customWidth="1"/>
    <col min="30" max="30" width="3.453125" style="1673" customWidth="1"/>
    <col min="31" max="31" width="11.54296875" style="153" bestFit="1" customWidth="1"/>
    <col min="32" max="32" width="11.54296875" bestFit="1" customWidth="1"/>
  </cols>
  <sheetData>
    <row r="1" spans="1:32" ht="18.5" x14ac:dyDescent="0.45">
      <c r="A1" s="2" t="s">
        <v>52</v>
      </c>
    </row>
    <row r="2" spans="1:32" ht="15.5" x14ac:dyDescent="0.35">
      <c r="A2" s="252" t="s">
        <v>752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Z2" s="43"/>
      <c r="AA2" s="155"/>
      <c r="AB2" s="155"/>
      <c r="AC2" s="155"/>
      <c r="AD2" s="1674"/>
      <c r="AE2" s="155"/>
    </row>
    <row r="3" spans="1:32" ht="20.5" x14ac:dyDescent="0.45">
      <c r="A3" s="154" t="s">
        <v>461</v>
      </c>
      <c r="H3" s="1729" t="s">
        <v>700</v>
      </c>
      <c r="P3" s="1692" t="s">
        <v>760</v>
      </c>
      <c r="Z3" s="43"/>
    </row>
    <row r="4" spans="1:32" x14ac:dyDescent="0.35">
      <c r="Z4" s="43"/>
    </row>
    <row r="5" spans="1:32" s="43" customFormat="1" ht="44" thickBot="1" x14ac:dyDescent="0.4">
      <c r="A5" s="965" t="s">
        <v>0</v>
      </c>
      <c r="B5" s="295" t="s">
        <v>658</v>
      </c>
      <c r="C5" s="295" t="s">
        <v>659</v>
      </c>
      <c r="D5" s="295" t="s">
        <v>660</v>
      </c>
      <c r="E5" s="295" t="s">
        <v>661</v>
      </c>
      <c r="F5" s="295" t="s">
        <v>662</v>
      </c>
      <c r="G5" s="295" t="s">
        <v>663</v>
      </c>
      <c r="H5" s="295" t="s">
        <v>664</v>
      </c>
      <c r="I5" s="295" t="s">
        <v>665</v>
      </c>
      <c r="J5" s="295" t="s">
        <v>666</v>
      </c>
      <c r="K5" s="295" t="s">
        <v>667</v>
      </c>
      <c r="L5" s="295" t="s">
        <v>668</v>
      </c>
      <c r="M5" s="296" t="s">
        <v>669</v>
      </c>
      <c r="N5" s="295" t="s">
        <v>670</v>
      </c>
      <c r="O5" s="295" t="s">
        <v>671</v>
      </c>
      <c r="P5" s="295" t="s">
        <v>672</v>
      </c>
      <c r="Q5" s="295" t="s">
        <v>673</v>
      </c>
      <c r="R5" s="295" t="s">
        <v>674</v>
      </c>
      <c r="S5" s="295" t="s">
        <v>675</v>
      </c>
      <c r="T5" s="295" t="s">
        <v>676</v>
      </c>
      <c r="U5" s="295" t="s">
        <v>677</v>
      </c>
      <c r="V5" s="295" t="s">
        <v>678</v>
      </c>
      <c r="W5" s="295" t="s">
        <v>679</v>
      </c>
      <c r="X5" s="295" t="s">
        <v>680</v>
      </c>
      <c r="Y5" s="296" t="s">
        <v>681</v>
      </c>
      <c r="AA5" s="486">
        <v>2025</v>
      </c>
      <c r="AB5" s="486">
        <v>2026</v>
      </c>
      <c r="AC5" s="487" t="s">
        <v>722</v>
      </c>
      <c r="AD5" s="1597"/>
      <c r="AE5" s="1596" t="s">
        <v>715</v>
      </c>
      <c r="AF5" s="1596" t="s">
        <v>716</v>
      </c>
    </row>
    <row r="6" spans="1:32" s="43" customFormat="1" ht="15" thickTop="1" x14ac:dyDescent="0.35">
      <c r="A6" s="333" t="s">
        <v>11</v>
      </c>
      <c r="B6" s="334" t="s">
        <v>757</v>
      </c>
      <c r="C6" s="335" t="s">
        <v>757</v>
      </c>
      <c r="D6" s="335" t="s">
        <v>757</v>
      </c>
      <c r="E6" s="335" t="s">
        <v>757</v>
      </c>
      <c r="F6" s="335" t="s">
        <v>757</v>
      </c>
      <c r="G6" s="335" t="s">
        <v>757</v>
      </c>
      <c r="H6" s="335" t="s">
        <v>757</v>
      </c>
      <c r="I6" s="335" t="s">
        <v>757</v>
      </c>
      <c r="J6" s="335" t="s">
        <v>757</v>
      </c>
      <c r="K6" s="335" t="s">
        <v>757</v>
      </c>
      <c r="L6" s="335" t="s">
        <v>757</v>
      </c>
      <c r="M6" s="1202" t="s">
        <v>757</v>
      </c>
      <c r="N6" s="335" t="s">
        <v>757</v>
      </c>
      <c r="O6" s="335" t="s">
        <v>757</v>
      </c>
      <c r="P6" s="335" t="s">
        <v>757</v>
      </c>
      <c r="Q6" s="335" t="s">
        <v>757</v>
      </c>
      <c r="R6" s="335" t="s">
        <v>757</v>
      </c>
      <c r="S6" s="335" t="s">
        <v>757</v>
      </c>
      <c r="T6" s="335" t="s">
        <v>757</v>
      </c>
      <c r="U6" s="335" t="s">
        <v>757</v>
      </c>
      <c r="V6" s="335" t="s">
        <v>757</v>
      </c>
      <c r="W6" s="335" t="s">
        <v>757</v>
      </c>
      <c r="X6" s="335" t="s">
        <v>757</v>
      </c>
      <c r="Y6" s="336" t="s">
        <v>757</v>
      </c>
      <c r="AA6" s="334" t="s">
        <v>757</v>
      </c>
      <c r="AB6" s="335" t="s">
        <v>757</v>
      </c>
      <c r="AC6" s="335" t="s">
        <v>757</v>
      </c>
      <c r="AD6" s="1675"/>
      <c r="AE6" s="335" t="s">
        <v>757</v>
      </c>
      <c r="AF6" s="336" t="s">
        <v>757</v>
      </c>
    </row>
    <row r="7" spans="1:32" s="43" customFormat="1" x14ac:dyDescent="0.35">
      <c r="A7" s="333" t="s">
        <v>12</v>
      </c>
      <c r="B7" s="337" t="s">
        <v>757</v>
      </c>
      <c r="C7" s="338" t="s">
        <v>757</v>
      </c>
      <c r="D7" s="338" t="s">
        <v>757</v>
      </c>
      <c r="E7" s="338" t="s">
        <v>757</v>
      </c>
      <c r="F7" s="338" t="s">
        <v>757</v>
      </c>
      <c r="G7" s="338" t="s">
        <v>757</v>
      </c>
      <c r="H7" s="338" t="s">
        <v>757</v>
      </c>
      <c r="I7" s="338" t="s">
        <v>757</v>
      </c>
      <c r="J7" s="338" t="s">
        <v>757</v>
      </c>
      <c r="K7" s="338" t="s">
        <v>757</v>
      </c>
      <c r="L7" s="338" t="s">
        <v>757</v>
      </c>
      <c r="M7" s="1203" t="s">
        <v>757</v>
      </c>
      <c r="N7" s="338" t="s">
        <v>757</v>
      </c>
      <c r="O7" s="338" t="s">
        <v>757</v>
      </c>
      <c r="P7" s="338" t="s">
        <v>757</v>
      </c>
      <c r="Q7" s="338" t="s">
        <v>757</v>
      </c>
      <c r="R7" s="338" t="s">
        <v>757</v>
      </c>
      <c r="S7" s="338" t="s">
        <v>757</v>
      </c>
      <c r="T7" s="338" t="s">
        <v>757</v>
      </c>
      <c r="U7" s="338" t="s">
        <v>757</v>
      </c>
      <c r="V7" s="338" t="s">
        <v>757</v>
      </c>
      <c r="W7" s="338" t="s">
        <v>757</v>
      </c>
      <c r="X7" s="338" t="s">
        <v>757</v>
      </c>
      <c r="Y7" s="339" t="s">
        <v>757</v>
      </c>
      <c r="AA7" s="337" t="s">
        <v>757</v>
      </c>
      <c r="AB7" s="338" t="s">
        <v>757</v>
      </c>
      <c r="AC7" s="338" t="s">
        <v>757</v>
      </c>
      <c r="AD7" s="1676"/>
      <c r="AE7" s="338" t="s">
        <v>757</v>
      </c>
      <c r="AF7" s="339" t="s">
        <v>757</v>
      </c>
    </row>
    <row r="8" spans="1:32" s="43" customFormat="1" x14ac:dyDescent="0.35">
      <c r="A8" s="333" t="s">
        <v>13</v>
      </c>
      <c r="B8" s="337" t="s">
        <v>757</v>
      </c>
      <c r="C8" s="338" t="s">
        <v>757</v>
      </c>
      <c r="D8" s="338" t="s">
        <v>757</v>
      </c>
      <c r="E8" s="338" t="s">
        <v>757</v>
      </c>
      <c r="F8" s="338" t="s">
        <v>757</v>
      </c>
      <c r="G8" s="338" t="s">
        <v>757</v>
      </c>
      <c r="H8" s="338" t="s">
        <v>757</v>
      </c>
      <c r="I8" s="338" t="s">
        <v>757</v>
      </c>
      <c r="J8" s="338" t="s">
        <v>757</v>
      </c>
      <c r="K8" s="338" t="s">
        <v>757</v>
      </c>
      <c r="L8" s="338" t="s">
        <v>757</v>
      </c>
      <c r="M8" s="1203" t="s">
        <v>757</v>
      </c>
      <c r="N8" s="338" t="s">
        <v>757</v>
      </c>
      <c r="O8" s="338" t="s">
        <v>757</v>
      </c>
      <c r="P8" s="338" t="s">
        <v>757</v>
      </c>
      <c r="Q8" s="338" t="s">
        <v>757</v>
      </c>
      <c r="R8" s="338" t="s">
        <v>757</v>
      </c>
      <c r="S8" s="338" t="s">
        <v>757</v>
      </c>
      <c r="T8" s="338" t="s">
        <v>757</v>
      </c>
      <c r="U8" s="338" t="s">
        <v>757</v>
      </c>
      <c r="V8" s="338" t="s">
        <v>757</v>
      </c>
      <c r="W8" s="338" t="s">
        <v>757</v>
      </c>
      <c r="X8" s="338" t="s">
        <v>757</v>
      </c>
      <c r="Y8" s="339" t="s">
        <v>757</v>
      </c>
      <c r="AA8" s="337" t="s">
        <v>757</v>
      </c>
      <c r="AB8" s="338" t="s">
        <v>757</v>
      </c>
      <c r="AC8" s="338" t="s">
        <v>757</v>
      </c>
      <c r="AD8" s="1676"/>
      <c r="AE8" s="338" t="s">
        <v>757</v>
      </c>
      <c r="AF8" s="339" t="s">
        <v>757</v>
      </c>
    </row>
    <row r="9" spans="1:32" s="43" customFormat="1" x14ac:dyDescent="0.35">
      <c r="A9" s="333" t="s">
        <v>14</v>
      </c>
      <c r="B9" s="337" t="s">
        <v>757</v>
      </c>
      <c r="C9" s="338" t="s">
        <v>757</v>
      </c>
      <c r="D9" s="338" t="s">
        <v>757</v>
      </c>
      <c r="E9" s="338" t="s">
        <v>757</v>
      </c>
      <c r="F9" s="338" t="s">
        <v>757</v>
      </c>
      <c r="G9" s="338" t="s">
        <v>757</v>
      </c>
      <c r="H9" s="338" t="s">
        <v>757</v>
      </c>
      <c r="I9" s="338" t="s">
        <v>757</v>
      </c>
      <c r="J9" s="338" t="s">
        <v>757</v>
      </c>
      <c r="K9" s="338" t="s">
        <v>757</v>
      </c>
      <c r="L9" s="338" t="s">
        <v>757</v>
      </c>
      <c r="M9" s="1203" t="s">
        <v>757</v>
      </c>
      <c r="N9" s="338" t="s">
        <v>757</v>
      </c>
      <c r="O9" s="338" t="s">
        <v>757</v>
      </c>
      <c r="P9" s="338" t="s">
        <v>757</v>
      </c>
      <c r="Q9" s="338" t="s">
        <v>757</v>
      </c>
      <c r="R9" s="338" t="s">
        <v>757</v>
      </c>
      <c r="S9" s="338" t="s">
        <v>757</v>
      </c>
      <c r="T9" s="338" t="s">
        <v>757</v>
      </c>
      <c r="U9" s="338" t="s">
        <v>757</v>
      </c>
      <c r="V9" s="338" t="s">
        <v>757</v>
      </c>
      <c r="W9" s="338" t="s">
        <v>757</v>
      </c>
      <c r="X9" s="338" t="s">
        <v>757</v>
      </c>
      <c r="Y9" s="339" t="s">
        <v>757</v>
      </c>
      <c r="AA9" s="337" t="s">
        <v>757</v>
      </c>
      <c r="AB9" s="338" t="s">
        <v>757</v>
      </c>
      <c r="AC9" s="338" t="s">
        <v>757</v>
      </c>
      <c r="AD9" s="1676"/>
      <c r="AE9" s="338" t="s">
        <v>757</v>
      </c>
      <c r="AF9" s="339" t="s">
        <v>757</v>
      </c>
    </row>
    <row r="10" spans="1:32" s="43" customFormat="1" x14ac:dyDescent="0.35">
      <c r="A10" s="333" t="s">
        <v>15</v>
      </c>
      <c r="B10" s="337" t="s">
        <v>757</v>
      </c>
      <c r="C10" s="338" t="s">
        <v>757</v>
      </c>
      <c r="D10" s="338" t="s">
        <v>757</v>
      </c>
      <c r="E10" s="338" t="s">
        <v>757</v>
      </c>
      <c r="F10" s="338" t="s">
        <v>757</v>
      </c>
      <c r="G10" s="338" t="s">
        <v>757</v>
      </c>
      <c r="H10" s="338" t="s">
        <v>757</v>
      </c>
      <c r="I10" s="338" t="s">
        <v>757</v>
      </c>
      <c r="J10" s="338" t="s">
        <v>757</v>
      </c>
      <c r="K10" s="338" t="s">
        <v>757</v>
      </c>
      <c r="L10" s="338" t="s">
        <v>757</v>
      </c>
      <c r="M10" s="1203" t="s">
        <v>757</v>
      </c>
      <c r="N10" s="338" t="s">
        <v>757</v>
      </c>
      <c r="O10" s="338" t="s">
        <v>757</v>
      </c>
      <c r="P10" s="338" t="s">
        <v>757</v>
      </c>
      <c r="Q10" s="338" t="s">
        <v>757</v>
      </c>
      <c r="R10" s="338" t="s">
        <v>757</v>
      </c>
      <c r="S10" s="338" t="s">
        <v>757</v>
      </c>
      <c r="T10" s="338" t="s">
        <v>757</v>
      </c>
      <c r="U10" s="338" t="s">
        <v>757</v>
      </c>
      <c r="V10" s="338" t="s">
        <v>757</v>
      </c>
      <c r="W10" s="338" t="s">
        <v>757</v>
      </c>
      <c r="X10" s="338" t="s">
        <v>757</v>
      </c>
      <c r="Y10" s="339" t="s">
        <v>757</v>
      </c>
      <c r="AA10" s="337" t="s">
        <v>757</v>
      </c>
      <c r="AB10" s="338" t="s">
        <v>757</v>
      </c>
      <c r="AC10" s="338" t="s">
        <v>757</v>
      </c>
      <c r="AD10" s="1676"/>
      <c r="AE10" s="338" t="s">
        <v>757</v>
      </c>
      <c r="AF10" s="339" t="s">
        <v>757</v>
      </c>
    </row>
    <row r="11" spans="1:32" s="43" customFormat="1" x14ac:dyDescent="0.35">
      <c r="A11" s="340" t="s">
        <v>16</v>
      </c>
      <c r="B11" s="337" t="s">
        <v>757</v>
      </c>
      <c r="C11" s="338" t="s">
        <v>757</v>
      </c>
      <c r="D11" s="338" t="s">
        <v>757</v>
      </c>
      <c r="E11" s="338" t="s">
        <v>757</v>
      </c>
      <c r="F11" s="338" t="s">
        <v>757</v>
      </c>
      <c r="G11" s="338" t="s">
        <v>757</v>
      </c>
      <c r="H11" s="338" t="s">
        <v>757</v>
      </c>
      <c r="I11" s="338" t="s">
        <v>757</v>
      </c>
      <c r="J11" s="338" t="s">
        <v>757</v>
      </c>
      <c r="K11" s="338" t="s">
        <v>757</v>
      </c>
      <c r="L11" s="338" t="s">
        <v>757</v>
      </c>
      <c r="M11" s="1203" t="s">
        <v>757</v>
      </c>
      <c r="N11" s="338" t="s">
        <v>757</v>
      </c>
      <c r="O11" s="338" t="s">
        <v>757</v>
      </c>
      <c r="P11" s="338" t="s">
        <v>757</v>
      </c>
      <c r="Q11" s="338" t="s">
        <v>757</v>
      </c>
      <c r="R11" s="338" t="s">
        <v>757</v>
      </c>
      <c r="S11" s="338" t="s">
        <v>757</v>
      </c>
      <c r="T11" s="338" t="s">
        <v>757</v>
      </c>
      <c r="U11" s="338" t="s">
        <v>757</v>
      </c>
      <c r="V11" s="338" t="s">
        <v>757</v>
      </c>
      <c r="W11" s="338" t="s">
        <v>757</v>
      </c>
      <c r="X11" s="338" t="s">
        <v>757</v>
      </c>
      <c r="Y11" s="339" t="s">
        <v>757</v>
      </c>
      <c r="AA11" s="341" t="s">
        <v>757</v>
      </c>
      <c r="AB11" s="342" t="s">
        <v>757</v>
      </c>
      <c r="AC11" s="342" t="s">
        <v>757</v>
      </c>
      <c r="AD11" s="1677"/>
      <c r="AE11" s="342" t="s">
        <v>757</v>
      </c>
      <c r="AF11" s="343" t="s">
        <v>757</v>
      </c>
    </row>
    <row r="12" spans="1:32" s="43" customFormat="1" x14ac:dyDescent="0.35">
      <c r="A12" s="344" t="s">
        <v>462</v>
      </c>
      <c r="B12" s="1199" t="s">
        <v>757</v>
      </c>
      <c r="C12" s="1200" t="s">
        <v>757</v>
      </c>
      <c r="D12" s="1200" t="s">
        <v>757</v>
      </c>
      <c r="E12" s="1200" t="s">
        <v>757</v>
      </c>
      <c r="F12" s="1200" t="s">
        <v>757</v>
      </c>
      <c r="G12" s="1200" t="s">
        <v>757</v>
      </c>
      <c r="H12" s="1200" t="s">
        <v>757</v>
      </c>
      <c r="I12" s="1200" t="s">
        <v>757</v>
      </c>
      <c r="J12" s="1200" t="s">
        <v>757</v>
      </c>
      <c r="K12" s="1200" t="s">
        <v>757</v>
      </c>
      <c r="L12" s="1200" t="s">
        <v>757</v>
      </c>
      <c r="M12" s="1204" t="s">
        <v>757</v>
      </c>
      <c r="N12" s="1200" t="s">
        <v>757</v>
      </c>
      <c r="O12" s="1200" t="s">
        <v>757</v>
      </c>
      <c r="P12" s="1200" t="s">
        <v>757</v>
      </c>
      <c r="Q12" s="1200" t="s">
        <v>757</v>
      </c>
      <c r="R12" s="1200" t="s">
        <v>757</v>
      </c>
      <c r="S12" s="1200" t="s">
        <v>757</v>
      </c>
      <c r="T12" s="1200" t="s">
        <v>757</v>
      </c>
      <c r="U12" s="1200" t="s">
        <v>757</v>
      </c>
      <c r="V12" s="1200" t="s">
        <v>757</v>
      </c>
      <c r="W12" s="1200" t="s">
        <v>757</v>
      </c>
      <c r="X12" s="1200" t="s">
        <v>757</v>
      </c>
      <c r="Y12" s="1201" t="s">
        <v>757</v>
      </c>
      <c r="AA12" s="337" t="s">
        <v>757</v>
      </c>
      <c r="AB12" s="338" t="s">
        <v>757</v>
      </c>
      <c r="AC12" s="338" t="s">
        <v>757</v>
      </c>
      <c r="AD12" s="1676"/>
      <c r="AE12" s="338" t="s">
        <v>757</v>
      </c>
      <c r="AF12" s="339" t="s">
        <v>757</v>
      </c>
    </row>
    <row r="13" spans="1:32" s="43" customFormat="1" ht="15" thickBot="1" x14ac:dyDescent="0.4">
      <c r="A13" s="345" t="s">
        <v>463</v>
      </c>
      <c r="B13" s="1196" t="s">
        <v>757</v>
      </c>
      <c r="C13" s="1197" t="s">
        <v>757</v>
      </c>
      <c r="D13" s="1197" t="s">
        <v>757</v>
      </c>
      <c r="E13" s="1197" t="s">
        <v>757</v>
      </c>
      <c r="F13" s="1197" t="s">
        <v>757</v>
      </c>
      <c r="G13" s="1197" t="s">
        <v>757</v>
      </c>
      <c r="H13" s="1197" t="s">
        <v>757</v>
      </c>
      <c r="I13" s="1197" t="s">
        <v>757</v>
      </c>
      <c r="J13" s="1197" t="s">
        <v>757</v>
      </c>
      <c r="K13" s="1197" t="s">
        <v>757</v>
      </c>
      <c r="L13" s="1197" t="s">
        <v>757</v>
      </c>
      <c r="M13" s="1205" t="s">
        <v>757</v>
      </c>
      <c r="N13" s="1197" t="s">
        <v>757</v>
      </c>
      <c r="O13" s="1197" t="s">
        <v>757</v>
      </c>
      <c r="P13" s="1197" t="s">
        <v>757</v>
      </c>
      <c r="Q13" s="1197" t="s">
        <v>757</v>
      </c>
      <c r="R13" s="1197" t="s">
        <v>757</v>
      </c>
      <c r="S13" s="1197" t="s">
        <v>757</v>
      </c>
      <c r="T13" s="1197" t="s">
        <v>757</v>
      </c>
      <c r="U13" s="1197" t="s">
        <v>757</v>
      </c>
      <c r="V13" s="1197" t="s">
        <v>757</v>
      </c>
      <c r="W13" s="1197" t="s">
        <v>757</v>
      </c>
      <c r="X13" s="1197" t="s">
        <v>757</v>
      </c>
      <c r="Y13" s="1198" t="s">
        <v>757</v>
      </c>
      <c r="AA13" s="329" t="s">
        <v>757</v>
      </c>
      <c r="AB13" s="330" t="s">
        <v>757</v>
      </c>
      <c r="AC13" s="330" t="s">
        <v>757</v>
      </c>
      <c r="AD13" s="1678"/>
      <c r="AE13" s="330" t="s">
        <v>757</v>
      </c>
      <c r="AF13" s="331" t="s">
        <v>757</v>
      </c>
    </row>
    <row r="14" spans="1:32" s="43" customFormat="1" ht="15" thickTop="1" x14ac:dyDescent="0.35">
      <c r="A14" s="346"/>
      <c r="B14" s="346"/>
      <c r="C14" s="346"/>
      <c r="D14" s="346"/>
      <c r="E14" s="346"/>
      <c r="F14" s="346"/>
      <c r="G14" s="346"/>
      <c r="H14" s="346"/>
      <c r="I14" s="346"/>
      <c r="J14" s="346"/>
      <c r="K14" s="346"/>
      <c r="L14" s="346"/>
      <c r="M14" s="346"/>
      <c r="N14" s="346"/>
      <c r="O14" s="346"/>
      <c r="P14" s="346"/>
      <c r="Q14" s="346"/>
      <c r="R14" s="346"/>
      <c r="S14" s="346"/>
      <c r="T14" s="346"/>
      <c r="U14" s="346"/>
      <c r="V14" s="346"/>
      <c r="W14" s="346"/>
      <c r="X14" s="346"/>
      <c r="AA14" s="346"/>
      <c r="AB14" s="346"/>
      <c r="AC14" s="346"/>
      <c r="AD14" s="1679"/>
      <c r="AE14" s="346"/>
    </row>
    <row r="15" spans="1:32" s="43" customFormat="1" x14ac:dyDescent="0.35">
      <c r="A15" s="346"/>
      <c r="B15" s="346"/>
      <c r="C15" s="346"/>
      <c r="D15" s="346"/>
      <c r="E15" s="346"/>
      <c r="F15" s="346"/>
      <c r="G15" s="346"/>
      <c r="H15" s="346"/>
      <c r="I15" s="346"/>
      <c r="J15" s="346"/>
      <c r="K15" s="346"/>
      <c r="L15" s="346"/>
      <c r="M15" s="346"/>
      <c r="N15" s="346"/>
      <c r="O15" s="346"/>
      <c r="P15" s="346"/>
      <c r="Q15" s="346"/>
      <c r="R15" s="346"/>
      <c r="S15" s="346"/>
      <c r="T15" s="346"/>
      <c r="U15" s="346"/>
      <c r="V15" s="346"/>
      <c r="W15" s="346"/>
      <c r="X15" s="346"/>
      <c r="AA15" s="346"/>
      <c r="AB15" s="346"/>
      <c r="AC15" s="346"/>
      <c r="AD15" s="1679"/>
      <c r="AE15" s="346"/>
    </row>
    <row r="16" spans="1:32" s="43" customFormat="1" x14ac:dyDescent="0.35">
      <c r="A16" s="475" t="s">
        <v>682</v>
      </c>
      <c r="B16" s="346"/>
      <c r="C16" s="346"/>
      <c r="D16" s="346"/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AA16" s="346"/>
      <c r="AB16" s="346"/>
      <c r="AC16" s="346"/>
      <c r="AD16" s="1679"/>
      <c r="AE16" s="346"/>
    </row>
    <row r="17" spans="1:34" s="43" customFormat="1" x14ac:dyDescent="0.35">
      <c r="A17" s="476" t="s">
        <v>683</v>
      </c>
      <c r="B17" s="346"/>
      <c r="C17" s="346"/>
      <c r="D17" s="346"/>
      <c r="E17" s="346"/>
      <c r="F17" s="346"/>
      <c r="G17" s="346"/>
      <c r="H17" s="346"/>
      <c r="I17" s="346"/>
      <c r="J17" s="346"/>
      <c r="K17" s="346"/>
      <c r="L17" s="346"/>
      <c r="M17" s="346"/>
      <c r="N17" s="346"/>
      <c r="O17" s="346"/>
      <c r="P17" s="346"/>
      <c r="Q17" s="346"/>
      <c r="R17" s="346"/>
      <c r="S17" s="346"/>
      <c r="T17" s="346"/>
      <c r="U17" s="346"/>
      <c r="V17" s="346"/>
      <c r="W17" s="346"/>
      <c r="X17" s="346"/>
      <c r="AA17" s="346"/>
      <c r="AB17" s="346"/>
      <c r="AC17" s="346"/>
      <c r="AD17" s="1679"/>
      <c r="AE17" s="346"/>
    </row>
    <row r="18" spans="1:34" s="43" customFormat="1" x14ac:dyDescent="0.35">
      <c r="A18" s="346"/>
      <c r="B18" s="346"/>
      <c r="C18" s="346"/>
      <c r="D18" s="346"/>
      <c r="E18" s="346"/>
      <c r="F18" s="346"/>
      <c r="G18" s="346"/>
      <c r="H18" s="346"/>
      <c r="I18" s="346"/>
      <c r="J18" s="346"/>
      <c r="K18" s="346"/>
      <c r="L18" s="346"/>
      <c r="M18" s="346"/>
      <c r="N18" s="346"/>
      <c r="O18" s="346"/>
      <c r="P18" s="346"/>
      <c r="Q18" s="346"/>
      <c r="R18" s="346"/>
      <c r="S18" s="346"/>
      <c r="T18" s="346"/>
      <c r="U18" s="346"/>
      <c r="V18" s="346"/>
      <c r="W18" s="346"/>
      <c r="X18" s="346"/>
      <c r="AA18" s="346"/>
      <c r="AB18" s="346"/>
      <c r="AC18" s="346"/>
      <c r="AD18" s="1679"/>
      <c r="AE18" s="346"/>
    </row>
    <row r="19" spans="1:34" s="43" customFormat="1" x14ac:dyDescent="0.35">
      <c r="A19" s="346"/>
      <c r="B19" s="346"/>
      <c r="C19" s="346"/>
      <c r="D19" s="346"/>
      <c r="E19" s="346"/>
      <c r="F19" s="346"/>
      <c r="G19" s="346"/>
      <c r="H19" s="346"/>
      <c r="I19" s="346"/>
      <c r="J19" s="346"/>
      <c r="K19" s="346"/>
      <c r="L19" s="346"/>
      <c r="M19" s="346"/>
      <c r="N19" s="346"/>
      <c r="O19" s="346"/>
      <c r="P19" s="346"/>
      <c r="Q19" s="346"/>
      <c r="R19" s="346"/>
      <c r="S19" s="346"/>
      <c r="T19" s="346"/>
      <c r="U19" s="346"/>
      <c r="V19" s="346"/>
      <c r="W19" s="346"/>
      <c r="X19" s="346"/>
      <c r="AA19" s="346"/>
      <c r="AB19" s="346"/>
      <c r="AC19" s="346"/>
      <c r="AD19" s="1679"/>
      <c r="AE19" s="346"/>
    </row>
    <row r="20" spans="1:34" s="43" customFormat="1" x14ac:dyDescent="0.35">
      <c r="A20" s="346"/>
      <c r="B20" s="346"/>
      <c r="C20" s="346"/>
      <c r="D20" s="346"/>
      <c r="E20" s="346"/>
      <c r="F20" s="346"/>
      <c r="G20" s="346"/>
      <c r="H20" s="346"/>
      <c r="I20" s="346"/>
      <c r="J20" s="346"/>
      <c r="K20" s="346"/>
      <c r="L20" s="346"/>
      <c r="M20" s="346"/>
      <c r="N20" s="346"/>
      <c r="O20" s="346"/>
      <c r="P20" s="346"/>
      <c r="Q20" s="346"/>
      <c r="R20" s="346"/>
      <c r="S20" s="346"/>
      <c r="T20" s="346"/>
      <c r="U20" s="346"/>
      <c r="V20" s="346"/>
      <c r="W20" s="346"/>
      <c r="X20" s="346"/>
      <c r="AA20" s="346"/>
      <c r="AB20" s="346"/>
      <c r="AC20" s="346"/>
      <c r="AD20" s="1679"/>
      <c r="AE20" s="346"/>
    </row>
    <row r="21" spans="1:34" s="43" customFormat="1" x14ac:dyDescent="0.35">
      <c r="A21" s="346"/>
      <c r="B21" s="346"/>
      <c r="C21" s="346"/>
      <c r="D21" s="346"/>
      <c r="E21" s="346"/>
      <c r="F21" s="346"/>
      <c r="G21" s="346"/>
      <c r="H21" s="346"/>
      <c r="I21" s="346"/>
      <c r="J21" s="346"/>
      <c r="K21" s="346"/>
      <c r="L21" s="346"/>
      <c r="M21" s="346"/>
      <c r="N21" s="346"/>
      <c r="O21" s="346"/>
      <c r="P21" s="346"/>
      <c r="Q21" s="346"/>
      <c r="R21" s="346"/>
      <c r="S21" s="346"/>
      <c r="T21" s="346"/>
      <c r="U21" s="346"/>
      <c r="V21" s="346"/>
      <c r="W21" s="346"/>
      <c r="X21" s="346"/>
      <c r="AA21" s="346"/>
      <c r="AB21" s="346"/>
      <c r="AC21" s="346"/>
      <c r="AD21" s="1679"/>
      <c r="AE21" s="346"/>
    </row>
    <row r="22" spans="1:34" s="43" customFormat="1" x14ac:dyDescent="0.35">
      <c r="A22" s="346"/>
      <c r="B22" s="346"/>
      <c r="C22" s="346"/>
      <c r="D22" s="346"/>
      <c r="E22" s="346"/>
      <c r="F22" s="346"/>
      <c r="G22" s="346"/>
      <c r="H22" s="346"/>
      <c r="I22" s="346"/>
      <c r="J22" s="346"/>
      <c r="K22" s="346"/>
      <c r="L22" s="346"/>
      <c r="M22" s="346"/>
      <c r="N22" s="346"/>
      <c r="O22" s="346"/>
      <c r="P22" s="346"/>
      <c r="Q22" s="346"/>
      <c r="R22" s="346"/>
      <c r="S22" s="346"/>
      <c r="T22" s="346"/>
      <c r="U22" s="346"/>
      <c r="V22" s="346"/>
      <c r="W22" s="346"/>
      <c r="X22" s="346"/>
      <c r="AA22" s="346"/>
      <c r="AB22" s="346"/>
      <c r="AC22" s="346"/>
      <c r="AD22" s="1679"/>
      <c r="AE22" s="346"/>
    </row>
    <row r="23" spans="1:34" s="43" customFormat="1" x14ac:dyDescent="0.35">
      <c r="A23" s="346"/>
      <c r="B23" s="346"/>
      <c r="C23" s="346"/>
      <c r="D23" s="346"/>
      <c r="E23" s="346"/>
      <c r="F23" s="346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46"/>
      <c r="T23" s="346"/>
      <c r="U23" s="346"/>
      <c r="V23" s="346"/>
      <c r="W23" s="346"/>
      <c r="X23" s="346"/>
      <c r="AA23" s="346"/>
      <c r="AB23" s="346"/>
      <c r="AC23" s="346"/>
      <c r="AD23" s="1679"/>
      <c r="AE23" s="346"/>
    </row>
    <row r="24" spans="1:34" x14ac:dyDescent="0.35">
      <c r="A24" s="346"/>
      <c r="B24" s="346"/>
      <c r="C24" s="346"/>
      <c r="D24" s="346"/>
      <c r="E24" s="346"/>
      <c r="F24" s="346"/>
      <c r="G24" s="346"/>
      <c r="H24" s="346"/>
      <c r="I24" s="346"/>
      <c r="J24" s="346"/>
      <c r="K24" s="346"/>
      <c r="L24" s="346"/>
      <c r="M24" s="346"/>
      <c r="N24" s="346"/>
      <c r="O24" s="346"/>
      <c r="P24" s="346"/>
      <c r="Q24" s="346"/>
      <c r="R24" s="346"/>
      <c r="S24" s="346"/>
      <c r="T24" s="346"/>
      <c r="U24" s="346"/>
      <c r="V24" s="346"/>
      <c r="W24" s="346"/>
      <c r="X24" s="346"/>
      <c r="Y24" s="43"/>
      <c r="Z24" s="43"/>
      <c r="AA24" s="346"/>
      <c r="AB24" s="346"/>
      <c r="AC24" s="346"/>
      <c r="AD24" s="1679"/>
      <c r="AE24" s="346"/>
      <c r="AF24" s="43"/>
      <c r="AG24" s="43"/>
      <c r="AH24" s="43"/>
    </row>
    <row r="25" spans="1:34" x14ac:dyDescent="0.35">
      <c r="A25" s="346"/>
      <c r="B25" s="346"/>
      <c r="C25" s="346"/>
      <c r="D25" s="346"/>
      <c r="E25" s="346"/>
      <c r="F25" s="346"/>
      <c r="G25" s="346"/>
      <c r="H25" s="346"/>
      <c r="I25" s="346"/>
      <c r="J25" s="346"/>
      <c r="K25" s="346"/>
      <c r="L25" s="346"/>
      <c r="M25" s="346"/>
      <c r="N25" s="346"/>
      <c r="O25" s="346"/>
      <c r="P25" s="346"/>
      <c r="Q25" s="346"/>
      <c r="R25" s="346"/>
      <c r="S25" s="346"/>
      <c r="T25" s="346"/>
      <c r="U25" s="346"/>
      <c r="V25" s="346"/>
      <c r="W25" s="346"/>
      <c r="X25" s="346"/>
      <c r="Y25" s="43"/>
      <c r="Z25" s="43"/>
      <c r="AA25" s="346"/>
      <c r="AB25" s="346"/>
      <c r="AC25" s="346"/>
      <c r="AD25" s="1679"/>
      <c r="AE25" s="346"/>
      <c r="AF25" s="43"/>
      <c r="AG25" s="43"/>
      <c r="AH25" s="43"/>
    </row>
    <row r="26" spans="1:34" x14ac:dyDescent="0.35">
      <c r="A26" s="346"/>
      <c r="B26" s="346"/>
      <c r="C26" s="346"/>
      <c r="D26" s="346"/>
      <c r="E26" s="346"/>
      <c r="F26" s="346"/>
      <c r="G26" s="346"/>
      <c r="H26" s="346"/>
      <c r="I26" s="346"/>
      <c r="J26" s="346"/>
      <c r="K26" s="346"/>
      <c r="L26" s="346"/>
      <c r="M26" s="346"/>
      <c r="N26" s="346"/>
      <c r="O26" s="346"/>
      <c r="P26" s="346"/>
      <c r="Q26" s="346"/>
      <c r="R26" s="346"/>
      <c r="S26" s="346"/>
      <c r="T26" s="346"/>
      <c r="U26" s="346"/>
      <c r="V26" s="346"/>
      <c r="W26" s="346"/>
      <c r="X26" s="346"/>
      <c r="Y26" s="43"/>
      <c r="Z26" s="43"/>
      <c r="AA26" s="346"/>
      <c r="AB26" s="346"/>
      <c r="AC26" s="346"/>
      <c r="AD26" s="1679"/>
      <c r="AE26" s="346"/>
      <c r="AF26" s="43"/>
      <c r="AG26" s="43"/>
      <c r="AH26" s="43"/>
    </row>
    <row r="27" spans="1:34" x14ac:dyDescent="0.35">
      <c r="A27" s="346"/>
      <c r="B27" s="346"/>
      <c r="C27" s="346"/>
      <c r="D27" s="346"/>
      <c r="E27" s="346"/>
      <c r="F27" s="346"/>
      <c r="G27" s="346"/>
      <c r="H27" s="346"/>
      <c r="I27" s="346"/>
      <c r="J27" s="346"/>
      <c r="K27" s="346"/>
      <c r="L27" s="346"/>
      <c r="M27" s="346"/>
      <c r="N27" s="346"/>
      <c r="O27" s="346"/>
      <c r="P27" s="346"/>
      <c r="Q27" s="346"/>
      <c r="R27" s="346"/>
      <c r="S27" s="346"/>
      <c r="T27" s="346"/>
      <c r="U27" s="346"/>
      <c r="V27" s="346"/>
      <c r="W27" s="346"/>
      <c r="X27" s="346"/>
      <c r="Y27" s="43"/>
      <c r="Z27" s="43"/>
      <c r="AA27" s="346"/>
      <c r="AB27" s="346"/>
      <c r="AC27" s="346"/>
      <c r="AD27" s="1679"/>
      <c r="AE27" s="346"/>
      <c r="AF27" s="43"/>
      <c r="AG27" s="43"/>
      <c r="AH27" s="43"/>
    </row>
  </sheetData>
  <conditionalFormatting sqref="A16">
    <cfRule type="cellIs" dxfId="7" priority="1" operator="equal">
      <formula>"Jennifer"</formula>
    </cfRule>
    <cfRule type="cellIs" dxfId="6" priority="2" operator="equal">
      <formula>"Kacee"</formula>
    </cfRule>
    <cfRule type="cellIs" dxfId="5" priority="3" operator="equal">
      <formula>"Tricia"</formula>
    </cfRule>
    <cfRule type="cellIs" dxfId="4" priority="4" operator="equal">
      <formula>"Henry"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  <pageSetUpPr fitToPage="1"/>
  </sheetPr>
  <dimension ref="A1:AF70"/>
  <sheetViews>
    <sheetView zoomScale="90" zoomScaleNormal="90" workbookViewId="0">
      <selection activeCell="J3" sqref="J3"/>
    </sheetView>
  </sheetViews>
  <sheetFormatPr defaultColWidth="9.1796875" defaultRowHeight="13" x14ac:dyDescent="0.3"/>
  <cols>
    <col min="1" max="1" width="23.7265625" style="106" customWidth="1"/>
    <col min="2" max="2" width="11.54296875" style="106" bestFit="1" customWidth="1"/>
    <col min="3" max="3" width="12.81640625" style="106" bestFit="1" customWidth="1"/>
    <col min="4" max="4" width="12.1796875" style="106" bestFit="1" customWidth="1"/>
    <col min="5" max="5" width="13.1796875" style="106" bestFit="1" customWidth="1"/>
    <col min="6" max="6" width="12.54296875" style="106" bestFit="1" customWidth="1"/>
    <col min="7" max="7" width="12.81640625" style="106" bestFit="1" customWidth="1"/>
    <col min="8" max="8" width="11.26953125" style="106" customWidth="1"/>
    <col min="9" max="9" width="12.54296875" style="106" bestFit="1" customWidth="1"/>
    <col min="10" max="10" width="12" style="106" customWidth="1"/>
    <col min="11" max="11" width="11.453125" style="106" bestFit="1" customWidth="1"/>
    <col min="12" max="13" width="11.54296875" style="106" bestFit="1" customWidth="1"/>
    <col min="14" max="25" width="11.54296875" style="106" customWidth="1"/>
    <col min="26" max="26" width="3.81640625" style="106" customWidth="1"/>
    <col min="27" max="27" width="10.81640625" style="106" bestFit="1" customWidth="1"/>
    <col min="28" max="28" width="10.81640625" style="106" customWidth="1"/>
    <col min="29" max="29" width="15.1796875" style="106" bestFit="1" customWidth="1"/>
    <col min="30" max="30" width="2.81640625" style="107" customWidth="1"/>
    <col min="31" max="31" width="10.81640625" style="106" bestFit="1" customWidth="1"/>
    <col min="32" max="32" width="10" style="106" bestFit="1" customWidth="1"/>
    <col min="33" max="16384" width="9.1796875" style="106"/>
  </cols>
  <sheetData>
    <row r="1" spans="1:32" ht="18.5" x14ac:dyDescent="0.45">
      <c r="A1" s="2" t="s">
        <v>52</v>
      </c>
      <c r="Z1"/>
    </row>
    <row r="2" spans="1:32" ht="15.5" x14ac:dyDescent="0.35">
      <c r="A2" s="252" t="s">
        <v>753</v>
      </c>
    </row>
    <row r="3" spans="1:32" ht="21" x14ac:dyDescent="0.5">
      <c r="A3" s="3" t="s">
        <v>413</v>
      </c>
      <c r="B3" s="146"/>
      <c r="C3" s="146"/>
      <c r="D3" s="1729" t="s">
        <v>700</v>
      </c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</row>
    <row r="4" spans="1:32" ht="21" x14ac:dyDescent="0.5">
      <c r="A4" s="3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</row>
    <row r="5" spans="1:32" x14ac:dyDescent="0.3">
      <c r="B5" s="147"/>
      <c r="C5" s="147"/>
      <c r="D5" s="147"/>
      <c r="E5" s="147"/>
      <c r="F5" s="147"/>
      <c r="G5" s="147"/>
      <c r="H5" s="147"/>
      <c r="I5" s="148"/>
    </row>
    <row r="6" spans="1:32" s="89" customFormat="1" ht="52.5" x14ac:dyDescent="0.35">
      <c r="A6" s="348"/>
      <c r="B6" s="349">
        <v>45658</v>
      </c>
      <c r="C6" s="349">
        <v>45689</v>
      </c>
      <c r="D6" s="349">
        <v>45717</v>
      </c>
      <c r="E6" s="349">
        <v>45748</v>
      </c>
      <c r="F6" s="349">
        <v>45778</v>
      </c>
      <c r="G6" s="349">
        <v>45809</v>
      </c>
      <c r="H6" s="349">
        <v>45839</v>
      </c>
      <c r="I6" s="349">
        <v>45870</v>
      </c>
      <c r="J6" s="349">
        <v>45901</v>
      </c>
      <c r="K6" s="349">
        <v>45931</v>
      </c>
      <c r="L6" s="349">
        <v>45962</v>
      </c>
      <c r="M6" s="455">
        <v>45992</v>
      </c>
      <c r="N6" s="349">
        <v>46023</v>
      </c>
      <c r="O6" s="349">
        <v>46054</v>
      </c>
      <c r="P6" s="349">
        <v>46082</v>
      </c>
      <c r="Q6" s="349">
        <v>46113</v>
      </c>
      <c r="R6" s="349">
        <v>46143</v>
      </c>
      <c r="S6" s="349">
        <v>46174</v>
      </c>
      <c r="T6" s="349">
        <v>46204</v>
      </c>
      <c r="U6" s="349">
        <v>46235</v>
      </c>
      <c r="V6" s="349">
        <v>46266</v>
      </c>
      <c r="W6" s="349">
        <v>46296</v>
      </c>
      <c r="X6" s="349">
        <v>46327</v>
      </c>
      <c r="Y6" s="455">
        <v>46357</v>
      </c>
      <c r="Z6" s="43"/>
      <c r="AA6" s="486">
        <v>2025</v>
      </c>
      <c r="AB6" s="486">
        <v>2026</v>
      </c>
      <c r="AC6" s="487" t="s">
        <v>722</v>
      </c>
      <c r="AD6" s="1680"/>
      <c r="AE6" s="1596" t="s">
        <v>715</v>
      </c>
      <c r="AF6" s="1596" t="s">
        <v>716</v>
      </c>
    </row>
    <row r="7" spans="1:32" s="89" customFormat="1" ht="14.5" x14ac:dyDescent="0.35">
      <c r="A7" s="149" t="s">
        <v>414</v>
      </c>
      <c r="B7" s="350" t="e">
        <f>$I$28/5</f>
        <v>#VALUE!</v>
      </c>
      <c r="C7" s="350" t="e">
        <f>$I$28/5</f>
        <v>#VALUE!</v>
      </c>
      <c r="D7" s="350" t="e">
        <f>$I$28/5</f>
        <v>#VALUE!</v>
      </c>
      <c r="E7" s="351">
        <v>0</v>
      </c>
      <c r="F7" s="351">
        <v>0</v>
      </c>
      <c r="G7" s="351">
        <v>0</v>
      </c>
      <c r="H7" s="351">
        <v>0</v>
      </c>
      <c r="I7" s="351">
        <v>0</v>
      </c>
      <c r="J7" s="351">
        <v>0</v>
      </c>
      <c r="K7" s="351">
        <v>0</v>
      </c>
      <c r="L7" s="350" t="e">
        <f>$I$28/5</f>
        <v>#VALUE!</v>
      </c>
      <c r="M7" s="456" t="e">
        <f>$I$28/5</f>
        <v>#VALUE!</v>
      </c>
      <c r="N7" s="350" t="e">
        <f>$I$28/5</f>
        <v>#VALUE!</v>
      </c>
      <c r="O7" s="350" t="e">
        <f>$I$28/5</f>
        <v>#VALUE!</v>
      </c>
      <c r="P7" s="350" t="e">
        <f>$I$28/5</f>
        <v>#VALUE!</v>
      </c>
      <c r="Q7" s="351">
        <v>0</v>
      </c>
      <c r="R7" s="351">
        <v>0</v>
      </c>
      <c r="S7" s="351">
        <v>0</v>
      </c>
      <c r="T7" s="351">
        <v>0</v>
      </c>
      <c r="U7" s="351">
        <v>0</v>
      </c>
      <c r="V7" s="351">
        <v>0</v>
      </c>
      <c r="W7" s="351">
        <v>0</v>
      </c>
      <c r="X7" s="350" t="e">
        <f>$I$28/5</f>
        <v>#VALUE!</v>
      </c>
      <c r="Y7" s="456" t="e">
        <f>$I$28/5</f>
        <v>#VALUE!</v>
      </c>
      <c r="Z7" s="43"/>
      <c r="AA7" s="352" t="e">
        <f t="shared" ref="AA7:AA14" si="0">SUM(B7:M7)</f>
        <v>#VALUE!</v>
      </c>
      <c r="AB7" s="352" t="e">
        <f>SUM(N7:Y7)</f>
        <v>#VALUE!</v>
      </c>
      <c r="AC7" s="352">
        <v>216230.4776830934</v>
      </c>
      <c r="AD7" s="1058"/>
      <c r="AE7" s="352" t="e">
        <f t="shared" ref="AE7:AE18" si="1">AA7-$AC7</f>
        <v>#VALUE!</v>
      </c>
      <c r="AF7" s="353" t="e">
        <f>AB7-AA7</f>
        <v>#VALUE!</v>
      </c>
    </row>
    <row r="8" spans="1:32" s="89" customFormat="1" ht="14.5" x14ac:dyDescent="0.35">
      <c r="A8" s="149" t="s">
        <v>415</v>
      </c>
      <c r="B8" s="350" t="e">
        <f>$I$29/5</f>
        <v>#VALUE!</v>
      </c>
      <c r="C8" s="350" t="e">
        <f>$I$29/5</f>
        <v>#VALUE!</v>
      </c>
      <c r="D8" s="350" t="e">
        <f>$I$29/5</f>
        <v>#VALUE!</v>
      </c>
      <c r="E8" s="351">
        <v>0</v>
      </c>
      <c r="F8" s="351">
        <v>0</v>
      </c>
      <c r="G8" s="351">
        <v>0</v>
      </c>
      <c r="H8" s="351">
        <v>0</v>
      </c>
      <c r="I8" s="351">
        <v>0</v>
      </c>
      <c r="J8" s="351">
        <v>0</v>
      </c>
      <c r="K8" s="351">
        <v>0</v>
      </c>
      <c r="L8" s="350" t="e">
        <f>$I$29/5</f>
        <v>#VALUE!</v>
      </c>
      <c r="M8" s="456" t="e">
        <f>$I$29/5</f>
        <v>#VALUE!</v>
      </c>
      <c r="N8" s="350" t="e">
        <f>$I$29/5</f>
        <v>#VALUE!</v>
      </c>
      <c r="O8" s="350" t="e">
        <f>$I$29/5</f>
        <v>#VALUE!</v>
      </c>
      <c r="P8" s="350" t="e">
        <f>$I$29/5</f>
        <v>#VALUE!</v>
      </c>
      <c r="Q8" s="351">
        <v>0</v>
      </c>
      <c r="R8" s="351">
        <v>0</v>
      </c>
      <c r="S8" s="351">
        <v>0</v>
      </c>
      <c r="T8" s="351">
        <v>0</v>
      </c>
      <c r="U8" s="351">
        <v>0</v>
      </c>
      <c r="V8" s="351">
        <v>0</v>
      </c>
      <c r="W8" s="351">
        <v>0</v>
      </c>
      <c r="X8" s="350" t="e">
        <f>$I$29/5</f>
        <v>#VALUE!</v>
      </c>
      <c r="Y8" s="456" t="e">
        <f>$I$29/5</f>
        <v>#VALUE!</v>
      </c>
      <c r="Z8" s="43"/>
      <c r="AA8" s="352" t="e">
        <f t="shared" si="0"/>
        <v>#VALUE!</v>
      </c>
      <c r="AB8" s="352" t="e">
        <f t="shared" ref="AB8:AB14" si="2">SUM(N8:Y8)</f>
        <v>#VALUE!</v>
      </c>
      <c r="AC8" s="352">
        <v>271444.83324394835</v>
      </c>
      <c r="AD8" s="1058"/>
      <c r="AE8" s="352" t="e">
        <f t="shared" si="1"/>
        <v>#VALUE!</v>
      </c>
      <c r="AF8" s="353" t="e">
        <f t="shared" ref="AF8:AF18" si="3">AB8-AA8</f>
        <v>#VALUE!</v>
      </c>
    </row>
    <row r="9" spans="1:32" s="89" customFormat="1" ht="14.5" x14ac:dyDescent="0.35">
      <c r="A9" s="149" t="s">
        <v>416</v>
      </c>
      <c r="B9" s="350" t="e">
        <f>$I$30/5</f>
        <v>#VALUE!</v>
      </c>
      <c r="C9" s="350" t="e">
        <f>$I$30/5</f>
        <v>#VALUE!</v>
      </c>
      <c r="D9" s="350" t="e">
        <f>$I$30/5</f>
        <v>#VALUE!</v>
      </c>
      <c r="E9" s="351">
        <v>0</v>
      </c>
      <c r="F9" s="351">
        <v>0</v>
      </c>
      <c r="G9" s="351">
        <v>0</v>
      </c>
      <c r="H9" s="351">
        <v>0</v>
      </c>
      <c r="I9" s="351">
        <v>0</v>
      </c>
      <c r="J9" s="351">
        <v>0</v>
      </c>
      <c r="K9" s="351">
        <v>0</v>
      </c>
      <c r="L9" s="350" t="e">
        <f>$I$30/5</f>
        <v>#VALUE!</v>
      </c>
      <c r="M9" s="456" t="e">
        <f>$I$30/5</f>
        <v>#VALUE!</v>
      </c>
      <c r="N9" s="350" t="e">
        <f>$I$30/5</f>
        <v>#VALUE!</v>
      </c>
      <c r="O9" s="350" t="e">
        <f>$I$30/5</f>
        <v>#VALUE!</v>
      </c>
      <c r="P9" s="350" t="e">
        <f>$I$30/5</f>
        <v>#VALUE!</v>
      </c>
      <c r="Q9" s="351">
        <v>0</v>
      </c>
      <c r="R9" s="351">
        <v>0</v>
      </c>
      <c r="S9" s="351">
        <v>0</v>
      </c>
      <c r="T9" s="351">
        <v>0</v>
      </c>
      <c r="U9" s="351">
        <v>0</v>
      </c>
      <c r="V9" s="351">
        <v>0</v>
      </c>
      <c r="W9" s="351">
        <v>0</v>
      </c>
      <c r="X9" s="350" t="e">
        <f>$I$30/5</f>
        <v>#VALUE!</v>
      </c>
      <c r="Y9" s="456" t="e">
        <f>$I$30/5</f>
        <v>#VALUE!</v>
      </c>
      <c r="Z9" s="43"/>
      <c r="AA9" s="352" t="e">
        <f t="shared" si="0"/>
        <v>#VALUE!</v>
      </c>
      <c r="AB9" s="352" t="e">
        <f t="shared" si="2"/>
        <v>#VALUE!</v>
      </c>
      <c r="AC9" s="352">
        <v>123054.99107058992</v>
      </c>
      <c r="AD9" s="1058"/>
      <c r="AE9" s="352" t="e">
        <f>AA9-$AC9</f>
        <v>#VALUE!</v>
      </c>
      <c r="AF9" s="353" t="e">
        <f t="shared" si="3"/>
        <v>#VALUE!</v>
      </c>
    </row>
    <row r="10" spans="1:32" s="89" customFormat="1" ht="14.5" x14ac:dyDescent="0.35">
      <c r="A10" s="149" t="s">
        <v>417</v>
      </c>
      <c r="B10" s="350" t="e">
        <f>$I$31/5</f>
        <v>#VALUE!</v>
      </c>
      <c r="C10" s="350" t="e">
        <f>$I$31/5</f>
        <v>#VALUE!</v>
      </c>
      <c r="D10" s="350" t="e">
        <f>$I$31/5</f>
        <v>#VALUE!</v>
      </c>
      <c r="E10" s="351">
        <v>0</v>
      </c>
      <c r="F10" s="351">
        <v>0</v>
      </c>
      <c r="G10" s="351">
        <v>0</v>
      </c>
      <c r="H10" s="351">
        <v>0</v>
      </c>
      <c r="I10" s="351">
        <v>0</v>
      </c>
      <c r="J10" s="351">
        <v>0</v>
      </c>
      <c r="K10" s="351">
        <v>0</v>
      </c>
      <c r="L10" s="350" t="e">
        <f>$I$31/5</f>
        <v>#VALUE!</v>
      </c>
      <c r="M10" s="456" t="e">
        <f>$I$31/5</f>
        <v>#VALUE!</v>
      </c>
      <c r="N10" s="350" t="e">
        <f>$I$31/5</f>
        <v>#VALUE!</v>
      </c>
      <c r="O10" s="350" t="e">
        <f>$I$31/5</f>
        <v>#VALUE!</v>
      </c>
      <c r="P10" s="350" t="e">
        <f>$I$31/5</f>
        <v>#VALUE!</v>
      </c>
      <c r="Q10" s="351">
        <v>0</v>
      </c>
      <c r="R10" s="351">
        <v>0</v>
      </c>
      <c r="S10" s="351">
        <v>0</v>
      </c>
      <c r="T10" s="351">
        <v>0</v>
      </c>
      <c r="U10" s="351">
        <v>0</v>
      </c>
      <c r="V10" s="351">
        <v>0</v>
      </c>
      <c r="W10" s="351">
        <v>0</v>
      </c>
      <c r="X10" s="350" t="e">
        <f>$I$31/5</f>
        <v>#VALUE!</v>
      </c>
      <c r="Y10" s="456" t="e">
        <f>$I$31/5</f>
        <v>#VALUE!</v>
      </c>
      <c r="Z10" s="43"/>
      <c r="AA10" s="352" t="e">
        <f t="shared" si="0"/>
        <v>#VALUE!</v>
      </c>
      <c r="AB10" s="352" t="e">
        <f t="shared" si="2"/>
        <v>#VALUE!</v>
      </c>
      <c r="AC10" s="352">
        <v>290527.29941581463</v>
      </c>
      <c r="AD10" s="1058"/>
      <c r="AE10" s="352" t="e">
        <f t="shared" si="1"/>
        <v>#VALUE!</v>
      </c>
      <c r="AF10" s="353" t="e">
        <f t="shared" si="3"/>
        <v>#VALUE!</v>
      </c>
    </row>
    <row r="11" spans="1:32" s="89" customFormat="1" ht="14.5" x14ac:dyDescent="0.35">
      <c r="A11" s="149" t="s">
        <v>418</v>
      </c>
      <c r="B11" s="350" t="e">
        <f>$I$32/5</f>
        <v>#VALUE!</v>
      </c>
      <c r="C11" s="350" t="e">
        <f>$I$32/5</f>
        <v>#VALUE!</v>
      </c>
      <c r="D11" s="350" t="e">
        <f>$I$32/5</f>
        <v>#VALUE!</v>
      </c>
      <c r="E11" s="351">
        <v>0</v>
      </c>
      <c r="F11" s="351">
        <v>0</v>
      </c>
      <c r="G11" s="351">
        <v>0</v>
      </c>
      <c r="H11" s="351">
        <v>0</v>
      </c>
      <c r="I11" s="351">
        <v>0</v>
      </c>
      <c r="J11" s="351">
        <v>0</v>
      </c>
      <c r="K11" s="351">
        <v>0</v>
      </c>
      <c r="L11" s="350" t="e">
        <f>$I$32/5</f>
        <v>#VALUE!</v>
      </c>
      <c r="M11" s="456" t="e">
        <f>$I$32/5</f>
        <v>#VALUE!</v>
      </c>
      <c r="N11" s="350" t="e">
        <f>$I$32/5</f>
        <v>#VALUE!</v>
      </c>
      <c r="O11" s="350" t="e">
        <f>$I$32/5</f>
        <v>#VALUE!</v>
      </c>
      <c r="P11" s="350" t="e">
        <f>$I$32/5</f>
        <v>#VALUE!</v>
      </c>
      <c r="Q11" s="351">
        <v>0</v>
      </c>
      <c r="R11" s="351">
        <v>0</v>
      </c>
      <c r="S11" s="351">
        <v>0</v>
      </c>
      <c r="T11" s="351">
        <v>0</v>
      </c>
      <c r="U11" s="351">
        <v>0</v>
      </c>
      <c r="V11" s="351">
        <v>0</v>
      </c>
      <c r="W11" s="351">
        <v>0</v>
      </c>
      <c r="X11" s="350" t="e">
        <f>$I$32/5</f>
        <v>#VALUE!</v>
      </c>
      <c r="Y11" s="456" t="e">
        <f>$I$32/5</f>
        <v>#VALUE!</v>
      </c>
      <c r="Z11" s="43"/>
      <c r="AA11" s="352" t="e">
        <f t="shared" si="0"/>
        <v>#VALUE!</v>
      </c>
      <c r="AB11" s="352" t="e">
        <f t="shared" si="2"/>
        <v>#VALUE!</v>
      </c>
      <c r="AC11" s="352">
        <v>278424.47573483811</v>
      </c>
      <c r="AD11" s="1058"/>
      <c r="AE11" s="352" t="e">
        <f t="shared" si="1"/>
        <v>#VALUE!</v>
      </c>
      <c r="AF11" s="353" t="e">
        <f t="shared" si="3"/>
        <v>#VALUE!</v>
      </c>
    </row>
    <row r="12" spans="1:32" s="89" customFormat="1" ht="14.5" x14ac:dyDescent="0.35">
      <c r="A12" s="150" t="s">
        <v>23</v>
      </c>
      <c r="B12" s="350" t="e">
        <f>$I$33/5</f>
        <v>#VALUE!</v>
      </c>
      <c r="C12" s="350" t="e">
        <f>$I$33/5</f>
        <v>#VALUE!</v>
      </c>
      <c r="D12" s="350" t="e">
        <f>$I$33/5</f>
        <v>#VALUE!</v>
      </c>
      <c r="E12" s="351">
        <v>0</v>
      </c>
      <c r="F12" s="351">
        <v>0</v>
      </c>
      <c r="G12" s="351">
        <v>0</v>
      </c>
      <c r="H12" s="351">
        <v>0</v>
      </c>
      <c r="I12" s="351">
        <v>0</v>
      </c>
      <c r="J12" s="351">
        <v>0</v>
      </c>
      <c r="K12" s="351">
        <v>0</v>
      </c>
      <c r="L12" s="350" t="e">
        <f>$I$33/5</f>
        <v>#VALUE!</v>
      </c>
      <c r="M12" s="456" t="e">
        <f>$I$33/5</f>
        <v>#VALUE!</v>
      </c>
      <c r="N12" s="350" t="e">
        <f>$I$33/5</f>
        <v>#VALUE!</v>
      </c>
      <c r="O12" s="350" t="e">
        <f>$I$33/5</f>
        <v>#VALUE!</v>
      </c>
      <c r="P12" s="350" t="e">
        <f>$I$33/5</f>
        <v>#VALUE!</v>
      </c>
      <c r="Q12" s="351">
        <v>0</v>
      </c>
      <c r="R12" s="351">
        <v>0</v>
      </c>
      <c r="S12" s="351">
        <v>0</v>
      </c>
      <c r="T12" s="351">
        <v>0</v>
      </c>
      <c r="U12" s="351">
        <v>0</v>
      </c>
      <c r="V12" s="351">
        <v>0</v>
      </c>
      <c r="W12" s="351">
        <v>0</v>
      </c>
      <c r="X12" s="350" t="e">
        <f>$I$33/5</f>
        <v>#VALUE!</v>
      </c>
      <c r="Y12" s="456" t="e">
        <f>$I$33/5</f>
        <v>#VALUE!</v>
      </c>
      <c r="Z12" s="43"/>
      <c r="AA12" s="352" t="e">
        <f t="shared" si="0"/>
        <v>#VALUE!</v>
      </c>
      <c r="AB12" s="352" t="e">
        <f t="shared" si="2"/>
        <v>#VALUE!</v>
      </c>
      <c r="AC12" s="352">
        <v>66666.202593822396</v>
      </c>
      <c r="AD12" s="1058"/>
      <c r="AE12" s="352" t="e">
        <f t="shared" si="1"/>
        <v>#VALUE!</v>
      </c>
      <c r="AF12" s="353" t="e">
        <f t="shared" si="3"/>
        <v>#VALUE!</v>
      </c>
    </row>
    <row r="13" spans="1:32" s="89" customFormat="1" ht="14.5" x14ac:dyDescent="0.35">
      <c r="A13" s="151" t="s">
        <v>419</v>
      </c>
      <c r="B13" s="354" t="e">
        <f t="shared" ref="B13:Y13" si="4">$L$23/12</f>
        <v>#VALUE!</v>
      </c>
      <c r="C13" s="354" t="e">
        <f t="shared" si="4"/>
        <v>#VALUE!</v>
      </c>
      <c r="D13" s="354" t="e">
        <f t="shared" si="4"/>
        <v>#VALUE!</v>
      </c>
      <c r="E13" s="354" t="e">
        <f t="shared" si="4"/>
        <v>#VALUE!</v>
      </c>
      <c r="F13" s="354" t="e">
        <f t="shared" si="4"/>
        <v>#VALUE!</v>
      </c>
      <c r="G13" s="354" t="e">
        <f t="shared" si="4"/>
        <v>#VALUE!</v>
      </c>
      <c r="H13" s="354" t="e">
        <f t="shared" si="4"/>
        <v>#VALUE!</v>
      </c>
      <c r="I13" s="354" t="e">
        <f t="shared" si="4"/>
        <v>#VALUE!</v>
      </c>
      <c r="J13" s="354" t="e">
        <f t="shared" si="4"/>
        <v>#VALUE!</v>
      </c>
      <c r="K13" s="354" t="e">
        <f t="shared" si="4"/>
        <v>#VALUE!</v>
      </c>
      <c r="L13" s="354" t="e">
        <f t="shared" si="4"/>
        <v>#VALUE!</v>
      </c>
      <c r="M13" s="457" t="e">
        <f t="shared" si="4"/>
        <v>#VALUE!</v>
      </c>
      <c r="N13" s="354" t="e">
        <f t="shared" si="4"/>
        <v>#VALUE!</v>
      </c>
      <c r="O13" s="354" t="e">
        <f t="shared" si="4"/>
        <v>#VALUE!</v>
      </c>
      <c r="P13" s="354" t="e">
        <f t="shared" si="4"/>
        <v>#VALUE!</v>
      </c>
      <c r="Q13" s="354" t="e">
        <f t="shared" si="4"/>
        <v>#VALUE!</v>
      </c>
      <c r="R13" s="354" t="e">
        <f t="shared" si="4"/>
        <v>#VALUE!</v>
      </c>
      <c r="S13" s="354" t="e">
        <f t="shared" si="4"/>
        <v>#VALUE!</v>
      </c>
      <c r="T13" s="354" t="e">
        <f t="shared" si="4"/>
        <v>#VALUE!</v>
      </c>
      <c r="U13" s="354" t="e">
        <f t="shared" si="4"/>
        <v>#VALUE!</v>
      </c>
      <c r="V13" s="354" t="e">
        <f t="shared" si="4"/>
        <v>#VALUE!</v>
      </c>
      <c r="W13" s="354" t="e">
        <f t="shared" si="4"/>
        <v>#VALUE!</v>
      </c>
      <c r="X13" s="354" t="e">
        <f t="shared" si="4"/>
        <v>#VALUE!</v>
      </c>
      <c r="Y13" s="457" t="e">
        <f t="shared" si="4"/>
        <v>#VALUE!</v>
      </c>
      <c r="Z13" s="43"/>
      <c r="AA13" s="355" t="e">
        <f t="shared" si="0"/>
        <v>#VALUE!</v>
      </c>
      <c r="AB13" s="355" t="e">
        <f t="shared" si="2"/>
        <v>#VALUE!</v>
      </c>
      <c r="AC13" s="355">
        <v>82391.958916000032</v>
      </c>
      <c r="AD13" s="1681"/>
      <c r="AE13" s="355" t="e">
        <f t="shared" si="1"/>
        <v>#VALUE!</v>
      </c>
      <c r="AF13" s="356" t="e">
        <f t="shared" si="3"/>
        <v>#VALUE!</v>
      </c>
    </row>
    <row r="14" spans="1:32" s="89" customFormat="1" ht="15" thickBot="1" x14ac:dyDescent="0.4">
      <c r="A14" s="150" t="s">
        <v>33</v>
      </c>
      <c r="B14" s="350" t="e">
        <f t="shared" ref="B14:M14" si="5">SUM(B7:B13)</f>
        <v>#VALUE!</v>
      </c>
      <c r="C14" s="350" t="e">
        <f t="shared" si="5"/>
        <v>#VALUE!</v>
      </c>
      <c r="D14" s="350" t="e">
        <f t="shared" si="5"/>
        <v>#VALUE!</v>
      </c>
      <c r="E14" s="350" t="e">
        <f t="shared" si="5"/>
        <v>#VALUE!</v>
      </c>
      <c r="F14" s="350" t="e">
        <f t="shared" si="5"/>
        <v>#VALUE!</v>
      </c>
      <c r="G14" s="350" t="e">
        <f t="shared" si="5"/>
        <v>#VALUE!</v>
      </c>
      <c r="H14" s="350" t="e">
        <f t="shared" si="5"/>
        <v>#VALUE!</v>
      </c>
      <c r="I14" s="350" t="e">
        <f t="shared" si="5"/>
        <v>#VALUE!</v>
      </c>
      <c r="J14" s="350" t="e">
        <f t="shared" si="5"/>
        <v>#VALUE!</v>
      </c>
      <c r="K14" s="350" t="e">
        <f t="shared" si="5"/>
        <v>#VALUE!</v>
      </c>
      <c r="L14" s="350" t="e">
        <f t="shared" si="5"/>
        <v>#VALUE!</v>
      </c>
      <c r="M14" s="456" t="e">
        <f t="shared" si="5"/>
        <v>#VALUE!</v>
      </c>
      <c r="N14" s="350" t="e">
        <f t="shared" ref="N14:Y14" si="6">SUM(N7:N13)</f>
        <v>#VALUE!</v>
      </c>
      <c r="O14" s="350" t="e">
        <f t="shared" si="6"/>
        <v>#VALUE!</v>
      </c>
      <c r="P14" s="350" t="e">
        <f t="shared" si="6"/>
        <v>#VALUE!</v>
      </c>
      <c r="Q14" s="350" t="e">
        <f t="shared" si="6"/>
        <v>#VALUE!</v>
      </c>
      <c r="R14" s="350" t="e">
        <f t="shared" si="6"/>
        <v>#VALUE!</v>
      </c>
      <c r="S14" s="350" t="e">
        <f t="shared" si="6"/>
        <v>#VALUE!</v>
      </c>
      <c r="T14" s="350" t="e">
        <f t="shared" si="6"/>
        <v>#VALUE!</v>
      </c>
      <c r="U14" s="350" t="e">
        <f t="shared" si="6"/>
        <v>#VALUE!</v>
      </c>
      <c r="V14" s="350" t="e">
        <f t="shared" si="6"/>
        <v>#VALUE!</v>
      </c>
      <c r="W14" s="350" t="e">
        <f t="shared" si="6"/>
        <v>#VALUE!</v>
      </c>
      <c r="X14" s="350" t="e">
        <f t="shared" si="6"/>
        <v>#VALUE!</v>
      </c>
      <c r="Y14" s="456" t="e">
        <f t="shared" si="6"/>
        <v>#VALUE!</v>
      </c>
      <c r="Z14" s="43"/>
      <c r="AA14" s="352" t="e">
        <f t="shared" si="0"/>
        <v>#VALUE!</v>
      </c>
      <c r="AB14" s="352" t="e">
        <f t="shared" si="2"/>
        <v>#VALUE!</v>
      </c>
      <c r="AC14" s="352">
        <v>1328740.2386581064</v>
      </c>
      <c r="AD14" s="1058"/>
      <c r="AE14" s="352" t="e">
        <f t="shared" si="1"/>
        <v>#VALUE!</v>
      </c>
      <c r="AF14" s="353" t="e">
        <f t="shared" si="3"/>
        <v>#VALUE!</v>
      </c>
    </row>
    <row r="15" spans="1:32" s="89" customFormat="1" ht="15" thickTop="1" x14ac:dyDescent="0.35">
      <c r="A15" s="150" t="s">
        <v>420</v>
      </c>
      <c r="B15" s="357" t="s">
        <v>757</v>
      </c>
      <c r="C15" s="358" t="s">
        <v>757</v>
      </c>
      <c r="D15" s="358" t="s">
        <v>757</v>
      </c>
      <c r="E15" s="358" t="s">
        <v>757</v>
      </c>
      <c r="F15" s="358" t="s">
        <v>757</v>
      </c>
      <c r="G15" s="358" t="s">
        <v>757</v>
      </c>
      <c r="H15" s="358" t="s">
        <v>757</v>
      </c>
      <c r="I15" s="358" t="s">
        <v>757</v>
      </c>
      <c r="J15" s="358" t="s">
        <v>757</v>
      </c>
      <c r="K15" s="358" t="s">
        <v>757</v>
      </c>
      <c r="L15" s="358" t="s">
        <v>757</v>
      </c>
      <c r="M15" s="1207" t="s">
        <v>757</v>
      </c>
      <c r="N15" s="358" t="s">
        <v>757</v>
      </c>
      <c r="O15" s="358" t="s">
        <v>757</v>
      </c>
      <c r="P15" s="358" t="s">
        <v>757</v>
      </c>
      <c r="Q15" s="358" t="s">
        <v>757</v>
      </c>
      <c r="R15" s="358" t="s">
        <v>757</v>
      </c>
      <c r="S15" s="358" t="s">
        <v>757</v>
      </c>
      <c r="T15" s="358" t="s">
        <v>757</v>
      </c>
      <c r="U15" s="358" t="s">
        <v>757</v>
      </c>
      <c r="V15" s="358" t="s">
        <v>757</v>
      </c>
      <c r="W15" s="358" t="s">
        <v>757</v>
      </c>
      <c r="X15" s="358" t="s">
        <v>757</v>
      </c>
      <c r="Y15" s="359" t="s">
        <v>757</v>
      </c>
      <c r="Z15" s="43"/>
      <c r="AA15" s="360" t="s">
        <v>757</v>
      </c>
      <c r="AB15" s="361" t="s">
        <v>757</v>
      </c>
      <c r="AC15" s="361" t="s">
        <v>757</v>
      </c>
      <c r="AD15" s="1682"/>
      <c r="AE15" s="361" t="s">
        <v>757</v>
      </c>
      <c r="AF15" s="362" t="s">
        <v>757</v>
      </c>
    </row>
    <row r="16" spans="1:32" ht="15" thickBot="1" x14ac:dyDescent="0.4">
      <c r="A16" s="150" t="s">
        <v>613</v>
      </c>
      <c r="B16" s="363" t="s">
        <v>757</v>
      </c>
      <c r="C16" s="364" t="s">
        <v>757</v>
      </c>
      <c r="D16" s="364" t="s">
        <v>757</v>
      </c>
      <c r="E16" s="364" t="s">
        <v>757</v>
      </c>
      <c r="F16" s="364" t="s">
        <v>757</v>
      </c>
      <c r="G16" s="364" t="s">
        <v>757</v>
      </c>
      <c r="H16" s="364" t="s">
        <v>757</v>
      </c>
      <c r="I16" s="364" t="s">
        <v>757</v>
      </c>
      <c r="J16" s="364" t="s">
        <v>757</v>
      </c>
      <c r="K16" s="364" t="s">
        <v>757</v>
      </c>
      <c r="L16" s="364" t="s">
        <v>757</v>
      </c>
      <c r="M16" s="1368" t="s">
        <v>757</v>
      </c>
      <c r="N16" s="364" t="s">
        <v>757</v>
      </c>
      <c r="O16" s="364" t="s">
        <v>757</v>
      </c>
      <c r="P16" s="364" t="s">
        <v>757</v>
      </c>
      <c r="Q16" s="364" t="s">
        <v>757</v>
      </c>
      <c r="R16" s="364" t="s">
        <v>757</v>
      </c>
      <c r="S16" s="364" t="s">
        <v>757</v>
      </c>
      <c r="T16" s="364" t="s">
        <v>757</v>
      </c>
      <c r="U16" s="364" t="s">
        <v>757</v>
      </c>
      <c r="V16" s="364" t="s">
        <v>757</v>
      </c>
      <c r="W16" s="364" t="s">
        <v>757</v>
      </c>
      <c r="X16" s="364" t="s">
        <v>757</v>
      </c>
      <c r="Y16" s="365" t="s">
        <v>757</v>
      </c>
      <c r="Z16" s="102"/>
      <c r="AA16" s="1369" t="s">
        <v>757</v>
      </c>
      <c r="AB16" s="1370" t="s">
        <v>757</v>
      </c>
      <c r="AC16" s="1370" t="s">
        <v>757</v>
      </c>
      <c r="AD16" s="1683"/>
      <c r="AE16" s="1370" t="s">
        <v>757</v>
      </c>
      <c r="AF16" s="1371" t="s">
        <v>757</v>
      </c>
    </row>
    <row r="17" spans="1:32" s="89" customFormat="1" ht="15" thickTop="1" x14ac:dyDescent="0.35">
      <c r="A17" s="152" t="s">
        <v>612</v>
      </c>
      <c r="B17" s="366" t="e">
        <f t="shared" ref="B17:M17" si="7">B16*B15</f>
        <v>#VALUE!</v>
      </c>
      <c r="C17" s="366" t="e">
        <f t="shared" si="7"/>
        <v>#VALUE!</v>
      </c>
      <c r="D17" s="366" t="e">
        <f t="shared" si="7"/>
        <v>#VALUE!</v>
      </c>
      <c r="E17" s="366" t="e">
        <f t="shared" si="7"/>
        <v>#VALUE!</v>
      </c>
      <c r="F17" s="366" t="e">
        <f t="shared" si="7"/>
        <v>#VALUE!</v>
      </c>
      <c r="G17" s="366" t="e">
        <f t="shared" si="7"/>
        <v>#VALUE!</v>
      </c>
      <c r="H17" s="366" t="e">
        <f t="shared" si="7"/>
        <v>#VALUE!</v>
      </c>
      <c r="I17" s="366" t="e">
        <f t="shared" si="7"/>
        <v>#VALUE!</v>
      </c>
      <c r="J17" s="366" t="e">
        <f t="shared" si="7"/>
        <v>#VALUE!</v>
      </c>
      <c r="K17" s="366" t="e">
        <f t="shared" si="7"/>
        <v>#VALUE!</v>
      </c>
      <c r="L17" s="366" t="e">
        <f t="shared" si="7"/>
        <v>#VALUE!</v>
      </c>
      <c r="M17" s="458" t="e">
        <f t="shared" si="7"/>
        <v>#VALUE!</v>
      </c>
      <c r="N17" s="366" t="e">
        <f t="shared" ref="N17:Y17" si="8">N16*N15</f>
        <v>#VALUE!</v>
      </c>
      <c r="O17" s="366" t="e">
        <f t="shared" si="8"/>
        <v>#VALUE!</v>
      </c>
      <c r="P17" s="366" t="e">
        <f t="shared" si="8"/>
        <v>#VALUE!</v>
      </c>
      <c r="Q17" s="366" t="e">
        <f t="shared" si="8"/>
        <v>#VALUE!</v>
      </c>
      <c r="R17" s="366" t="e">
        <f t="shared" si="8"/>
        <v>#VALUE!</v>
      </c>
      <c r="S17" s="366" t="e">
        <f t="shared" si="8"/>
        <v>#VALUE!</v>
      </c>
      <c r="T17" s="366" t="e">
        <f t="shared" si="8"/>
        <v>#VALUE!</v>
      </c>
      <c r="U17" s="366" t="e">
        <f t="shared" si="8"/>
        <v>#VALUE!</v>
      </c>
      <c r="V17" s="366" t="e">
        <f t="shared" si="8"/>
        <v>#VALUE!</v>
      </c>
      <c r="W17" s="366" t="e">
        <f t="shared" si="8"/>
        <v>#VALUE!</v>
      </c>
      <c r="X17" s="366" t="e">
        <f t="shared" si="8"/>
        <v>#VALUE!</v>
      </c>
      <c r="Y17" s="458" t="e">
        <f t="shared" si="8"/>
        <v>#VALUE!</v>
      </c>
      <c r="Z17" s="43"/>
      <c r="AA17" s="355" t="e">
        <f>SUM(B17:M17)</f>
        <v>#VALUE!</v>
      </c>
      <c r="AB17" s="355" t="e">
        <f>SUM(N17:Y17)</f>
        <v>#VALUE!</v>
      </c>
      <c r="AC17" s="355">
        <v>370100.83249999996</v>
      </c>
      <c r="AD17" s="1681"/>
      <c r="AE17" s="355" t="e">
        <f t="shared" si="1"/>
        <v>#VALUE!</v>
      </c>
      <c r="AF17" s="356" t="e">
        <f t="shared" si="3"/>
        <v>#VALUE!</v>
      </c>
    </row>
    <row r="18" spans="1:32" s="89" customFormat="1" ht="14.5" x14ac:dyDescent="0.35">
      <c r="A18" s="459" t="s">
        <v>421</v>
      </c>
      <c r="B18" s="460" t="e">
        <f t="shared" ref="B18:M18" si="9">B14-B17</f>
        <v>#VALUE!</v>
      </c>
      <c r="C18" s="460" t="e">
        <f t="shared" si="9"/>
        <v>#VALUE!</v>
      </c>
      <c r="D18" s="460" t="e">
        <f t="shared" si="9"/>
        <v>#VALUE!</v>
      </c>
      <c r="E18" s="460" t="e">
        <f t="shared" si="9"/>
        <v>#VALUE!</v>
      </c>
      <c r="F18" s="460" t="e">
        <f t="shared" si="9"/>
        <v>#VALUE!</v>
      </c>
      <c r="G18" s="460" t="e">
        <f t="shared" si="9"/>
        <v>#VALUE!</v>
      </c>
      <c r="H18" s="460" t="e">
        <f t="shared" si="9"/>
        <v>#VALUE!</v>
      </c>
      <c r="I18" s="460" t="e">
        <f t="shared" si="9"/>
        <v>#VALUE!</v>
      </c>
      <c r="J18" s="460" t="e">
        <f t="shared" si="9"/>
        <v>#VALUE!</v>
      </c>
      <c r="K18" s="460" t="e">
        <f t="shared" si="9"/>
        <v>#VALUE!</v>
      </c>
      <c r="L18" s="460" t="e">
        <f t="shared" si="9"/>
        <v>#VALUE!</v>
      </c>
      <c r="M18" s="461" t="e">
        <f t="shared" si="9"/>
        <v>#VALUE!</v>
      </c>
      <c r="N18" s="460" t="e">
        <f t="shared" ref="N18:Y18" si="10">N14-N17</f>
        <v>#VALUE!</v>
      </c>
      <c r="O18" s="460" t="e">
        <f t="shared" si="10"/>
        <v>#VALUE!</v>
      </c>
      <c r="P18" s="460" t="e">
        <f t="shared" si="10"/>
        <v>#VALUE!</v>
      </c>
      <c r="Q18" s="460" t="e">
        <f t="shared" si="10"/>
        <v>#VALUE!</v>
      </c>
      <c r="R18" s="460" t="e">
        <f t="shared" si="10"/>
        <v>#VALUE!</v>
      </c>
      <c r="S18" s="460" t="e">
        <f t="shared" si="10"/>
        <v>#VALUE!</v>
      </c>
      <c r="T18" s="460" t="e">
        <f t="shared" si="10"/>
        <v>#VALUE!</v>
      </c>
      <c r="U18" s="460" t="e">
        <f t="shared" si="10"/>
        <v>#VALUE!</v>
      </c>
      <c r="V18" s="460" t="e">
        <f t="shared" si="10"/>
        <v>#VALUE!</v>
      </c>
      <c r="W18" s="460" t="e">
        <f t="shared" si="10"/>
        <v>#VALUE!</v>
      </c>
      <c r="X18" s="460" t="e">
        <f t="shared" si="10"/>
        <v>#VALUE!</v>
      </c>
      <c r="Y18" s="461" t="e">
        <f t="shared" si="10"/>
        <v>#VALUE!</v>
      </c>
      <c r="Z18" s="43"/>
      <c r="AA18" s="367" t="e">
        <f>AA14-AA17</f>
        <v>#VALUE!</v>
      </c>
      <c r="AB18" s="367" t="e">
        <f>SUM(N18:Y18)</f>
        <v>#VALUE!</v>
      </c>
      <c r="AC18" s="367">
        <v>958639.4061581064</v>
      </c>
      <c r="AD18" s="1684"/>
      <c r="AE18" s="367" t="e">
        <f t="shared" si="1"/>
        <v>#VALUE!</v>
      </c>
      <c r="AF18" s="367" t="e">
        <f t="shared" si="3"/>
        <v>#VALUE!</v>
      </c>
    </row>
    <row r="19" spans="1:32" s="89" customFormat="1" ht="14.5" x14ac:dyDescent="0.35">
      <c r="A19" s="368"/>
      <c r="B19" s="368"/>
      <c r="C19" s="368"/>
      <c r="D19" s="87"/>
      <c r="E19" s="87"/>
      <c r="F19" s="87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4"/>
      <c r="AE19" s="43"/>
      <c r="AF19" s="43"/>
    </row>
    <row r="20" spans="1:32" s="89" customFormat="1" ht="14.5" x14ac:dyDescent="0.35">
      <c r="A20" s="369" t="s">
        <v>611</v>
      </c>
      <c r="B20" s="368"/>
      <c r="C20" s="368"/>
      <c r="D20" s="87"/>
      <c r="E20" s="87"/>
      <c r="F20" s="87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4"/>
      <c r="AE20" s="43"/>
      <c r="AF20" s="43"/>
    </row>
    <row r="21" spans="1:32" s="89" customFormat="1" ht="29" x14ac:dyDescent="0.35">
      <c r="A21" s="370"/>
      <c r="B21" s="371" t="s">
        <v>34</v>
      </c>
      <c r="C21" s="372" t="s">
        <v>422</v>
      </c>
      <c r="D21" s="371" t="str">
        <f>D39</f>
        <v>Oil inventory</v>
      </c>
      <c r="E21" s="371" t="s">
        <v>424</v>
      </c>
      <c r="F21" s="371" t="s">
        <v>425</v>
      </c>
      <c r="G21" s="371" t="s">
        <v>426</v>
      </c>
      <c r="H21" s="371" t="s">
        <v>427</v>
      </c>
      <c r="I21" s="371" t="s">
        <v>428</v>
      </c>
      <c r="J21" s="371" t="s">
        <v>429</v>
      </c>
      <c r="K21" s="371" t="s">
        <v>430</v>
      </c>
      <c r="L21" s="373" t="s">
        <v>431</v>
      </c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4"/>
      <c r="AE21" s="43"/>
      <c r="AF21" s="43"/>
    </row>
    <row r="22" spans="1:32" s="89" customFormat="1" ht="15" thickBot="1" x14ac:dyDescent="0.4">
      <c r="A22" s="374"/>
      <c r="B22" s="375" t="s">
        <v>432</v>
      </c>
      <c r="C22" s="376" t="s">
        <v>433</v>
      </c>
      <c r="D22" s="377" t="s">
        <v>434</v>
      </c>
      <c r="E22" s="377" t="s">
        <v>435</v>
      </c>
      <c r="F22" s="378" t="s">
        <v>436</v>
      </c>
      <c r="G22" s="378" t="s">
        <v>437</v>
      </c>
      <c r="H22" s="378" t="s">
        <v>435</v>
      </c>
      <c r="I22" s="378" t="s">
        <v>435</v>
      </c>
      <c r="J22" s="378" t="s">
        <v>438</v>
      </c>
      <c r="K22" s="379" t="s">
        <v>434</v>
      </c>
      <c r="L22" s="380" t="s">
        <v>438</v>
      </c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4"/>
      <c r="AE22" s="43"/>
      <c r="AF22" s="43"/>
    </row>
    <row r="23" spans="1:32" s="89" customFormat="1" ht="15.5" thickTop="1" thickBot="1" x14ac:dyDescent="0.4">
      <c r="A23" s="381" t="s">
        <v>419</v>
      </c>
      <c r="B23" s="382">
        <v>2</v>
      </c>
      <c r="C23" s="383" t="s">
        <v>757</v>
      </c>
      <c r="D23" s="384" t="s">
        <v>757</v>
      </c>
      <c r="E23" s="385" t="s">
        <v>757</v>
      </c>
      <c r="F23" s="386">
        <v>140000</v>
      </c>
      <c r="G23" s="382">
        <f>(175+384+74)/3</f>
        <v>211</v>
      </c>
      <c r="H23" s="383" t="s">
        <v>757</v>
      </c>
      <c r="I23" s="387" t="s">
        <v>757</v>
      </c>
      <c r="J23" s="387" t="s">
        <v>757</v>
      </c>
      <c r="K23" s="388" t="s">
        <v>757</v>
      </c>
      <c r="L23" s="389" t="e">
        <f>H23*K23</f>
        <v>#VALUE!</v>
      </c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4"/>
      <c r="AE23" s="43"/>
      <c r="AF23" s="43"/>
    </row>
    <row r="24" spans="1:32" s="89" customFormat="1" ht="15" thickTop="1" x14ac:dyDescent="0.35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4"/>
      <c r="AE24" s="43"/>
      <c r="AF24" s="43"/>
    </row>
    <row r="25" spans="1:32" s="89" customFormat="1" ht="14.5" x14ac:dyDescent="0.35">
      <c r="A25" s="369" t="s">
        <v>439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4"/>
      <c r="AE25" s="43"/>
      <c r="AF25" s="43"/>
    </row>
    <row r="26" spans="1:32" s="89" customFormat="1" ht="29" x14ac:dyDescent="0.35">
      <c r="A26" s="390"/>
      <c r="B26" s="371" t="s">
        <v>34</v>
      </c>
      <c r="C26" s="372" t="s">
        <v>440</v>
      </c>
      <c r="D26" s="371" t="str">
        <f>D39</f>
        <v>Oil inventory</v>
      </c>
      <c r="E26" s="371" t="s">
        <v>424</v>
      </c>
      <c r="F26" s="371" t="s">
        <v>425</v>
      </c>
      <c r="G26" s="371" t="s">
        <v>441</v>
      </c>
      <c r="H26" s="371" t="s">
        <v>427</v>
      </c>
      <c r="I26" s="373" t="s">
        <v>431</v>
      </c>
      <c r="J26" s="391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4"/>
      <c r="AE26" s="43"/>
      <c r="AF26" s="43"/>
    </row>
    <row r="27" spans="1:32" s="89" customFormat="1" ht="15" thickBot="1" x14ac:dyDescent="0.4">
      <c r="A27" s="392"/>
      <c r="B27" s="375" t="s">
        <v>432</v>
      </c>
      <c r="C27" s="376" t="s">
        <v>433</v>
      </c>
      <c r="D27" s="377" t="s">
        <v>434</v>
      </c>
      <c r="E27" s="378" t="s">
        <v>435</v>
      </c>
      <c r="F27" s="378" t="s">
        <v>436</v>
      </c>
      <c r="G27" s="378" t="s">
        <v>442</v>
      </c>
      <c r="H27" s="378" t="s">
        <v>435</v>
      </c>
      <c r="I27" s="380" t="s">
        <v>438</v>
      </c>
      <c r="J27" s="377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4"/>
      <c r="AE27" s="43"/>
      <c r="AF27" s="43"/>
    </row>
    <row r="28" spans="1:32" s="89" customFormat="1" ht="15" thickTop="1" x14ac:dyDescent="0.35">
      <c r="A28" s="393" t="s">
        <v>414</v>
      </c>
      <c r="B28" s="394">
        <f>2*74</f>
        <v>148</v>
      </c>
      <c r="C28" s="395" t="s">
        <v>757</v>
      </c>
      <c r="D28" s="396" t="s">
        <v>757</v>
      </c>
      <c r="E28" s="397" t="s">
        <v>757</v>
      </c>
      <c r="F28" s="398">
        <v>140000</v>
      </c>
      <c r="G28" s="394">
        <v>5</v>
      </c>
      <c r="H28" s="399" t="s">
        <v>757</v>
      </c>
      <c r="I28" s="400" t="e">
        <f t="shared" ref="I28:I33" si="11">H28*D28</f>
        <v>#VALUE!</v>
      </c>
      <c r="J28" s="401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4"/>
      <c r="AE28" s="43"/>
      <c r="AF28" s="43"/>
    </row>
    <row r="29" spans="1:32" s="89" customFormat="1" ht="14.5" x14ac:dyDescent="0.35">
      <c r="A29" s="392" t="s">
        <v>415</v>
      </c>
      <c r="B29" s="394">
        <f>2*104</f>
        <v>208</v>
      </c>
      <c r="C29" s="402" t="s">
        <v>757</v>
      </c>
      <c r="D29" s="403" t="s">
        <v>757</v>
      </c>
      <c r="E29" s="404" t="s">
        <v>757</v>
      </c>
      <c r="F29" s="398">
        <v>140000</v>
      </c>
      <c r="G29" s="394">
        <v>5</v>
      </c>
      <c r="H29" s="405" t="s">
        <v>757</v>
      </c>
      <c r="I29" s="406" t="e">
        <f t="shared" si="11"/>
        <v>#VALUE!</v>
      </c>
      <c r="J29" s="401"/>
      <c r="K29" s="332"/>
      <c r="L29" s="332"/>
      <c r="M29" s="332"/>
      <c r="N29" s="332"/>
      <c r="O29" s="332"/>
      <c r="P29" s="332"/>
      <c r="Q29" s="332"/>
      <c r="R29" s="332"/>
      <c r="S29" s="332"/>
      <c r="T29" s="332"/>
      <c r="U29" s="332"/>
      <c r="V29" s="332"/>
      <c r="W29" s="332"/>
      <c r="X29" s="332"/>
      <c r="Y29" s="332"/>
      <c r="Z29" s="43"/>
      <c r="AA29" s="332"/>
      <c r="AB29" s="332"/>
      <c r="AC29" s="332"/>
      <c r="AD29" s="1685"/>
      <c r="AE29" s="332"/>
      <c r="AF29" s="43"/>
    </row>
    <row r="30" spans="1:32" s="89" customFormat="1" ht="14.5" x14ac:dyDescent="0.35">
      <c r="A30" s="392" t="s">
        <v>416</v>
      </c>
      <c r="B30" s="394">
        <f>2*54</f>
        <v>108</v>
      </c>
      <c r="C30" s="402" t="s">
        <v>757</v>
      </c>
      <c r="D30" s="403" t="s">
        <v>757</v>
      </c>
      <c r="E30" s="404" t="s">
        <v>757</v>
      </c>
      <c r="F30" s="398">
        <v>140000</v>
      </c>
      <c r="G30" s="394">
        <v>5</v>
      </c>
      <c r="H30" s="405" t="s">
        <v>757</v>
      </c>
      <c r="I30" s="406" t="e">
        <f t="shared" si="11"/>
        <v>#VALUE!</v>
      </c>
      <c r="J30" s="401"/>
      <c r="K30" s="332"/>
      <c r="L30" s="332"/>
      <c r="M30" s="332"/>
      <c r="N30" s="332"/>
      <c r="O30" s="332"/>
      <c r="P30" s="332"/>
      <c r="Q30" s="332"/>
      <c r="R30" s="332"/>
      <c r="S30" s="332"/>
      <c r="T30" s="332"/>
      <c r="U30" s="332"/>
      <c r="V30" s="332"/>
      <c r="W30" s="332"/>
      <c r="X30" s="332"/>
      <c r="Y30" s="332"/>
      <c r="Z30" s="43"/>
      <c r="AA30" s="43"/>
      <c r="AB30" s="43"/>
      <c r="AC30" s="43"/>
      <c r="AD30" s="44"/>
      <c r="AE30" s="43"/>
      <c r="AF30" s="43"/>
    </row>
    <row r="31" spans="1:32" s="89" customFormat="1" ht="14.5" x14ac:dyDescent="0.35">
      <c r="A31" s="392" t="s">
        <v>25</v>
      </c>
      <c r="B31" s="394">
        <v>271</v>
      </c>
      <c r="C31" s="402" t="s">
        <v>757</v>
      </c>
      <c r="D31" s="403" t="s">
        <v>757</v>
      </c>
      <c r="E31" s="404" t="s">
        <v>757</v>
      </c>
      <c r="F31" s="398">
        <v>140000</v>
      </c>
      <c r="G31" s="394">
        <v>5</v>
      </c>
      <c r="H31" s="405" t="s">
        <v>757</v>
      </c>
      <c r="I31" s="406" t="e">
        <f t="shared" si="11"/>
        <v>#VALUE!</v>
      </c>
      <c r="J31" s="401"/>
      <c r="K31" s="332"/>
      <c r="L31" s="332"/>
      <c r="M31" s="332"/>
      <c r="N31" s="332"/>
      <c r="O31" s="332"/>
      <c r="P31" s="332"/>
      <c r="Q31" s="332"/>
      <c r="R31" s="332"/>
      <c r="S31" s="332"/>
      <c r="T31" s="332"/>
      <c r="U31" s="332"/>
      <c r="V31" s="332"/>
      <c r="W31" s="332"/>
      <c r="X31" s="332"/>
      <c r="Y31" s="332"/>
      <c r="Z31" s="43"/>
      <c r="AA31" s="43"/>
      <c r="AB31" s="43"/>
      <c r="AC31" s="43"/>
      <c r="AD31" s="44"/>
      <c r="AE31" s="43"/>
      <c r="AF31" s="43"/>
    </row>
    <row r="32" spans="1:32" s="89" customFormat="1" ht="14.5" x14ac:dyDescent="0.35">
      <c r="A32" s="392" t="s">
        <v>418</v>
      </c>
      <c r="B32" s="394">
        <f>2*74</f>
        <v>148</v>
      </c>
      <c r="C32" s="402" t="s">
        <v>757</v>
      </c>
      <c r="D32" s="403" t="s">
        <v>757</v>
      </c>
      <c r="E32" s="404" t="s">
        <v>757</v>
      </c>
      <c r="F32" s="398">
        <v>140000</v>
      </c>
      <c r="G32" s="394">
        <v>5</v>
      </c>
      <c r="H32" s="405" t="s">
        <v>757</v>
      </c>
      <c r="I32" s="406" t="e">
        <f t="shared" si="11"/>
        <v>#VALUE!</v>
      </c>
      <c r="J32" s="401"/>
      <c r="K32" s="332"/>
      <c r="L32" s="332"/>
      <c r="M32" s="332"/>
      <c r="N32" s="332"/>
      <c r="O32" s="332"/>
      <c r="P32" s="332"/>
      <c r="Q32" s="332"/>
      <c r="R32" s="332"/>
      <c r="S32" s="332"/>
      <c r="T32" s="332"/>
      <c r="U32" s="332"/>
      <c r="V32" s="332"/>
      <c r="W32" s="332"/>
      <c r="X32" s="332"/>
      <c r="Y32" s="332"/>
      <c r="Z32" s="43"/>
      <c r="AA32" s="43"/>
      <c r="AB32" s="43"/>
      <c r="AC32" s="43"/>
      <c r="AD32" s="44"/>
      <c r="AE32" s="43"/>
      <c r="AF32" s="43"/>
    </row>
    <row r="33" spans="1:32" s="89" customFormat="1" ht="15" thickBot="1" x14ac:dyDescent="0.4">
      <c r="A33" s="314" t="s">
        <v>23</v>
      </c>
      <c r="B33" s="394">
        <v>166</v>
      </c>
      <c r="C33" s="407" t="s">
        <v>757</v>
      </c>
      <c r="D33" s="408" t="s">
        <v>757</v>
      </c>
      <c r="E33" s="409" t="s">
        <v>757</v>
      </c>
      <c r="F33" s="398">
        <v>140000</v>
      </c>
      <c r="G33" s="394">
        <v>5</v>
      </c>
      <c r="H33" s="410" t="s">
        <v>757</v>
      </c>
      <c r="I33" s="406" t="e">
        <f t="shared" si="11"/>
        <v>#VALUE!</v>
      </c>
      <c r="J33" s="401"/>
      <c r="K33" s="332"/>
      <c r="L33" s="332"/>
      <c r="M33" s="332"/>
      <c r="N33" s="332"/>
      <c r="O33" s="332"/>
      <c r="P33" s="332"/>
      <c r="Q33" s="332"/>
      <c r="R33" s="332"/>
      <c r="S33" s="332"/>
      <c r="T33" s="332"/>
      <c r="U33" s="332"/>
      <c r="V33" s="332"/>
      <c r="W33" s="332"/>
      <c r="X33" s="332"/>
      <c r="Y33" s="332"/>
      <c r="Z33" s="43"/>
      <c r="AA33" s="43"/>
      <c r="AB33" s="43"/>
      <c r="AC33" s="43"/>
      <c r="AD33" s="44"/>
      <c r="AE33" s="43"/>
      <c r="AF33" s="43"/>
    </row>
    <row r="34" spans="1:32" s="89" customFormat="1" ht="15.5" thickTop="1" thickBot="1" x14ac:dyDescent="0.4">
      <c r="A34" s="411" t="s">
        <v>33</v>
      </c>
      <c r="B34" s="412"/>
      <c r="C34" s="413"/>
      <c r="D34" s="413"/>
      <c r="E34" s="386"/>
      <c r="F34" s="414"/>
      <c r="G34" s="414"/>
      <c r="H34" s="386"/>
      <c r="I34" s="389" t="e">
        <f>SUM(I28:I33)</f>
        <v>#VALUE!</v>
      </c>
      <c r="J34" s="415"/>
      <c r="K34" s="332"/>
      <c r="L34" s="332"/>
      <c r="M34" s="332"/>
      <c r="N34" s="332"/>
      <c r="O34" s="332"/>
      <c r="P34" s="332"/>
      <c r="Q34" s="332"/>
      <c r="R34" s="332"/>
      <c r="S34" s="332"/>
      <c r="T34" s="332"/>
      <c r="U34" s="332"/>
      <c r="V34" s="332"/>
      <c r="W34" s="332"/>
      <c r="X34" s="332"/>
      <c r="Y34" s="332"/>
      <c r="Z34" s="43"/>
      <c r="AA34" s="43"/>
      <c r="AB34" s="43"/>
      <c r="AC34" s="43"/>
      <c r="AD34" s="44"/>
      <c r="AE34" s="43"/>
      <c r="AF34" s="43"/>
    </row>
    <row r="35" spans="1:32" s="89" customFormat="1" ht="15" thickTop="1" x14ac:dyDescent="0.35">
      <c r="A35" s="416" t="s">
        <v>443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4"/>
      <c r="AE35" s="43"/>
      <c r="AF35" s="43"/>
    </row>
    <row r="36" spans="1:32" s="89" customFormat="1" ht="14.5" x14ac:dyDescent="0.35">
      <c r="A36" s="95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4"/>
      <c r="AE36" s="43"/>
      <c r="AF36" s="43"/>
    </row>
    <row r="37" spans="1:32" s="89" customFormat="1" ht="14.5" x14ac:dyDescent="0.35">
      <c r="A37" s="369"/>
      <c r="B37" s="369"/>
      <c r="C37" s="369"/>
      <c r="D37" s="369"/>
      <c r="E37" s="369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4"/>
      <c r="AE37" s="43"/>
      <c r="AF37" s="43"/>
    </row>
    <row r="38" spans="1:32" s="43" customFormat="1" ht="14.5" x14ac:dyDescent="0.35">
      <c r="A38" s="369" t="s">
        <v>444</v>
      </c>
      <c r="B38" s="369"/>
      <c r="C38" s="369"/>
      <c r="D38" s="369"/>
      <c r="E38" s="369"/>
      <c r="AD38" s="44"/>
    </row>
    <row r="39" spans="1:32" s="43" customFormat="1" ht="58" x14ac:dyDescent="0.35">
      <c r="A39" s="417"/>
      <c r="B39" s="371" t="s">
        <v>34</v>
      </c>
      <c r="C39" s="371" t="s">
        <v>422</v>
      </c>
      <c r="D39" s="371" t="s">
        <v>423</v>
      </c>
      <c r="E39" s="371" t="s">
        <v>424</v>
      </c>
      <c r="F39" s="371" t="s">
        <v>425</v>
      </c>
      <c r="G39" s="371" t="s">
        <v>445</v>
      </c>
      <c r="H39" s="371" t="s">
        <v>446</v>
      </c>
      <c r="I39" s="371" t="s">
        <v>447</v>
      </c>
      <c r="J39" s="371" t="s">
        <v>448</v>
      </c>
      <c r="K39" s="371" t="s">
        <v>428</v>
      </c>
      <c r="L39" s="371" t="s">
        <v>429</v>
      </c>
      <c r="M39" s="373" t="s">
        <v>430</v>
      </c>
      <c r="N39" s="1206"/>
      <c r="O39" s="1206"/>
      <c r="P39" s="1206"/>
      <c r="Q39" s="1206"/>
      <c r="R39" s="1206"/>
      <c r="S39" s="1206"/>
      <c r="T39" s="1206"/>
      <c r="U39" s="1206"/>
      <c r="V39" s="1206"/>
      <c r="W39" s="1206"/>
      <c r="X39" s="1206"/>
      <c r="Y39" s="1206"/>
      <c r="AD39" s="44"/>
    </row>
    <row r="40" spans="1:32" s="44" customFormat="1" ht="58.5" thickBot="1" x14ac:dyDescent="0.4">
      <c r="A40" s="418"/>
      <c r="B40" s="419" t="s">
        <v>432</v>
      </c>
      <c r="C40" s="419" t="s">
        <v>433</v>
      </c>
      <c r="D40" s="419" t="s">
        <v>434</v>
      </c>
      <c r="E40" s="419" t="s">
        <v>435</v>
      </c>
      <c r="F40" s="419" t="s">
        <v>449</v>
      </c>
      <c r="G40" s="419" t="s">
        <v>442</v>
      </c>
      <c r="H40" s="419" t="s">
        <v>435</v>
      </c>
      <c r="I40" s="419" t="s">
        <v>435</v>
      </c>
      <c r="J40" s="420" t="s">
        <v>450</v>
      </c>
      <c r="K40" s="419" t="s">
        <v>435</v>
      </c>
      <c r="L40" s="379" t="s">
        <v>438</v>
      </c>
      <c r="M40" s="421" t="s">
        <v>434</v>
      </c>
      <c r="N40" s="1208"/>
      <c r="O40" s="1208"/>
      <c r="P40" s="1208"/>
      <c r="Q40" s="1208"/>
      <c r="R40" s="1208"/>
      <c r="S40" s="1208"/>
      <c r="T40" s="1208"/>
      <c r="U40" s="1208"/>
      <c r="V40" s="1208"/>
      <c r="W40" s="1208"/>
      <c r="X40" s="1208"/>
      <c r="Y40" s="1208"/>
    </row>
    <row r="41" spans="1:32" s="44" customFormat="1" ht="15" thickTop="1" x14ac:dyDescent="0.35">
      <c r="A41" s="392" t="s">
        <v>414</v>
      </c>
      <c r="B41" s="394">
        <f>2*74</f>
        <v>148</v>
      </c>
      <c r="C41" s="395" t="s">
        <v>757</v>
      </c>
      <c r="D41" s="396" t="s">
        <v>757</v>
      </c>
      <c r="E41" s="397" t="s">
        <v>757</v>
      </c>
      <c r="F41" s="398">
        <v>140000</v>
      </c>
      <c r="G41" s="394">
        <v>48</v>
      </c>
      <c r="H41" s="399" t="s">
        <v>757</v>
      </c>
      <c r="I41" s="394">
        <v>83202</v>
      </c>
      <c r="J41" s="422" t="e">
        <f>IF(B57&gt;=(H41+H28+I41),"No","Yes")</f>
        <v>#VALUE!</v>
      </c>
      <c r="K41" s="394" t="e">
        <f>(-(H41+I41+H28)+B57)</f>
        <v>#VALUE!</v>
      </c>
      <c r="L41" s="423" t="e">
        <f t="shared" ref="L41:L46" si="12">-K41*$D$63</f>
        <v>#VALUE!</v>
      </c>
      <c r="M41" s="424" t="s">
        <v>757</v>
      </c>
      <c r="N41" s="1209"/>
      <c r="O41" s="1209"/>
      <c r="P41" s="1209"/>
      <c r="Q41" s="1209"/>
      <c r="R41" s="1209"/>
      <c r="S41" s="1209"/>
      <c r="T41" s="1209"/>
      <c r="U41" s="1209"/>
      <c r="V41" s="1209"/>
      <c r="W41" s="1209"/>
      <c r="X41" s="1209"/>
      <c r="Y41" s="1209"/>
    </row>
    <row r="42" spans="1:32" s="44" customFormat="1" ht="14.5" x14ac:dyDescent="0.35">
      <c r="A42" s="392" t="s">
        <v>415</v>
      </c>
      <c r="B42" s="394">
        <f>2*104</f>
        <v>208</v>
      </c>
      <c r="C42" s="402" t="s">
        <v>757</v>
      </c>
      <c r="D42" s="403" t="s">
        <v>757</v>
      </c>
      <c r="E42" s="404" t="s">
        <v>757</v>
      </c>
      <c r="F42" s="398">
        <v>140000</v>
      </c>
      <c r="G42" s="394">
        <v>48</v>
      </c>
      <c r="H42" s="405" t="s">
        <v>757</v>
      </c>
      <c r="I42" s="394">
        <v>147588</v>
      </c>
      <c r="J42" s="422" t="e">
        <f>IF(B58&gt;=(H42+H29+H30+H43+I42),"No","Yes")</f>
        <v>#VALUE!</v>
      </c>
      <c r="K42" s="394" t="e">
        <f>(-(H42+H43+I42+H30+H29)+B58)/2</f>
        <v>#VALUE!</v>
      </c>
      <c r="L42" s="401" t="e">
        <f t="shared" si="12"/>
        <v>#VALUE!</v>
      </c>
      <c r="M42" s="425" t="s">
        <v>757</v>
      </c>
      <c r="N42" s="1209"/>
      <c r="O42" s="1209"/>
      <c r="P42" s="1209"/>
      <c r="Q42" s="1209"/>
      <c r="R42" s="1209"/>
      <c r="S42" s="1209"/>
      <c r="T42" s="1209"/>
      <c r="U42" s="1209"/>
      <c r="V42" s="1209"/>
      <c r="W42" s="1209"/>
      <c r="X42" s="1209"/>
      <c r="Y42" s="1209"/>
    </row>
    <row r="43" spans="1:32" s="44" customFormat="1" ht="14.5" x14ac:dyDescent="0.35">
      <c r="A43" s="392" t="s">
        <v>416</v>
      </c>
      <c r="B43" s="394">
        <f>2*54</f>
        <v>108</v>
      </c>
      <c r="C43" s="402" t="s">
        <v>757</v>
      </c>
      <c r="D43" s="403" t="s">
        <v>757</v>
      </c>
      <c r="E43" s="404" t="s">
        <v>757</v>
      </c>
      <c r="F43" s="398">
        <v>140000</v>
      </c>
      <c r="G43" s="394">
        <v>48</v>
      </c>
      <c r="H43" s="405" t="s">
        <v>757</v>
      </c>
      <c r="I43" s="394">
        <v>147588</v>
      </c>
      <c r="J43" s="422" t="e">
        <f>IF(B58&gt;=(H42+H29+H30+H43+I43),"No","Yes")</f>
        <v>#VALUE!</v>
      </c>
      <c r="K43" s="394" t="e">
        <f>(-(H42+H43+I43+H30+H29)+B58)/2</f>
        <v>#VALUE!</v>
      </c>
      <c r="L43" s="401" t="e">
        <f t="shared" si="12"/>
        <v>#VALUE!</v>
      </c>
      <c r="M43" s="425" t="s">
        <v>757</v>
      </c>
      <c r="N43" s="1209"/>
      <c r="O43" s="1209"/>
      <c r="P43" s="1209"/>
      <c r="Q43" s="1209"/>
      <c r="R43" s="1209"/>
      <c r="S43" s="1209"/>
      <c r="T43" s="1209"/>
      <c r="U43" s="1209"/>
      <c r="V43" s="1209"/>
      <c r="W43" s="1209"/>
      <c r="X43" s="1209"/>
      <c r="Y43" s="1209"/>
    </row>
    <row r="44" spans="1:32" s="44" customFormat="1" ht="14.5" x14ac:dyDescent="0.35">
      <c r="A44" s="392" t="s">
        <v>25</v>
      </c>
      <c r="B44" s="394">
        <v>245</v>
      </c>
      <c r="C44" s="402" t="s">
        <v>757</v>
      </c>
      <c r="D44" s="403" t="s">
        <v>757</v>
      </c>
      <c r="E44" s="404" t="s">
        <v>757</v>
      </c>
      <c r="F44" s="398">
        <v>140000</v>
      </c>
      <c r="G44" s="394">
        <v>48</v>
      </c>
      <c r="H44" s="405" t="s">
        <v>757</v>
      </c>
      <c r="I44" s="394">
        <v>60000</v>
      </c>
      <c r="J44" s="422" t="e">
        <f>IF(B56&gt;=(H31+H44),"No","Yes")</f>
        <v>#VALUE!</v>
      </c>
      <c r="K44" s="394">
        <v>0</v>
      </c>
      <c r="L44" s="401" t="e">
        <f t="shared" si="12"/>
        <v>#VALUE!</v>
      </c>
      <c r="M44" s="425" t="s">
        <v>757</v>
      </c>
      <c r="N44" s="1209"/>
      <c r="O44" s="1209"/>
      <c r="P44" s="1209"/>
      <c r="Q44" s="1209"/>
      <c r="R44" s="1209"/>
      <c r="S44" s="1209"/>
      <c r="T44" s="1209"/>
      <c r="U44" s="1209"/>
      <c r="V44" s="1209"/>
      <c r="W44" s="1209"/>
      <c r="X44" s="1209"/>
      <c r="Y44" s="1209"/>
    </row>
    <row r="45" spans="1:32" s="44" customFormat="1" ht="14.5" x14ac:dyDescent="0.35">
      <c r="A45" s="392" t="s">
        <v>418</v>
      </c>
      <c r="B45" s="394">
        <f>2*74</f>
        <v>148</v>
      </c>
      <c r="C45" s="402" t="s">
        <v>757</v>
      </c>
      <c r="D45" s="403" t="s">
        <v>757</v>
      </c>
      <c r="E45" s="404" t="s">
        <v>757</v>
      </c>
      <c r="F45" s="398">
        <v>140000</v>
      </c>
      <c r="G45" s="394">
        <v>48</v>
      </c>
      <c r="H45" s="405" t="s">
        <v>757</v>
      </c>
      <c r="I45" s="394">
        <v>23184</v>
      </c>
      <c r="J45" s="422" t="e">
        <f>IF(B59&gt;=(H32+H45),"No","Yes")</f>
        <v>#VALUE!</v>
      </c>
      <c r="K45" s="394" t="e">
        <f>-(H45+H32+I45)+B59</f>
        <v>#VALUE!</v>
      </c>
      <c r="L45" s="401" t="e">
        <f t="shared" si="12"/>
        <v>#VALUE!</v>
      </c>
      <c r="M45" s="425" t="s">
        <v>757</v>
      </c>
      <c r="N45" s="1209"/>
      <c r="O45" s="1209"/>
      <c r="P45" s="1209"/>
      <c r="Q45" s="1209"/>
      <c r="R45" s="1209"/>
      <c r="S45" s="1209"/>
      <c r="T45" s="1209"/>
      <c r="U45" s="1209"/>
      <c r="V45" s="1209"/>
      <c r="W45" s="1209"/>
      <c r="X45" s="1209"/>
      <c r="Y45" s="1209"/>
    </row>
    <row r="46" spans="1:32" s="44" customFormat="1" ht="15" thickBot="1" x14ac:dyDescent="0.4">
      <c r="A46" s="314" t="s">
        <v>23</v>
      </c>
      <c r="B46" s="394">
        <v>165</v>
      </c>
      <c r="C46" s="407" t="s">
        <v>757</v>
      </c>
      <c r="D46" s="408" t="s">
        <v>757</v>
      </c>
      <c r="E46" s="409" t="s">
        <v>757</v>
      </c>
      <c r="F46" s="398">
        <v>140000</v>
      </c>
      <c r="G46" s="394">
        <v>48</v>
      </c>
      <c r="H46" s="410" t="s">
        <v>757</v>
      </c>
      <c r="I46" s="394">
        <f>2*9387</f>
        <v>18774</v>
      </c>
      <c r="J46" s="426" t="e">
        <f>IF(B55&gt;=(H33+H46),"No","Yes")</f>
        <v>#VALUE!</v>
      </c>
      <c r="K46" s="394" t="e">
        <f>-(H46+H33+I46)+B55</f>
        <v>#VALUE!</v>
      </c>
      <c r="L46" s="401" t="e">
        <f t="shared" si="12"/>
        <v>#VALUE!</v>
      </c>
      <c r="M46" s="427" t="s">
        <v>757</v>
      </c>
      <c r="N46" s="1209"/>
      <c r="O46" s="1209"/>
      <c r="P46" s="1209"/>
      <c r="Q46" s="1209"/>
      <c r="R46" s="1209"/>
      <c r="S46" s="1209"/>
      <c r="T46" s="1209"/>
      <c r="U46" s="1209"/>
      <c r="V46" s="1209"/>
      <c r="W46" s="1209"/>
      <c r="X46" s="1209"/>
      <c r="Y46" s="1209"/>
    </row>
    <row r="47" spans="1:32" s="44" customFormat="1" ht="15.5" thickTop="1" thickBot="1" x14ac:dyDescent="0.4">
      <c r="A47" s="411" t="s">
        <v>33</v>
      </c>
      <c r="B47" s="428"/>
      <c r="C47" s="429"/>
      <c r="D47" s="429"/>
      <c r="E47" s="386"/>
      <c r="F47" s="414"/>
      <c r="G47" s="414"/>
      <c r="H47" s="386"/>
      <c r="I47" s="414"/>
      <c r="J47" s="430"/>
      <c r="K47" s="414"/>
      <c r="L47" s="431"/>
      <c r="M47" s="432"/>
      <c r="N47" s="1209"/>
      <c r="O47" s="1209"/>
      <c r="P47" s="1209"/>
      <c r="Q47" s="1209"/>
      <c r="R47" s="1209"/>
      <c r="S47" s="1209"/>
      <c r="T47" s="1209"/>
      <c r="U47" s="1209"/>
      <c r="V47" s="1209"/>
      <c r="W47" s="1209"/>
      <c r="X47" s="1209"/>
      <c r="Y47" s="1209"/>
    </row>
    <row r="48" spans="1:32" s="43" customFormat="1" ht="15" thickTop="1" x14ac:dyDescent="0.35">
      <c r="A48" s="433" t="s">
        <v>451</v>
      </c>
      <c r="AD48" s="44"/>
    </row>
    <row r="49" spans="1:30" s="43" customFormat="1" ht="14.5" x14ac:dyDescent="0.35">
      <c r="AD49" s="44"/>
    </row>
    <row r="50" spans="1:30" s="43" customFormat="1" ht="18.5" x14ac:dyDescent="0.45">
      <c r="A50" s="1726" t="s">
        <v>452</v>
      </c>
      <c r="B50" s="1726"/>
      <c r="C50" s="1726"/>
      <c r="D50" s="1726"/>
      <c r="E50" s="1726"/>
      <c r="G50" s="1692"/>
      <c r="I50" s="41"/>
      <c r="AD50" s="44"/>
    </row>
    <row r="51" spans="1:30" s="43" customFormat="1" ht="14.5" x14ac:dyDescent="0.35">
      <c r="A51" s="1727">
        <v>45260</v>
      </c>
      <c r="B51" s="1727"/>
      <c r="C51" s="1727"/>
      <c r="D51" s="1727"/>
      <c r="E51" s="1727"/>
      <c r="AD51" s="44"/>
    </row>
    <row r="52" spans="1:30" s="43" customFormat="1" ht="14.5" x14ac:dyDescent="0.35">
      <c r="A52" s="434"/>
      <c r="B52" s="435"/>
      <c r="C52" s="436"/>
      <c r="D52" s="436"/>
      <c r="E52" s="437"/>
      <c r="F52" s="438"/>
      <c r="G52" s="438"/>
      <c r="AD52" s="44"/>
    </row>
    <row r="53" spans="1:30" s="43" customFormat="1" ht="15" thickBot="1" x14ac:dyDescent="0.4">
      <c r="A53" s="434"/>
      <c r="B53" s="435" t="s">
        <v>453</v>
      </c>
      <c r="C53" s="436" t="s">
        <v>350</v>
      </c>
      <c r="D53" s="436" t="s">
        <v>36</v>
      </c>
      <c r="E53" s="437" t="s">
        <v>454</v>
      </c>
      <c r="F53" s="438"/>
      <c r="G53" s="438"/>
      <c r="AD53" s="44"/>
    </row>
    <row r="54" spans="1:30" s="43" customFormat="1" ht="15" thickTop="1" x14ac:dyDescent="0.35">
      <c r="A54" s="392" t="s">
        <v>21</v>
      </c>
      <c r="B54" s="395" t="s">
        <v>757</v>
      </c>
      <c r="C54" s="396" t="s">
        <v>757</v>
      </c>
      <c r="D54" s="439" t="s">
        <v>757</v>
      </c>
      <c r="E54" s="440">
        <v>15100061</v>
      </c>
      <c r="F54" s="438"/>
      <c r="G54" s="438"/>
      <c r="AD54" s="44"/>
    </row>
    <row r="55" spans="1:30" s="43" customFormat="1" ht="14.5" x14ac:dyDescent="0.35">
      <c r="A55" s="392" t="s">
        <v>23</v>
      </c>
      <c r="B55" s="402" t="s">
        <v>757</v>
      </c>
      <c r="C55" s="403" t="s">
        <v>757</v>
      </c>
      <c r="D55" s="441" t="s">
        <v>757</v>
      </c>
      <c r="E55" s="440">
        <v>15111001</v>
      </c>
      <c r="F55" s="438"/>
      <c r="G55" s="438"/>
      <c r="AD55" s="44"/>
    </row>
    <row r="56" spans="1:30" s="43" customFormat="1" ht="14.5" x14ac:dyDescent="0.35">
      <c r="A56" s="392" t="s">
        <v>25</v>
      </c>
      <c r="B56" s="402" t="s">
        <v>757</v>
      </c>
      <c r="C56" s="403" t="s">
        <v>757</v>
      </c>
      <c r="D56" s="441" t="s">
        <v>757</v>
      </c>
      <c r="E56" s="440">
        <v>15100271</v>
      </c>
      <c r="F56" s="438"/>
      <c r="G56" s="438"/>
      <c r="AD56" s="44"/>
    </row>
    <row r="57" spans="1:30" s="43" customFormat="1" ht="14.5" x14ac:dyDescent="0.35">
      <c r="A57" s="392" t="s">
        <v>455</v>
      </c>
      <c r="B57" s="402" t="s">
        <v>757</v>
      </c>
      <c r="C57" s="403" t="s">
        <v>757</v>
      </c>
      <c r="D57" s="441" t="s">
        <v>757</v>
      </c>
      <c r="E57" s="440">
        <v>15100091</v>
      </c>
      <c r="F57" s="438"/>
      <c r="G57" s="438"/>
      <c r="AD57" s="44"/>
    </row>
    <row r="58" spans="1:30" s="43" customFormat="1" ht="14.5" x14ac:dyDescent="0.35">
      <c r="A58" s="392" t="s">
        <v>456</v>
      </c>
      <c r="B58" s="402" t="s">
        <v>757</v>
      </c>
      <c r="C58" s="403" t="s">
        <v>757</v>
      </c>
      <c r="D58" s="441" t="s">
        <v>757</v>
      </c>
      <c r="E58" s="440">
        <v>15100101</v>
      </c>
      <c r="F58" s="438"/>
      <c r="G58" s="438"/>
      <c r="AD58" s="44"/>
    </row>
    <row r="59" spans="1:30" s="43" customFormat="1" ht="14.5" x14ac:dyDescent="0.35">
      <c r="A59" s="314" t="s">
        <v>457</v>
      </c>
      <c r="B59" s="442" t="s">
        <v>757</v>
      </c>
      <c r="C59" s="443" t="s">
        <v>757</v>
      </c>
      <c r="D59" s="444" t="s">
        <v>757</v>
      </c>
      <c r="E59" s="440">
        <v>15100081</v>
      </c>
      <c r="F59" s="438"/>
      <c r="G59" s="438"/>
      <c r="AD59" s="44"/>
    </row>
    <row r="60" spans="1:30" s="43" customFormat="1" ht="15" thickBot="1" x14ac:dyDescent="0.4">
      <c r="A60" s="411" t="s">
        <v>458</v>
      </c>
      <c r="B60" s="445" t="s">
        <v>757</v>
      </c>
      <c r="C60" s="446" t="s">
        <v>757</v>
      </c>
      <c r="D60" s="447" t="s">
        <v>757</v>
      </c>
      <c r="E60" s="448"/>
      <c r="F60" s="438"/>
      <c r="G60" s="438"/>
      <c r="H60" s="449"/>
      <c r="I60" s="449"/>
      <c r="J60" s="449"/>
      <c r="AD60" s="44"/>
    </row>
    <row r="61" spans="1:30" s="43" customFormat="1" ht="15.5" thickTop="1" thickBot="1" x14ac:dyDescent="0.4">
      <c r="A61" s="95"/>
      <c r="B61" s="450"/>
      <c r="C61" s="450"/>
      <c r="D61" s="122"/>
      <c r="E61" s="450"/>
      <c r="AD61" s="44"/>
    </row>
    <row r="62" spans="1:30" s="43" customFormat="1" ht="15" thickTop="1" x14ac:dyDescent="0.35">
      <c r="A62" s="1725" t="s">
        <v>459</v>
      </c>
      <c r="B62" s="1725"/>
      <c r="C62" s="1725"/>
      <c r="D62" s="451" t="s">
        <v>757</v>
      </c>
      <c r="E62" s="450"/>
      <c r="AD62" s="44"/>
    </row>
    <row r="63" spans="1:30" s="43" customFormat="1" ht="15" thickBot="1" x14ac:dyDescent="0.4">
      <c r="A63" s="452" t="s">
        <v>460</v>
      </c>
      <c r="B63" s="453"/>
      <c r="C63" s="453"/>
      <c r="D63" s="454" t="s">
        <v>757</v>
      </c>
      <c r="E63" s="104"/>
      <c r="AD63" s="44"/>
    </row>
    <row r="64" spans="1:30" s="102" customFormat="1" ht="15" thickTop="1" x14ac:dyDescent="0.35">
      <c r="Z64" s="43"/>
      <c r="AD64" s="97"/>
    </row>
    <row r="65" spans="1:32" ht="14.5" x14ac:dyDescent="0.35">
      <c r="A65" s="475" t="s">
        <v>682</v>
      </c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43"/>
      <c r="AA65" s="102"/>
      <c r="AB65" s="102"/>
      <c r="AC65" s="102"/>
      <c r="AD65" s="97"/>
      <c r="AE65" s="102"/>
      <c r="AF65" s="102"/>
    </row>
    <row r="66" spans="1:32" ht="14.5" x14ac:dyDescent="0.35">
      <c r="A66" s="476" t="s">
        <v>683</v>
      </c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43"/>
      <c r="AA66" s="102"/>
      <c r="AB66" s="102"/>
      <c r="AC66" s="102"/>
      <c r="AD66" s="97"/>
      <c r="AE66" s="102"/>
      <c r="AF66" s="102"/>
    </row>
    <row r="67" spans="1:32" ht="14.5" x14ac:dyDescent="0.35">
      <c r="A67" s="102"/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43"/>
      <c r="AA67" s="102"/>
      <c r="AB67" s="102"/>
      <c r="AC67" s="102"/>
      <c r="AD67" s="97"/>
      <c r="AE67" s="102"/>
      <c r="AF67" s="102"/>
    </row>
    <row r="68" spans="1:32" ht="14.5" x14ac:dyDescent="0.35">
      <c r="A68" s="102"/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43"/>
      <c r="AA68" s="102"/>
      <c r="AB68" s="102"/>
      <c r="AC68" s="102"/>
      <c r="AD68" s="97"/>
      <c r="AE68" s="102"/>
      <c r="AF68" s="102"/>
    </row>
    <row r="69" spans="1:32" ht="14.5" x14ac:dyDescent="0.35">
      <c r="A69" s="102"/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43"/>
      <c r="AA69" s="102"/>
      <c r="AB69" s="102"/>
      <c r="AC69" s="102"/>
      <c r="AD69" s="97"/>
      <c r="AE69" s="102"/>
      <c r="AF69" s="102"/>
    </row>
    <row r="70" spans="1:32" ht="14.5" x14ac:dyDescent="0.35">
      <c r="A70" s="102"/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43"/>
      <c r="AA70" s="102"/>
      <c r="AB70" s="102"/>
      <c r="AC70" s="102"/>
      <c r="AD70" s="97"/>
      <c r="AE70" s="102"/>
      <c r="AF70" s="102"/>
    </row>
  </sheetData>
  <mergeCells count="3">
    <mergeCell ref="A62:C62"/>
    <mergeCell ref="A50:E50"/>
    <mergeCell ref="A51:E51"/>
  </mergeCells>
  <conditionalFormatting sqref="A65">
    <cfRule type="cellIs" dxfId="3" priority="1" operator="equal">
      <formula>"Jennifer"</formula>
    </cfRule>
    <cfRule type="cellIs" dxfId="2" priority="2" operator="equal">
      <formula>"Kacee"</formula>
    </cfRule>
    <cfRule type="cellIs" dxfId="1" priority="3" operator="equal">
      <formula>"Tricia"</formula>
    </cfRule>
    <cfRule type="cellIs" dxfId="0" priority="4" operator="equal">
      <formula>"Henry"</formula>
    </cfRule>
  </conditionalFormatting>
  <pageMargins left="0.7" right="0.7" top="0.75" bottom="0.75" header="0.3" footer="0.3"/>
  <pageSetup scale="67" fitToHeight="0" orientation="landscape" r:id="rId1"/>
  <headerFooter alignWithMargins="0">
    <oddFooter>&amp;L&amp;P of &amp;N&amp;C&amp;A&amp;R&amp;D</oddFooter>
  </headerFooter>
  <rowBreaks count="1" manualBreakCount="1">
    <brk id="37" max="15" man="1"/>
  </rowBreaks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G82"/>
  <sheetViews>
    <sheetView zoomScale="80" zoomScaleNormal="80" workbookViewId="0">
      <selection activeCell="C3" sqref="C3:K3"/>
    </sheetView>
  </sheetViews>
  <sheetFormatPr defaultRowHeight="14.5" x14ac:dyDescent="0.35"/>
  <cols>
    <col min="1" max="1" width="8.7265625" style="43" customWidth="1"/>
    <col min="2" max="2" width="27" style="43" customWidth="1"/>
    <col min="3" max="4" width="12.54296875" style="158" customWidth="1"/>
    <col min="5" max="5" width="12.1796875" style="158" customWidth="1"/>
    <col min="6" max="6" width="4" style="43" customWidth="1"/>
    <col min="7" max="8" width="14.7265625" style="43" customWidth="1"/>
    <col min="9" max="9" width="3.81640625" style="43" customWidth="1"/>
    <col min="10" max="10" width="10.81640625" style="158" bestFit="1" customWidth="1"/>
    <col min="11" max="12" width="11.1796875" style="158" bestFit="1" customWidth="1"/>
    <col min="13" max="13" width="10.81640625" style="158" bestFit="1" customWidth="1"/>
    <col min="14" max="14" width="11.26953125" style="158" bestFit="1" customWidth="1"/>
    <col min="15" max="20" width="10.81640625" style="158" bestFit="1" customWidth="1"/>
    <col min="21" max="21" width="11.1796875" style="158" bestFit="1" customWidth="1"/>
    <col min="22" max="33" width="11.1796875" bestFit="1" customWidth="1"/>
  </cols>
  <sheetData>
    <row r="1" spans="1:33" ht="18.5" x14ac:dyDescent="0.45">
      <c r="A1" s="2" t="s">
        <v>52</v>
      </c>
      <c r="B1" s="156"/>
      <c r="C1" s="157"/>
      <c r="D1" s="157"/>
      <c r="E1" s="157"/>
      <c r="F1" s="156"/>
      <c r="G1" s="156"/>
      <c r="H1" s="156"/>
      <c r="I1" s="156"/>
      <c r="J1" s="157"/>
      <c r="K1" s="157"/>
      <c r="L1" s="157"/>
      <c r="M1" s="157"/>
      <c r="N1" s="157"/>
      <c r="P1" s="40"/>
      <c r="Q1" s="157"/>
      <c r="R1" s="157"/>
      <c r="S1" s="157"/>
      <c r="T1" s="157"/>
      <c r="U1" s="157"/>
    </row>
    <row r="2" spans="1:33" ht="18.5" x14ac:dyDescent="0.45">
      <c r="A2" s="252" t="s">
        <v>737</v>
      </c>
      <c r="B2" s="156"/>
      <c r="C2" s="157"/>
      <c r="D2" s="157"/>
      <c r="E2" s="157"/>
      <c r="F2" s="156"/>
      <c r="G2" s="156"/>
      <c r="H2" s="156"/>
      <c r="I2" s="156"/>
      <c r="J2" s="157"/>
      <c r="K2" s="157"/>
      <c r="L2" s="157"/>
      <c r="M2" s="157"/>
      <c r="N2" s="157"/>
      <c r="P2" s="159"/>
      <c r="Q2" s="157"/>
      <c r="R2" s="157"/>
      <c r="S2" s="157"/>
      <c r="T2" s="157"/>
      <c r="U2" s="157"/>
    </row>
    <row r="3" spans="1:33" ht="21" x14ac:dyDescent="0.5">
      <c r="A3" s="120" t="s">
        <v>464</v>
      </c>
      <c r="B3" s="156"/>
      <c r="C3" s="1707" t="s">
        <v>754</v>
      </c>
      <c r="D3" s="1707"/>
      <c r="E3" s="1707"/>
      <c r="F3" s="1707"/>
      <c r="G3" s="1707"/>
      <c r="H3" s="1707"/>
      <c r="I3" s="1707"/>
      <c r="J3" s="1707"/>
      <c r="K3" s="1707"/>
      <c r="L3" s="157"/>
      <c r="M3" s="157" t="s">
        <v>760</v>
      </c>
      <c r="N3" s="160"/>
      <c r="P3" s="159"/>
      <c r="Q3" s="160"/>
      <c r="R3" s="160"/>
      <c r="S3" s="160"/>
      <c r="T3" s="160"/>
      <c r="U3" s="157"/>
    </row>
    <row r="4" spans="1:33" ht="18.5" x14ac:dyDescent="0.45">
      <c r="A4" s="68"/>
      <c r="B4" s="161"/>
      <c r="C4" s="157"/>
      <c r="D4" s="157"/>
      <c r="E4" s="157"/>
      <c r="F4" s="161"/>
      <c r="G4" s="161"/>
      <c r="H4" s="161"/>
      <c r="I4" s="161"/>
      <c r="J4" s="160"/>
      <c r="K4" s="160"/>
      <c r="L4" s="160"/>
      <c r="M4" s="160"/>
      <c r="N4" s="160"/>
      <c r="P4" s="159"/>
      <c r="Q4" s="160"/>
      <c r="R4" s="160"/>
      <c r="S4" s="160"/>
      <c r="T4" s="160"/>
      <c r="U4" s="157"/>
    </row>
    <row r="5" spans="1:33" x14ac:dyDescent="0.35">
      <c r="B5" s="156"/>
      <c r="C5" s="162"/>
      <c r="D5" s="162"/>
      <c r="E5" s="162"/>
      <c r="F5" s="856"/>
      <c r="G5" s="156"/>
      <c r="H5" s="156"/>
      <c r="I5" s="156"/>
      <c r="J5" s="7"/>
      <c r="K5" s="163"/>
      <c r="L5" s="163"/>
      <c r="M5" s="163"/>
      <c r="N5" s="7"/>
      <c r="P5" s="164"/>
      <c r="Q5" s="7"/>
      <c r="R5" s="7"/>
      <c r="S5" s="7"/>
    </row>
    <row r="6" spans="1:33" s="895" customFormat="1" ht="44" thickBot="1" x14ac:dyDescent="0.4">
      <c r="A6" s="775" t="s">
        <v>55</v>
      </c>
      <c r="B6" s="776" t="s">
        <v>56</v>
      </c>
      <c r="C6" s="462">
        <v>2025</v>
      </c>
      <c r="D6" s="462">
        <v>2026</v>
      </c>
      <c r="E6" s="462" t="s">
        <v>724</v>
      </c>
      <c r="F6" s="162"/>
      <c r="G6" s="1686" t="s">
        <v>715</v>
      </c>
      <c r="H6" s="1686" t="s">
        <v>716</v>
      </c>
      <c r="I6" s="1409"/>
      <c r="J6" s="1694">
        <v>45658</v>
      </c>
      <c r="K6" s="463">
        <v>45689</v>
      </c>
      <c r="L6" s="463">
        <v>45717</v>
      </c>
      <c r="M6" s="463">
        <v>45748</v>
      </c>
      <c r="N6" s="463">
        <v>45778</v>
      </c>
      <c r="O6" s="463">
        <v>45809</v>
      </c>
      <c r="P6" s="463">
        <v>45839</v>
      </c>
      <c r="Q6" s="463">
        <v>45870</v>
      </c>
      <c r="R6" s="463">
        <v>45901</v>
      </c>
      <c r="S6" s="463">
        <v>45931</v>
      </c>
      <c r="T6" s="463">
        <v>45962</v>
      </c>
      <c r="U6" s="1424">
        <v>45992</v>
      </c>
      <c r="V6" s="1694">
        <v>46023</v>
      </c>
      <c r="W6" s="463">
        <v>46054</v>
      </c>
      <c r="X6" s="463">
        <v>46082</v>
      </c>
      <c r="Y6" s="463">
        <v>46113</v>
      </c>
      <c r="Z6" s="463">
        <v>46143</v>
      </c>
      <c r="AA6" s="463">
        <v>46174</v>
      </c>
      <c r="AB6" s="463">
        <v>46204</v>
      </c>
      <c r="AC6" s="463">
        <v>46235</v>
      </c>
      <c r="AD6" s="463">
        <v>46266</v>
      </c>
      <c r="AE6" s="463">
        <v>46296</v>
      </c>
      <c r="AF6" s="463">
        <v>46327</v>
      </c>
      <c r="AG6" s="464">
        <v>46357</v>
      </c>
    </row>
    <row r="7" spans="1:33" ht="15" thickTop="1" x14ac:dyDescent="0.35">
      <c r="A7" s="465">
        <v>501</v>
      </c>
      <c r="B7" s="165" t="s">
        <v>78</v>
      </c>
      <c r="C7" s="586">
        <v>46932.54</v>
      </c>
      <c r="D7" s="586">
        <v>0</v>
      </c>
      <c r="E7" s="843">
        <v>55531.891799999998</v>
      </c>
      <c r="F7" s="842"/>
      <c r="G7" s="843">
        <v>-8599.3517999999967</v>
      </c>
      <c r="H7" s="843">
        <v>-46932.54</v>
      </c>
      <c r="I7" s="583"/>
      <c r="J7" s="236" t="s">
        <v>755</v>
      </c>
      <c r="K7" s="1697" t="s">
        <v>755</v>
      </c>
      <c r="L7" s="1697" t="s">
        <v>755</v>
      </c>
      <c r="M7" s="1697" t="s">
        <v>755</v>
      </c>
      <c r="N7" s="1697" t="s">
        <v>755</v>
      </c>
      <c r="O7" s="1697" t="s">
        <v>755</v>
      </c>
      <c r="P7" s="1697" t="s">
        <v>755</v>
      </c>
      <c r="Q7" s="1697" t="s">
        <v>755</v>
      </c>
      <c r="R7" s="1697" t="s">
        <v>755</v>
      </c>
      <c r="S7" s="1697" t="s">
        <v>755</v>
      </c>
      <c r="T7" s="1697" t="s">
        <v>755</v>
      </c>
      <c r="U7" s="1697" t="s">
        <v>755</v>
      </c>
      <c r="V7" s="1697" t="s">
        <v>755</v>
      </c>
      <c r="W7" s="1697" t="s">
        <v>755</v>
      </c>
      <c r="X7" s="1697" t="s">
        <v>755</v>
      </c>
      <c r="Y7" s="1697" t="s">
        <v>755</v>
      </c>
      <c r="Z7" s="1697" t="s">
        <v>755</v>
      </c>
      <c r="AA7" s="1697" t="s">
        <v>755</v>
      </c>
      <c r="AB7" s="1697" t="s">
        <v>755</v>
      </c>
      <c r="AC7" s="1697" t="s">
        <v>755</v>
      </c>
      <c r="AD7" s="1697" t="s">
        <v>755</v>
      </c>
      <c r="AE7" s="1697" t="s">
        <v>755</v>
      </c>
      <c r="AF7" s="1697" t="s">
        <v>755</v>
      </c>
      <c r="AG7" s="1698" t="s">
        <v>755</v>
      </c>
    </row>
    <row r="8" spans="1:33" x14ac:dyDescent="0.35">
      <c r="A8" s="465">
        <v>547</v>
      </c>
      <c r="B8" s="48" t="s">
        <v>79</v>
      </c>
      <c r="C8" s="586">
        <v>532757.68393207062</v>
      </c>
      <c r="D8" s="586">
        <v>578648.30852536263</v>
      </c>
      <c r="E8" s="843">
        <v>324050.14669745835</v>
      </c>
      <c r="F8" s="842"/>
      <c r="G8" s="843">
        <v>208707.53723461227</v>
      </c>
      <c r="H8" s="843">
        <v>45890.624593292014</v>
      </c>
      <c r="I8" s="583"/>
      <c r="J8" s="1699" t="s">
        <v>755</v>
      </c>
      <c r="K8" s="1693" t="s">
        <v>755</v>
      </c>
      <c r="L8" s="1693" t="s">
        <v>755</v>
      </c>
      <c r="M8" s="1693" t="s">
        <v>755</v>
      </c>
      <c r="N8" s="1693" t="s">
        <v>755</v>
      </c>
      <c r="O8" s="1693" t="s">
        <v>755</v>
      </c>
      <c r="P8" s="1693" t="s">
        <v>755</v>
      </c>
      <c r="Q8" s="1693" t="s">
        <v>755</v>
      </c>
      <c r="R8" s="1693" t="s">
        <v>755</v>
      </c>
      <c r="S8" s="1693" t="s">
        <v>755</v>
      </c>
      <c r="T8" s="1693" t="s">
        <v>755</v>
      </c>
      <c r="U8" s="1693" t="s">
        <v>755</v>
      </c>
      <c r="V8" s="1693" t="s">
        <v>755</v>
      </c>
      <c r="W8" s="1693" t="s">
        <v>755</v>
      </c>
      <c r="X8" s="1693" t="s">
        <v>755</v>
      </c>
      <c r="Y8" s="1693" t="s">
        <v>755</v>
      </c>
      <c r="Z8" s="1693" t="s">
        <v>755</v>
      </c>
      <c r="AA8" s="1693" t="s">
        <v>755</v>
      </c>
      <c r="AB8" s="1693" t="s">
        <v>755</v>
      </c>
      <c r="AC8" s="1693" t="s">
        <v>755</v>
      </c>
      <c r="AD8" s="1693" t="s">
        <v>755</v>
      </c>
      <c r="AE8" s="1693" t="s">
        <v>755</v>
      </c>
      <c r="AF8" s="1693" t="s">
        <v>755</v>
      </c>
      <c r="AG8" s="1700" t="s">
        <v>755</v>
      </c>
    </row>
    <row r="9" spans="1:33" x14ac:dyDescent="0.35">
      <c r="A9" s="465" t="s">
        <v>58</v>
      </c>
      <c r="B9" s="48" t="s">
        <v>80</v>
      </c>
      <c r="C9" s="586">
        <v>79581.59</v>
      </c>
      <c r="D9" s="586">
        <v>88688.27</v>
      </c>
      <c r="E9" s="843">
        <v>76718.036900000006</v>
      </c>
      <c r="F9" s="842"/>
      <c r="G9" s="843">
        <v>2863.5530999999901</v>
      </c>
      <c r="H9" s="843">
        <v>9106.6800000000076</v>
      </c>
      <c r="I9" s="583"/>
      <c r="J9" s="1699" t="s">
        <v>755</v>
      </c>
      <c r="K9" s="1693" t="s">
        <v>755</v>
      </c>
      <c r="L9" s="1693" t="s">
        <v>755</v>
      </c>
      <c r="M9" s="1693" t="s">
        <v>755</v>
      </c>
      <c r="N9" s="1693" t="s">
        <v>755</v>
      </c>
      <c r="O9" s="1693" t="s">
        <v>755</v>
      </c>
      <c r="P9" s="1693" t="s">
        <v>755</v>
      </c>
      <c r="Q9" s="1693" t="s">
        <v>755</v>
      </c>
      <c r="R9" s="1693" t="s">
        <v>755</v>
      </c>
      <c r="S9" s="1693" t="s">
        <v>755</v>
      </c>
      <c r="T9" s="1693" t="s">
        <v>755</v>
      </c>
      <c r="U9" s="1693" t="s">
        <v>755</v>
      </c>
      <c r="V9" s="1693" t="s">
        <v>755</v>
      </c>
      <c r="W9" s="1693" t="s">
        <v>755</v>
      </c>
      <c r="X9" s="1693" t="s">
        <v>755</v>
      </c>
      <c r="Y9" s="1693" t="s">
        <v>755</v>
      </c>
      <c r="Z9" s="1693" t="s">
        <v>755</v>
      </c>
      <c r="AA9" s="1693" t="s">
        <v>755</v>
      </c>
      <c r="AB9" s="1693" t="s">
        <v>755</v>
      </c>
      <c r="AC9" s="1693" t="s">
        <v>755</v>
      </c>
      <c r="AD9" s="1693" t="s">
        <v>755</v>
      </c>
      <c r="AE9" s="1693" t="s">
        <v>755</v>
      </c>
      <c r="AF9" s="1693" t="s">
        <v>755</v>
      </c>
      <c r="AG9" s="1700" t="s">
        <v>755</v>
      </c>
    </row>
    <row r="10" spans="1:33" x14ac:dyDescent="0.35">
      <c r="A10" s="466" t="s">
        <v>57</v>
      </c>
      <c r="B10" s="48" t="s">
        <v>81</v>
      </c>
      <c r="C10" s="586">
        <v>356334.38405586418</v>
      </c>
      <c r="D10" s="586">
        <v>277598.41483277321</v>
      </c>
      <c r="E10" s="843">
        <v>275779.13876489893</v>
      </c>
      <c r="F10" s="842"/>
      <c r="G10" s="843">
        <v>80555.245290965249</v>
      </c>
      <c r="H10" s="843">
        <v>-78735.969223090971</v>
      </c>
      <c r="I10" s="583"/>
      <c r="J10" s="1699" t="s">
        <v>755</v>
      </c>
      <c r="K10" s="1693" t="s">
        <v>755</v>
      </c>
      <c r="L10" s="1693" t="s">
        <v>755</v>
      </c>
      <c r="M10" s="1693" t="s">
        <v>755</v>
      </c>
      <c r="N10" s="1693" t="s">
        <v>755</v>
      </c>
      <c r="O10" s="1693" t="s">
        <v>755</v>
      </c>
      <c r="P10" s="1693" t="s">
        <v>755</v>
      </c>
      <c r="Q10" s="1693" t="s">
        <v>755</v>
      </c>
      <c r="R10" s="1693" t="s">
        <v>755</v>
      </c>
      <c r="S10" s="1693" t="s">
        <v>755</v>
      </c>
      <c r="T10" s="1693" t="s">
        <v>755</v>
      </c>
      <c r="U10" s="1693" t="s">
        <v>755</v>
      </c>
      <c r="V10" s="1693" t="s">
        <v>755</v>
      </c>
      <c r="W10" s="1693" t="s">
        <v>755</v>
      </c>
      <c r="X10" s="1693" t="s">
        <v>755</v>
      </c>
      <c r="Y10" s="1693" t="s">
        <v>755</v>
      </c>
      <c r="Z10" s="1693" t="s">
        <v>755</v>
      </c>
      <c r="AA10" s="1693" t="s">
        <v>755</v>
      </c>
      <c r="AB10" s="1693" t="s">
        <v>755</v>
      </c>
      <c r="AC10" s="1693" t="s">
        <v>755</v>
      </c>
      <c r="AD10" s="1693" t="s">
        <v>755</v>
      </c>
      <c r="AE10" s="1693" t="s">
        <v>755</v>
      </c>
      <c r="AF10" s="1693" t="s">
        <v>755</v>
      </c>
      <c r="AG10" s="1700" t="s">
        <v>755</v>
      </c>
    </row>
    <row r="11" spans="1:33" x14ac:dyDescent="0.35">
      <c r="A11" s="466" t="s">
        <v>60</v>
      </c>
      <c r="B11" s="48" t="s">
        <v>62</v>
      </c>
      <c r="C11" s="586">
        <v>122698.26706624005</v>
      </c>
      <c r="D11" s="586">
        <v>222480.31966536955</v>
      </c>
      <c r="E11" s="843">
        <v>157149.61274753051</v>
      </c>
      <c r="F11" s="842"/>
      <c r="G11" s="843">
        <v>-34451.345681290462</v>
      </c>
      <c r="H11" s="843">
        <v>99782.0525991295</v>
      </c>
      <c r="I11" s="583"/>
      <c r="J11" s="1699" t="s">
        <v>755</v>
      </c>
      <c r="K11" s="1693" t="s">
        <v>755</v>
      </c>
      <c r="L11" s="1693" t="s">
        <v>755</v>
      </c>
      <c r="M11" s="1693" t="s">
        <v>755</v>
      </c>
      <c r="N11" s="1693" t="s">
        <v>755</v>
      </c>
      <c r="O11" s="1693" t="s">
        <v>755</v>
      </c>
      <c r="P11" s="1693" t="s">
        <v>755</v>
      </c>
      <c r="Q11" s="1693" t="s">
        <v>755</v>
      </c>
      <c r="R11" s="1693" t="s">
        <v>755</v>
      </c>
      <c r="S11" s="1693" t="s">
        <v>755</v>
      </c>
      <c r="T11" s="1693" t="s">
        <v>755</v>
      </c>
      <c r="U11" s="1693" t="s">
        <v>755</v>
      </c>
      <c r="V11" s="1693" t="s">
        <v>755</v>
      </c>
      <c r="W11" s="1693" t="s">
        <v>755</v>
      </c>
      <c r="X11" s="1693" t="s">
        <v>755</v>
      </c>
      <c r="Y11" s="1693" t="s">
        <v>755</v>
      </c>
      <c r="Z11" s="1693" t="s">
        <v>755</v>
      </c>
      <c r="AA11" s="1693" t="s">
        <v>755</v>
      </c>
      <c r="AB11" s="1693" t="s">
        <v>755</v>
      </c>
      <c r="AC11" s="1693" t="s">
        <v>755</v>
      </c>
      <c r="AD11" s="1693" t="s">
        <v>755</v>
      </c>
      <c r="AE11" s="1693" t="s">
        <v>755</v>
      </c>
      <c r="AF11" s="1693" t="s">
        <v>755</v>
      </c>
      <c r="AG11" s="1700" t="s">
        <v>755</v>
      </c>
    </row>
    <row r="12" spans="1:33" x14ac:dyDescent="0.35">
      <c r="A12" s="465">
        <v>555</v>
      </c>
      <c r="B12" s="48" t="s">
        <v>465</v>
      </c>
      <c r="C12" s="586">
        <v>279131.32119664003</v>
      </c>
      <c r="D12" s="586">
        <v>111694.16964663999</v>
      </c>
      <c r="E12" s="843">
        <v>421046.35790042009</v>
      </c>
      <c r="F12" s="842"/>
      <c r="G12" s="843">
        <v>-141915.03670378006</v>
      </c>
      <c r="H12" s="843">
        <v>-167437.15155000004</v>
      </c>
      <c r="I12" s="583"/>
      <c r="J12" s="1699" t="s">
        <v>755</v>
      </c>
      <c r="K12" s="1693" t="s">
        <v>755</v>
      </c>
      <c r="L12" s="1693" t="s">
        <v>755</v>
      </c>
      <c r="M12" s="1693" t="s">
        <v>755</v>
      </c>
      <c r="N12" s="1693" t="s">
        <v>755</v>
      </c>
      <c r="O12" s="1693" t="s">
        <v>755</v>
      </c>
      <c r="P12" s="1693" t="s">
        <v>755</v>
      </c>
      <c r="Q12" s="1693" t="s">
        <v>755</v>
      </c>
      <c r="R12" s="1693" t="s">
        <v>755</v>
      </c>
      <c r="S12" s="1693" t="s">
        <v>755</v>
      </c>
      <c r="T12" s="1693" t="s">
        <v>755</v>
      </c>
      <c r="U12" s="1693" t="s">
        <v>755</v>
      </c>
      <c r="V12" s="1693" t="s">
        <v>755</v>
      </c>
      <c r="W12" s="1693" t="s">
        <v>755</v>
      </c>
      <c r="X12" s="1693" t="s">
        <v>755</v>
      </c>
      <c r="Y12" s="1693" t="s">
        <v>755</v>
      </c>
      <c r="Z12" s="1693" t="s">
        <v>755</v>
      </c>
      <c r="AA12" s="1693" t="s">
        <v>755</v>
      </c>
      <c r="AB12" s="1693" t="s">
        <v>755</v>
      </c>
      <c r="AC12" s="1693" t="s">
        <v>755</v>
      </c>
      <c r="AD12" s="1693" t="s">
        <v>755</v>
      </c>
      <c r="AE12" s="1693" t="s">
        <v>755</v>
      </c>
      <c r="AF12" s="1693" t="s">
        <v>755</v>
      </c>
      <c r="AG12" s="1700" t="s">
        <v>755</v>
      </c>
    </row>
    <row r="13" spans="1:33" x14ac:dyDescent="0.35">
      <c r="A13" s="465">
        <v>447</v>
      </c>
      <c r="B13" s="48" t="s">
        <v>83</v>
      </c>
      <c r="C13" s="586">
        <v>-506401.19010952569</v>
      </c>
      <c r="D13" s="586">
        <v>-280825.2604782579</v>
      </c>
      <c r="E13" s="843">
        <v>-249029.76449999996</v>
      </c>
      <c r="F13" s="842"/>
      <c r="G13" s="843">
        <v>-257371.42560952573</v>
      </c>
      <c r="H13" s="843">
        <v>225575.92963126779</v>
      </c>
      <c r="I13" s="583"/>
      <c r="J13" s="1699" t="s">
        <v>755</v>
      </c>
      <c r="K13" s="1693" t="s">
        <v>755</v>
      </c>
      <c r="L13" s="1693" t="s">
        <v>755</v>
      </c>
      <c r="M13" s="1693" t="s">
        <v>755</v>
      </c>
      <c r="N13" s="1693" t="s">
        <v>755</v>
      </c>
      <c r="O13" s="1693" t="s">
        <v>755</v>
      </c>
      <c r="P13" s="1693" t="s">
        <v>755</v>
      </c>
      <c r="Q13" s="1693" t="s">
        <v>755</v>
      </c>
      <c r="R13" s="1693" t="s">
        <v>755</v>
      </c>
      <c r="S13" s="1693" t="s">
        <v>755</v>
      </c>
      <c r="T13" s="1693" t="s">
        <v>755</v>
      </c>
      <c r="U13" s="1693" t="s">
        <v>755</v>
      </c>
      <c r="V13" s="1693" t="s">
        <v>755</v>
      </c>
      <c r="W13" s="1693" t="s">
        <v>755</v>
      </c>
      <c r="X13" s="1693" t="s">
        <v>755</v>
      </c>
      <c r="Y13" s="1693" t="s">
        <v>755</v>
      </c>
      <c r="Z13" s="1693" t="s">
        <v>755</v>
      </c>
      <c r="AA13" s="1693" t="s">
        <v>755</v>
      </c>
      <c r="AB13" s="1693" t="s">
        <v>755</v>
      </c>
      <c r="AC13" s="1693" t="s">
        <v>755</v>
      </c>
      <c r="AD13" s="1693" t="s">
        <v>755</v>
      </c>
      <c r="AE13" s="1693" t="s">
        <v>755</v>
      </c>
      <c r="AF13" s="1693" t="s">
        <v>755</v>
      </c>
      <c r="AG13" s="1700" t="s">
        <v>755</v>
      </c>
    </row>
    <row r="14" spans="1:33" x14ac:dyDescent="0.35">
      <c r="A14" s="466">
        <v>565</v>
      </c>
      <c r="B14" s="48" t="s">
        <v>84</v>
      </c>
      <c r="C14" s="586">
        <v>162467.60175825306</v>
      </c>
      <c r="D14" s="586">
        <v>161778.23055554452</v>
      </c>
      <c r="E14" s="843">
        <v>153226.72655457238</v>
      </c>
      <c r="F14" s="842"/>
      <c r="G14" s="843">
        <v>9240.8752036806836</v>
      </c>
      <c r="H14" s="843">
        <v>-689.37120270854211</v>
      </c>
      <c r="I14" s="583"/>
      <c r="J14" s="1699" t="s">
        <v>755</v>
      </c>
      <c r="K14" s="1693" t="s">
        <v>755</v>
      </c>
      <c r="L14" s="1693" t="s">
        <v>755</v>
      </c>
      <c r="M14" s="1693" t="s">
        <v>755</v>
      </c>
      <c r="N14" s="1693" t="s">
        <v>755</v>
      </c>
      <c r="O14" s="1693" t="s">
        <v>755</v>
      </c>
      <c r="P14" s="1693" t="s">
        <v>755</v>
      </c>
      <c r="Q14" s="1693" t="s">
        <v>755</v>
      </c>
      <c r="R14" s="1693" t="s">
        <v>755</v>
      </c>
      <c r="S14" s="1693" t="s">
        <v>755</v>
      </c>
      <c r="T14" s="1693" t="s">
        <v>755</v>
      </c>
      <c r="U14" s="1693" t="s">
        <v>755</v>
      </c>
      <c r="V14" s="1693" t="s">
        <v>755</v>
      </c>
      <c r="W14" s="1693" t="s">
        <v>755</v>
      </c>
      <c r="X14" s="1693" t="s">
        <v>755</v>
      </c>
      <c r="Y14" s="1693" t="s">
        <v>755</v>
      </c>
      <c r="Z14" s="1693" t="s">
        <v>755</v>
      </c>
      <c r="AA14" s="1693" t="s">
        <v>755</v>
      </c>
      <c r="AB14" s="1693" t="s">
        <v>755</v>
      </c>
      <c r="AC14" s="1693" t="s">
        <v>755</v>
      </c>
      <c r="AD14" s="1693" t="s">
        <v>755</v>
      </c>
      <c r="AE14" s="1693" t="s">
        <v>755</v>
      </c>
      <c r="AF14" s="1693" t="s">
        <v>755</v>
      </c>
      <c r="AG14" s="1700" t="s">
        <v>755</v>
      </c>
    </row>
    <row r="15" spans="1:33" x14ac:dyDescent="0.35">
      <c r="A15" s="466">
        <v>456</v>
      </c>
      <c r="B15" s="48" t="s">
        <v>85</v>
      </c>
      <c r="C15" s="586">
        <v>-130054.37274753909</v>
      </c>
      <c r="D15" s="586">
        <v>-104404.05176916123</v>
      </c>
      <c r="E15" s="843">
        <v>-126901.3578175639</v>
      </c>
      <c r="F15" s="842"/>
      <c r="G15" s="843">
        <v>-3153.0149299751938</v>
      </c>
      <c r="H15" s="843">
        <v>25650.320978377858</v>
      </c>
      <c r="I15" s="583"/>
      <c r="J15" s="1699" t="s">
        <v>755</v>
      </c>
      <c r="K15" s="1693" t="s">
        <v>755</v>
      </c>
      <c r="L15" s="1693" t="s">
        <v>755</v>
      </c>
      <c r="M15" s="1693" t="s">
        <v>755</v>
      </c>
      <c r="N15" s="1693" t="s">
        <v>755</v>
      </c>
      <c r="O15" s="1693" t="s">
        <v>755</v>
      </c>
      <c r="P15" s="1693" t="s">
        <v>755</v>
      </c>
      <c r="Q15" s="1693" t="s">
        <v>755</v>
      </c>
      <c r="R15" s="1693" t="s">
        <v>755</v>
      </c>
      <c r="S15" s="1693" t="s">
        <v>755</v>
      </c>
      <c r="T15" s="1693" t="s">
        <v>755</v>
      </c>
      <c r="U15" s="1693" t="s">
        <v>755</v>
      </c>
      <c r="V15" s="1693" t="s">
        <v>755</v>
      </c>
      <c r="W15" s="1693" t="s">
        <v>755</v>
      </c>
      <c r="X15" s="1693" t="s">
        <v>755</v>
      </c>
      <c r="Y15" s="1693" t="s">
        <v>755</v>
      </c>
      <c r="Z15" s="1693" t="s">
        <v>755</v>
      </c>
      <c r="AA15" s="1693" t="s">
        <v>755</v>
      </c>
      <c r="AB15" s="1693" t="s">
        <v>755</v>
      </c>
      <c r="AC15" s="1693" t="s">
        <v>755</v>
      </c>
      <c r="AD15" s="1693" t="s">
        <v>755</v>
      </c>
      <c r="AE15" s="1693" t="s">
        <v>755</v>
      </c>
      <c r="AF15" s="1693" t="s">
        <v>755</v>
      </c>
      <c r="AG15" s="1700" t="s">
        <v>755</v>
      </c>
    </row>
    <row r="16" spans="1:33" x14ac:dyDescent="0.35">
      <c r="A16" s="466" t="s">
        <v>528</v>
      </c>
      <c r="B16" s="48" t="s">
        <v>522</v>
      </c>
      <c r="C16" s="586">
        <v>16618.234449275365</v>
      </c>
      <c r="D16" s="586">
        <v>17082.769339999999</v>
      </c>
      <c r="E16" s="843">
        <v>11391.237017779689</v>
      </c>
      <c r="F16" s="842"/>
      <c r="G16" s="843">
        <v>5226.9974314956762</v>
      </c>
      <c r="H16" s="843">
        <v>464.53489072463344</v>
      </c>
      <c r="I16" s="583"/>
      <c r="J16" s="1699" t="s">
        <v>755</v>
      </c>
      <c r="K16" s="1693" t="s">
        <v>755</v>
      </c>
      <c r="L16" s="1693" t="s">
        <v>755</v>
      </c>
      <c r="M16" s="1693" t="s">
        <v>755</v>
      </c>
      <c r="N16" s="1693" t="s">
        <v>755</v>
      </c>
      <c r="O16" s="1693" t="s">
        <v>755</v>
      </c>
      <c r="P16" s="1693" t="s">
        <v>755</v>
      </c>
      <c r="Q16" s="1693" t="s">
        <v>755</v>
      </c>
      <c r="R16" s="1693" t="s">
        <v>755</v>
      </c>
      <c r="S16" s="1693" t="s">
        <v>755</v>
      </c>
      <c r="T16" s="1693" t="s">
        <v>755</v>
      </c>
      <c r="U16" s="1693" t="s">
        <v>755</v>
      </c>
      <c r="V16" s="1693" t="s">
        <v>755</v>
      </c>
      <c r="W16" s="1693" t="s">
        <v>755</v>
      </c>
      <c r="X16" s="1693" t="s">
        <v>755</v>
      </c>
      <c r="Y16" s="1693" t="s">
        <v>755</v>
      </c>
      <c r="Z16" s="1693" t="s">
        <v>755</v>
      </c>
      <c r="AA16" s="1693" t="s">
        <v>755</v>
      </c>
      <c r="AB16" s="1693" t="s">
        <v>755</v>
      </c>
      <c r="AC16" s="1693" t="s">
        <v>755</v>
      </c>
      <c r="AD16" s="1693" t="s">
        <v>755</v>
      </c>
      <c r="AE16" s="1693" t="s">
        <v>755</v>
      </c>
      <c r="AF16" s="1693" t="s">
        <v>755</v>
      </c>
      <c r="AG16" s="1700" t="s">
        <v>755</v>
      </c>
    </row>
    <row r="17" spans="1:33" ht="15" thickBot="1" x14ac:dyDescent="0.4">
      <c r="A17" s="465">
        <v>557</v>
      </c>
      <c r="B17" s="48" t="s">
        <v>69</v>
      </c>
      <c r="C17" s="586">
        <v>22547.353272656848</v>
      </c>
      <c r="D17" s="586">
        <v>23662.411399589055</v>
      </c>
      <c r="E17" s="843">
        <v>17153.94262085393</v>
      </c>
      <c r="F17" s="842"/>
      <c r="G17" s="843">
        <v>5393.4106518029184</v>
      </c>
      <c r="H17" s="843">
        <v>1115.0581269322065</v>
      </c>
      <c r="I17" s="583"/>
      <c r="J17" s="1699" t="s">
        <v>755</v>
      </c>
      <c r="K17" s="1693" t="s">
        <v>755</v>
      </c>
      <c r="L17" s="1693" t="s">
        <v>755</v>
      </c>
      <c r="M17" s="1693" t="s">
        <v>755</v>
      </c>
      <c r="N17" s="1693" t="s">
        <v>755</v>
      </c>
      <c r="O17" s="1693" t="s">
        <v>755</v>
      </c>
      <c r="P17" s="1693" t="s">
        <v>755</v>
      </c>
      <c r="Q17" s="1693" t="s">
        <v>755</v>
      </c>
      <c r="R17" s="1693" t="s">
        <v>755</v>
      </c>
      <c r="S17" s="1693" t="s">
        <v>755</v>
      </c>
      <c r="T17" s="1693" t="s">
        <v>755</v>
      </c>
      <c r="U17" s="1693" t="s">
        <v>755</v>
      </c>
      <c r="V17" s="1693" t="s">
        <v>755</v>
      </c>
      <c r="W17" s="1693" t="s">
        <v>755</v>
      </c>
      <c r="X17" s="1693" t="s">
        <v>755</v>
      </c>
      <c r="Y17" s="1693" t="s">
        <v>755</v>
      </c>
      <c r="Z17" s="1693" t="s">
        <v>755</v>
      </c>
      <c r="AA17" s="1693" t="s">
        <v>755</v>
      </c>
      <c r="AB17" s="1693" t="s">
        <v>755</v>
      </c>
      <c r="AC17" s="1693" t="s">
        <v>755</v>
      </c>
      <c r="AD17" s="1693" t="s">
        <v>755</v>
      </c>
      <c r="AE17" s="1693" t="s">
        <v>755</v>
      </c>
      <c r="AF17" s="1693" t="s">
        <v>755</v>
      </c>
      <c r="AG17" s="1700" t="s">
        <v>755</v>
      </c>
    </row>
    <row r="18" spans="1:33" ht="15.5" thickTop="1" thickBot="1" x14ac:dyDescent="0.4">
      <c r="A18" s="853"/>
      <c r="B18" s="854" t="s">
        <v>466</v>
      </c>
      <c r="C18" s="844">
        <v>982613.41287393542</v>
      </c>
      <c r="D18" s="844">
        <v>1096403.5817178602</v>
      </c>
      <c r="E18" s="845">
        <v>1116115.9686859497</v>
      </c>
      <c r="F18" s="855"/>
      <c r="G18" s="846">
        <v>-133502.55581201427</v>
      </c>
      <c r="H18" s="846">
        <v>113790.16884392477</v>
      </c>
      <c r="I18" s="1410"/>
      <c r="J18" s="1701" t="s">
        <v>755</v>
      </c>
      <c r="K18" s="1702" t="s">
        <v>755</v>
      </c>
      <c r="L18" s="1702" t="s">
        <v>755</v>
      </c>
      <c r="M18" s="1702" t="s">
        <v>755</v>
      </c>
      <c r="N18" s="1702" t="s">
        <v>755</v>
      </c>
      <c r="O18" s="1702" t="s">
        <v>755</v>
      </c>
      <c r="P18" s="1702" t="s">
        <v>755</v>
      </c>
      <c r="Q18" s="1702" t="s">
        <v>755</v>
      </c>
      <c r="R18" s="1702" t="s">
        <v>755</v>
      </c>
      <c r="S18" s="1702" t="s">
        <v>755</v>
      </c>
      <c r="T18" s="1702" t="s">
        <v>755</v>
      </c>
      <c r="U18" s="1702" t="s">
        <v>755</v>
      </c>
      <c r="V18" s="1702" t="s">
        <v>755</v>
      </c>
      <c r="W18" s="1702" t="s">
        <v>755</v>
      </c>
      <c r="X18" s="1702" t="s">
        <v>755</v>
      </c>
      <c r="Y18" s="1702" t="s">
        <v>755</v>
      </c>
      <c r="Z18" s="1702" t="s">
        <v>755</v>
      </c>
      <c r="AA18" s="1702" t="s">
        <v>755</v>
      </c>
      <c r="AB18" s="1702" t="s">
        <v>755</v>
      </c>
      <c r="AC18" s="1702" t="s">
        <v>755</v>
      </c>
      <c r="AD18" s="1702" t="s">
        <v>755</v>
      </c>
      <c r="AE18" s="1702" t="s">
        <v>755</v>
      </c>
      <c r="AF18" s="1702" t="s">
        <v>755</v>
      </c>
      <c r="AG18" s="1703" t="s">
        <v>755</v>
      </c>
    </row>
    <row r="19" spans="1:33" ht="15" thickTop="1" x14ac:dyDescent="0.35">
      <c r="A19" s="465"/>
      <c r="B19" s="467"/>
      <c r="C19" s="847"/>
      <c r="D19" s="847"/>
      <c r="E19" s="1450"/>
      <c r="F19" s="48"/>
      <c r="G19" s="1451"/>
      <c r="H19" s="1449"/>
      <c r="I19" s="847"/>
      <c r="J19" s="1695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96"/>
    </row>
    <row r="20" spans="1:33" x14ac:dyDescent="0.35">
      <c r="A20" s="848"/>
      <c r="B20" s="849" t="s">
        <v>556</v>
      </c>
      <c r="C20" s="168">
        <v>22406175</v>
      </c>
      <c r="D20" s="168">
        <v>22645526</v>
      </c>
      <c r="E20" s="169">
        <v>22302742.952586181</v>
      </c>
      <c r="F20" s="66"/>
      <c r="G20" s="170">
        <v>103432.04741381854</v>
      </c>
      <c r="H20" s="170">
        <v>239351</v>
      </c>
      <c r="I20" s="104"/>
      <c r="J20" s="171">
        <v>2213041</v>
      </c>
      <c r="K20" s="172">
        <v>1942613</v>
      </c>
      <c r="L20" s="172">
        <v>2015436</v>
      </c>
      <c r="M20" s="172">
        <v>1758399</v>
      </c>
      <c r="N20" s="172">
        <v>1649872</v>
      </c>
      <c r="O20" s="172">
        <v>1611538</v>
      </c>
      <c r="P20" s="172">
        <v>1760184</v>
      </c>
      <c r="Q20" s="172">
        <v>1777163</v>
      </c>
      <c r="R20" s="172">
        <v>1602643</v>
      </c>
      <c r="S20" s="172">
        <v>1780524</v>
      </c>
      <c r="T20" s="172">
        <v>1989289</v>
      </c>
      <c r="U20" s="169">
        <v>2305473</v>
      </c>
      <c r="V20" s="171">
        <v>2245962</v>
      </c>
      <c r="W20" s="172">
        <v>1964139</v>
      </c>
      <c r="X20" s="172">
        <v>2038346</v>
      </c>
      <c r="Y20" s="172">
        <v>1774994</v>
      </c>
      <c r="Z20" s="172">
        <v>1664151</v>
      </c>
      <c r="AA20" s="172">
        <v>1629140</v>
      </c>
      <c r="AB20" s="172">
        <v>1782120</v>
      </c>
      <c r="AC20" s="172">
        <v>1800341</v>
      </c>
      <c r="AD20" s="172">
        <v>1622010</v>
      </c>
      <c r="AE20" s="172">
        <v>1796303</v>
      </c>
      <c r="AF20" s="172">
        <v>2003583</v>
      </c>
      <c r="AG20" s="169">
        <v>2324437</v>
      </c>
    </row>
    <row r="21" spans="1:33" x14ac:dyDescent="0.35">
      <c r="A21" s="469"/>
      <c r="B21" s="167" t="s">
        <v>610</v>
      </c>
      <c r="C21" s="839">
        <v>43.85458084094833</v>
      </c>
      <c r="D21" s="839">
        <v>48.415902625439578</v>
      </c>
      <c r="E21" s="840">
        <v>50.043887922607617</v>
      </c>
      <c r="F21" s="66"/>
      <c r="G21" s="841">
        <v>-6.1893070816592868</v>
      </c>
      <c r="H21" s="841">
        <v>4.5613217844912484</v>
      </c>
      <c r="I21" s="1440"/>
      <c r="J21" s="851">
        <v>47.556860817520395</v>
      </c>
      <c r="K21" s="852">
        <v>47.991672224795202</v>
      </c>
      <c r="L21" s="852">
        <v>43.64884938897373</v>
      </c>
      <c r="M21" s="852">
        <v>42.277645336479928</v>
      </c>
      <c r="N21" s="852">
        <v>48.195330160078264</v>
      </c>
      <c r="O21" s="852">
        <v>51.006914544862852</v>
      </c>
      <c r="P21" s="852">
        <v>43.465913203725059</v>
      </c>
      <c r="Q21" s="852">
        <v>43.458506111527477</v>
      </c>
      <c r="R21" s="852">
        <v>40.988339769394024</v>
      </c>
      <c r="S21" s="852">
        <v>40.134046543123759</v>
      </c>
      <c r="T21" s="852">
        <v>37.933156320171733</v>
      </c>
      <c r="U21" s="840">
        <v>40.668692115927868</v>
      </c>
      <c r="V21" s="851">
        <v>59.115941578513571</v>
      </c>
      <c r="W21" s="852">
        <v>59.120692662678657</v>
      </c>
      <c r="X21" s="852">
        <v>47.840693101016434</v>
      </c>
      <c r="Y21" s="852">
        <v>37.378698644818321</v>
      </c>
      <c r="Z21" s="852">
        <v>39.503093094803447</v>
      </c>
      <c r="AA21" s="852">
        <v>46.064926172165023</v>
      </c>
      <c r="AB21" s="852">
        <v>47.149863523834703</v>
      </c>
      <c r="AC21" s="852">
        <v>49.502638811467115</v>
      </c>
      <c r="AD21" s="852">
        <v>48.714376456161119</v>
      </c>
      <c r="AE21" s="852">
        <v>44.180003938237618</v>
      </c>
      <c r="AF21" s="852">
        <v>45.387429025945814</v>
      </c>
      <c r="AG21" s="840">
        <v>51.79761060676276</v>
      </c>
    </row>
    <row r="22" spans="1:33" x14ac:dyDescent="0.35">
      <c r="C22" s="173"/>
      <c r="D22" s="173"/>
      <c r="E22" s="174"/>
      <c r="F22" s="66"/>
      <c r="U22" s="470"/>
      <c r="V22" s="43"/>
    </row>
    <row r="23" spans="1:33" x14ac:dyDescent="0.35">
      <c r="B23" s="66"/>
      <c r="C23" s="471"/>
      <c r="D23" s="471"/>
      <c r="E23" s="471"/>
      <c r="F23" s="66"/>
      <c r="G23" s="1687"/>
      <c r="H23" s="1687"/>
      <c r="I23" s="991"/>
      <c r="J23" s="471"/>
      <c r="K23" s="471"/>
      <c r="L23" s="471"/>
      <c r="M23" s="471"/>
      <c r="N23" s="471"/>
      <c r="O23" s="471"/>
      <c r="P23" s="471"/>
      <c r="Q23" s="471"/>
      <c r="R23" s="471"/>
      <c r="S23" s="471"/>
      <c r="T23" s="471"/>
      <c r="U23" s="471"/>
      <c r="V23" s="43"/>
    </row>
    <row r="24" spans="1:33" x14ac:dyDescent="0.35">
      <c r="A24" s="475" t="s">
        <v>713</v>
      </c>
      <c r="B24" s="66"/>
      <c r="C24" s="472"/>
      <c r="D24" s="472"/>
      <c r="E24" s="471"/>
      <c r="F24" s="66"/>
      <c r="G24" s="66"/>
      <c r="H24" s="87"/>
      <c r="I24" s="66"/>
      <c r="J24" s="473"/>
      <c r="K24" s="473"/>
      <c r="L24" s="473"/>
      <c r="M24" s="473"/>
      <c r="N24" s="473"/>
      <c r="O24" s="473"/>
      <c r="P24" s="473"/>
      <c r="Q24" s="473"/>
      <c r="R24" s="473"/>
      <c r="S24" s="473"/>
      <c r="T24" s="473"/>
      <c r="U24" s="473"/>
      <c r="V24" s="43"/>
    </row>
    <row r="25" spans="1:33" x14ac:dyDescent="0.35">
      <c r="A25" s="475" t="s">
        <v>712</v>
      </c>
      <c r="B25" s="1526"/>
      <c r="C25" s="320"/>
      <c r="D25" s="320"/>
      <c r="E25" s="320"/>
      <c r="F25" s="320"/>
      <c r="G25" s="1553"/>
      <c r="H25" s="1688"/>
      <c r="I25" s="1184"/>
      <c r="J25" s="473"/>
      <c r="K25" s="473"/>
      <c r="L25" s="473"/>
      <c r="M25" s="473"/>
      <c r="N25" s="473"/>
      <c r="O25" s="473"/>
      <c r="P25" s="473"/>
      <c r="Q25" s="473"/>
      <c r="R25" s="473"/>
      <c r="S25" s="473"/>
      <c r="T25" s="473"/>
      <c r="U25" s="473"/>
      <c r="V25" s="43"/>
    </row>
    <row r="26" spans="1:33" ht="15.5" x14ac:dyDescent="0.35">
      <c r="A26" s="476" t="s">
        <v>711</v>
      </c>
      <c r="B26" s="1526"/>
      <c r="C26" s="1526"/>
      <c r="D26" s="773"/>
      <c r="E26" s="1526"/>
      <c r="F26" s="1526"/>
      <c r="G26" s="1691"/>
      <c r="H26" s="66"/>
      <c r="I26" s="473"/>
      <c r="J26" s="473"/>
      <c r="K26" s="473"/>
      <c r="L26" s="473"/>
      <c r="M26" s="473"/>
      <c r="N26" s="473"/>
      <c r="O26" s="473"/>
      <c r="P26" s="473"/>
      <c r="Q26" s="473"/>
      <c r="R26" s="473"/>
      <c r="S26" s="473"/>
      <c r="T26" s="473"/>
      <c r="U26" s="473"/>
      <c r="V26" s="43"/>
    </row>
    <row r="27" spans="1:33" x14ac:dyDescent="0.35">
      <c r="A27" s="474"/>
      <c r="B27" s="1526"/>
      <c r="C27" s="1526"/>
      <c r="D27" s="471"/>
      <c r="E27" s="1526"/>
      <c r="F27" s="1526"/>
      <c r="G27" s="1184"/>
      <c r="H27" s="473"/>
      <c r="I27" s="473"/>
      <c r="J27" s="473"/>
      <c r="K27" s="473"/>
      <c r="L27" s="473"/>
      <c r="M27" s="473"/>
      <c r="N27" s="473"/>
      <c r="O27" s="473"/>
      <c r="P27" s="473"/>
      <c r="Q27" s="473"/>
      <c r="R27" s="473"/>
      <c r="S27" s="473"/>
      <c r="T27" s="473"/>
      <c r="U27" s="473"/>
      <c r="V27" s="43"/>
    </row>
    <row r="28" spans="1:33" x14ac:dyDescent="0.35">
      <c r="A28" s="178"/>
      <c r="B28" s="1526"/>
      <c r="C28" s="1526"/>
      <c r="D28" s="175"/>
      <c r="E28" s="1526"/>
      <c r="F28" s="1526"/>
      <c r="G28" s="1184"/>
      <c r="H28" s="473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</row>
    <row r="29" spans="1:33" ht="15" customHeight="1" x14ac:dyDescent="0.35">
      <c r="A29" s="178"/>
      <c r="B29" s="48"/>
      <c r="C29" s="1526"/>
      <c r="D29" s="175"/>
      <c r="E29" s="1526"/>
      <c r="F29" s="1526"/>
      <c r="G29" s="1184"/>
      <c r="H29" s="473"/>
      <c r="I29" s="177"/>
      <c r="J29" s="177"/>
      <c r="K29" s="181"/>
      <c r="L29" s="177"/>
      <c r="M29" s="177"/>
      <c r="N29" s="177"/>
      <c r="O29" s="177"/>
      <c r="P29" s="177"/>
      <c r="Q29" s="177"/>
      <c r="R29" s="177"/>
      <c r="S29" s="177"/>
      <c r="T29" s="177"/>
      <c r="U29" s="177"/>
    </row>
    <row r="30" spans="1:33" x14ac:dyDescent="0.35">
      <c r="A30" s="178"/>
      <c r="B30" s="48"/>
      <c r="C30" s="1526"/>
      <c r="D30" s="176"/>
      <c r="E30" s="1526"/>
      <c r="F30" s="1526"/>
      <c r="G30" s="1184"/>
      <c r="H30" s="473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</row>
    <row r="31" spans="1:33" x14ac:dyDescent="0.35">
      <c r="A31" s="14"/>
      <c r="B31" s="48"/>
      <c r="C31" s="1526"/>
      <c r="D31" s="175"/>
      <c r="E31" s="1526"/>
      <c r="F31" s="1526"/>
      <c r="G31" s="1184"/>
      <c r="H31" s="473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</row>
    <row r="32" spans="1:33" x14ac:dyDescent="0.35">
      <c r="A32" s="14"/>
      <c r="B32" s="48"/>
      <c r="C32" s="1526"/>
      <c r="D32" s="175"/>
      <c r="E32" s="1526"/>
      <c r="F32" s="1526"/>
      <c r="G32" s="1184"/>
      <c r="H32" s="473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</row>
    <row r="33" spans="1:21" ht="6.65" customHeight="1" x14ac:dyDescent="0.35">
      <c r="A33" s="179"/>
      <c r="B33" s="48"/>
      <c r="C33" s="1526"/>
      <c r="D33" s="175"/>
      <c r="E33" s="1526"/>
      <c r="F33" s="1526"/>
      <c r="G33" s="66"/>
      <c r="H33" s="66"/>
      <c r="I33" s="179"/>
      <c r="J33" s="179"/>
      <c r="K33" s="177"/>
      <c r="L33" s="179"/>
      <c r="M33" s="179"/>
      <c r="N33" s="179"/>
      <c r="O33" s="179"/>
      <c r="P33" s="179"/>
      <c r="Q33" s="179"/>
      <c r="R33" s="179"/>
      <c r="S33" s="179"/>
      <c r="T33" s="179"/>
      <c r="U33" s="179"/>
    </row>
    <row r="34" spans="1:21" x14ac:dyDescent="0.35">
      <c r="A34" s="14"/>
      <c r="B34" s="48"/>
      <c r="C34" s="1526"/>
      <c r="D34" s="175"/>
      <c r="E34" s="1526"/>
      <c r="F34" s="1526"/>
      <c r="G34" s="1184"/>
      <c r="H34" s="473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77"/>
    </row>
    <row r="35" spans="1:21" x14ac:dyDescent="0.35">
      <c r="A35" s="179"/>
      <c r="B35" s="48"/>
      <c r="C35" s="1526"/>
      <c r="D35" s="175"/>
      <c r="E35" s="1526"/>
      <c r="F35" s="1526"/>
      <c r="G35" s="1184"/>
      <c r="H35" s="473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</row>
    <row r="36" spans="1:21" ht="7.5" customHeight="1" x14ac:dyDescent="0.35">
      <c r="A36" s="179"/>
      <c r="B36" s="48"/>
      <c r="C36" s="1526"/>
      <c r="D36" s="175"/>
      <c r="E36" s="1526"/>
      <c r="F36" s="1526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</row>
    <row r="37" spans="1:21" ht="16.5" customHeight="1" x14ac:dyDescent="0.45">
      <c r="A37" s="14"/>
      <c r="B37" s="48"/>
      <c r="C37" s="1526"/>
      <c r="D37" s="175"/>
      <c r="E37" s="1526"/>
      <c r="F37" s="1526"/>
      <c r="G37" s="1184"/>
      <c r="H37" s="473"/>
      <c r="I37" s="180"/>
      <c r="J37" s="180"/>
      <c r="K37" s="180"/>
      <c r="L37" s="1690"/>
      <c r="M37" s="180"/>
      <c r="N37" s="180"/>
      <c r="O37" s="180"/>
      <c r="P37" s="180"/>
      <c r="Q37" s="180"/>
      <c r="R37" s="180"/>
      <c r="S37" s="180"/>
      <c r="T37" s="180"/>
      <c r="U37" s="180"/>
    </row>
    <row r="38" spans="1:21" x14ac:dyDescent="0.35">
      <c r="A38" s="175"/>
      <c r="B38" s="175"/>
      <c r="C38" s="175"/>
      <c r="D38" s="175"/>
      <c r="E38" s="115"/>
      <c r="F38" s="175"/>
      <c r="G38" s="1184"/>
      <c r="H38" s="473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</row>
    <row r="39" spans="1:21" ht="18.5" x14ac:dyDescent="0.45">
      <c r="A39" s="178"/>
      <c r="B39" s="177"/>
      <c r="C39" s="180"/>
      <c r="D39" s="180"/>
      <c r="E39" s="181"/>
      <c r="F39" s="177"/>
      <c r="G39" s="177"/>
      <c r="H39" s="473"/>
      <c r="I39" s="177"/>
      <c r="J39" s="177"/>
      <c r="K39" s="177"/>
      <c r="L39" s="177"/>
      <c r="M39" s="177"/>
      <c r="N39" s="177"/>
      <c r="O39" s="177"/>
      <c r="P39" s="177"/>
      <c r="Q39" s="177"/>
      <c r="R39" s="177"/>
      <c r="S39" s="177"/>
      <c r="T39" s="177"/>
      <c r="U39" s="177"/>
    </row>
    <row r="40" spans="1:21" x14ac:dyDescent="0.35">
      <c r="A40" s="178"/>
      <c r="B40" s="177"/>
      <c r="C40" s="175"/>
      <c r="D40" s="175"/>
      <c r="E40" s="181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U40" s="177"/>
    </row>
    <row r="41" spans="1:21" x14ac:dyDescent="0.35">
      <c r="A41" s="178"/>
      <c r="B41" s="177"/>
      <c r="C41" s="177"/>
      <c r="D41" s="177"/>
      <c r="E41" s="181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7"/>
      <c r="S41" s="177"/>
      <c r="T41" s="177"/>
      <c r="U41" s="177"/>
    </row>
    <row r="42" spans="1:21" x14ac:dyDescent="0.35">
      <c r="A42" s="178"/>
      <c r="B42" s="177"/>
      <c r="C42" s="177"/>
      <c r="D42" s="177"/>
      <c r="E42" s="181"/>
      <c r="F42" s="177"/>
      <c r="G42" s="177"/>
      <c r="H42" s="177"/>
      <c r="I42" s="177"/>
      <c r="J42" s="177"/>
      <c r="K42" s="177"/>
      <c r="L42" s="177"/>
      <c r="M42" s="177"/>
      <c r="N42" s="177"/>
      <c r="O42" s="177"/>
      <c r="P42" s="177"/>
      <c r="Q42" s="177"/>
      <c r="R42" s="177"/>
      <c r="S42" s="177"/>
      <c r="T42" s="177"/>
      <c r="U42" s="177"/>
    </row>
    <row r="43" spans="1:21" x14ac:dyDescent="0.35">
      <c r="A43" s="178"/>
      <c r="B43" s="177"/>
      <c r="C43" s="177"/>
      <c r="D43" s="177"/>
      <c r="E43" s="181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177"/>
    </row>
    <row r="44" spans="1:21" x14ac:dyDescent="0.35">
      <c r="A44" s="178"/>
      <c r="B44" s="177"/>
      <c r="C44" s="177"/>
      <c r="D44" s="177"/>
      <c r="E44" s="181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7"/>
      <c r="S44" s="177"/>
      <c r="T44" s="177"/>
      <c r="U44" s="177"/>
    </row>
    <row r="45" spans="1:21" x14ac:dyDescent="0.35">
      <c r="A45" s="178"/>
      <c r="B45" s="177"/>
      <c r="C45" s="177"/>
      <c r="D45" s="177"/>
      <c r="E45" s="181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177"/>
    </row>
    <row r="46" spans="1:21" x14ac:dyDescent="0.35">
      <c r="A46" s="14"/>
      <c r="B46" s="177"/>
      <c r="C46" s="177"/>
      <c r="D46" s="177"/>
      <c r="E46" s="181"/>
      <c r="F46" s="177"/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Q46" s="177"/>
      <c r="R46" s="177"/>
      <c r="S46" s="177"/>
      <c r="T46" s="177"/>
      <c r="U46" s="177"/>
    </row>
    <row r="47" spans="1:21" x14ac:dyDescent="0.35">
      <c r="A47" s="179"/>
      <c r="B47" s="179"/>
      <c r="C47" s="177"/>
      <c r="D47" s="177"/>
      <c r="E47" s="181"/>
      <c r="F47" s="179"/>
      <c r="G47" s="179"/>
      <c r="H47" s="179"/>
      <c r="I47" s="179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</row>
    <row r="48" spans="1:21" x14ac:dyDescent="0.35">
      <c r="A48" s="14"/>
      <c r="B48" s="177"/>
      <c r="C48" s="177"/>
      <c r="D48" s="177"/>
      <c r="E48" s="181"/>
      <c r="F48" s="177"/>
      <c r="G48" s="177"/>
      <c r="H48" s="177"/>
      <c r="I48" s="177"/>
      <c r="J48" s="183"/>
      <c r="K48" s="183"/>
      <c r="L48" s="183"/>
      <c r="M48" s="183"/>
      <c r="N48" s="183"/>
      <c r="O48" s="183"/>
      <c r="P48" s="183"/>
      <c r="Q48" s="183"/>
      <c r="R48" s="183"/>
      <c r="S48" s="183"/>
      <c r="T48" s="183"/>
      <c r="U48" s="183"/>
    </row>
    <row r="49" spans="1:21" x14ac:dyDescent="0.35">
      <c r="A49" s="14"/>
      <c r="B49" s="177"/>
      <c r="C49" s="182"/>
      <c r="D49" s="182"/>
      <c r="E49" s="181"/>
      <c r="F49" s="177"/>
      <c r="G49" s="177"/>
      <c r="H49" s="177"/>
      <c r="I49" s="177"/>
      <c r="J49" s="183"/>
      <c r="K49" s="183"/>
      <c r="L49" s="183"/>
      <c r="M49" s="183"/>
      <c r="N49" s="183"/>
      <c r="O49" s="183"/>
      <c r="P49" s="183"/>
      <c r="Q49" s="183"/>
      <c r="R49" s="183"/>
      <c r="S49" s="183"/>
      <c r="T49" s="183"/>
      <c r="U49" s="183"/>
    </row>
    <row r="50" spans="1:21" ht="18.5" x14ac:dyDescent="0.45">
      <c r="A50" s="14"/>
      <c r="B50" s="180"/>
      <c r="C50" s="183"/>
      <c r="D50" s="183"/>
      <c r="E50" s="181"/>
      <c r="F50" s="180"/>
      <c r="G50" s="180"/>
      <c r="H50" s="180"/>
      <c r="I50" s="180"/>
      <c r="J50" s="145"/>
      <c r="K50" s="145"/>
      <c r="L50" s="184"/>
      <c r="M50" s="184"/>
      <c r="N50" s="184"/>
      <c r="O50" s="184"/>
      <c r="P50" s="184"/>
      <c r="Q50" s="184"/>
      <c r="R50" s="184"/>
      <c r="S50" s="184"/>
      <c r="T50" s="184"/>
      <c r="U50" s="184"/>
    </row>
    <row r="51" spans="1:21" x14ac:dyDescent="0.35">
      <c r="A51" s="175"/>
      <c r="B51" s="175"/>
      <c r="C51" s="183"/>
      <c r="D51" s="183"/>
      <c r="E51" s="181"/>
      <c r="F51" s="175"/>
      <c r="G51" s="175"/>
      <c r="H51" s="175"/>
      <c r="I51" s="17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</row>
    <row r="52" spans="1:21" x14ac:dyDescent="0.35">
      <c r="A52" s="178"/>
      <c r="B52" s="177"/>
      <c r="C52" s="184"/>
      <c r="D52" s="184"/>
      <c r="E52" s="181"/>
      <c r="F52" s="177"/>
      <c r="G52" s="177"/>
      <c r="H52" s="177"/>
      <c r="I52" s="177"/>
      <c r="J52" s="185"/>
      <c r="K52" s="185"/>
      <c r="L52" s="185"/>
      <c r="M52" s="185"/>
      <c r="N52" s="185"/>
      <c r="O52" s="185"/>
      <c r="P52" s="185"/>
      <c r="Q52" s="185"/>
      <c r="R52" s="185"/>
      <c r="S52" s="185"/>
      <c r="T52" s="185"/>
      <c r="U52" s="185"/>
    </row>
    <row r="53" spans="1:21" x14ac:dyDescent="0.35">
      <c r="A53" s="178"/>
      <c r="B53" s="177"/>
      <c r="C53" s="115"/>
      <c r="D53" s="115"/>
      <c r="E53" s="181"/>
      <c r="F53" s="177"/>
      <c r="G53" s="177"/>
      <c r="H53" s="177"/>
      <c r="I53" s="177"/>
      <c r="J53" s="185"/>
      <c r="K53" s="185"/>
      <c r="L53" s="185"/>
      <c r="M53" s="185"/>
      <c r="N53" s="185"/>
      <c r="O53" s="185"/>
      <c r="P53" s="185"/>
      <c r="Q53" s="185"/>
      <c r="R53" s="185"/>
      <c r="S53" s="185"/>
      <c r="T53" s="185"/>
      <c r="U53" s="185"/>
    </row>
    <row r="54" spans="1:21" x14ac:dyDescent="0.35">
      <c r="A54" s="178"/>
      <c r="B54" s="177"/>
      <c r="C54" s="185"/>
      <c r="D54" s="185"/>
      <c r="E54" s="181"/>
      <c r="F54" s="177"/>
      <c r="G54" s="177"/>
      <c r="H54" s="177"/>
      <c r="I54" s="177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85"/>
    </row>
    <row r="55" spans="1:21" x14ac:dyDescent="0.35">
      <c r="A55" s="178"/>
      <c r="B55" s="177"/>
      <c r="C55" s="185"/>
      <c r="D55" s="185"/>
      <c r="E55" s="181"/>
      <c r="F55" s="177"/>
      <c r="G55" s="177"/>
      <c r="H55" s="177"/>
      <c r="I55" s="177"/>
      <c r="J55" s="185"/>
      <c r="K55" s="185"/>
      <c r="L55" s="185"/>
      <c r="M55" s="185"/>
      <c r="N55" s="185"/>
      <c r="O55" s="185"/>
      <c r="P55" s="185"/>
      <c r="Q55" s="185"/>
      <c r="R55" s="185"/>
      <c r="S55" s="185"/>
      <c r="T55" s="185"/>
      <c r="U55" s="185"/>
    </row>
    <row r="56" spans="1:21" x14ac:dyDescent="0.35">
      <c r="A56" s="178"/>
      <c r="B56" s="177"/>
      <c r="C56" s="185"/>
      <c r="D56" s="185"/>
      <c r="E56" s="181"/>
      <c r="F56" s="177"/>
      <c r="G56" s="177"/>
      <c r="H56" s="177"/>
      <c r="I56" s="177"/>
      <c r="J56" s="185"/>
      <c r="K56" s="185"/>
      <c r="L56" s="185"/>
      <c r="M56" s="185"/>
      <c r="N56" s="185"/>
      <c r="O56" s="185"/>
      <c r="P56" s="185"/>
      <c r="Q56" s="185"/>
      <c r="R56" s="185"/>
      <c r="S56" s="185"/>
      <c r="T56" s="185"/>
      <c r="U56" s="185"/>
    </row>
    <row r="57" spans="1:21" x14ac:dyDescent="0.35">
      <c r="A57" s="178"/>
      <c r="B57" s="177"/>
      <c r="C57" s="185"/>
      <c r="D57" s="185"/>
      <c r="E57" s="181"/>
      <c r="F57" s="177"/>
      <c r="G57" s="177"/>
      <c r="H57" s="177"/>
      <c r="I57" s="177"/>
      <c r="J57" s="185"/>
      <c r="K57" s="185"/>
      <c r="L57" s="185"/>
      <c r="M57" s="185"/>
      <c r="N57" s="185"/>
      <c r="O57" s="185"/>
      <c r="P57" s="185"/>
      <c r="Q57" s="185"/>
      <c r="R57" s="185"/>
      <c r="S57" s="185"/>
      <c r="T57" s="185"/>
      <c r="U57" s="185"/>
    </row>
    <row r="58" spans="1:21" x14ac:dyDescent="0.35">
      <c r="A58" s="178"/>
      <c r="B58" s="177"/>
      <c r="C58" s="185"/>
      <c r="D58" s="185"/>
      <c r="E58" s="181"/>
      <c r="F58" s="177"/>
      <c r="G58" s="177"/>
      <c r="H58" s="177"/>
      <c r="I58" s="177"/>
      <c r="J58" s="186"/>
      <c r="K58" s="186"/>
      <c r="L58" s="186"/>
      <c r="M58" s="186"/>
      <c r="N58" s="186"/>
      <c r="O58" s="186"/>
      <c r="P58" s="186"/>
      <c r="Q58" s="186"/>
      <c r="R58" s="186"/>
      <c r="S58" s="186"/>
      <c r="T58" s="186"/>
      <c r="U58" s="186"/>
    </row>
    <row r="59" spans="1:21" x14ac:dyDescent="0.35">
      <c r="A59" s="14"/>
      <c r="B59" s="177"/>
      <c r="C59" s="185"/>
      <c r="D59" s="185"/>
      <c r="E59" s="181"/>
      <c r="F59" s="177"/>
      <c r="G59" s="177"/>
      <c r="H59" s="177"/>
      <c r="I59" s="177"/>
      <c r="J59" s="185"/>
      <c r="K59" s="185"/>
      <c r="L59" s="185"/>
      <c r="M59" s="185"/>
      <c r="N59" s="185"/>
      <c r="O59" s="185"/>
      <c r="P59" s="185"/>
      <c r="Q59" s="185"/>
      <c r="R59" s="185"/>
      <c r="S59" s="185"/>
      <c r="T59" s="185"/>
      <c r="U59" s="185"/>
    </row>
    <row r="60" spans="1:21" x14ac:dyDescent="0.35">
      <c r="A60" s="179"/>
      <c r="B60" s="179"/>
      <c r="C60" s="185"/>
      <c r="D60" s="185"/>
      <c r="E60" s="181"/>
      <c r="F60" s="179"/>
      <c r="G60" s="179"/>
      <c r="H60" s="179"/>
      <c r="I60" s="179"/>
      <c r="J60" s="182"/>
      <c r="K60" s="182"/>
      <c r="L60" s="182"/>
      <c r="M60" s="182"/>
      <c r="N60" s="182"/>
      <c r="O60" s="182"/>
      <c r="P60" s="182"/>
      <c r="Q60" s="182"/>
      <c r="R60" s="182"/>
      <c r="S60" s="182"/>
      <c r="T60" s="182"/>
      <c r="U60" s="182"/>
    </row>
    <row r="61" spans="1:21" x14ac:dyDescent="0.35">
      <c r="A61" s="14"/>
      <c r="B61" s="177"/>
      <c r="C61" s="185"/>
      <c r="D61" s="185"/>
      <c r="E61" s="181"/>
      <c r="F61" s="177"/>
      <c r="G61" s="177"/>
      <c r="H61" s="177"/>
      <c r="I61" s="177"/>
      <c r="J61" s="183"/>
      <c r="K61" s="183"/>
      <c r="L61" s="183"/>
      <c r="M61" s="183"/>
      <c r="N61" s="183"/>
      <c r="O61" s="183"/>
      <c r="P61" s="183"/>
      <c r="Q61" s="183"/>
      <c r="R61" s="183"/>
      <c r="S61" s="183"/>
      <c r="T61" s="183"/>
      <c r="U61" s="183"/>
    </row>
    <row r="62" spans="1:21" x14ac:dyDescent="0.35">
      <c r="A62" s="179"/>
      <c r="B62" s="179"/>
      <c r="C62" s="182"/>
      <c r="D62" s="182"/>
      <c r="E62" s="181"/>
      <c r="F62" s="179"/>
      <c r="G62" s="179"/>
      <c r="H62" s="179"/>
      <c r="I62" s="179"/>
      <c r="J62" s="181"/>
      <c r="K62" s="181"/>
      <c r="L62" s="181"/>
      <c r="M62" s="181"/>
      <c r="N62" s="181"/>
      <c r="O62" s="181"/>
      <c r="P62" s="181"/>
      <c r="Q62" s="181"/>
      <c r="R62" s="181"/>
      <c r="S62" s="181"/>
      <c r="T62" s="181"/>
      <c r="U62" s="181"/>
    </row>
    <row r="63" spans="1:21" x14ac:dyDescent="0.35">
      <c r="A63" s="179"/>
      <c r="B63" s="179"/>
      <c r="C63" s="183"/>
      <c r="D63" s="183"/>
      <c r="E63" s="181"/>
      <c r="F63" s="179"/>
      <c r="G63" s="179"/>
      <c r="H63" s="179"/>
      <c r="I63" s="179"/>
      <c r="J63" s="181"/>
      <c r="K63" s="181"/>
      <c r="L63" s="181"/>
      <c r="M63" s="181"/>
      <c r="N63" s="181"/>
      <c r="O63" s="181"/>
      <c r="P63" s="181"/>
      <c r="Q63" s="181"/>
      <c r="R63" s="181"/>
      <c r="S63" s="181"/>
      <c r="T63" s="181"/>
      <c r="U63" s="181"/>
    </row>
    <row r="64" spans="1:21" ht="18.5" x14ac:dyDescent="0.45">
      <c r="A64" s="14"/>
      <c r="B64" s="180"/>
      <c r="C64" s="181"/>
      <c r="D64" s="181"/>
      <c r="E64" s="181"/>
      <c r="F64" s="180"/>
      <c r="G64" s="180"/>
      <c r="H64" s="180"/>
      <c r="I64" s="180"/>
      <c r="J64" s="187"/>
      <c r="K64" s="187"/>
      <c r="L64" s="184"/>
      <c r="M64" s="184"/>
      <c r="N64" s="184"/>
      <c r="O64" s="184"/>
      <c r="P64" s="184"/>
      <c r="Q64" s="184"/>
      <c r="R64" s="184"/>
      <c r="S64" s="184"/>
      <c r="T64" s="184"/>
      <c r="U64" s="184"/>
    </row>
    <row r="65" spans="1:21" x14ac:dyDescent="0.35">
      <c r="A65" s="175"/>
      <c r="B65" s="175"/>
      <c r="C65" s="181"/>
      <c r="D65" s="181"/>
      <c r="E65" s="181"/>
      <c r="F65" s="175"/>
      <c r="G65" s="175"/>
      <c r="H65" s="175"/>
      <c r="I65" s="17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</row>
    <row r="66" spans="1:21" x14ac:dyDescent="0.35">
      <c r="A66" s="178"/>
      <c r="B66" s="177"/>
      <c r="C66" s="188"/>
      <c r="D66" s="188"/>
      <c r="E66" s="181"/>
      <c r="F66" s="177"/>
      <c r="G66" s="177"/>
      <c r="H66" s="177"/>
      <c r="I66" s="177"/>
      <c r="J66" s="185"/>
      <c r="K66" s="185"/>
      <c r="L66" s="185"/>
      <c r="M66" s="185"/>
      <c r="N66" s="185"/>
      <c r="O66" s="185"/>
      <c r="P66" s="185"/>
      <c r="Q66" s="185"/>
      <c r="R66" s="185"/>
      <c r="S66" s="185"/>
      <c r="T66" s="185"/>
      <c r="U66" s="185"/>
    </row>
    <row r="67" spans="1:21" x14ac:dyDescent="0.35">
      <c r="A67" s="178"/>
      <c r="B67" s="177"/>
      <c r="C67" s="115"/>
      <c r="D67" s="115"/>
      <c r="E67" s="181"/>
      <c r="F67" s="177"/>
      <c r="G67" s="177"/>
      <c r="H67" s="177"/>
      <c r="I67" s="177"/>
      <c r="J67" s="185"/>
      <c r="K67" s="185"/>
      <c r="L67" s="185"/>
      <c r="M67" s="185"/>
      <c r="N67" s="185"/>
      <c r="O67" s="185"/>
      <c r="P67" s="185"/>
      <c r="Q67" s="185"/>
      <c r="R67" s="185"/>
      <c r="S67" s="185"/>
      <c r="T67" s="185"/>
      <c r="U67" s="185"/>
    </row>
    <row r="68" spans="1:21" x14ac:dyDescent="0.35">
      <c r="A68" s="178"/>
      <c r="B68" s="177"/>
      <c r="C68" s="185"/>
      <c r="D68" s="185"/>
      <c r="E68" s="181"/>
      <c r="F68" s="177"/>
      <c r="G68" s="177"/>
      <c r="H68" s="177"/>
      <c r="I68" s="177"/>
      <c r="J68" s="185"/>
      <c r="K68" s="185"/>
      <c r="L68" s="185"/>
      <c r="M68" s="185"/>
      <c r="N68" s="185"/>
      <c r="O68" s="185"/>
      <c r="P68" s="185"/>
      <c r="Q68" s="185"/>
      <c r="R68" s="185"/>
      <c r="S68" s="185"/>
      <c r="T68" s="185"/>
      <c r="U68" s="185"/>
    </row>
    <row r="69" spans="1:21" x14ac:dyDescent="0.35">
      <c r="A69" s="178"/>
      <c r="B69" s="177"/>
      <c r="C69" s="185"/>
      <c r="D69" s="185"/>
      <c r="E69" s="181"/>
      <c r="F69" s="177"/>
      <c r="G69" s="177"/>
      <c r="H69" s="177"/>
      <c r="I69" s="177"/>
      <c r="J69" s="185"/>
      <c r="K69" s="185"/>
      <c r="L69" s="185"/>
      <c r="M69" s="185"/>
      <c r="N69" s="185"/>
      <c r="O69" s="185"/>
      <c r="P69" s="185"/>
      <c r="Q69" s="185"/>
      <c r="R69" s="185"/>
      <c r="S69" s="185"/>
      <c r="T69" s="185"/>
      <c r="U69" s="185"/>
    </row>
    <row r="70" spans="1:21" x14ac:dyDescent="0.35">
      <c r="A70" s="178"/>
      <c r="B70" s="177"/>
      <c r="C70" s="185"/>
      <c r="D70" s="185"/>
      <c r="E70" s="181"/>
      <c r="F70" s="177"/>
      <c r="G70" s="177"/>
      <c r="H70" s="177"/>
      <c r="I70" s="177"/>
      <c r="J70" s="185"/>
      <c r="K70" s="185"/>
      <c r="L70" s="185"/>
      <c r="M70" s="185"/>
      <c r="N70" s="185"/>
      <c r="O70" s="185"/>
      <c r="P70" s="185"/>
      <c r="Q70" s="185"/>
      <c r="R70" s="185"/>
      <c r="S70" s="185"/>
      <c r="T70" s="185"/>
      <c r="U70" s="185"/>
    </row>
    <row r="71" spans="1:21" x14ac:dyDescent="0.35">
      <c r="A71" s="178"/>
      <c r="B71" s="177"/>
      <c r="C71" s="185"/>
      <c r="D71" s="185"/>
      <c r="E71" s="181"/>
      <c r="F71" s="177"/>
      <c r="G71" s="177"/>
      <c r="H71" s="177"/>
      <c r="I71" s="177"/>
      <c r="J71" s="185"/>
      <c r="K71" s="185"/>
      <c r="L71" s="185"/>
      <c r="M71" s="185"/>
      <c r="N71" s="185"/>
      <c r="O71" s="185"/>
      <c r="P71" s="185"/>
      <c r="Q71" s="185"/>
      <c r="R71" s="185"/>
      <c r="S71" s="185"/>
      <c r="T71" s="185"/>
      <c r="U71" s="185"/>
    </row>
    <row r="72" spans="1:21" x14ac:dyDescent="0.35">
      <c r="A72" s="178"/>
      <c r="B72" s="177"/>
      <c r="C72" s="185"/>
      <c r="D72" s="185"/>
      <c r="E72" s="181"/>
      <c r="F72" s="177"/>
      <c r="G72" s="177"/>
      <c r="H72" s="177"/>
      <c r="I72" s="177"/>
      <c r="J72" s="186"/>
      <c r="K72" s="186"/>
      <c r="L72" s="186"/>
      <c r="M72" s="186"/>
      <c r="N72" s="186"/>
      <c r="O72" s="186"/>
      <c r="P72" s="186"/>
      <c r="Q72" s="186"/>
      <c r="R72" s="186"/>
      <c r="S72" s="186"/>
      <c r="T72" s="186"/>
      <c r="U72" s="186"/>
    </row>
    <row r="73" spans="1:21" x14ac:dyDescent="0.35">
      <c r="A73" s="14"/>
      <c r="B73" s="177"/>
      <c r="C73" s="185"/>
      <c r="D73" s="185"/>
      <c r="E73" s="181"/>
      <c r="F73" s="177"/>
      <c r="G73" s="177"/>
      <c r="H73" s="177"/>
      <c r="I73" s="177"/>
      <c r="J73" s="185"/>
      <c r="K73" s="185"/>
      <c r="L73" s="185"/>
      <c r="M73" s="185"/>
      <c r="N73" s="185"/>
      <c r="O73" s="185"/>
      <c r="P73" s="185"/>
      <c r="Q73" s="185"/>
      <c r="R73" s="185"/>
      <c r="S73" s="185"/>
      <c r="T73" s="185"/>
      <c r="U73" s="185"/>
    </row>
    <row r="74" spans="1:21" x14ac:dyDescent="0.35">
      <c r="A74" s="179"/>
      <c r="B74" s="179"/>
      <c r="C74" s="185"/>
      <c r="D74" s="185"/>
      <c r="E74" s="181"/>
      <c r="F74" s="179"/>
      <c r="G74" s="179"/>
      <c r="H74" s="179"/>
      <c r="I74" s="179"/>
      <c r="J74" s="182"/>
      <c r="K74" s="182"/>
      <c r="L74" s="182"/>
      <c r="M74" s="182"/>
      <c r="N74" s="182"/>
      <c r="O74" s="182"/>
      <c r="P74" s="182"/>
      <c r="Q74" s="182"/>
      <c r="R74" s="182"/>
      <c r="S74" s="182"/>
      <c r="T74" s="182"/>
      <c r="U74" s="182"/>
    </row>
    <row r="75" spans="1:21" x14ac:dyDescent="0.35">
      <c r="A75" s="14"/>
      <c r="B75" s="177"/>
      <c r="C75" s="185"/>
      <c r="D75" s="185"/>
      <c r="E75" s="181"/>
      <c r="F75" s="177"/>
      <c r="G75" s="177"/>
      <c r="H75" s="177"/>
      <c r="I75" s="177"/>
      <c r="J75" s="183"/>
      <c r="K75" s="183"/>
      <c r="L75" s="183"/>
      <c r="M75" s="183"/>
      <c r="N75" s="183"/>
      <c r="O75" s="183"/>
      <c r="P75" s="183"/>
      <c r="Q75" s="183"/>
      <c r="R75" s="183"/>
      <c r="S75" s="183"/>
      <c r="T75" s="183"/>
      <c r="U75" s="183"/>
    </row>
    <row r="76" spans="1:21" x14ac:dyDescent="0.35">
      <c r="A76" s="14"/>
      <c r="B76" s="177"/>
      <c r="C76" s="182"/>
      <c r="D76" s="182"/>
      <c r="E76" s="181"/>
      <c r="F76" s="177"/>
      <c r="G76" s="177"/>
      <c r="H76" s="177"/>
      <c r="I76" s="177"/>
      <c r="J76" s="183"/>
      <c r="K76" s="183"/>
      <c r="L76" s="183"/>
      <c r="M76" s="183"/>
      <c r="N76" s="183"/>
      <c r="O76" s="183"/>
      <c r="P76" s="183"/>
      <c r="Q76" s="183"/>
      <c r="R76" s="183"/>
      <c r="S76" s="183"/>
      <c r="T76" s="183"/>
      <c r="U76" s="183"/>
    </row>
    <row r="77" spans="1:21" x14ac:dyDescent="0.35">
      <c r="A77" s="179"/>
      <c r="B77" s="179"/>
      <c r="C77" s="183"/>
      <c r="D77" s="183"/>
      <c r="E77" s="181"/>
      <c r="F77" s="179"/>
      <c r="G77" s="179"/>
      <c r="H77" s="179"/>
      <c r="I77" s="179"/>
      <c r="J77" s="187"/>
      <c r="K77" s="187"/>
      <c r="L77" s="187"/>
      <c r="M77" s="187"/>
      <c r="N77" s="187"/>
      <c r="O77" s="187"/>
      <c r="P77" s="187"/>
      <c r="Q77" s="187"/>
      <c r="R77" s="187"/>
      <c r="S77" s="187"/>
      <c r="T77" s="187"/>
      <c r="U77" s="187"/>
    </row>
    <row r="78" spans="1:21" x14ac:dyDescent="0.35">
      <c r="A78" s="66"/>
      <c r="B78" s="66"/>
      <c r="C78" s="183"/>
      <c r="D78" s="183"/>
      <c r="E78" s="181"/>
      <c r="F78" s="66"/>
      <c r="G78" s="66"/>
      <c r="H78" s="66"/>
      <c r="I78" s="66"/>
      <c r="J78" s="181"/>
      <c r="K78" s="181"/>
      <c r="L78" s="181"/>
      <c r="M78" s="181"/>
      <c r="N78" s="181"/>
      <c r="O78" s="181"/>
      <c r="P78" s="181"/>
      <c r="Q78" s="181"/>
      <c r="R78" s="181"/>
      <c r="S78" s="181"/>
      <c r="T78" s="181"/>
      <c r="U78" s="181"/>
    </row>
    <row r="79" spans="1:21" x14ac:dyDescent="0.35">
      <c r="A79" s="66"/>
      <c r="B79" s="66"/>
      <c r="C79" s="189"/>
      <c r="D79" s="189"/>
      <c r="E79" s="181"/>
      <c r="F79" s="66"/>
      <c r="G79" s="66"/>
      <c r="H79" s="66"/>
      <c r="I79" s="66"/>
      <c r="J79" s="181"/>
      <c r="K79" s="181"/>
      <c r="L79" s="181"/>
      <c r="M79" s="181"/>
      <c r="N79" s="181"/>
      <c r="O79" s="181"/>
      <c r="P79" s="181"/>
      <c r="Q79" s="181"/>
      <c r="R79" s="181"/>
      <c r="S79" s="181"/>
      <c r="T79" s="181"/>
      <c r="U79" s="181"/>
    </row>
    <row r="80" spans="1:21" x14ac:dyDescent="0.35">
      <c r="A80" s="66"/>
      <c r="B80" s="66"/>
      <c r="C80" s="181"/>
      <c r="D80" s="181"/>
      <c r="E80" s="181"/>
      <c r="F80" s="66"/>
      <c r="G80" s="66"/>
      <c r="H80" s="66"/>
      <c r="I80" s="66"/>
      <c r="J80" s="181"/>
      <c r="K80" s="181"/>
      <c r="L80" s="181"/>
      <c r="M80" s="181"/>
      <c r="N80" s="181"/>
      <c r="O80" s="181"/>
      <c r="P80" s="181"/>
      <c r="Q80" s="181"/>
      <c r="R80" s="181"/>
      <c r="S80" s="181"/>
      <c r="T80" s="181"/>
      <c r="U80" s="181"/>
    </row>
    <row r="81" spans="3:5" x14ac:dyDescent="0.35">
      <c r="C81" s="181"/>
      <c r="D81" s="181"/>
      <c r="E81" s="181"/>
    </row>
    <row r="82" spans="3:5" x14ac:dyDescent="0.35">
      <c r="C82" s="181"/>
      <c r="D82" s="181"/>
      <c r="E82" s="181"/>
    </row>
  </sheetData>
  <mergeCells count="1">
    <mergeCell ref="C3:K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B130"/>
  <sheetViews>
    <sheetView zoomScale="80" zoomScaleNormal="80" workbookViewId="0">
      <pane xSplit="2" ySplit="8" topLeftCell="C111" activePane="bottomRight" state="frozen"/>
      <selection pane="topRight" activeCell="C1" sqref="C1"/>
      <selection pane="bottomLeft" activeCell="A9" sqref="A9"/>
      <selection pane="bottomRight" activeCell="C3" sqref="C3"/>
    </sheetView>
  </sheetViews>
  <sheetFormatPr defaultColWidth="9.1796875" defaultRowHeight="14.5" x14ac:dyDescent="0.35"/>
  <cols>
    <col min="1" max="1" width="6.1796875" style="106" customWidth="1"/>
    <col min="2" max="2" width="43" style="191" customWidth="1"/>
    <col min="3" max="3" width="10.7265625" style="106" bestFit="1" customWidth="1"/>
    <col min="4" max="4" width="13" style="106" bestFit="1" customWidth="1"/>
    <col min="5" max="5" width="11.54296875" style="106" bestFit="1" customWidth="1"/>
    <col min="6" max="6" width="10.7265625" style="106" bestFit="1" customWidth="1"/>
    <col min="7" max="7" width="13" style="106" bestFit="1" customWidth="1"/>
    <col min="8" max="8" width="11.54296875" style="106" bestFit="1" customWidth="1"/>
    <col min="9" max="9" width="3.1796875" style="107" customWidth="1"/>
    <col min="10" max="10" width="10.7265625" style="106" bestFit="1" customWidth="1"/>
    <col min="11" max="11" width="13" style="106" bestFit="1" customWidth="1"/>
    <col min="12" max="12" width="10.7265625" style="106" bestFit="1" customWidth="1"/>
    <col min="13" max="13" width="4.1796875" style="107" customWidth="1"/>
    <col min="14" max="14" width="10" style="106" bestFit="1" customWidth="1"/>
    <col min="15" max="15" width="12.81640625" style="106" bestFit="1" customWidth="1"/>
    <col min="16" max="17" width="10" style="106" bestFit="1" customWidth="1"/>
    <col min="18" max="18" width="12.81640625" style="106" bestFit="1" customWidth="1"/>
    <col min="19" max="19" width="10" style="106" bestFit="1" customWidth="1"/>
    <col min="20" max="20" width="4.1796875" style="106" customWidth="1"/>
    <col min="21" max="22" width="10.81640625" style="106" bestFit="1" customWidth="1"/>
    <col min="23" max="23" width="11.81640625" style="106" customWidth="1"/>
    <col min="24" max="24" width="4.1796875" customWidth="1"/>
    <col min="25" max="26" width="14.81640625" style="106" bestFit="1" customWidth="1"/>
    <col min="27" max="16384" width="9.1796875" style="106"/>
  </cols>
  <sheetData>
    <row r="1" spans="1:26" ht="18.5" x14ac:dyDescent="0.45">
      <c r="A1" s="2" t="s">
        <v>52</v>
      </c>
    </row>
    <row r="2" spans="1:26" ht="21" x14ac:dyDescent="0.5">
      <c r="A2" s="252" t="s">
        <v>739</v>
      </c>
      <c r="B2" s="3"/>
      <c r="C2" s="3"/>
      <c r="D2" s="3"/>
      <c r="E2" s="3"/>
      <c r="F2" s="3"/>
      <c r="G2" s="3"/>
      <c r="H2" s="3"/>
      <c r="I2" s="192"/>
      <c r="J2" s="3"/>
      <c r="K2" s="3"/>
      <c r="L2" s="3"/>
      <c r="M2" s="192"/>
      <c r="N2" s="3"/>
      <c r="O2" s="3"/>
      <c r="P2" s="3"/>
      <c r="Q2" s="3"/>
      <c r="R2" s="3"/>
      <c r="S2" s="3"/>
    </row>
    <row r="3" spans="1:26" ht="21" x14ac:dyDescent="0.5">
      <c r="A3" s="3" t="s">
        <v>479</v>
      </c>
      <c r="B3" s="193"/>
      <c r="C3" s="1729" t="s">
        <v>700</v>
      </c>
      <c r="D3" s="193"/>
      <c r="E3" s="1729"/>
      <c r="F3" s="193"/>
      <c r="G3" s="193"/>
      <c r="H3" s="193"/>
      <c r="I3" s="194"/>
      <c r="J3" s="193"/>
      <c r="K3" s="193"/>
      <c r="L3" s="1692" t="s">
        <v>760</v>
      </c>
      <c r="M3" s="194"/>
      <c r="N3" s="193"/>
      <c r="O3" s="193"/>
      <c r="P3" s="193"/>
      <c r="Q3" s="193"/>
      <c r="R3" s="193"/>
      <c r="S3" s="193"/>
    </row>
    <row r="4" spans="1:26" ht="14.9" customHeight="1" x14ac:dyDescent="0.35">
      <c r="A4" s="147"/>
      <c r="B4" s="147"/>
      <c r="C4" s="147"/>
      <c r="D4" s="147"/>
      <c r="E4" s="147"/>
      <c r="F4" s="147"/>
      <c r="G4" s="147"/>
      <c r="H4" s="147"/>
      <c r="I4" s="195"/>
      <c r="J4" s="147"/>
      <c r="K4" s="147"/>
      <c r="L4" s="147"/>
      <c r="M4" s="195"/>
      <c r="N4" s="147"/>
      <c r="O4" s="147"/>
      <c r="P4" s="147"/>
      <c r="Q4" s="147"/>
      <c r="R4" s="147"/>
      <c r="S4" s="147"/>
    </row>
    <row r="5" spans="1:26" ht="14.9" customHeight="1" x14ac:dyDescent="0.35">
      <c r="A5" s="147"/>
      <c r="B5" s="147"/>
      <c r="C5" s="147"/>
      <c r="D5" s="147"/>
      <c r="E5" s="147"/>
      <c r="F5" s="147"/>
      <c r="G5" s="147"/>
      <c r="H5" s="147"/>
      <c r="I5" s="195"/>
      <c r="J5" s="147"/>
      <c r="K5" s="147"/>
      <c r="L5" s="147"/>
      <c r="M5" s="195"/>
      <c r="N5" s="147"/>
      <c r="O5" s="147"/>
      <c r="P5" s="147"/>
      <c r="Q5" s="147"/>
      <c r="R5" s="147"/>
      <c r="S5" s="147"/>
    </row>
    <row r="6" spans="1:26" x14ac:dyDescent="0.35">
      <c r="A6" s="147"/>
      <c r="B6" s="147"/>
      <c r="C6" s="147"/>
      <c r="D6" s="147"/>
      <c r="E6" s="147"/>
      <c r="F6" s="147"/>
      <c r="G6" s="147"/>
      <c r="H6" s="147"/>
      <c r="I6" s="195"/>
      <c r="J6" s="147"/>
      <c r="K6" s="147"/>
      <c r="L6" s="147"/>
      <c r="M6" s="195"/>
      <c r="N6" s="147"/>
      <c r="O6" s="147"/>
      <c r="P6" s="147"/>
      <c r="Q6" s="147"/>
      <c r="R6" s="147"/>
      <c r="S6" s="147"/>
    </row>
    <row r="7" spans="1:26" ht="30" customHeight="1" x14ac:dyDescent="0.35">
      <c r="A7" s="102"/>
      <c r="B7" s="477" t="s">
        <v>56</v>
      </c>
      <c r="C7" s="1712">
        <v>2025</v>
      </c>
      <c r="D7" s="1713"/>
      <c r="E7" s="1713"/>
      <c r="F7" s="1712">
        <v>2026</v>
      </c>
      <c r="G7" s="1713"/>
      <c r="H7" s="1713"/>
      <c r="I7" s="478"/>
      <c r="J7" s="1712" t="s">
        <v>725</v>
      </c>
      <c r="K7" s="1713"/>
      <c r="L7" s="1714"/>
      <c r="M7" s="7"/>
      <c r="N7" s="1712" t="s">
        <v>715</v>
      </c>
      <c r="O7" s="1713"/>
      <c r="P7" s="1714"/>
      <c r="Q7" s="1712" t="s">
        <v>716</v>
      </c>
      <c r="R7" s="1713"/>
      <c r="S7" s="1714"/>
      <c r="T7" s="102"/>
      <c r="U7" s="1712" t="s">
        <v>557</v>
      </c>
      <c r="V7" s="1713"/>
      <c r="W7" s="1714"/>
      <c r="X7" s="43"/>
      <c r="Y7" s="1708" t="s">
        <v>558</v>
      </c>
      <c r="Z7" s="1709"/>
    </row>
    <row r="8" spans="1:26" ht="44" thickBot="1" x14ac:dyDescent="0.4">
      <c r="A8" s="1178" t="s">
        <v>55</v>
      </c>
      <c r="B8" s="196" t="s">
        <v>480</v>
      </c>
      <c r="C8" s="197" t="s">
        <v>481</v>
      </c>
      <c r="D8" s="198" t="s">
        <v>482</v>
      </c>
      <c r="E8" s="1442" t="s">
        <v>33</v>
      </c>
      <c r="F8" s="197" t="s">
        <v>481</v>
      </c>
      <c r="G8" s="198" t="s">
        <v>482</v>
      </c>
      <c r="H8" s="199" t="s">
        <v>33</v>
      </c>
      <c r="I8" s="200"/>
      <c r="J8" s="197" t="s">
        <v>481</v>
      </c>
      <c r="K8" s="198" t="s">
        <v>482</v>
      </c>
      <c r="L8" s="199" t="s">
        <v>33</v>
      </c>
      <c r="M8" s="200"/>
      <c r="N8" s="197" t="s">
        <v>481</v>
      </c>
      <c r="O8" s="198" t="s">
        <v>482</v>
      </c>
      <c r="P8" s="1442" t="s">
        <v>33</v>
      </c>
      <c r="Q8" s="197" t="s">
        <v>481</v>
      </c>
      <c r="R8" s="198" t="s">
        <v>482</v>
      </c>
      <c r="S8" s="199" t="s">
        <v>33</v>
      </c>
      <c r="T8" s="102"/>
      <c r="U8" s="201">
        <v>2025</v>
      </c>
      <c r="V8" s="201">
        <v>2026</v>
      </c>
      <c r="W8" s="201" t="s">
        <v>719</v>
      </c>
      <c r="X8" s="43"/>
      <c r="Y8" s="201" t="s">
        <v>720</v>
      </c>
      <c r="Z8" s="201" t="s">
        <v>721</v>
      </c>
    </row>
    <row r="9" spans="1:26" ht="15" thickTop="1" x14ac:dyDescent="0.35">
      <c r="A9" s="479" t="s">
        <v>57</v>
      </c>
      <c r="B9" s="5" t="s">
        <v>20</v>
      </c>
      <c r="C9" s="911">
        <f>SUMIFS('7C Aurora total (R)'!$D$1:$D$85,'7C Aurora total (R)'!$C$1:$C$85,'4C Summary by resource (R)'!$B9)</f>
        <v>0</v>
      </c>
      <c r="D9" s="911">
        <f>SUMIFS('8C Not in Aurora (R)'!$C$1:$C$37,'8C Not in Aurora (R)'!$B$1:$B$37,'4C Summary by resource (R)'!$B9)</f>
        <v>0</v>
      </c>
      <c r="E9" s="1443">
        <f>C9+D9</f>
        <v>0</v>
      </c>
      <c r="F9" s="1058">
        <f>SUMIFS('7C Aurora total (R)'!$E$1:$E$85,'7C Aurora total (R)'!$C$1:$C$85,'4C Summary by resource (R)'!$B9)</f>
        <v>0</v>
      </c>
      <c r="G9" s="911">
        <f>SUMIFS('8C Not in Aurora (R)'!$D$1:$D$37,'8C Not in Aurora (R)'!$B$1:$B$37,'4C Summary by resource (R)'!$B9)</f>
        <v>0</v>
      </c>
      <c r="H9" s="1054">
        <f>F9+G9</f>
        <v>0</v>
      </c>
      <c r="I9" s="1055"/>
      <c r="J9" s="911">
        <v>0</v>
      </c>
      <c r="K9" s="911">
        <v>0</v>
      </c>
      <c r="L9" s="1054">
        <v>0</v>
      </c>
      <c r="M9" s="1056"/>
      <c r="N9" s="911">
        <f t="shared" ref="N9:N35" si="0">C9-J9</f>
        <v>0</v>
      </c>
      <c r="O9" s="911">
        <f t="shared" ref="O9:O35" si="1">D9-K9</f>
        <v>0</v>
      </c>
      <c r="P9" s="1443">
        <f t="shared" ref="P9:P35" si="2">E9-L9</f>
        <v>0</v>
      </c>
      <c r="Q9" s="1058">
        <f>F9-C9</f>
        <v>0</v>
      </c>
      <c r="R9" s="911">
        <f t="shared" ref="R9:R69" si="3">G9-D9</f>
        <v>0</v>
      </c>
      <c r="S9" s="1054">
        <f t="shared" ref="S9:S69" si="4">H9-E9</f>
        <v>0</v>
      </c>
      <c r="T9" s="102"/>
      <c r="U9" s="203" t="s">
        <v>757</v>
      </c>
      <c r="V9" s="204" t="s">
        <v>757</v>
      </c>
      <c r="W9" s="205" t="s">
        <v>757</v>
      </c>
      <c r="X9" s="43"/>
      <c r="Y9" s="203" t="s">
        <v>757</v>
      </c>
      <c r="Z9" s="205" t="s">
        <v>757</v>
      </c>
    </row>
    <row r="10" spans="1:26" x14ac:dyDescent="0.35">
      <c r="A10" s="479" t="s">
        <v>57</v>
      </c>
      <c r="B10" s="5" t="s">
        <v>22</v>
      </c>
      <c r="C10" s="911">
        <f>SUMIFS('7C Aurora total (R)'!$D$1:$D$85,'7C Aurora total (R)'!$C$1:$C$85,'4C Summary by resource (R)'!$B10)</f>
        <v>0</v>
      </c>
      <c r="D10" s="911">
        <f>SUMIFS('8C Not in Aurora (R)'!$C$1:$C$37,'8C Not in Aurora (R)'!$B$1:$B$37,'4C Summary by resource (R)'!$B10)</f>
        <v>0</v>
      </c>
      <c r="E10" s="911">
        <f t="shared" ref="E10:E63" si="5">C10+D10</f>
        <v>0</v>
      </c>
      <c r="F10" s="1058">
        <f>SUMIFS('7C Aurora total (R)'!$E$1:$E$85,'7C Aurora total (R)'!$C$1:$C$85,'4C Summary by resource (R)'!$B10)</f>
        <v>0</v>
      </c>
      <c r="G10" s="911">
        <f>SUMIFS('8C Not in Aurora (R)'!$D$1:$D$37,'8C Not in Aurora (R)'!$B$1:$B$37,'4C Summary by resource (R)'!$B10)</f>
        <v>0</v>
      </c>
      <c r="H10" s="1057">
        <f t="shared" ref="H10:H69" si="6">F10+G10</f>
        <v>0</v>
      </c>
      <c r="I10" s="1055"/>
      <c r="J10" s="911">
        <v>0</v>
      </c>
      <c r="K10" s="911">
        <v>0</v>
      </c>
      <c r="L10" s="1057">
        <v>0</v>
      </c>
      <c r="M10" s="1056"/>
      <c r="N10" s="911">
        <f t="shared" si="0"/>
        <v>0</v>
      </c>
      <c r="O10" s="911">
        <f t="shared" si="1"/>
        <v>0</v>
      </c>
      <c r="P10" s="911">
        <f t="shared" si="2"/>
        <v>0</v>
      </c>
      <c r="Q10" s="1058">
        <f t="shared" ref="Q10:Q69" si="7">F10-C10</f>
        <v>0</v>
      </c>
      <c r="R10" s="911">
        <f t="shared" si="3"/>
        <v>0</v>
      </c>
      <c r="S10" s="1057">
        <f t="shared" si="4"/>
        <v>0</v>
      </c>
      <c r="T10" s="102"/>
      <c r="U10" s="207" t="s">
        <v>757</v>
      </c>
      <c r="V10" s="1417" t="s">
        <v>757</v>
      </c>
      <c r="W10" s="208" t="s">
        <v>757</v>
      </c>
      <c r="X10" s="43"/>
      <c r="Y10" s="207" t="s">
        <v>757</v>
      </c>
      <c r="Z10" s="208" t="s">
        <v>757</v>
      </c>
    </row>
    <row r="11" spans="1:26" ht="15" thickBot="1" x14ac:dyDescent="0.4">
      <c r="A11" s="479" t="s">
        <v>57</v>
      </c>
      <c r="B11" s="5" t="s">
        <v>45</v>
      </c>
      <c r="C11" s="1058">
        <f>SUMIFS('7C Aurora total (R)'!$D$1:$D$85,'7C Aurora total (R)'!$C$1:$C$85,'4C Summary by resource (R)'!$B11)</f>
        <v>0</v>
      </c>
      <c r="D11" s="911">
        <f>SUMIFS('8C Not in Aurora (R)'!$C$1:$C$37,'8C Not in Aurora (R)'!$B$1:$B$37,'4C Summary by resource (R)'!$B11)</f>
        <v>0</v>
      </c>
      <c r="E11" s="911">
        <f t="shared" si="5"/>
        <v>0</v>
      </c>
      <c r="F11" s="1058">
        <f>SUMIFS('7C Aurora total (R)'!$E$1:$E$85,'7C Aurora total (R)'!$C$1:$C$85,'4C Summary by resource (R)'!$B11)</f>
        <v>0</v>
      </c>
      <c r="G11" s="911">
        <f>SUMIFS('8C Not in Aurora (R)'!$D$1:$D$37,'8C Not in Aurora (R)'!$B$1:$B$37,'4C Summary by resource (R)'!$B11)</f>
        <v>0</v>
      </c>
      <c r="H11" s="1057">
        <f t="shared" si="6"/>
        <v>0</v>
      </c>
      <c r="I11" s="1055"/>
      <c r="J11" s="911">
        <v>0</v>
      </c>
      <c r="K11" s="911">
        <v>0</v>
      </c>
      <c r="L11" s="1057">
        <v>0</v>
      </c>
      <c r="M11" s="1056"/>
      <c r="N11" s="911">
        <f t="shared" si="0"/>
        <v>0</v>
      </c>
      <c r="O11" s="911">
        <f t="shared" si="1"/>
        <v>0</v>
      </c>
      <c r="P11" s="911">
        <f t="shared" si="2"/>
        <v>0</v>
      </c>
      <c r="Q11" s="1058">
        <f t="shared" si="7"/>
        <v>0</v>
      </c>
      <c r="R11" s="911">
        <f t="shared" si="3"/>
        <v>0</v>
      </c>
      <c r="S11" s="1057">
        <f t="shared" si="4"/>
        <v>0</v>
      </c>
      <c r="T11" s="102"/>
      <c r="U11" s="210" t="s">
        <v>757</v>
      </c>
      <c r="V11" s="1418" t="s">
        <v>757</v>
      </c>
      <c r="W11" s="211" t="s">
        <v>757</v>
      </c>
      <c r="X11" s="43"/>
      <c r="Y11" s="210" t="s">
        <v>757</v>
      </c>
      <c r="Z11" s="211" t="s">
        <v>757</v>
      </c>
    </row>
    <row r="12" spans="1:26" ht="15.5" thickTop="1" thickBot="1" x14ac:dyDescent="0.4">
      <c r="A12" s="479" t="s">
        <v>57</v>
      </c>
      <c r="B12" s="5" t="s">
        <v>2</v>
      </c>
      <c r="C12" s="911">
        <f>SUMIFS('7C Aurora total (R)'!$D$1:$D$85,'7C Aurora total (R)'!$C$1:$C$85,'4C Summary by resource (R)'!$B12)</f>
        <v>0</v>
      </c>
      <c r="D12" s="911">
        <f>SUMIFS('8C Not in Aurora (R)'!$C$1:$C$37,'8C Not in Aurora (R)'!$B$1:$B$37,'4C Summary by resource (R)'!$B12)</f>
        <v>0</v>
      </c>
      <c r="E12" s="911">
        <f t="shared" si="5"/>
        <v>0</v>
      </c>
      <c r="F12" s="1058">
        <f>SUMIFS('7C Aurora total (R)'!$E$1:$E$85,'7C Aurora total (R)'!$C$1:$C$85,'4C Summary by resource (R)'!$B12)</f>
        <v>0</v>
      </c>
      <c r="G12" s="911">
        <f>SUMIFS('8C Not in Aurora (R)'!$D$1:$D$37,'8C Not in Aurora (R)'!$B$1:$B$37,'4C Summary by resource (R)'!$B12)</f>
        <v>0</v>
      </c>
      <c r="H12" s="1057">
        <f t="shared" si="6"/>
        <v>0</v>
      </c>
      <c r="I12" s="1055"/>
      <c r="J12" s="911">
        <v>0</v>
      </c>
      <c r="K12" s="911">
        <v>0</v>
      </c>
      <c r="L12" s="1057">
        <v>0</v>
      </c>
      <c r="M12" s="1056"/>
      <c r="N12" s="1059">
        <f t="shared" si="0"/>
        <v>0</v>
      </c>
      <c r="O12" s="1059">
        <f t="shared" si="1"/>
        <v>0</v>
      </c>
      <c r="P12" s="1059">
        <f t="shared" si="2"/>
        <v>0</v>
      </c>
      <c r="Q12" s="1446">
        <f t="shared" si="7"/>
        <v>0</v>
      </c>
      <c r="R12" s="1059">
        <f t="shared" si="3"/>
        <v>0</v>
      </c>
      <c r="S12" s="1060">
        <f t="shared" si="4"/>
        <v>0</v>
      </c>
      <c r="T12" s="103"/>
      <c r="U12" s="209">
        <f>SUMIFS('7C Aurora total (R)'!D$91:D$167,'7C Aurora total (R)'!$C$91:$C$167,'4C Summary by resource (R)'!$B12)</f>
        <v>-228254</v>
      </c>
      <c r="V12" s="209">
        <f>SUMIFS('7C Aurora total (R)'!E$91:E$167,'7C Aurora total (R)'!$C$91:$C$167,'4C Summary by resource (R)'!$B12)</f>
        <v>-228886</v>
      </c>
      <c r="W12" s="206">
        <v>-257989.81</v>
      </c>
      <c r="X12" s="43"/>
      <c r="Y12" s="283">
        <f t="shared" ref="Y12:Y16" si="8">U12-W12</f>
        <v>29735.809999999998</v>
      </c>
      <c r="Z12" s="283">
        <f t="shared" ref="Z12:Z69" si="9">V12-U12</f>
        <v>-632</v>
      </c>
    </row>
    <row r="13" spans="1:26" ht="15" thickTop="1" x14ac:dyDescent="0.35">
      <c r="A13" s="479" t="s">
        <v>57</v>
      </c>
      <c r="B13" s="5" t="s">
        <v>43</v>
      </c>
      <c r="C13" s="236" t="s">
        <v>757</v>
      </c>
      <c r="D13" s="72" t="s">
        <v>757</v>
      </c>
      <c r="E13" s="72" t="s">
        <v>757</v>
      </c>
      <c r="F13" s="1299" t="s">
        <v>757</v>
      </c>
      <c r="G13" s="72" t="s">
        <v>757</v>
      </c>
      <c r="H13" s="73" t="s">
        <v>757</v>
      </c>
      <c r="I13" s="911"/>
      <c r="J13" s="236" t="s">
        <v>757</v>
      </c>
      <c r="K13" s="72" t="s">
        <v>757</v>
      </c>
      <c r="L13" s="73" t="s">
        <v>757</v>
      </c>
      <c r="M13" s="534"/>
      <c r="N13" s="1421" t="s">
        <v>757</v>
      </c>
      <c r="O13" s="1422" t="s">
        <v>757</v>
      </c>
      <c r="P13" s="1422" t="s">
        <v>757</v>
      </c>
      <c r="Q13" s="1447" t="s">
        <v>757</v>
      </c>
      <c r="R13" s="1422" t="s">
        <v>757</v>
      </c>
      <c r="S13" s="1423" t="s">
        <v>757</v>
      </c>
      <c r="T13" s="480"/>
      <c r="U13" s="209">
        <f>SUMIFS('7C Aurora total (R)'!D$91:D$167,'7C Aurora total (R)'!$C$91:$C$167,'4C Summary by resource (R)'!$B13)</f>
        <v>468210</v>
      </c>
      <c r="V13" s="209">
        <f>SUMIFS('7C Aurora total (R)'!E$91:E$167,'7C Aurora total (R)'!$C$91:$C$167,'4C Summary by resource (R)'!$B13)</f>
        <v>468225</v>
      </c>
      <c r="W13" s="206">
        <v>481876.78</v>
      </c>
      <c r="X13" s="43"/>
      <c r="Y13" s="202">
        <f t="shared" si="8"/>
        <v>-13666.780000000028</v>
      </c>
      <c r="Z13" s="202">
        <f t="shared" si="9"/>
        <v>15</v>
      </c>
    </row>
    <row r="14" spans="1:26" x14ac:dyDescent="0.35">
      <c r="A14" s="479" t="s">
        <v>57</v>
      </c>
      <c r="B14" s="5" t="s">
        <v>31</v>
      </c>
      <c r="C14" s="237" t="s">
        <v>757</v>
      </c>
      <c r="D14" s="74" t="s">
        <v>757</v>
      </c>
      <c r="E14" s="74" t="s">
        <v>757</v>
      </c>
      <c r="F14" s="1249" t="s">
        <v>757</v>
      </c>
      <c r="G14" s="74" t="s">
        <v>757</v>
      </c>
      <c r="H14" s="75" t="s">
        <v>757</v>
      </c>
      <c r="I14" s="911"/>
      <c r="J14" s="237" t="s">
        <v>757</v>
      </c>
      <c r="K14" s="74" t="s">
        <v>757</v>
      </c>
      <c r="L14" s="75" t="s">
        <v>757</v>
      </c>
      <c r="M14" s="534"/>
      <c r="N14" s="237" t="s">
        <v>757</v>
      </c>
      <c r="O14" s="74" t="s">
        <v>757</v>
      </c>
      <c r="P14" s="74" t="s">
        <v>757</v>
      </c>
      <c r="Q14" s="1249" t="s">
        <v>757</v>
      </c>
      <c r="R14" s="74" t="s">
        <v>757</v>
      </c>
      <c r="S14" s="75" t="s">
        <v>757</v>
      </c>
      <c r="T14" s="480"/>
      <c r="U14" s="209">
        <f>SUMIFS('7C Aurora total (R)'!D$91:D$167,'7C Aurora total (R)'!$C$91:$C$167,'4C Summary by resource (R)'!$B14)</f>
        <v>894107</v>
      </c>
      <c r="V14" s="209">
        <f>SUMIFS('7C Aurora total (R)'!E$91:E$167,'7C Aurora total (R)'!$C$91:$C$167,'4C Summary by resource (R)'!$B14)</f>
        <v>894435</v>
      </c>
      <c r="W14" s="206">
        <v>898778.30999999994</v>
      </c>
      <c r="X14" s="43"/>
      <c r="Y14" s="202">
        <f t="shared" si="8"/>
        <v>-4671.3099999999395</v>
      </c>
      <c r="Z14" s="202">
        <f t="shared" si="9"/>
        <v>328</v>
      </c>
    </row>
    <row r="15" spans="1:26" x14ac:dyDescent="0.35">
      <c r="A15" s="479" t="s">
        <v>57</v>
      </c>
      <c r="B15" s="5" t="s">
        <v>30</v>
      </c>
      <c r="C15" s="237" t="s">
        <v>757</v>
      </c>
      <c r="D15" s="74" t="s">
        <v>757</v>
      </c>
      <c r="E15" s="74" t="s">
        <v>757</v>
      </c>
      <c r="F15" s="1249" t="s">
        <v>757</v>
      </c>
      <c r="G15" s="74" t="s">
        <v>757</v>
      </c>
      <c r="H15" s="75" t="s">
        <v>757</v>
      </c>
      <c r="I15" s="911"/>
      <c r="J15" s="237" t="s">
        <v>757</v>
      </c>
      <c r="K15" s="74" t="s">
        <v>757</v>
      </c>
      <c r="L15" s="75" t="s">
        <v>757</v>
      </c>
      <c r="M15" s="534"/>
      <c r="N15" s="237" t="s">
        <v>757</v>
      </c>
      <c r="O15" s="74" t="s">
        <v>757</v>
      </c>
      <c r="P15" s="74" t="s">
        <v>757</v>
      </c>
      <c r="Q15" s="1249" t="s">
        <v>757</v>
      </c>
      <c r="R15" s="74" t="s">
        <v>757</v>
      </c>
      <c r="S15" s="75" t="s">
        <v>757</v>
      </c>
      <c r="T15" s="480"/>
      <c r="U15" s="209">
        <f>SUMIFS('7C Aurora total (R)'!D$91:D$167,'7C Aurora total (R)'!$C$91:$C$167,'4C Summary by resource (R)'!$B15)</f>
        <v>2078265</v>
      </c>
      <c r="V15" s="209">
        <f>SUMIFS('7C Aurora total (R)'!E$91:E$167,'7C Aurora total (R)'!$C$91:$C$167,'4C Summary by resource (R)'!$B15)</f>
        <v>2076112</v>
      </c>
      <c r="W15" s="206">
        <v>2088591.3</v>
      </c>
      <c r="X15" s="43"/>
      <c r="Y15" s="202">
        <f t="shared" si="8"/>
        <v>-10326.300000000047</v>
      </c>
      <c r="Z15" s="202">
        <f t="shared" si="9"/>
        <v>-2153</v>
      </c>
    </row>
    <row r="16" spans="1:26" ht="15" thickBot="1" x14ac:dyDescent="0.4">
      <c r="A16" s="479" t="s">
        <v>57</v>
      </c>
      <c r="B16" s="5" t="s">
        <v>32</v>
      </c>
      <c r="C16" s="237" t="s">
        <v>757</v>
      </c>
      <c r="D16" s="74" t="s">
        <v>757</v>
      </c>
      <c r="E16" s="74" t="s">
        <v>757</v>
      </c>
      <c r="F16" s="1249" t="s">
        <v>757</v>
      </c>
      <c r="G16" s="74" t="s">
        <v>757</v>
      </c>
      <c r="H16" s="75" t="s">
        <v>757</v>
      </c>
      <c r="I16" s="911"/>
      <c r="J16" s="237" t="s">
        <v>757</v>
      </c>
      <c r="K16" s="74" t="s">
        <v>757</v>
      </c>
      <c r="L16" s="75" t="s">
        <v>757</v>
      </c>
      <c r="M16" s="534"/>
      <c r="N16" s="237" t="s">
        <v>757</v>
      </c>
      <c r="O16" s="74" t="s">
        <v>757</v>
      </c>
      <c r="P16" s="74" t="s">
        <v>757</v>
      </c>
      <c r="Q16" s="1249" t="s">
        <v>757</v>
      </c>
      <c r="R16" s="74" t="s">
        <v>757</v>
      </c>
      <c r="S16" s="75" t="s">
        <v>757</v>
      </c>
      <c r="T16" s="480"/>
      <c r="U16" s="209">
        <f>SUMIFS('7C Aurora total (R)'!D$91:D$167,'7C Aurora total (R)'!$C$91:$C$167,'4C Summary by resource (R)'!$B16)</f>
        <v>779753</v>
      </c>
      <c r="V16" s="209">
        <f>SUMIFS('7C Aurora total (R)'!E$91:E$167,'7C Aurora total (R)'!$C$91:$C$167,'4C Summary by resource (R)'!$B16)</f>
        <v>822588</v>
      </c>
      <c r="W16" s="206">
        <v>842297.84997264657</v>
      </c>
      <c r="X16" s="43"/>
      <c r="Y16" s="284">
        <f t="shared" si="8"/>
        <v>-62544.849972646567</v>
      </c>
      <c r="Z16" s="284">
        <f t="shared" si="9"/>
        <v>42835</v>
      </c>
    </row>
    <row r="17" spans="1:28" ht="15" thickTop="1" x14ac:dyDescent="0.35">
      <c r="A17" s="479">
        <v>501</v>
      </c>
      <c r="B17" s="5" t="s">
        <v>37</v>
      </c>
      <c r="C17" s="237" t="s">
        <v>757</v>
      </c>
      <c r="D17" s="74" t="s">
        <v>757</v>
      </c>
      <c r="E17" s="74" t="s">
        <v>757</v>
      </c>
      <c r="F17" s="1249" t="s">
        <v>757</v>
      </c>
      <c r="G17" s="74" t="s">
        <v>757</v>
      </c>
      <c r="H17" s="75" t="s">
        <v>757</v>
      </c>
      <c r="I17" s="911"/>
      <c r="J17" s="237" t="s">
        <v>757</v>
      </c>
      <c r="K17" s="74" t="s">
        <v>757</v>
      </c>
      <c r="L17" s="75" t="s">
        <v>757</v>
      </c>
      <c r="M17" s="534"/>
      <c r="N17" s="237" t="s">
        <v>757</v>
      </c>
      <c r="O17" s="74" t="s">
        <v>757</v>
      </c>
      <c r="P17" s="74" t="s">
        <v>757</v>
      </c>
      <c r="Q17" s="1249" t="s">
        <v>757</v>
      </c>
      <c r="R17" s="74" t="s">
        <v>757</v>
      </c>
      <c r="S17" s="75" t="s">
        <v>757</v>
      </c>
      <c r="T17" s="102"/>
      <c r="U17" s="203" t="s">
        <v>757</v>
      </c>
      <c r="V17" s="204" t="s">
        <v>757</v>
      </c>
      <c r="W17" s="205" t="s">
        <v>757</v>
      </c>
      <c r="X17" s="43"/>
      <c r="Y17" s="203" t="s">
        <v>757</v>
      </c>
      <c r="Z17" s="205" t="s">
        <v>757</v>
      </c>
    </row>
    <row r="18" spans="1:28" x14ac:dyDescent="0.35">
      <c r="A18" s="479">
        <v>547</v>
      </c>
      <c r="B18" s="5" t="s">
        <v>26</v>
      </c>
      <c r="C18" s="237" t="s">
        <v>757</v>
      </c>
      <c r="D18" s="74" t="s">
        <v>757</v>
      </c>
      <c r="E18" s="74" t="s">
        <v>757</v>
      </c>
      <c r="F18" s="1249" t="s">
        <v>757</v>
      </c>
      <c r="G18" s="74" t="s">
        <v>757</v>
      </c>
      <c r="H18" s="75" t="s">
        <v>757</v>
      </c>
      <c r="I18" s="911"/>
      <c r="J18" s="237" t="s">
        <v>757</v>
      </c>
      <c r="K18" s="74" t="s">
        <v>757</v>
      </c>
      <c r="L18" s="75" t="s">
        <v>757</v>
      </c>
      <c r="M18" s="534"/>
      <c r="N18" s="237" t="s">
        <v>757</v>
      </c>
      <c r="O18" s="74" t="s">
        <v>757</v>
      </c>
      <c r="P18" s="74" t="s">
        <v>757</v>
      </c>
      <c r="Q18" s="1249" t="s">
        <v>757</v>
      </c>
      <c r="R18" s="74" t="s">
        <v>757</v>
      </c>
      <c r="S18" s="75" t="s">
        <v>757</v>
      </c>
      <c r="T18" s="102"/>
      <c r="U18" s="207" t="s">
        <v>757</v>
      </c>
      <c r="V18" s="1417" t="s">
        <v>757</v>
      </c>
      <c r="W18" s="208" t="s">
        <v>757</v>
      </c>
      <c r="X18" s="43"/>
      <c r="Y18" s="207" t="s">
        <v>757</v>
      </c>
      <c r="Z18" s="208" t="s">
        <v>757</v>
      </c>
      <c r="AB18" s="318"/>
    </row>
    <row r="19" spans="1:28" x14ac:dyDescent="0.35">
      <c r="A19" s="479">
        <v>547</v>
      </c>
      <c r="B19" s="5" t="s">
        <v>27</v>
      </c>
      <c r="C19" s="237" t="s">
        <v>757</v>
      </c>
      <c r="D19" s="74" t="s">
        <v>757</v>
      </c>
      <c r="E19" s="74" t="s">
        <v>757</v>
      </c>
      <c r="F19" s="1249" t="s">
        <v>757</v>
      </c>
      <c r="G19" s="74" t="s">
        <v>757</v>
      </c>
      <c r="H19" s="75" t="s">
        <v>757</v>
      </c>
      <c r="I19" s="911"/>
      <c r="J19" s="237" t="s">
        <v>757</v>
      </c>
      <c r="K19" s="74" t="s">
        <v>757</v>
      </c>
      <c r="L19" s="75" t="s">
        <v>757</v>
      </c>
      <c r="M19" s="534"/>
      <c r="N19" s="237" t="s">
        <v>757</v>
      </c>
      <c r="O19" s="74" t="s">
        <v>757</v>
      </c>
      <c r="P19" s="74" t="s">
        <v>757</v>
      </c>
      <c r="Q19" s="1249" t="s">
        <v>757</v>
      </c>
      <c r="R19" s="74" t="s">
        <v>757</v>
      </c>
      <c r="S19" s="75" t="s">
        <v>757</v>
      </c>
      <c r="T19" s="102"/>
      <c r="U19" s="207" t="s">
        <v>757</v>
      </c>
      <c r="V19" s="1417" t="s">
        <v>757</v>
      </c>
      <c r="W19" s="208" t="s">
        <v>757</v>
      </c>
      <c r="X19" s="43"/>
      <c r="Y19" s="207" t="s">
        <v>757</v>
      </c>
      <c r="Z19" s="208" t="s">
        <v>757</v>
      </c>
      <c r="AB19" s="318"/>
    </row>
    <row r="20" spans="1:28" x14ac:dyDescent="0.35">
      <c r="A20" s="479">
        <v>547</v>
      </c>
      <c r="B20" s="5" t="s">
        <v>24</v>
      </c>
      <c r="C20" s="237" t="s">
        <v>757</v>
      </c>
      <c r="D20" s="74" t="s">
        <v>757</v>
      </c>
      <c r="E20" s="74" t="s">
        <v>757</v>
      </c>
      <c r="F20" s="1249" t="s">
        <v>757</v>
      </c>
      <c r="G20" s="74" t="s">
        <v>757</v>
      </c>
      <c r="H20" s="75" t="s">
        <v>757</v>
      </c>
      <c r="I20" s="911"/>
      <c r="J20" s="237" t="s">
        <v>757</v>
      </c>
      <c r="K20" s="74" t="s">
        <v>757</v>
      </c>
      <c r="L20" s="75" t="s">
        <v>757</v>
      </c>
      <c r="M20" s="534"/>
      <c r="N20" s="237" t="s">
        <v>757</v>
      </c>
      <c r="O20" s="74" t="s">
        <v>757</v>
      </c>
      <c r="P20" s="74" t="s">
        <v>757</v>
      </c>
      <c r="Q20" s="1249" t="s">
        <v>757</v>
      </c>
      <c r="R20" s="74" t="s">
        <v>757</v>
      </c>
      <c r="S20" s="75" t="s">
        <v>757</v>
      </c>
      <c r="T20" s="102"/>
      <c r="U20" s="207" t="s">
        <v>757</v>
      </c>
      <c r="V20" s="1417" t="s">
        <v>757</v>
      </c>
      <c r="W20" s="208" t="s">
        <v>757</v>
      </c>
      <c r="X20" s="43"/>
      <c r="Y20" s="207" t="s">
        <v>757</v>
      </c>
      <c r="Z20" s="208" t="s">
        <v>757</v>
      </c>
      <c r="AB20" s="318"/>
    </row>
    <row r="21" spans="1:28" x14ac:dyDescent="0.35">
      <c r="A21" s="479">
        <v>547</v>
      </c>
      <c r="B21" s="5" t="s">
        <v>29</v>
      </c>
      <c r="C21" s="237" t="s">
        <v>757</v>
      </c>
      <c r="D21" s="74" t="s">
        <v>757</v>
      </c>
      <c r="E21" s="74" t="s">
        <v>757</v>
      </c>
      <c r="F21" s="1249" t="s">
        <v>757</v>
      </c>
      <c r="G21" s="74" t="s">
        <v>757</v>
      </c>
      <c r="H21" s="75" t="s">
        <v>757</v>
      </c>
      <c r="I21" s="911"/>
      <c r="J21" s="237" t="s">
        <v>757</v>
      </c>
      <c r="K21" s="74" t="s">
        <v>757</v>
      </c>
      <c r="L21" s="75" t="s">
        <v>757</v>
      </c>
      <c r="M21" s="534"/>
      <c r="N21" s="237" t="s">
        <v>757</v>
      </c>
      <c r="O21" s="74" t="s">
        <v>757</v>
      </c>
      <c r="P21" s="74" t="s">
        <v>757</v>
      </c>
      <c r="Q21" s="1249" t="s">
        <v>757</v>
      </c>
      <c r="R21" s="74" t="s">
        <v>757</v>
      </c>
      <c r="S21" s="75" t="s">
        <v>757</v>
      </c>
      <c r="T21" s="102"/>
      <c r="U21" s="207" t="s">
        <v>757</v>
      </c>
      <c r="V21" s="1417" t="s">
        <v>757</v>
      </c>
      <c r="W21" s="208" t="s">
        <v>757</v>
      </c>
      <c r="X21" s="43"/>
      <c r="Y21" s="207" t="s">
        <v>757</v>
      </c>
      <c r="Z21" s="208" t="s">
        <v>757</v>
      </c>
      <c r="AB21" s="318"/>
    </row>
    <row r="22" spans="1:28" x14ac:dyDescent="0.35">
      <c r="A22" s="479">
        <v>547</v>
      </c>
      <c r="B22" s="5" t="s">
        <v>707</v>
      </c>
      <c r="C22" s="237" t="s">
        <v>757</v>
      </c>
      <c r="D22" s="74" t="s">
        <v>757</v>
      </c>
      <c r="E22" s="74" t="s">
        <v>757</v>
      </c>
      <c r="F22" s="1249" t="s">
        <v>757</v>
      </c>
      <c r="G22" s="74" t="s">
        <v>757</v>
      </c>
      <c r="H22" s="75" t="s">
        <v>757</v>
      </c>
      <c r="I22" s="911"/>
      <c r="J22" s="237" t="s">
        <v>757</v>
      </c>
      <c r="K22" s="74" t="s">
        <v>757</v>
      </c>
      <c r="L22" s="75" t="s">
        <v>757</v>
      </c>
      <c r="M22" s="534"/>
      <c r="N22" s="237" t="s">
        <v>757</v>
      </c>
      <c r="O22" s="74" t="s">
        <v>757</v>
      </c>
      <c r="P22" s="74" t="s">
        <v>757</v>
      </c>
      <c r="Q22" s="1249" t="s">
        <v>757</v>
      </c>
      <c r="R22" s="74" t="s">
        <v>757</v>
      </c>
      <c r="S22" s="75" t="s">
        <v>757</v>
      </c>
      <c r="T22" s="102"/>
      <c r="U22" s="207" t="s">
        <v>757</v>
      </c>
      <c r="V22" s="1417" t="s">
        <v>757</v>
      </c>
      <c r="W22" s="208" t="s">
        <v>757</v>
      </c>
      <c r="X22" s="43"/>
      <c r="Y22" s="207" t="s">
        <v>757</v>
      </c>
      <c r="Z22" s="208" t="s">
        <v>757</v>
      </c>
      <c r="AB22" s="318"/>
    </row>
    <row r="23" spans="1:28" x14ac:dyDescent="0.35">
      <c r="A23" s="479">
        <v>547</v>
      </c>
      <c r="B23" s="5" t="s">
        <v>23</v>
      </c>
      <c r="C23" s="237" t="s">
        <v>757</v>
      </c>
      <c r="D23" s="74" t="s">
        <v>757</v>
      </c>
      <c r="E23" s="74" t="s">
        <v>757</v>
      </c>
      <c r="F23" s="1249" t="s">
        <v>757</v>
      </c>
      <c r="G23" s="74" t="s">
        <v>757</v>
      </c>
      <c r="H23" s="75" t="s">
        <v>757</v>
      </c>
      <c r="I23" s="911"/>
      <c r="J23" s="237" t="s">
        <v>757</v>
      </c>
      <c r="K23" s="74" t="s">
        <v>757</v>
      </c>
      <c r="L23" s="75" t="s">
        <v>757</v>
      </c>
      <c r="M23" s="534"/>
      <c r="N23" s="237" t="s">
        <v>757</v>
      </c>
      <c r="O23" s="74" t="s">
        <v>757</v>
      </c>
      <c r="P23" s="74" t="s">
        <v>757</v>
      </c>
      <c r="Q23" s="1249" t="s">
        <v>757</v>
      </c>
      <c r="R23" s="74" t="s">
        <v>757</v>
      </c>
      <c r="S23" s="75" t="s">
        <v>757</v>
      </c>
      <c r="T23" s="102"/>
      <c r="U23" s="207" t="s">
        <v>757</v>
      </c>
      <c r="V23" s="1417" t="s">
        <v>757</v>
      </c>
      <c r="W23" s="208" t="s">
        <v>757</v>
      </c>
      <c r="X23" s="43"/>
      <c r="Y23" s="207" t="s">
        <v>757</v>
      </c>
      <c r="Z23" s="208" t="s">
        <v>757</v>
      </c>
      <c r="AB23" s="318"/>
    </row>
    <row r="24" spans="1:28" x14ac:dyDescent="0.35">
      <c r="A24" s="479">
        <v>547</v>
      </c>
      <c r="B24" s="5" t="s">
        <v>39</v>
      </c>
      <c r="C24" s="237" t="s">
        <v>757</v>
      </c>
      <c r="D24" s="74" t="s">
        <v>757</v>
      </c>
      <c r="E24" s="74" t="s">
        <v>757</v>
      </c>
      <c r="F24" s="1249" t="s">
        <v>757</v>
      </c>
      <c r="G24" s="74" t="s">
        <v>757</v>
      </c>
      <c r="H24" s="75" t="s">
        <v>757</v>
      </c>
      <c r="I24" s="911"/>
      <c r="J24" s="237" t="s">
        <v>757</v>
      </c>
      <c r="K24" s="74" t="s">
        <v>757</v>
      </c>
      <c r="L24" s="75" t="s">
        <v>757</v>
      </c>
      <c r="M24" s="534"/>
      <c r="N24" s="237" t="s">
        <v>757</v>
      </c>
      <c r="O24" s="74" t="s">
        <v>757</v>
      </c>
      <c r="P24" s="74" t="s">
        <v>757</v>
      </c>
      <c r="Q24" s="1249" t="s">
        <v>757</v>
      </c>
      <c r="R24" s="74" t="s">
        <v>757</v>
      </c>
      <c r="S24" s="75" t="s">
        <v>757</v>
      </c>
      <c r="T24" s="102"/>
      <c r="U24" s="207" t="s">
        <v>757</v>
      </c>
      <c r="V24" s="1417" t="s">
        <v>757</v>
      </c>
      <c r="W24" s="208" t="s">
        <v>757</v>
      </c>
      <c r="X24" s="43"/>
      <c r="Y24" s="207" t="s">
        <v>757</v>
      </c>
      <c r="Z24" s="208" t="s">
        <v>757</v>
      </c>
      <c r="AB24" s="318"/>
    </row>
    <row r="25" spans="1:28" x14ac:dyDescent="0.35">
      <c r="A25" s="479">
        <v>547</v>
      </c>
      <c r="B25" s="5" t="s">
        <v>40</v>
      </c>
      <c r="C25" s="237" t="s">
        <v>757</v>
      </c>
      <c r="D25" s="74" t="s">
        <v>757</v>
      </c>
      <c r="E25" s="74" t="s">
        <v>757</v>
      </c>
      <c r="F25" s="1249" t="s">
        <v>757</v>
      </c>
      <c r="G25" s="74" t="s">
        <v>757</v>
      </c>
      <c r="H25" s="75" t="s">
        <v>757</v>
      </c>
      <c r="I25" s="911"/>
      <c r="J25" s="237" t="s">
        <v>757</v>
      </c>
      <c r="K25" s="74" t="s">
        <v>757</v>
      </c>
      <c r="L25" s="75" t="s">
        <v>757</v>
      </c>
      <c r="M25" s="534"/>
      <c r="N25" s="237" t="s">
        <v>757</v>
      </c>
      <c r="O25" s="74" t="s">
        <v>757</v>
      </c>
      <c r="P25" s="74" t="s">
        <v>757</v>
      </c>
      <c r="Q25" s="1249" t="s">
        <v>757</v>
      </c>
      <c r="R25" s="74" t="s">
        <v>757</v>
      </c>
      <c r="S25" s="75" t="s">
        <v>757</v>
      </c>
      <c r="T25" s="102"/>
      <c r="U25" s="207" t="s">
        <v>757</v>
      </c>
      <c r="V25" s="1417" t="s">
        <v>757</v>
      </c>
      <c r="W25" s="208" t="s">
        <v>757</v>
      </c>
      <c r="X25" s="43"/>
      <c r="Y25" s="207" t="s">
        <v>757</v>
      </c>
      <c r="Z25" s="208" t="s">
        <v>757</v>
      </c>
      <c r="AB25" s="318"/>
    </row>
    <row r="26" spans="1:28" x14ac:dyDescent="0.35">
      <c r="A26" s="479">
        <v>547</v>
      </c>
      <c r="B26" s="5" t="s">
        <v>38</v>
      </c>
      <c r="C26" s="237" t="s">
        <v>757</v>
      </c>
      <c r="D26" s="74" t="s">
        <v>757</v>
      </c>
      <c r="E26" s="74" t="s">
        <v>757</v>
      </c>
      <c r="F26" s="1249" t="s">
        <v>757</v>
      </c>
      <c r="G26" s="74" t="s">
        <v>757</v>
      </c>
      <c r="H26" s="75" t="s">
        <v>757</v>
      </c>
      <c r="I26" s="911"/>
      <c r="J26" s="237" t="s">
        <v>757</v>
      </c>
      <c r="K26" s="74" t="s">
        <v>757</v>
      </c>
      <c r="L26" s="75" t="s">
        <v>757</v>
      </c>
      <c r="M26" s="534"/>
      <c r="N26" s="237" t="s">
        <v>757</v>
      </c>
      <c r="O26" s="74" t="s">
        <v>757</v>
      </c>
      <c r="P26" s="74" t="s">
        <v>757</v>
      </c>
      <c r="Q26" s="1249" t="s">
        <v>757</v>
      </c>
      <c r="R26" s="74" t="s">
        <v>757</v>
      </c>
      <c r="S26" s="75" t="s">
        <v>757</v>
      </c>
      <c r="T26" s="102"/>
      <c r="U26" s="207" t="s">
        <v>757</v>
      </c>
      <c r="V26" s="1417" t="s">
        <v>757</v>
      </c>
      <c r="W26" s="208" t="s">
        <v>757</v>
      </c>
      <c r="X26" s="43"/>
      <c r="Y26" s="207" t="s">
        <v>757</v>
      </c>
      <c r="Z26" s="208" t="s">
        <v>757</v>
      </c>
      <c r="AB26" s="318"/>
    </row>
    <row r="27" spans="1:28" x14ac:dyDescent="0.35">
      <c r="A27" s="479">
        <v>547</v>
      </c>
      <c r="B27" s="5" t="s">
        <v>48</v>
      </c>
      <c r="C27" s="237" t="s">
        <v>757</v>
      </c>
      <c r="D27" s="74" t="s">
        <v>757</v>
      </c>
      <c r="E27" s="74" t="s">
        <v>757</v>
      </c>
      <c r="F27" s="1249" t="s">
        <v>757</v>
      </c>
      <c r="G27" s="74" t="s">
        <v>757</v>
      </c>
      <c r="H27" s="75" t="s">
        <v>757</v>
      </c>
      <c r="I27" s="911"/>
      <c r="J27" s="237" t="s">
        <v>757</v>
      </c>
      <c r="K27" s="74" t="s">
        <v>757</v>
      </c>
      <c r="L27" s="75" t="s">
        <v>757</v>
      </c>
      <c r="M27" s="534"/>
      <c r="N27" s="237" t="s">
        <v>757</v>
      </c>
      <c r="O27" s="74" t="s">
        <v>757</v>
      </c>
      <c r="P27" s="74" t="s">
        <v>757</v>
      </c>
      <c r="Q27" s="1249" t="s">
        <v>757</v>
      </c>
      <c r="R27" s="74" t="s">
        <v>757</v>
      </c>
      <c r="S27" s="75" t="s">
        <v>757</v>
      </c>
      <c r="T27" s="102"/>
      <c r="U27" s="207" t="s">
        <v>757</v>
      </c>
      <c r="V27" s="1417" t="s">
        <v>757</v>
      </c>
      <c r="W27" s="208" t="s">
        <v>757</v>
      </c>
      <c r="X27" s="43"/>
      <c r="Y27" s="207" t="s">
        <v>757</v>
      </c>
      <c r="Z27" s="208" t="s">
        <v>757</v>
      </c>
      <c r="AB27" s="318"/>
    </row>
    <row r="28" spans="1:28" x14ac:dyDescent="0.35">
      <c r="A28" s="479">
        <v>547</v>
      </c>
      <c r="B28" s="5" t="s">
        <v>25</v>
      </c>
      <c r="C28" s="237" t="s">
        <v>757</v>
      </c>
      <c r="D28" s="74" t="s">
        <v>757</v>
      </c>
      <c r="E28" s="74" t="s">
        <v>757</v>
      </c>
      <c r="F28" s="1249" t="s">
        <v>757</v>
      </c>
      <c r="G28" s="74" t="s">
        <v>757</v>
      </c>
      <c r="H28" s="75" t="s">
        <v>757</v>
      </c>
      <c r="I28" s="911"/>
      <c r="J28" s="237" t="s">
        <v>757</v>
      </c>
      <c r="K28" s="74" t="s">
        <v>757</v>
      </c>
      <c r="L28" s="75" t="s">
        <v>757</v>
      </c>
      <c r="M28" s="534"/>
      <c r="N28" s="237" t="s">
        <v>757</v>
      </c>
      <c r="O28" s="74" t="s">
        <v>757</v>
      </c>
      <c r="P28" s="74" t="s">
        <v>757</v>
      </c>
      <c r="Q28" s="1249" t="s">
        <v>757</v>
      </c>
      <c r="R28" s="74" t="s">
        <v>757</v>
      </c>
      <c r="S28" s="75" t="s">
        <v>757</v>
      </c>
      <c r="T28" s="102"/>
      <c r="U28" s="207" t="s">
        <v>757</v>
      </c>
      <c r="V28" s="1417" t="s">
        <v>757</v>
      </c>
      <c r="W28" s="208" t="s">
        <v>757</v>
      </c>
      <c r="X28" s="43"/>
      <c r="Y28" s="207" t="s">
        <v>757</v>
      </c>
      <c r="Z28" s="208" t="s">
        <v>757</v>
      </c>
      <c r="AB28" s="318"/>
    </row>
    <row r="29" spans="1:28" x14ac:dyDescent="0.35">
      <c r="A29" s="479">
        <v>547</v>
      </c>
      <c r="B29" s="5" t="s">
        <v>21</v>
      </c>
      <c r="C29" s="597" t="s">
        <v>757</v>
      </c>
      <c r="D29" s="598" t="s">
        <v>757</v>
      </c>
      <c r="E29" s="598" t="s">
        <v>757</v>
      </c>
      <c r="F29" s="1267" t="s">
        <v>757</v>
      </c>
      <c r="G29" s="598" t="s">
        <v>757</v>
      </c>
      <c r="H29" s="599" t="s">
        <v>757</v>
      </c>
      <c r="I29" s="534"/>
      <c r="J29" s="597" t="s">
        <v>757</v>
      </c>
      <c r="K29" s="598" t="s">
        <v>757</v>
      </c>
      <c r="L29" s="599" t="s">
        <v>757</v>
      </c>
      <c r="M29" s="534"/>
      <c r="N29" s="597" t="s">
        <v>757</v>
      </c>
      <c r="O29" s="598" t="s">
        <v>757</v>
      </c>
      <c r="P29" s="598" t="s">
        <v>757</v>
      </c>
      <c r="Q29" s="1267" t="s">
        <v>757</v>
      </c>
      <c r="R29" s="598" t="s">
        <v>757</v>
      </c>
      <c r="S29" s="599" t="s">
        <v>757</v>
      </c>
      <c r="T29" s="102"/>
      <c r="U29" s="255" t="s">
        <v>757</v>
      </c>
      <c r="V29" s="1419" t="s">
        <v>757</v>
      </c>
      <c r="W29" s="256" t="s">
        <v>757</v>
      </c>
      <c r="X29" s="102"/>
      <c r="Y29" s="255" t="s">
        <v>757</v>
      </c>
      <c r="Z29" s="256" t="s">
        <v>757</v>
      </c>
    </row>
    <row r="30" spans="1:28" x14ac:dyDescent="0.35">
      <c r="A30" s="479">
        <v>555</v>
      </c>
      <c r="B30" s="5" t="s">
        <v>3</v>
      </c>
      <c r="C30" s="237" t="s">
        <v>757</v>
      </c>
      <c r="D30" s="74" t="s">
        <v>757</v>
      </c>
      <c r="E30" s="74" t="s">
        <v>757</v>
      </c>
      <c r="F30" s="1249" t="s">
        <v>757</v>
      </c>
      <c r="G30" s="74" t="s">
        <v>757</v>
      </c>
      <c r="H30" s="75" t="s">
        <v>757</v>
      </c>
      <c r="I30" s="911"/>
      <c r="J30" s="237" t="s">
        <v>757</v>
      </c>
      <c r="K30" s="74" t="s">
        <v>757</v>
      </c>
      <c r="L30" s="75" t="s">
        <v>757</v>
      </c>
      <c r="M30" s="534"/>
      <c r="N30" s="237" t="s">
        <v>757</v>
      </c>
      <c r="O30" s="74" t="s">
        <v>757</v>
      </c>
      <c r="P30" s="74" t="s">
        <v>757</v>
      </c>
      <c r="Q30" s="1249" t="s">
        <v>757</v>
      </c>
      <c r="R30" s="74" t="s">
        <v>757</v>
      </c>
      <c r="S30" s="75" t="s">
        <v>757</v>
      </c>
      <c r="T30" s="102"/>
      <c r="U30" s="207" t="s">
        <v>757</v>
      </c>
      <c r="V30" s="1417" t="s">
        <v>757</v>
      </c>
      <c r="W30" s="208" t="s">
        <v>757</v>
      </c>
      <c r="X30" s="43"/>
      <c r="Y30" s="207" t="s">
        <v>757</v>
      </c>
      <c r="Z30" s="208" t="s">
        <v>757</v>
      </c>
    </row>
    <row r="31" spans="1:28" x14ac:dyDescent="0.35">
      <c r="A31" s="481" t="s">
        <v>58</v>
      </c>
      <c r="B31" s="5" t="s">
        <v>87</v>
      </c>
      <c r="C31" s="237" t="s">
        <v>757</v>
      </c>
      <c r="D31" s="74" t="s">
        <v>757</v>
      </c>
      <c r="E31" s="74" t="s">
        <v>757</v>
      </c>
      <c r="F31" s="1249" t="s">
        <v>757</v>
      </c>
      <c r="G31" s="74" t="s">
        <v>757</v>
      </c>
      <c r="H31" s="75" t="s">
        <v>757</v>
      </c>
      <c r="I31" s="911"/>
      <c r="J31" s="237" t="s">
        <v>757</v>
      </c>
      <c r="K31" s="74" t="s">
        <v>757</v>
      </c>
      <c r="L31" s="75" t="s">
        <v>757</v>
      </c>
      <c r="M31" s="534"/>
      <c r="N31" s="237" t="s">
        <v>757</v>
      </c>
      <c r="O31" s="74" t="s">
        <v>757</v>
      </c>
      <c r="P31" s="74" t="s">
        <v>757</v>
      </c>
      <c r="Q31" s="1249" t="s">
        <v>757</v>
      </c>
      <c r="R31" s="74" t="s">
        <v>757</v>
      </c>
      <c r="S31" s="75" t="s">
        <v>757</v>
      </c>
      <c r="T31" s="102"/>
      <c r="U31" s="207" t="s">
        <v>757</v>
      </c>
      <c r="V31" s="1417" t="s">
        <v>757</v>
      </c>
      <c r="W31" s="208" t="s">
        <v>757</v>
      </c>
      <c r="X31" s="43"/>
      <c r="Y31" s="207" t="s">
        <v>757</v>
      </c>
      <c r="Z31" s="208" t="s">
        <v>757</v>
      </c>
    </row>
    <row r="32" spans="1:28" ht="15" thickBot="1" x14ac:dyDescent="0.4">
      <c r="A32" s="481" t="s">
        <v>58</v>
      </c>
      <c r="B32" s="5" t="s">
        <v>88</v>
      </c>
      <c r="C32" s="1061" t="s">
        <v>757</v>
      </c>
      <c r="D32" s="1062" t="s">
        <v>757</v>
      </c>
      <c r="E32" s="1062" t="s">
        <v>757</v>
      </c>
      <c r="F32" s="1412" t="s">
        <v>757</v>
      </c>
      <c r="G32" s="1062" t="s">
        <v>757</v>
      </c>
      <c r="H32" s="1063" t="s">
        <v>757</v>
      </c>
      <c r="I32" s="911"/>
      <c r="J32" s="1061" t="s">
        <v>757</v>
      </c>
      <c r="K32" s="1062" t="s">
        <v>757</v>
      </c>
      <c r="L32" s="1063" t="s">
        <v>757</v>
      </c>
      <c r="M32" s="534"/>
      <c r="N32" s="1061" t="s">
        <v>757</v>
      </c>
      <c r="O32" s="1062" t="s">
        <v>757</v>
      </c>
      <c r="P32" s="1062" t="s">
        <v>757</v>
      </c>
      <c r="Q32" s="1412" t="s">
        <v>757</v>
      </c>
      <c r="R32" s="1062" t="s">
        <v>757</v>
      </c>
      <c r="S32" s="1063" t="s">
        <v>757</v>
      </c>
      <c r="T32" s="102"/>
      <c r="U32" s="207" t="s">
        <v>757</v>
      </c>
      <c r="V32" s="1417" t="s">
        <v>757</v>
      </c>
      <c r="W32" s="208" t="s">
        <v>757</v>
      </c>
      <c r="X32" s="43"/>
      <c r="Y32" s="207" t="s">
        <v>757</v>
      </c>
      <c r="Z32" s="208" t="s">
        <v>757</v>
      </c>
    </row>
    <row r="33" spans="1:26" ht="15" thickTop="1" x14ac:dyDescent="0.35">
      <c r="A33" s="481" t="s">
        <v>58</v>
      </c>
      <c r="B33" s="5" t="s">
        <v>17</v>
      </c>
      <c r="C33" s="915">
        <f>SUMIFS('7C Aurora total (R)'!$D$1:$D$85,'7C Aurora total (R)'!$C$1:$C$85,'4C Summary by resource (R)'!$B33)</f>
        <v>0</v>
      </c>
      <c r="D33" s="911">
        <f>SUMIFS('8C Not in Aurora (R)'!$C$1:$C$37,'8C Not in Aurora (R)'!$B$1:$B$37,'4C Summary by resource (R)'!$B33)</f>
        <v>0</v>
      </c>
      <c r="E33" s="1064">
        <f t="shared" si="5"/>
        <v>0</v>
      </c>
      <c r="F33" s="915">
        <f>SUMIFS('7C Aurora total (R)'!$E$1:$E$85,'7C Aurora total (R)'!$C$1:$C$85,'4C Summary by resource (R)'!$B33)</f>
        <v>0</v>
      </c>
      <c r="G33" s="911">
        <f>SUMIFS('8C Not in Aurora (R)'!$D$1:$D$37,'8C Not in Aurora (R)'!$B$1:$B$37,'4C Summary by resource (R)'!$B33)</f>
        <v>0</v>
      </c>
      <c r="H33" s="917">
        <f t="shared" si="6"/>
        <v>0</v>
      </c>
      <c r="I33" s="911"/>
      <c r="J33" s="915">
        <v>0</v>
      </c>
      <c r="K33" s="911">
        <v>0</v>
      </c>
      <c r="L33" s="917">
        <v>0</v>
      </c>
      <c r="M33" s="534"/>
      <c r="N33" s="915">
        <f t="shared" si="0"/>
        <v>0</v>
      </c>
      <c r="O33" s="911">
        <f t="shared" si="1"/>
        <v>0</v>
      </c>
      <c r="P33" s="1064">
        <f t="shared" si="2"/>
        <v>0</v>
      </c>
      <c r="Q33" s="915">
        <f t="shared" si="7"/>
        <v>0</v>
      </c>
      <c r="R33" s="911">
        <f t="shared" si="3"/>
        <v>0</v>
      </c>
      <c r="S33" s="917">
        <f t="shared" si="4"/>
        <v>0</v>
      </c>
      <c r="T33" s="102"/>
      <c r="U33" s="207" t="s">
        <v>757</v>
      </c>
      <c r="V33" s="1417" t="s">
        <v>757</v>
      </c>
      <c r="W33" s="208" t="s">
        <v>757</v>
      </c>
      <c r="X33" s="43"/>
      <c r="Y33" s="207" t="s">
        <v>757</v>
      </c>
      <c r="Z33" s="208" t="s">
        <v>757</v>
      </c>
    </row>
    <row r="34" spans="1:26" x14ac:dyDescent="0.35">
      <c r="A34" s="481" t="s">
        <v>58</v>
      </c>
      <c r="B34" s="5" t="s">
        <v>18</v>
      </c>
      <c r="C34" s="911">
        <f>SUMIFS('7C Aurora total (R)'!$D$1:$D$85,'7C Aurora total (R)'!$C$1:$C$85,'4C Summary by resource (R)'!$B34)</f>
        <v>0</v>
      </c>
      <c r="D34" s="911">
        <f>SUMIFS('8C Not in Aurora (R)'!$C$1:$C$37,'8C Not in Aurora (R)'!$B$1:$B$37,'4C Summary by resource (R)'!$B34)</f>
        <v>0</v>
      </c>
      <c r="E34" s="911">
        <f t="shared" si="5"/>
        <v>0</v>
      </c>
      <c r="F34" s="1058">
        <f>SUMIFS('7C Aurora total (R)'!$E$1:$E$85,'7C Aurora total (R)'!$C$1:$C$85,'4C Summary by resource (R)'!$B34)</f>
        <v>0</v>
      </c>
      <c r="G34" s="911">
        <f>SUMIFS('8C Not in Aurora (R)'!$D$1:$D$37,'8C Not in Aurora (R)'!$B$1:$B$37,'4C Summary by resource (R)'!$B34)</f>
        <v>0</v>
      </c>
      <c r="H34" s="1057">
        <f t="shared" si="6"/>
        <v>0</v>
      </c>
      <c r="I34" s="911"/>
      <c r="J34" s="1058">
        <v>0</v>
      </c>
      <c r="K34" s="911">
        <v>0</v>
      </c>
      <c r="L34" s="1057">
        <v>0</v>
      </c>
      <c r="M34" s="534"/>
      <c r="N34" s="1058">
        <f t="shared" si="0"/>
        <v>0</v>
      </c>
      <c r="O34" s="911">
        <f t="shared" si="1"/>
        <v>0</v>
      </c>
      <c r="P34" s="911">
        <f t="shared" si="2"/>
        <v>0</v>
      </c>
      <c r="Q34" s="1058">
        <f t="shared" si="7"/>
        <v>0</v>
      </c>
      <c r="R34" s="911">
        <f t="shared" si="3"/>
        <v>0</v>
      </c>
      <c r="S34" s="1057">
        <f t="shared" si="4"/>
        <v>0</v>
      </c>
      <c r="T34" s="102"/>
      <c r="U34" s="207" t="s">
        <v>757</v>
      </c>
      <c r="V34" s="1417" t="s">
        <v>757</v>
      </c>
      <c r="W34" s="208" t="s">
        <v>757</v>
      </c>
      <c r="X34" s="43"/>
      <c r="Y34" s="207" t="s">
        <v>757</v>
      </c>
      <c r="Z34" s="208" t="s">
        <v>757</v>
      </c>
    </row>
    <row r="35" spans="1:26" x14ac:dyDescent="0.35">
      <c r="A35" s="481" t="s">
        <v>58</v>
      </c>
      <c r="B35" s="5" t="s">
        <v>49</v>
      </c>
      <c r="C35" s="911">
        <f>SUMIFS('7C Aurora total (R)'!$D$1:$D$85,'7C Aurora total (R)'!$C$1:$C$85,'4C Summary by resource (R)'!$B35)</f>
        <v>0</v>
      </c>
      <c r="D35" s="911">
        <f>SUMIFS('8C Not in Aurora (R)'!$C$1:$C$37,'8C Not in Aurora (R)'!$B$1:$B$37,'4C Summary by resource (R)'!$B35)</f>
        <v>0</v>
      </c>
      <c r="E35" s="911">
        <f t="shared" si="5"/>
        <v>0</v>
      </c>
      <c r="F35" s="1058">
        <f>SUMIFS('7C Aurora total (R)'!$E$1:$E$85,'7C Aurora total (R)'!$C$1:$C$85,'4C Summary by resource (R)'!$B35)</f>
        <v>0</v>
      </c>
      <c r="G35" s="911">
        <f>SUMIFS('8C Not in Aurora (R)'!$D$1:$D$37,'8C Not in Aurora (R)'!$B$1:$B$37,'4C Summary by resource (R)'!$B35)</f>
        <v>0</v>
      </c>
      <c r="H35" s="1057">
        <f t="shared" si="6"/>
        <v>0</v>
      </c>
      <c r="I35" s="911"/>
      <c r="J35" s="1058">
        <v>0</v>
      </c>
      <c r="K35" s="911">
        <v>0</v>
      </c>
      <c r="L35" s="1057">
        <v>0</v>
      </c>
      <c r="M35" s="534"/>
      <c r="N35" s="1058">
        <f t="shared" si="0"/>
        <v>0</v>
      </c>
      <c r="O35" s="911">
        <f t="shared" si="1"/>
        <v>0</v>
      </c>
      <c r="P35" s="911">
        <f t="shared" si="2"/>
        <v>0</v>
      </c>
      <c r="Q35" s="1058">
        <f t="shared" si="7"/>
        <v>0</v>
      </c>
      <c r="R35" s="911">
        <f t="shared" si="3"/>
        <v>0</v>
      </c>
      <c r="S35" s="1057">
        <f t="shared" si="4"/>
        <v>0</v>
      </c>
      <c r="T35" s="102"/>
      <c r="U35" s="207" t="s">
        <v>757</v>
      </c>
      <c r="V35" s="1417" t="s">
        <v>757</v>
      </c>
      <c r="W35" s="208" t="s">
        <v>757</v>
      </c>
      <c r="X35" s="43"/>
      <c r="Y35" s="207" t="s">
        <v>757</v>
      </c>
      <c r="Z35" s="208" t="s">
        <v>757</v>
      </c>
    </row>
    <row r="36" spans="1:26" x14ac:dyDescent="0.35">
      <c r="A36" s="479" t="s">
        <v>58</v>
      </c>
      <c r="B36" s="5" t="s">
        <v>19</v>
      </c>
      <c r="C36" s="911">
        <f>SUMIFS('7C Aurora total (R)'!$D$1:$D$85,'7C Aurora total (R)'!$C$1:$C$85,'4C Summary by resource (R)'!$B36)</f>
        <v>0</v>
      </c>
      <c r="D36" s="911">
        <f>SUMIFS('8C Not in Aurora (R)'!$C$1:$C$37,'8C Not in Aurora (R)'!$B$1:$B$37,'4C Summary by resource (R)'!$B36)</f>
        <v>0</v>
      </c>
      <c r="E36" s="911">
        <f t="shared" si="5"/>
        <v>0</v>
      </c>
      <c r="F36" s="1058">
        <f>SUMIFS('7C Aurora total (R)'!$E$1:$E$85,'7C Aurora total (R)'!$C$1:$C$85,'4C Summary by resource (R)'!$B36)</f>
        <v>0</v>
      </c>
      <c r="G36" s="911">
        <f>SUMIFS('8C Not in Aurora (R)'!$D$1:$D$37,'8C Not in Aurora (R)'!$B$1:$B$37,'4C Summary by resource (R)'!$B36)</f>
        <v>0</v>
      </c>
      <c r="H36" s="1057">
        <f t="shared" si="6"/>
        <v>0</v>
      </c>
      <c r="I36" s="911"/>
      <c r="J36" s="1058">
        <v>0</v>
      </c>
      <c r="K36" s="911">
        <v>0</v>
      </c>
      <c r="L36" s="1057">
        <v>0</v>
      </c>
      <c r="M36" s="534"/>
      <c r="N36" s="1058">
        <f t="shared" ref="N36" si="10">C36-J36</f>
        <v>0</v>
      </c>
      <c r="O36" s="911">
        <f t="shared" ref="O36" si="11">D36-K36</f>
        <v>0</v>
      </c>
      <c r="P36" s="911">
        <f t="shared" ref="P36" si="12">E36-L36</f>
        <v>0</v>
      </c>
      <c r="Q36" s="1058">
        <f t="shared" si="7"/>
        <v>0</v>
      </c>
      <c r="R36" s="911">
        <f t="shared" si="3"/>
        <v>0</v>
      </c>
      <c r="S36" s="1057">
        <f t="shared" si="4"/>
        <v>0</v>
      </c>
      <c r="T36" s="103"/>
      <c r="U36" s="207" t="s">
        <v>757</v>
      </c>
      <c r="V36" s="1417" t="s">
        <v>757</v>
      </c>
      <c r="W36" s="208" t="s">
        <v>757</v>
      </c>
      <c r="X36" s="43"/>
      <c r="Y36" s="207" t="s">
        <v>757</v>
      </c>
      <c r="Z36" s="208" t="s">
        <v>757</v>
      </c>
    </row>
    <row r="37" spans="1:26" x14ac:dyDescent="0.35">
      <c r="A37" s="479" t="s">
        <v>58</v>
      </c>
      <c r="B37" s="5" t="s">
        <v>697</v>
      </c>
      <c r="C37" s="911">
        <f>SUMIFS('7C Aurora total (R)'!$D$1:$D$85,'7C Aurora total (R)'!$C$1:$C$85,'4C Summary by resource (R)'!$B37)</f>
        <v>0</v>
      </c>
      <c r="D37" s="911">
        <f>SUMIFS('8C Not in Aurora (R)'!$C$1:$C$37,'8C Not in Aurora (R)'!$B$1:$B$37,'4C Summary by resource (R)'!$B37)</f>
        <v>0</v>
      </c>
      <c r="E37" s="911">
        <f t="shared" ref="E37" si="13">C37+D37</f>
        <v>0</v>
      </c>
      <c r="F37" s="1058">
        <f>SUMIFS('7C Aurora total (R)'!$E$1:$E$85,'7C Aurora total (R)'!$C$1:$C$85,'4C Summary by resource (R)'!$B37)</f>
        <v>0</v>
      </c>
      <c r="G37" s="911">
        <f>SUMIFS('8C Not in Aurora (R)'!$D$1:$D$37,'8C Not in Aurora (R)'!$B$1:$B$37,'4C Summary by resource (R)'!$B37)</f>
        <v>0</v>
      </c>
      <c r="H37" s="1057">
        <f t="shared" ref="H37" si="14">F37+G37</f>
        <v>0</v>
      </c>
      <c r="I37" s="911"/>
      <c r="J37" s="1058"/>
      <c r="K37" s="911"/>
      <c r="L37" s="1057"/>
      <c r="M37" s="534"/>
      <c r="N37" s="1058">
        <f t="shared" ref="N37:N38" si="15">C37-J37</f>
        <v>0</v>
      </c>
      <c r="O37" s="911">
        <f t="shared" ref="O37:O38" si="16">D37-K37</f>
        <v>0</v>
      </c>
      <c r="P37" s="911">
        <f t="shared" ref="P37:P38" si="17">E37-L37</f>
        <v>0</v>
      </c>
      <c r="Q37" s="1058">
        <f t="shared" si="7"/>
        <v>0</v>
      </c>
      <c r="R37" s="911">
        <f t="shared" si="3"/>
        <v>0</v>
      </c>
      <c r="S37" s="1057">
        <f t="shared" si="4"/>
        <v>0</v>
      </c>
      <c r="T37" s="103"/>
      <c r="U37" s="207" t="s">
        <v>757</v>
      </c>
      <c r="V37" s="1417" t="s">
        <v>757</v>
      </c>
      <c r="W37" s="208" t="s">
        <v>757</v>
      </c>
      <c r="X37" s="43"/>
      <c r="Y37" s="207" t="s">
        <v>757</v>
      </c>
      <c r="Z37" s="208" t="s">
        <v>757</v>
      </c>
    </row>
    <row r="38" spans="1:26" ht="15" thickBot="1" x14ac:dyDescent="0.4">
      <c r="A38" s="479" t="s">
        <v>58</v>
      </c>
      <c r="B38" s="5" t="s">
        <v>698</v>
      </c>
      <c r="C38" s="911">
        <f>SUMIFS('7C Aurora total (R)'!$D$1:$D$85,'7C Aurora total (R)'!$C$1:$C$85,'4C Summary by resource (R)'!$B38)</f>
        <v>0</v>
      </c>
      <c r="D38" s="911">
        <f>SUMIFS('8C Not in Aurora (R)'!$C$1:$C$37,'8C Not in Aurora (R)'!$B$1:$B$37,'4C Summary by resource (R)'!$B38)</f>
        <v>0</v>
      </c>
      <c r="E38" s="911">
        <f t="shared" ref="E38" si="18">C38+D38</f>
        <v>0</v>
      </c>
      <c r="F38" s="1058">
        <f>SUMIFS('7C Aurora total (R)'!$E$1:$E$85,'7C Aurora total (R)'!$C$1:$C$85,'4C Summary by resource (R)'!$B38)</f>
        <v>0</v>
      </c>
      <c r="G38" s="911">
        <f>SUMIFS('8C Not in Aurora (R)'!$D$1:$D$37,'8C Not in Aurora (R)'!$B$1:$B$37,'4C Summary by resource (R)'!$B38)</f>
        <v>0</v>
      </c>
      <c r="H38" s="1057">
        <f t="shared" ref="H38" si="19">F38+G38</f>
        <v>0</v>
      </c>
      <c r="I38" s="911"/>
      <c r="J38" s="1058"/>
      <c r="K38" s="911"/>
      <c r="L38" s="1057"/>
      <c r="M38" s="534"/>
      <c r="N38" s="1058">
        <f t="shared" si="15"/>
        <v>0</v>
      </c>
      <c r="O38" s="911">
        <f t="shared" si="16"/>
        <v>0</v>
      </c>
      <c r="P38" s="911">
        <f t="shared" si="17"/>
        <v>0</v>
      </c>
      <c r="Q38" s="1058">
        <f t="shared" si="7"/>
        <v>0</v>
      </c>
      <c r="R38" s="911">
        <f t="shared" si="3"/>
        <v>0</v>
      </c>
      <c r="S38" s="1057">
        <f t="shared" si="4"/>
        <v>0</v>
      </c>
      <c r="T38" s="103"/>
      <c r="U38" s="207" t="s">
        <v>757</v>
      </c>
      <c r="V38" s="1417" t="s">
        <v>757</v>
      </c>
      <c r="W38" s="208" t="s">
        <v>757</v>
      </c>
      <c r="X38" s="43"/>
      <c r="Y38" s="207" t="s">
        <v>757</v>
      </c>
      <c r="Z38" s="208" t="s">
        <v>757</v>
      </c>
    </row>
    <row r="39" spans="1:26" ht="15" thickTop="1" x14ac:dyDescent="0.35">
      <c r="A39" s="479" t="s">
        <v>58</v>
      </c>
      <c r="B39" s="5" t="s">
        <v>41</v>
      </c>
      <c r="C39" s="236" t="s">
        <v>757</v>
      </c>
      <c r="D39" s="72" t="s">
        <v>757</v>
      </c>
      <c r="E39" s="72" t="s">
        <v>757</v>
      </c>
      <c r="F39" s="1299" t="s">
        <v>757</v>
      </c>
      <c r="G39" s="72" t="s">
        <v>757</v>
      </c>
      <c r="H39" s="73" t="s">
        <v>757</v>
      </c>
      <c r="I39" s="911"/>
      <c r="J39" s="72" t="s">
        <v>757</v>
      </c>
      <c r="K39" s="72" t="s">
        <v>757</v>
      </c>
      <c r="L39" s="72" t="s">
        <v>757</v>
      </c>
      <c r="M39" s="534"/>
      <c r="N39" s="236" t="s">
        <v>757</v>
      </c>
      <c r="O39" s="72" t="s">
        <v>757</v>
      </c>
      <c r="P39" s="72" t="s">
        <v>757</v>
      </c>
      <c r="Q39" s="1299" t="s">
        <v>757</v>
      </c>
      <c r="R39" s="72" t="s">
        <v>757</v>
      </c>
      <c r="S39" s="73" t="s">
        <v>757</v>
      </c>
      <c r="T39" s="480"/>
      <c r="U39" s="207" t="s">
        <v>757</v>
      </c>
      <c r="V39" s="1417" t="s">
        <v>757</v>
      </c>
      <c r="W39" s="208" t="s">
        <v>757</v>
      </c>
      <c r="X39" s="43"/>
      <c r="Y39" s="207" t="s">
        <v>757</v>
      </c>
      <c r="Z39" s="208" t="s">
        <v>757</v>
      </c>
    </row>
    <row r="40" spans="1:26" x14ac:dyDescent="0.35">
      <c r="A40" s="481" t="s">
        <v>58</v>
      </c>
      <c r="B40" s="5" t="s">
        <v>8</v>
      </c>
      <c r="C40" s="237" t="s">
        <v>757</v>
      </c>
      <c r="D40" s="74" t="s">
        <v>757</v>
      </c>
      <c r="E40" s="74" t="s">
        <v>757</v>
      </c>
      <c r="F40" s="1249" t="s">
        <v>757</v>
      </c>
      <c r="G40" s="74" t="s">
        <v>757</v>
      </c>
      <c r="H40" s="75" t="s">
        <v>757</v>
      </c>
      <c r="I40" s="911"/>
      <c r="J40" s="74" t="s">
        <v>757</v>
      </c>
      <c r="K40" s="74" t="s">
        <v>757</v>
      </c>
      <c r="L40" s="74" t="s">
        <v>757</v>
      </c>
      <c r="M40" s="534"/>
      <c r="N40" s="237" t="s">
        <v>757</v>
      </c>
      <c r="O40" s="74" t="s">
        <v>757</v>
      </c>
      <c r="P40" s="74" t="s">
        <v>757</v>
      </c>
      <c r="Q40" s="1249" t="s">
        <v>757</v>
      </c>
      <c r="R40" s="74" t="s">
        <v>757</v>
      </c>
      <c r="S40" s="75" t="s">
        <v>757</v>
      </c>
      <c r="T40" s="102"/>
      <c r="U40" s="207" t="s">
        <v>757</v>
      </c>
      <c r="V40" s="1417" t="s">
        <v>757</v>
      </c>
      <c r="W40" s="208" t="s">
        <v>757</v>
      </c>
      <c r="X40" s="102"/>
      <c r="Y40" s="207" t="s">
        <v>757</v>
      </c>
      <c r="Z40" s="208" t="s">
        <v>757</v>
      </c>
    </row>
    <row r="41" spans="1:26" x14ac:dyDescent="0.35">
      <c r="A41" s="481" t="s">
        <v>58</v>
      </c>
      <c r="B41" s="5" t="s">
        <v>9</v>
      </c>
      <c r="C41" s="237" t="s">
        <v>757</v>
      </c>
      <c r="D41" s="74" t="s">
        <v>757</v>
      </c>
      <c r="E41" s="74" t="s">
        <v>757</v>
      </c>
      <c r="F41" s="1249" t="s">
        <v>757</v>
      </c>
      <c r="G41" s="74" t="s">
        <v>757</v>
      </c>
      <c r="H41" s="75" t="s">
        <v>757</v>
      </c>
      <c r="I41" s="911"/>
      <c r="J41" s="74" t="s">
        <v>757</v>
      </c>
      <c r="K41" s="74" t="s">
        <v>757</v>
      </c>
      <c r="L41" s="74" t="s">
        <v>757</v>
      </c>
      <c r="M41" s="534"/>
      <c r="N41" s="237" t="s">
        <v>757</v>
      </c>
      <c r="O41" s="74" t="s">
        <v>757</v>
      </c>
      <c r="P41" s="74" t="s">
        <v>757</v>
      </c>
      <c r="Q41" s="1249" t="s">
        <v>757</v>
      </c>
      <c r="R41" s="74" t="s">
        <v>757</v>
      </c>
      <c r="S41" s="75" t="s">
        <v>757</v>
      </c>
      <c r="T41" s="102"/>
      <c r="U41" s="207" t="s">
        <v>757</v>
      </c>
      <c r="V41" s="1417" t="s">
        <v>757</v>
      </c>
      <c r="W41" s="208" t="s">
        <v>757</v>
      </c>
      <c r="X41" s="102"/>
      <c r="Y41" s="207" t="s">
        <v>757</v>
      </c>
      <c r="Z41" s="208" t="s">
        <v>757</v>
      </c>
    </row>
    <row r="42" spans="1:26" x14ac:dyDescent="0.35">
      <c r="A42" s="481" t="s">
        <v>58</v>
      </c>
      <c r="B42" s="5" t="s">
        <v>693</v>
      </c>
      <c r="C42" s="237" t="s">
        <v>757</v>
      </c>
      <c r="D42" s="74" t="s">
        <v>757</v>
      </c>
      <c r="E42" s="74" t="s">
        <v>757</v>
      </c>
      <c r="F42" s="1249" t="s">
        <v>757</v>
      </c>
      <c r="G42" s="74" t="s">
        <v>757</v>
      </c>
      <c r="H42" s="75" t="s">
        <v>757</v>
      </c>
      <c r="I42" s="911"/>
      <c r="J42" s="74" t="s">
        <v>757</v>
      </c>
      <c r="K42" s="74" t="s">
        <v>757</v>
      </c>
      <c r="L42" s="74" t="s">
        <v>757</v>
      </c>
      <c r="M42" s="534"/>
      <c r="N42" s="237" t="s">
        <v>757</v>
      </c>
      <c r="O42" s="74" t="s">
        <v>757</v>
      </c>
      <c r="P42" s="74" t="s">
        <v>757</v>
      </c>
      <c r="Q42" s="1249" t="s">
        <v>757</v>
      </c>
      <c r="R42" s="74" t="s">
        <v>757</v>
      </c>
      <c r="S42" s="75" t="s">
        <v>757</v>
      </c>
      <c r="T42" s="102"/>
      <c r="U42" s="207" t="s">
        <v>757</v>
      </c>
      <c r="V42" s="1417" t="s">
        <v>757</v>
      </c>
      <c r="W42" s="208" t="s">
        <v>757</v>
      </c>
      <c r="X42" s="102"/>
      <c r="Y42" s="207" t="s">
        <v>757</v>
      </c>
      <c r="Z42" s="208" t="s">
        <v>757</v>
      </c>
    </row>
    <row r="43" spans="1:26" x14ac:dyDescent="0.35">
      <c r="A43" s="479" t="s">
        <v>57</v>
      </c>
      <c r="B43" s="5" t="s">
        <v>5</v>
      </c>
      <c r="C43" s="237" t="s">
        <v>757</v>
      </c>
      <c r="D43" s="74" t="s">
        <v>757</v>
      </c>
      <c r="E43" s="74" t="s">
        <v>757</v>
      </c>
      <c r="F43" s="1249" t="s">
        <v>757</v>
      </c>
      <c r="G43" s="74" t="s">
        <v>757</v>
      </c>
      <c r="H43" s="75" t="s">
        <v>757</v>
      </c>
      <c r="I43" s="911"/>
      <c r="J43" s="74" t="s">
        <v>757</v>
      </c>
      <c r="K43" s="74" t="s">
        <v>757</v>
      </c>
      <c r="L43" s="74" t="s">
        <v>757</v>
      </c>
      <c r="M43" s="534"/>
      <c r="N43" s="237" t="s">
        <v>757</v>
      </c>
      <c r="O43" s="74" t="s">
        <v>757</v>
      </c>
      <c r="P43" s="74" t="s">
        <v>757</v>
      </c>
      <c r="Q43" s="1249" t="s">
        <v>757</v>
      </c>
      <c r="R43" s="74" t="s">
        <v>757</v>
      </c>
      <c r="S43" s="75" t="s">
        <v>757</v>
      </c>
      <c r="T43" s="102"/>
      <c r="U43" s="207" t="s">
        <v>757</v>
      </c>
      <c r="V43" s="1417" t="s">
        <v>757</v>
      </c>
      <c r="W43" s="208" t="s">
        <v>757</v>
      </c>
      <c r="X43" s="102"/>
      <c r="Y43" s="207" t="s">
        <v>757</v>
      </c>
      <c r="Z43" s="208" t="s">
        <v>757</v>
      </c>
    </row>
    <row r="44" spans="1:26" x14ac:dyDescent="0.35">
      <c r="A44" s="479">
        <v>555</v>
      </c>
      <c r="B44" s="5" t="s">
        <v>6</v>
      </c>
      <c r="C44" s="237" t="s">
        <v>757</v>
      </c>
      <c r="D44" s="74" t="s">
        <v>757</v>
      </c>
      <c r="E44" s="74" t="s">
        <v>757</v>
      </c>
      <c r="F44" s="1249" t="s">
        <v>757</v>
      </c>
      <c r="G44" s="74" t="s">
        <v>757</v>
      </c>
      <c r="H44" s="75" t="s">
        <v>757</v>
      </c>
      <c r="I44" s="911"/>
      <c r="J44" s="74" t="s">
        <v>757</v>
      </c>
      <c r="K44" s="74" t="s">
        <v>757</v>
      </c>
      <c r="L44" s="74" t="s">
        <v>757</v>
      </c>
      <c r="M44" s="534"/>
      <c r="N44" s="237" t="s">
        <v>757</v>
      </c>
      <c r="O44" s="74" t="s">
        <v>757</v>
      </c>
      <c r="P44" s="74" t="s">
        <v>757</v>
      </c>
      <c r="Q44" s="1249" t="s">
        <v>757</v>
      </c>
      <c r="R44" s="74" t="s">
        <v>757</v>
      </c>
      <c r="S44" s="75" t="s">
        <v>757</v>
      </c>
      <c r="T44" s="102"/>
      <c r="U44" s="207" t="s">
        <v>757</v>
      </c>
      <c r="V44" s="1417" t="s">
        <v>757</v>
      </c>
      <c r="W44" s="208" t="s">
        <v>757</v>
      </c>
      <c r="X44" s="102"/>
      <c r="Y44" s="207" t="s">
        <v>757</v>
      </c>
      <c r="Z44" s="208" t="s">
        <v>757</v>
      </c>
    </row>
    <row r="45" spans="1:26" ht="15" thickBot="1" x14ac:dyDescent="0.4">
      <c r="A45" s="479">
        <v>555</v>
      </c>
      <c r="B45" s="5" t="s">
        <v>7</v>
      </c>
      <c r="C45" s="237" t="s">
        <v>757</v>
      </c>
      <c r="D45" s="74" t="s">
        <v>757</v>
      </c>
      <c r="E45" s="74" t="s">
        <v>757</v>
      </c>
      <c r="F45" s="1249" t="s">
        <v>757</v>
      </c>
      <c r="G45" s="74" t="s">
        <v>757</v>
      </c>
      <c r="H45" s="75" t="s">
        <v>757</v>
      </c>
      <c r="I45" s="911"/>
      <c r="J45" s="74" t="s">
        <v>757</v>
      </c>
      <c r="K45" s="74" t="s">
        <v>757</v>
      </c>
      <c r="L45" s="74" t="s">
        <v>757</v>
      </c>
      <c r="M45" s="534"/>
      <c r="N45" s="237" t="s">
        <v>757</v>
      </c>
      <c r="O45" s="74" t="s">
        <v>757</v>
      </c>
      <c r="P45" s="74" t="s">
        <v>757</v>
      </c>
      <c r="Q45" s="1249" t="s">
        <v>757</v>
      </c>
      <c r="R45" s="74" t="s">
        <v>757</v>
      </c>
      <c r="S45" s="75" t="s">
        <v>757</v>
      </c>
      <c r="T45" s="102"/>
      <c r="U45" s="207" t="s">
        <v>757</v>
      </c>
      <c r="V45" s="1417" t="s">
        <v>757</v>
      </c>
      <c r="W45" s="208" t="s">
        <v>757</v>
      </c>
      <c r="X45" s="102"/>
      <c r="Y45" s="207" t="s">
        <v>757</v>
      </c>
      <c r="Z45" s="208" t="s">
        <v>757</v>
      </c>
    </row>
    <row r="46" spans="1:26" ht="15" thickTop="1" x14ac:dyDescent="0.35">
      <c r="A46" s="479" t="s">
        <v>57</v>
      </c>
      <c r="B46" s="1190" t="s">
        <v>757</v>
      </c>
      <c r="C46" s="74" t="s">
        <v>757</v>
      </c>
      <c r="D46" s="74" t="s">
        <v>757</v>
      </c>
      <c r="E46" s="74" t="s">
        <v>757</v>
      </c>
      <c r="F46" s="1249" t="s">
        <v>757</v>
      </c>
      <c r="G46" s="74" t="s">
        <v>757</v>
      </c>
      <c r="H46" s="75" t="s">
        <v>757</v>
      </c>
      <c r="I46" s="911"/>
      <c r="J46" s="74" t="s">
        <v>757</v>
      </c>
      <c r="K46" s="74" t="s">
        <v>757</v>
      </c>
      <c r="L46" s="74" t="s">
        <v>757</v>
      </c>
      <c r="M46" s="534"/>
      <c r="N46" s="237" t="s">
        <v>757</v>
      </c>
      <c r="O46" s="74" t="s">
        <v>757</v>
      </c>
      <c r="P46" s="74" t="s">
        <v>757</v>
      </c>
      <c r="Q46" s="1249" t="s">
        <v>757</v>
      </c>
      <c r="R46" s="74" t="s">
        <v>757</v>
      </c>
      <c r="S46" s="75" t="s">
        <v>757</v>
      </c>
      <c r="T46" s="102"/>
      <c r="U46" s="207" t="s">
        <v>757</v>
      </c>
      <c r="V46" s="1417" t="s">
        <v>757</v>
      </c>
      <c r="W46" s="208" t="s">
        <v>757</v>
      </c>
      <c r="X46" s="102"/>
      <c r="Y46" s="207" t="s">
        <v>757</v>
      </c>
      <c r="Z46" s="208" t="s">
        <v>757</v>
      </c>
    </row>
    <row r="47" spans="1:26" x14ac:dyDescent="0.35">
      <c r="A47" s="479" t="s">
        <v>57</v>
      </c>
      <c r="B47" s="1188" t="s">
        <v>757</v>
      </c>
      <c r="C47" s="74" t="s">
        <v>757</v>
      </c>
      <c r="D47" s="74" t="s">
        <v>757</v>
      </c>
      <c r="E47" s="74" t="s">
        <v>757</v>
      </c>
      <c r="F47" s="1249" t="s">
        <v>757</v>
      </c>
      <c r="G47" s="74" t="s">
        <v>757</v>
      </c>
      <c r="H47" s="75" t="s">
        <v>757</v>
      </c>
      <c r="I47" s="911"/>
      <c r="J47" s="74" t="s">
        <v>757</v>
      </c>
      <c r="K47" s="74" t="s">
        <v>757</v>
      </c>
      <c r="L47" s="74" t="s">
        <v>757</v>
      </c>
      <c r="M47" s="534"/>
      <c r="N47" s="237" t="s">
        <v>757</v>
      </c>
      <c r="O47" s="74" t="s">
        <v>757</v>
      </c>
      <c r="P47" s="74" t="s">
        <v>757</v>
      </c>
      <c r="Q47" s="1249" t="s">
        <v>757</v>
      </c>
      <c r="R47" s="74" t="s">
        <v>757</v>
      </c>
      <c r="S47" s="75" t="s">
        <v>757</v>
      </c>
      <c r="T47" s="102"/>
      <c r="U47" s="207" t="s">
        <v>757</v>
      </c>
      <c r="V47" s="1417" t="s">
        <v>757</v>
      </c>
      <c r="W47" s="208" t="s">
        <v>757</v>
      </c>
      <c r="X47" s="102"/>
      <c r="Y47" s="207" t="s">
        <v>757</v>
      </c>
      <c r="Z47" s="208" t="s">
        <v>757</v>
      </c>
    </row>
    <row r="48" spans="1:26" x14ac:dyDescent="0.35">
      <c r="A48" s="479" t="s">
        <v>57</v>
      </c>
      <c r="B48" s="1188" t="s">
        <v>757</v>
      </c>
      <c r="C48" s="74" t="s">
        <v>757</v>
      </c>
      <c r="D48" s="74" t="s">
        <v>757</v>
      </c>
      <c r="E48" s="74" t="s">
        <v>757</v>
      </c>
      <c r="F48" s="1249" t="s">
        <v>757</v>
      </c>
      <c r="G48" s="74" t="s">
        <v>757</v>
      </c>
      <c r="H48" s="75" t="s">
        <v>757</v>
      </c>
      <c r="I48" s="911"/>
      <c r="J48" s="74" t="s">
        <v>757</v>
      </c>
      <c r="K48" s="74" t="s">
        <v>757</v>
      </c>
      <c r="L48" s="74" t="s">
        <v>757</v>
      </c>
      <c r="M48" s="534"/>
      <c r="N48" s="237" t="s">
        <v>757</v>
      </c>
      <c r="O48" s="74" t="s">
        <v>757</v>
      </c>
      <c r="P48" s="74" t="s">
        <v>757</v>
      </c>
      <c r="Q48" s="1249" t="s">
        <v>757</v>
      </c>
      <c r="R48" s="74" t="s">
        <v>757</v>
      </c>
      <c r="S48" s="75" t="s">
        <v>757</v>
      </c>
      <c r="T48" s="102"/>
      <c r="U48" s="207" t="s">
        <v>757</v>
      </c>
      <c r="V48" s="1417" t="s">
        <v>757</v>
      </c>
      <c r="W48" s="208" t="s">
        <v>757</v>
      </c>
      <c r="X48" s="102"/>
      <c r="Y48" s="207" t="s">
        <v>757</v>
      </c>
      <c r="Z48" s="208" t="s">
        <v>757</v>
      </c>
    </row>
    <row r="49" spans="1:26" x14ac:dyDescent="0.35">
      <c r="A49" s="479" t="s">
        <v>57</v>
      </c>
      <c r="B49" s="1188" t="s">
        <v>757</v>
      </c>
      <c r="C49" s="74" t="s">
        <v>757</v>
      </c>
      <c r="D49" s="74" t="s">
        <v>757</v>
      </c>
      <c r="E49" s="74" t="s">
        <v>757</v>
      </c>
      <c r="F49" s="1249" t="s">
        <v>757</v>
      </c>
      <c r="G49" s="74" t="s">
        <v>757</v>
      </c>
      <c r="H49" s="75" t="s">
        <v>757</v>
      </c>
      <c r="I49" s="911"/>
      <c r="J49" s="74" t="s">
        <v>757</v>
      </c>
      <c r="K49" s="74" t="s">
        <v>757</v>
      </c>
      <c r="L49" s="74" t="s">
        <v>757</v>
      </c>
      <c r="M49" s="534"/>
      <c r="N49" s="237" t="s">
        <v>757</v>
      </c>
      <c r="O49" s="74" t="s">
        <v>757</v>
      </c>
      <c r="P49" s="74" t="s">
        <v>757</v>
      </c>
      <c r="Q49" s="1249" t="s">
        <v>757</v>
      </c>
      <c r="R49" s="74" t="s">
        <v>757</v>
      </c>
      <c r="S49" s="75" t="s">
        <v>757</v>
      </c>
      <c r="T49" s="102"/>
      <c r="U49" s="207" t="s">
        <v>757</v>
      </c>
      <c r="V49" s="1417" t="s">
        <v>757</v>
      </c>
      <c r="W49" s="208" t="s">
        <v>757</v>
      </c>
      <c r="X49" s="102"/>
      <c r="Y49" s="207" t="s">
        <v>757</v>
      </c>
      <c r="Z49" s="208" t="s">
        <v>757</v>
      </c>
    </row>
    <row r="50" spans="1:26" x14ac:dyDescent="0.35">
      <c r="A50" s="479" t="s">
        <v>57</v>
      </c>
      <c r="B50" s="1188" t="s">
        <v>757</v>
      </c>
      <c r="C50" s="74" t="s">
        <v>757</v>
      </c>
      <c r="D50" s="74" t="s">
        <v>757</v>
      </c>
      <c r="E50" s="74" t="s">
        <v>757</v>
      </c>
      <c r="F50" s="1249" t="s">
        <v>757</v>
      </c>
      <c r="G50" s="74" t="s">
        <v>757</v>
      </c>
      <c r="H50" s="75" t="s">
        <v>757</v>
      </c>
      <c r="I50" s="911"/>
      <c r="J50" s="74" t="s">
        <v>757</v>
      </c>
      <c r="K50" s="74" t="s">
        <v>757</v>
      </c>
      <c r="L50" s="74" t="s">
        <v>757</v>
      </c>
      <c r="M50" s="534"/>
      <c r="N50" s="237" t="s">
        <v>757</v>
      </c>
      <c r="O50" s="74" t="s">
        <v>757</v>
      </c>
      <c r="P50" s="74" t="s">
        <v>757</v>
      </c>
      <c r="Q50" s="1249" t="s">
        <v>757</v>
      </c>
      <c r="R50" s="74" t="s">
        <v>757</v>
      </c>
      <c r="S50" s="75" t="s">
        <v>757</v>
      </c>
      <c r="T50" s="102"/>
      <c r="U50" s="207" t="s">
        <v>757</v>
      </c>
      <c r="V50" s="1417" t="s">
        <v>757</v>
      </c>
      <c r="W50" s="208" t="s">
        <v>757</v>
      </c>
      <c r="X50" s="102"/>
      <c r="Y50" s="207" t="s">
        <v>757</v>
      </c>
      <c r="Z50" s="208" t="s">
        <v>757</v>
      </c>
    </row>
    <row r="51" spans="1:26" x14ac:dyDescent="0.35">
      <c r="A51" s="479">
        <v>555</v>
      </c>
      <c r="B51" s="1188" t="s">
        <v>757</v>
      </c>
      <c r="C51" s="74" t="s">
        <v>757</v>
      </c>
      <c r="D51" s="74" t="s">
        <v>757</v>
      </c>
      <c r="E51" s="74" t="s">
        <v>757</v>
      </c>
      <c r="F51" s="1249" t="s">
        <v>757</v>
      </c>
      <c r="G51" s="74" t="s">
        <v>757</v>
      </c>
      <c r="H51" s="75" t="s">
        <v>757</v>
      </c>
      <c r="I51" s="911"/>
      <c r="J51" s="74" t="s">
        <v>757</v>
      </c>
      <c r="K51" s="74" t="s">
        <v>757</v>
      </c>
      <c r="L51" s="74" t="s">
        <v>757</v>
      </c>
      <c r="M51" s="534"/>
      <c r="N51" s="237" t="s">
        <v>757</v>
      </c>
      <c r="O51" s="74" t="s">
        <v>757</v>
      </c>
      <c r="P51" s="74" t="s">
        <v>757</v>
      </c>
      <c r="Q51" s="1249" t="s">
        <v>757</v>
      </c>
      <c r="R51" s="74" t="s">
        <v>757</v>
      </c>
      <c r="S51" s="75" t="s">
        <v>757</v>
      </c>
      <c r="T51" s="102"/>
      <c r="U51" s="207" t="s">
        <v>757</v>
      </c>
      <c r="V51" s="1417" t="s">
        <v>757</v>
      </c>
      <c r="W51" s="208" t="s">
        <v>757</v>
      </c>
      <c r="X51" s="102"/>
      <c r="Y51" s="207" t="s">
        <v>757</v>
      </c>
      <c r="Z51" s="208" t="s">
        <v>757</v>
      </c>
    </row>
    <row r="52" spans="1:26" x14ac:dyDescent="0.35">
      <c r="A52" s="479">
        <v>555</v>
      </c>
      <c r="B52" s="1188" t="s">
        <v>757</v>
      </c>
      <c r="C52" s="74" t="s">
        <v>757</v>
      </c>
      <c r="D52" s="74" t="s">
        <v>757</v>
      </c>
      <c r="E52" s="74" t="s">
        <v>757</v>
      </c>
      <c r="F52" s="1249" t="s">
        <v>757</v>
      </c>
      <c r="G52" s="74" t="s">
        <v>757</v>
      </c>
      <c r="H52" s="75" t="s">
        <v>757</v>
      </c>
      <c r="I52" s="911"/>
      <c r="J52" s="74" t="s">
        <v>757</v>
      </c>
      <c r="K52" s="74" t="s">
        <v>757</v>
      </c>
      <c r="L52" s="74" t="s">
        <v>757</v>
      </c>
      <c r="M52" s="534"/>
      <c r="N52" s="237" t="s">
        <v>757</v>
      </c>
      <c r="O52" s="74" t="s">
        <v>757</v>
      </c>
      <c r="P52" s="74" t="s">
        <v>757</v>
      </c>
      <c r="Q52" s="1249" t="s">
        <v>757</v>
      </c>
      <c r="R52" s="74" t="s">
        <v>757</v>
      </c>
      <c r="S52" s="75" t="s">
        <v>757</v>
      </c>
      <c r="T52" s="102"/>
      <c r="U52" s="207" t="s">
        <v>757</v>
      </c>
      <c r="V52" s="1417" t="s">
        <v>757</v>
      </c>
      <c r="W52" s="208" t="s">
        <v>757</v>
      </c>
      <c r="X52" s="102"/>
      <c r="Y52" s="207" t="s">
        <v>757</v>
      </c>
      <c r="Z52" s="208" t="s">
        <v>757</v>
      </c>
    </row>
    <row r="53" spans="1:26" ht="15" thickBot="1" x14ac:dyDescent="0.4">
      <c r="A53" s="479">
        <v>555</v>
      </c>
      <c r="B53" s="1189" t="s">
        <v>757</v>
      </c>
      <c r="C53" s="1062" t="s">
        <v>757</v>
      </c>
      <c r="D53" s="1062" t="s">
        <v>757</v>
      </c>
      <c r="E53" s="1062" t="s">
        <v>757</v>
      </c>
      <c r="F53" s="1412" t="s">
        <v>757</v>
      </c>
      <c r="G53" s="1062" t="s">
        <v>757</v>
      </c>
      <c r="H53" s="1063" t="s">
        <v>757</v>
      </c>
      <c r="I53" s="911"/>
      <c r="J53" s="1062" t="s">
        <v>757</v>
      </c>
      <c r="K53" s="1062" t="s">
        <v>757</v>
      </c>
      <c r="L53" s="1062" t="s">
        <v>757</v>
      </c>
      <c r="M53" s="534"/>
      <c r="N53" s="1061" t="s">
        <v>757</v>
      </c>
      <c r="O53" s="1062" t="s">
        <v>757</v>
      </c>
      <c r="P53" s="1062" t="s">
        <v>757</v>
      </c>
      <c r="Q53" s="1412" t="s">
        <v>757</v>
      </c>
      <c r="R53" s="1062" t="s">
        <v>757</v>
      </c>
      <c r="S53" s="1063" t="s">
        <v>757</v>
      </c>
      <c r="T53" s="102"/>
      <c r="U53" s="207" t="s">
        <v>757</v>
      </c>
      <c r="V53" s="1417" t="s">
        <v>757</v>
      </c>
      <c r="W53" s="208" t="s">
        <v>757</v>
      </c>
      <c r="X53" s="102"/>
      <c r="Y53" s="210" t="s">
        <v>757</v>
      </c>
      <c r="Z53" s="211" t="s">
        <v>757</v>
      </c>
    </row>
    <row r="54" spans="1:26" ht="15.5" thickTop="1" thickBot="1" x14ac:dyDescent="0.4">
      <c r="A54" s="479">
        <v>555</v>
      </c>
      <c r="B54" s="5" t="s">
        <v>1</v>
      </c>
      <c r="C54" s="1058">
        <f>SUMIFS('7C Aurora total (R)'!$D$1:$D$85,'7C Aurora total (R)'!$C$1:$C$85,'4C Summary by resource (R)'!$B54)</f>
        <v>0</v>
      </c>
      <c r="D54" s="911">
        <f>SUMIFS('8C Not in Aurora (R)'!$C$1:$C$37,'8C Not in Aurora (R)'!$B$1:$B$37,'4C Summary by resource (R)'!$B54)</f>
        <v>0</v>
      </c>
      <c r="E54" s="911">
        <f t="shared" ref="E54:E56" si="20">C54+D54</f>
        <v>0</v>
      </c>
      <c r="F54" s="1058">
        <f>SUMIFS('7C Aurora total (R)'!$E$1:$E$85,'7C Aurora total (R)'!$C$1:$C$85,'4C Summary by resource (R)'!$B54)</f>
        <v>0</v>
      </c>
      <c r="G54" s="911">
        <f>SUMIFS('8C Not in Aurora (R)'!$D$1:$D$37,'8C Not in Aurora (R)'!$B$1:$B$37,'4C Summary by resource (R)'!$B54)</f>
        <v>0</v>
      </c>
      <c r="H54" s="1057">
        <f t="shared" ref="H54:H56" si="21">F54+G54</f>
        <v>0</v>
      </c>
      <c r="I54" s="911"/>
      <c r="J54" s="1065">
        <v>0</v>
      </c>
      <c r="K54" s="911">
        <v>0</v>
      </c>
      <c r="L54" s="1066">
        <v>0</v>
      </c>
      <c r="M54" s="534"/>
      <c r="N54" s="1065">
        <f t="shared" ref="N54:N63" si="22">C54-J54</f>
        <v>0</v>
      </c>
      <c r="O54" s="911">
        <f t="shared" ref="O54:O63" si="23">D54-K54</f>
        <v>0</v>
      </c>
      <c r="P54" s="1445">
        <f t="shared" ref="P54:P63" si="24">E54-L54</f>
        <v>0</v>
      </c>
      <c r="Q54" s="1065">
        <f t="shared" si="7"/>
        <v>0</v>
      </c>
      <c r="R54" s="911">
        <f t="shared" si="3"/>
        <v>0</v>
      </c>
      <c r="S54" s="1066">
        <f t="shared" si="4"/>
        <v>0</v>
      </c>
      <c r="T54" s="103"/>
      <c r="U54" s="209">
        <f>SUMIFS('7C Aurora total (R)'!D$91:D$167,'7C Aurora total (R)'!$C$91:$C$167,'4C Summary by resource (R)'!$B54)</f>
        <v>7000</v>
      </c>
      <c r="V54" s="209">
        <f>SUMIFS('7C Aurora total (R)'!E$91:E$167,'7C Aurora total (R)'!$C$91:$C$167,'4C Summary by resource (R)'!$B54)</f>
        <v>7000</v>
      </c>
      <c r="W54" s="206">
        <v>7140.3580000000002</v>
      </c>
      <c r="X54" s="43"/>
      <c r="Y54" s="285">
        <f t="shared" ref="Y54:Y63" si="25">U54-W54</f>
        <v>-140.35800000000017</v>
      </c>
      <c r="Z54" s="285">
        <f t="shared" si="9"/>
        <v>0</v>
      </c>
    </row>
    <row r="55" spans="1:26" ht="15.5" thickTop="1" thickBot="1" x14ac:dyDescent="0.4">
      <c r="A55" s="479">
        <v>555</v>
      </c>
      <c r="B55" s="5" t="s">
        <v>28</v>
      </c>
      <c r="C55" s="1067" t="s">
        <v>757</v>
      </c>
      <c r="D55" s="1068" t="s">
        <v>757</v>
      </c>
      <c r="E55" s="1068" t="s">
        <v>757</v>
      </c>
      <c r="F55" s="1444" t="s">
        <v>757</v>
      </c>
      <c r="G55" s="1068" t="s">
        <v>757</v>
      </c>
      <c r="H55" s="1069" t="s">
        <v>757</v>
      </c>
      <c r="I55" s="911"/>
      <c r="J55" s="1067" t="s">
        <v>757</v>
      </c>
      <c r="K55" s="1068" t="s">
        <v>757</v>
      </c>
      <c r="L55" s="1069" t="s">
        <v>757</v>
      </c>
      <c r="M55" s="534"/>
      <c r="N55" s="1067" t="s">
        <v>757</v>
      </c>
      <c r="O55" s="1068" t="s">
        <v>757</v>
      </c>
      <c r="P55" s="1068" t="s">
        <v>757</v>
      </c>
      <c r="Q55" s="1444" t="s">
        <v>757</v>
      </c>
      <c r="R55" s="1068" t="s">
        <v>757</v>
      </c>
      <c r="S55" s="1069" t="s">
        <v>757</v>
      </c>
      <c r="T55" s="480"/>
      <c r="U55" s="253" t="s">
        <v>757</v>
      </c>
      <c r="V55" s="1420" t="s">
        <v>757</v>
      </c>
      <c r="W55" s="254" t="s">
        <v>757</v>
      </c>
      <c r="X55" s="43"/>
      <c r="Y55" s="253" t="s">
        <v>757</v>
      </c>
      <c r="Z55" s="254" t="s">
        <v>757</v>
      </c>
    </row>
    <row r="56" spans="1:26" ht="15.5" thickTop="1" thickBot="1" x14ac:dyDescent="0.4">
      <c r="A56" s="479">
        <v>555</v>
      </c>
      <c r="B56" s="5" t="s">
        <v>44</v>
      </c>
      <c r="C56" s="911">
        <f>SUMIFS('7C Aurora total (R)'!$D$1:$D$85,'7C Aurora total (R)'!$C$1:$C$85,'4C Summary by resource (R)'!$B56)</f>
        <v>0</v>
      </c>
      <c r="D56" s="911">
        <f>SUMIFS('8C Not in Aurora (R)'!$C$1:$C$37,'8C Not in Aurora (R)'!$B$1:$B$37,'4C Summary by resource (R)'!$B56)</f>
        <v>0</v>
      </c>
      <c r="E56" s="911">
        <f t="shared" si="20"/>
        <v>0</v>
      </c>
      <c r="F56" s="1058">
        <f>SUMIFS('7C Aurora total (R)'!$E$1:$E$85,'7C Aurora total (R)'!$C$1:$C$85,'4C Summary by resource (R)'!$B56)</f>
        <v>0</v>
      </c>
      <c r="G56" s="911">
        <f>SUMIFS('8C Not in Aurora (R)'!$D$1:$D$37,'8C Not in Aurora (R)'!$B$1:$B$37,'4C Summary by resource (R)'!$B56)</f>
        <v>0</v>
      </c>
      <c r="H56" s="1057">
        <f t="shared" si="21"/>
        <v>0</v>
      </c>
      <c r="I56" s="911"/>
      <c r="J56" s="1441">
        <v>0</v>
      </c>
      <c r="K56" s="911">
        <v>0</v>
      </c>
      <c r="L56" s="1057">
        <v>0</v>
      </c>
      <c r="M56" s="534"/>
      <c r="N56" s="1059">
        <f t="shared" si="22"/>
        <v>0</v>
      </c>
      <c r="O56" s="1059">
        <f t="shared" si="23"/>
        <v>0</v>
      </c>
      <c r="P56" s="1059">
        <f t="shared" si="24"/>
        <v>0</v>
      </c>
      <c r="Q56" s="1446">
        <f t="shared" si="7"/>
        <v>0</v>
      </c>
      <c r="R56" s="1059">
        <f t="shared" si="3"/>
        <v>0</v>
      </c>
      <c r="S56" s="1060">
        <f t="shared" si="4"/>
        <v>0</v>
      </c>
      <c r="T56" s="103"/>
      <c r="U56" s="209">
        <f>SUMIFS('7C Aurora total (R)'!D$91:D$167,'7C Aurora total (R)'!$C$91:$C$167,'4C Summary by resource (R)'!$B56)</f>
        <v>-2</v>
      </c>
      <c r="V56" s="209">
        <f>SUMIFS('7C Aurora total (R)'!E$91:E$167,'7C Aurora total (R)'!$C$91:$C$167,'4C Summary by resource (R)'!$B56)</f>
        <v>-2</v>
      </c>
      <c r="W56" s="206">
        <v>-2.9999999998835847E-2</v>
      </c>
      <c r="X56" s="43"/>
      <c r="Y56" s="285">
        <f t="shared" si="25"/>
        <v>-1.9700000000011642</v>
      </c>
      <c r="Z56" s="285">
        <f t="shared" si="9"/>
        <v>0</v>
      </c>
    </row>
    <row r="57" spans="1:26" ht="15" thickTop="1" x14ac:dyDescent="0.35">
      <c r="A57" s="479">
        <v>555</v>
      </c>
      <c r="B57" s="5" t="s">
        <v>50</v>
      </c>
      <c r="C57" s="236" t="s">
        <v>757</v>
      </c>
      <c r="D57" s="72" t="s">
        <v>757</v>
      </c>
      <c r="E57" s="72" t="s">
        <v>757</v>
      </c>
      <c r="F57" s="1299" t="s">
        <v>757</v>
      </c>
      <c r="G57" s="72" t="s">
        <v>757</v>
      </c>
      <c r="H57" s="73" t="s">
        <v>757</v>
      </c>
      <c r="I57" s="911"/>
      <c r="J57" s="236" t="s">
        <v>757</v>
      </c>
      <c r="K57" s="72" t="s">
        <v>757</v>
      </c>
      <c r="L57" s="73" t="s">
        <v>757</v>
      </c>
      <c r="M57" s="534"/>
      <c r="N57" s="1421" t="s">
        <v>757</v>
      </c>
      <c r="O57" s="1422" t="s">
        <v>757</v>
      </c>
      <c r="P57" s="1422" t="s">
        <v>757</v>
      </c>
      <c r="Q57" s="1447" t="s">
        <v>757</v>
      </c>
      <c r="R57" s="1422" t="s">
        <v>757</v>
      </c>
      <c r="S57" s="1423" t="s">
        <v>757</v>
      </c>
      <c r="T57" s="480"/>
      <c r="U57" s="203" t="s">
        <v>757</v>
      </c>
      <c r="V57" s="204" t="s">
        <v>757</v>
      </c>
      <c r="W57" s="205" t="s">
        <v>757</v>
      </c>
      <c r="X57" s="43"/>
      <c r="Y57" s="203" t="s">
        <v>757</v>
      </c>
      <c r="Z57" s="205" t="s">
        <v>757</v>
      </c>
    </row>
    <row r="58" spans="1:26" ht="15" thickBot="1" x14ac:dyDescent="0.4">
      <c r="A58" s="479">
        <v>555</v>
      </c>
      <c r="B58" s="5" t="s">
        <v>51</v>
      </c>
      <c r="C58" s="1061" t="s">
        <v>757</v>
      </c>
      <c r="D58" s="1062" t="s">
        <v>757</v>
      </c>
      <c r="E58" s="1062" t="s">
        <v>757</v>
      </c>
      <c r="F58" s="1412" t="s">
        <v>757</v>
      </c>
      <c r="G58" s="1062" t="s">
        <v>757</v>
      </c>
      <c r="H58" s="1063" t="s">
        <v>757</v>
      </c>
      <c r="I58" s="911"/>
      <c r="J58" s="1061" t="s">
        <v>757</v>
      </c>
      <c r="K58" s="1062" t="s">
        <v>757</v>
      </c>
      <c r="L58" s="1063" t="s">
        <v>757</v>
      </c>
      <c r="M58" s="534"/>
      <c r="N58" s="1061" t="s">
        <v>757</v>
      </c>
      <c r="O58" s="1062" t="s">
        <v>757</v>
      </c>
      <c r="P58" s="1062" t="s">
        <v>757</v>
      </c>
      <c r="Q58" s="1412" t="s">
        <v>757</v>
      </c>
      <c r="R58" s="1062" t="s">
        <v>757</v>
      </c>
      <c r="S58" s="1063" t="s">
        <v>757</v>
      </c>
      <c r="T58" s="102"/>
      <c r="U58" s="210" t="s">
        <v>757</v>
      </c>
      <c r="V58" s="1418" t="s">
        <v>757</v>
      </c>
      <c r="W58" s="211" t="s">
        <v>757</v>
      </c>
      <c r="X58" s="102"/>
      <c r="Y58" s="210" t="s">
        <v>757</v>
      </c>
      <c r="Z58" s="211" t="s">
        <v>757</v>
      </c>
    </row>
    <row r="59" spans="1:26" ht="15" thickTop="1" x14ac:dyDescent="0.35">
      <c r="A59" s="479">
        <v>555</v>
      </c>
      <c r="B59" s="5" t="s">
        <v>4</v>
      </c>
      <c r="C59" s="911">
        <f>SUMIFS('7C Aurora total (R)'!$D$1:$D$85,'7C Aurora total (R)'!$C$1:$C$85,'4C Summary by resource (R)'!$B59)</f>
        <v>1910.48</v>
      </c>
      <c r="D59" s="911">
        <f>SUMIFS('8C Not in Aurora (R)'!$C$1:$C$37,'8C Not in Aurora (R)'!$B$1:$B$37,'4C Summary by resource (R)'!$B59)</f>
        <v>0</v>
      </c>
      <c r="E59" s="911">
        <f t="shared" si="5"/>
        <v>1910.48</v>
      </c>
      <c r="F59" s="1058">
        <f>SUMIFS('7C Aurora total (R)'!$E$1:$E$85,'7C Aurora total (R)'!$C$1:$C$85,'4C Summary by resource (R)'!$B59)</f>
        <v>1910.48</v>
      </c>
      <c r="G59" s="911">
        <f>SUMIFS('8C Not in Aurora (R)'!$D$1:$D$37,'8C Not in Aurora (R)'!$B$1:$B$37,'4C Summary by resource (R)'!$B59)</f>
        <v>0</v>
      </c>
      <c r="H59" s="1057">
        <f t="shared" si="6"/>
        <v>1910.48</v>
      </c>
      <c r="I59" s="1057"/>
      <c r="J59" s="911">
        <v>1917.1242999999999</v>
      </c>
      <c r="K59" s="911">
        <v>0</v>
      </c>
      <c r="L59" s="1057">
        <v>1917.1242999999999</v>
      </c>
      <c r="M59" s="534"/>
      <c r="N59" s="915">
        <f t="shared" si="22"/>
        <v>-6.6442999999999302</v>
      </c>
      <c r="O59" s="911">
        <f t="shared" si="23"/>
        <v>0</v>
      </c>
      <c r="P59" s="911">
        <f t="shared" si="24"/>
        <v>-6.6442999999999302</v>
      </c>
      <c r="Q59" s="1058">
        <f t="shared" si="7"/>
        <v>0</v>
      </c>
      <c r="R59" s="911">
        <f t="shared" si="3"/>
        <v>0</v>
      </c>
      <c r="S59" s="1057">
        <f t="shared" si="4"/>
        <v>0</v>
      </c>
      <c r="T59" s="95"/>
      <c r="U59" s="209">
        <f>SUMIFS('7C Aurora total (R)'!D$91:D$167,'7C Aurora total (R)'!$C$91:$C$167,'4C Summary by resource (R)'!$B59)</f>
        <v>20653</v>
      </c>
      <c r="V59" s="209">
        <f>SUMIFS('7C Aurora total (R)'!E$91:E$167,'7C Aurora total (R)'!$C$91:$C$167,'4C Summary by resource (R)'!$B59)</f>
        <v>20653</v>
      </c>
      <c r="W59" s="206">
        <v>20725.667999999998</v>
      </c>
      <c r="X59" s="43"/>
      <c r="Y59" s="283">
        <f t="shared" si="25"/>
        <v>-72.667999999997846</v>
      </c>
      <c r="Z59" s="283">
        <f t="shared" si="9"/>
        <v>0</v>
      </c>
    </row>
    <row r="60" spans="1:26" x14ac:dyDescent="0.35">
      <c r="A60" s="479" t="s">
        <v>57</v>
      </c>
      <c r="B60" s="5" t="s">
        <v>42</v>
      </c>
      <c r="C60" s="911">
        <f>SUMIFS('7C Aurora total (R)'!$D$1:$D$85,'7C Aurora total (R)'!$C$1:$C$85,'4C Summary by resource (R)'!$B60)</f>
        <v>3531.57</v>
      </c>
      <c r="D60" s="911">
        <f>SUMIFS('8C Not in Aurora (R)'!$C$1:$C$37,'8C Not in Aurora (R)'!$B$1:$B$37,'4C Summary by resource (R)'!$B60)</f>
        <v>0</v>
      </c>
      <c r="E60" s="911">
        <f t="shared" si="5"/>
        <v>3531.57</v>
      </c>
      <c r="F60" s="1058">
        <f>SUMIFS('7C Aurora total (R)'!$E$1:$E$85,'7C Aurora total (R)'!$C$1:$C$85,'4C Summary by resource (R)'!$B60)</f>
        <v>3568.8</v>
      </c>
      <c r="G60" s="911">
        <f>SUMIFS('8C Not in Aurora (R)'!$D$1:$D$37,'8C Not in Aurora (R)'!$B$1:$B$37,'4C Summary by resource (R)'!$B60)</f>
        <v>0</v>
      </c>
      <c r="H60" s="1057">
        <f t="shared" si="6"/>
        <v>3568.8</v>
      </c>
      <c r="I60" s="1057"/>
      <c r="J60" s="911">
        <v>3507.1279</v>
      </c>
      <c r="K60" s="911">
        <v>0</v>
      </c>
      <c r="L60" s="1057">
        <v>3507.1279</v>
      </c>
      <c r="M60" s="583"/>
      <c r="N60" s="1058">
        <f t="shared" si="22"/>
        <v>24.44210000000021</v>
      </c>
      <c r="O60" s="911">
        <f t="shared" si="23"/>
        <v>0</v>
      </c>
      <c r="P60" s="911">
        <f t="shared" si="24"/>
        <v>24.44210000000021</v>
      </c>
      <c r="Q60" s="1058">
        <f t="shared" si="7"/>
        <v>37.230000000000018</v>
      </c>
      <c r="R60" s="911">
        <f t="shared" si="3"/>
        <v>0</v>
      </c>
      <c r="S60" s="1057">
        <f t="shared" si="4"/>
        <v>37.230000000000018</v>
      </c>
      <c r="T60" s="95"/>
      <c r="U60" s="209">
        <f>SUMIFS('7C Aurora total (R)'!D$91:D$167,'7C Aurora total (R)'!$C$91:$C$167,'4C Summary by resource (R)'!$B60)</f>
        <v>40992</v>
      </c>
      <c r="V60" s="209">
        <f>SUMIFS('7C Aurora total (R)'!E$91:E$167,'7C Aurora total (R)'!$C$91:$C$167,'4C Summary by resource (R)'!$B60)</f>
        <v>40992</v>
      </c>
      <c r="W60" s="206">
        <v>41320.608</v>
      </c>
      <c r="X60" s="102"/>
      <c r="Y60" s="202">
        <f t="shared" si="25"/>
        <v>-328.60800000000017</v>
      </c>
      <c r="Z60" s="202">
        <f t="shared" si="9"/>
        <v>0</v>
      </c>
    </row>
    <row r="61" spans="1:26" x14ac:dyDescent="0.35">
      <c r="A61" s="479" t="s">
        <v>57</v>
      </c>
      <c r="B61" s="5" t="s">
        <v>46</v>
      </c>
      <c r="C61" s="911">
        <f>SUMIFS('7C Aurora total (R)'!$D$1:$D$85,'7C Aurora total (R)'!$C$1:$C$85,'4C Summary by resource (R)'!$B61)</f>
        <v>5399.2000000000007</v>
      </c>
      <c r="D61" s="911">
        <f>SUMIFS('8C Not in Aurora (R)'!$C$1:$C$37,'8C Not in Aurora (R)'!$B$1:$B$37,'4C Summary by resource (R)'!$B61)</f>
        <v>0</v>
      </c>
      <c r="E61" s="911">
        <f t="shared" si="5"/>
        <v>5399.2000000000007</v>
      </c>
      <c r="F61" s="1058">
        <f>SUMIFS('7C Aurora total (R)'!$E$1:$E$85,'7C Aurora total (R)'!$C$1:$C$85,'4C Summary by resource (R)'!$B61)</f>
        <v>5399.2000000000007</v>
      </c>
      <c r="G61" s="911">
        <f>SUMIFS('8C Not in Aurora (R)'!$D$1:$D$37,'8C Not in Aurora (R)'!$B$1:$B$37,'4C Summary by resource (R)'!$B61)</f>
        <v>0</v>
      </c>
      <c r="H61" s="1057">
        <f t="shared" si="6"/>
        <v>5399.2000000000007</v>
      </c>
      <c r="I61" s="1057"/>
      <c r="J61" s="911">
        <v>5417.7516000000005</v>
      </c>
      <c r="K61" s="911">
        <v>0</v>
      </c>
      <c r="L61" s="1057">
        <v>5417.7516000000005</v>
      </c>
      <c r="M61" s="565"/>
      <c r="N61" s="911">
        <f t="shared" si="22"/>
        <v>-18.55159999999978</v>
      </c>
      <c r="O61" s="911">
        <f t="shared" si="23"/>
        <v>0</v>
      </c>
      <c r="P61" s="911">
        <f t="shared" si="24"/>
        <v>-18.55159999999978</v>
      </c>
      <c r="Q61" s="1058">
        <f t="shared" si="7"/>
        <v>0</v>
      </c>
      <c r="R61" s="911">
        <f t="shared" si="3"/>
        <v>0</v>
      </c>
      <c r="S61" s="1057">
        <f t="shared" si="4"/>
        <v>0</v>
      </c>
      <c r="T61" s="95"/>
      <c r="U61" s="209">
        <f>SUMIFS('7C Aurora total (R)'!D$91:D$167,'7C Aurora total (R)'!$C$91:$C$167,'4C Summary by resource (R)'!$B61)</f>
        <v>71990</v>
      </c>
      <c r="V61" s="209">
        <f>SUMIFS('7C Aurora total (R)'!E$91:E$167,'7C Aurora total (R)'!$C$91:$C$167,'4C Summary by resource (R)'!$B61)</f>
        <v>71990</v>
      </c>
      <c r="W61" s="206">
        <v>72236.687999999995</v>
      </c>
      <c r="X61" s="102"/>
      <c r="Y61" s="202">
        <f t="shared" si="25"/>
        <v>-246.68799999999464</v>
      </c>
      <c r="Z61" s="202">
        <f t="shared" si="9"/>
        <v>0</v>
      </c>
    </row>
    <row r="62" spans="1:26" x14ac:dyDescent="0.35">
      <c r="A62" s="479" t="s">
        <v>57</v>
      </c>
      <c r="B62" s="5" t="s">
        <v>47</v>
      </c>
      <c r="C62" s="911">
        <f>SUMIFS('7C Aurora total (R)'!$D$1:$D$85,'7C Aurora total (R)'!$C$1:$C$85,'4C Summary by resource (R)'!$B62)</f>
        <v>993.04000000000019</v>
      </c>
      <c r="D62" s="911">
        <f>SUMIFS('8C Not in Aurora (R)'!$C$1:$C$37,'8C Not in Aurora (R)'!$B$1:$B$37,'4C Summary by resource (R)'!$B62)</f>
        <v>0</v>
      </c>
      <c r="E62" s="911">
        <f t="shared" si="5"/>
        <v>993.04000000000019</v>
      </c>
      <c r="F62" s="1058">
        <f>SUMIFS('7C Aurora total (R)'!$E$1:$E$85,'7C Aurora total (R)'!$C$1:$C$85,'4C Summary by resource (R)'!$B62)</f>
        <v>993.04000000000019</v>
      </c>
      <c r="G62" s="911">
        <f>SUMIFS('8C Not in Aurora (R)'!$D$1:$D$37,'8C Not in Aurora (R)'!$B$1:$B$37,'4C Summary by resource (R)'!$B62)</f>
        <v>0</v>
      </c>
      <c r="H62" s="1057">
        <f t="shared" si="6"/>
        <v>993.04000000000019</v>
      </c>
      <c r="I62" s="1057"/>
      <c r="J62" s="911">
        <v>996.35959960000014</v>
      </c>
      <c r="K62" s="911">
        <v>0</v>
      </c>
      <c r="L62" s="1057">
        <v>996.35959960000014</v>
      </c>
      <c r="M62" s="565"/>
      <c r="N62" s="911">
        <f t="shared" si="22"/>
        <v>-3.3195995999999468</v>
      </c>
      <c r="O62" s="911">
        <f t="shared" si="23"/>
        <v>0</v>
      </c>
      <c r="P62" s="911">
        <f t="shared" si="24"/>
        <v>-3.3195995999999468</v>
      </c>
      <c r="Q62" s="1058">
        <f t="shared" si="7"/>
        <v>0</v>
      </c>
      <c r="R62" s="911">
        <f t="shared" si="3"/>
        <v>0</v>
      </c>
      <c r="S62" s="1057">
        <f t="shared" si="4"/>
        <v>0</v>
      </c>
      <c r="T62" s="95"/>
      <c r="U62" s="209">
        <f>SUMIFS('7C Aurora total (R)'!D$91:D$167,'7C Aurora total (R)'!$C$91:$C$167,'4C Summary by resource (R)'!$B62)</f>
        <v>13242</v>
      </c>
      <c r="V62" s="209">
        <f>SUMIFS('7C Aurora total (R)'!E$91:E$167,'7C Aurora total (R)'!$C$91:$C$167,'4C Summary by resource (R)'!$B62)</f>
        <v>13242</v>
      </c>
      <c r="W62" s="206">
        <v>13284.794629999999</v>
      </c>
      <c r="X62" s="102"/>
      <c r="Y62" s="202">
        <f t="shared" si="25"/>
        <v>-42.794629999998506</v>
      </c>
      <c r="Z62" s="202">
        <f t="shared" si="9"/>
        <v>0</v>
      </c>
    </row>
    <row r="63" spans="1:26" x14ac:dyDescent="0.35">
      <c r="A63" s="479">
        <v>555</v>
      </c>
      <c r="B63" s="5" t="s">
        <v>10</v>
      </c>
      <c r="C63" s="911">
        <f>SUMIFS('7C Aurora total (R)'!$D$1:$D$85,'7C Aurora total (R)'!$C$1:$C$85,'4C Summary by resource (R)'!$B63)</f>
        <v>42696.049999999996</v>
      </c>
      <c r="D63" s="911">
        <f>SUMIFS('8C Not in Aurora (R)'!$C$1:$C$37,'8C Not in Aurora (R)'!$B$1:$B$37,'4C Summary by resource (R)'!$B63)</f>
        <v>0</v>
      </c>
      <c r="E63" s="911">
        <f t="shared" si="5"/>
        <v>42696.049999999996</v>
      </c>
      <c r="F63" s="1058">
        <f>SUMIFS('7C Aurora total (R)'!$E$1:$E$85,'7C Aurora total (R)'!$C$1:$C$85,'4C Summary by resource (R)'!$B63)</f>
        <v>45298.41</v>
      </c>
      <c r="G63" s="911">
        <f>SUMIFS('8C Not in Aurora (R)'!$D$1:$D$37,'8C Not in Aurora (R)'!$B$1:$B$37,'4C Summary by resource (R)'!$B63)</f>
        <v>0</v>
      </c>
      <c r="H63" s="1057">
        <f t="shared" si="6"/>
        <v>45298.41</v>
      </c>
      <c r="I63" s="1057"/>
      <c r="J63" s="911">
        <v>33288.130999999994</v>
      </c>
      <c r="K63" s="911">
        <v>0</v>
      </c>
      <c r="L63" s="1057">
        <v>33288.130999999994</v>
      </c>
      <c r="M63" s="565"/>
      <c r="N63" s="911">
        <f t="shared" si="22"/>
        <v>9407.9190000000017</v>
      </c>
      <c r="O63" s="911">
        <f t="shared" si="23"/>
        <v>0</v>
      </c>
      <c r="P63" s="911">
        <f t="shared" si="24"/>
        <v>9407.9190000000017</v>
      </c>
      <c r="Q63" s="1058">
        <f t="shared" si="7"/>
        <v>2602.3600000000079</v>
      </c>
      <c r="R63" s="911">
        <f t="shared" si="3"/>
        <v>0</v>
      </c>
      <c r="S63" s="1057">
        <f t="shared" si="4"/>
        <v>2602.3600000000079</v>
      </c>
      <c r="T63" s="95"/>
      <c r="U63" s="209">
        <f>SUMIFS('7C Aurora total (R)'!D$91:D$167,'7C Aurora total (R)'!$C$91:$C$167,'4C Summary by resource (R)'!$B63)</f>
        <v>621679</v>
      </c>
      <c r="V63" s="209">
        <f>SUMIFS('7C Aurora total (R)'!E$91:E$167,'7C Aurora total (R)'!$C$91:$C$167,'4C Summary by resource (R)'!$B63)</f>
        <v>621679</v>
      </c>
      <c r="W63" s="206">
        <v>623420.46000000008</v>
      </c>
      <c r="X63" s="102"/>
      <c r="Y63" s="202">
        <f t="shared" si="25"/>
        <v>-1741.4600000000792</v>
      </c>
      <c r="Z63" s="202">
        <f t="shared" si="9"/>
        <v>0</v>
      </c>
    </row>
    <row r="64" spans="1:26" x14ac:dyDescent="0.35">
      <c r="A64" s="479">
        <v>555</v>
      </c>
      <c r="B64" s="5" t="s">
        <v>530</v>
      </c>
      <c r="C64" s="911">
        <f>SUMIFS('7C Aurora total (R)'!$D$1:$D$85,'7C Aurora total (R)'!$C$1:$C$85,'4C Summary by resource (R)'!$B64)</f>
        <v>8.8899999999999988</v>
      </c>
      <c r="D64" s="911">
        <f>SUMIFS('8C Not in Aurora (R)'!$C$1:$C$37,'8C Not in Aurora (R)'!$B$1:$B$37,'4C Summary by resource (R)'!$B64)</f>
        <v>0</v>
      </c>
      <c r="E64" s="911">
        <f t="shared" ref="E64:E69" si="26">C64+D64</f>
        <v>8.8899999999999988</v>
      </c>
      <c r="F64" s="1058">
        <f>SUMIFS('7C Aurora total (R)'!$E$1:$E$85,'7C Aurora total (R)'!$C$1:$C$85,'4C Summary by resource (R)'!$B64)</f>
        <v>9.09</v>
      </c>
      <c r="G64" s="911">
        <f>SUMIFS('8C Not in Aurora (R)'!$D$1:$D$37,'8C Not in Aurora (R)'!$B$1:$B$37,'4C Summary by resource (R)'!$B64)</f>
        <v>0</v>
      </c>
      <c r="H64" s="1057">
        <f t="shared" si="6"/>
        <v>9.09</v>
      </c>
      <c r="I64" s="1057"/>
      <c r="J64" s="911">
        <v>8.65916</v>
      </c>
      <c r="K64" s="911">
        <v>0</v>
      </c>
      <c r="L64" s="1057">
        <v>8.65916</v>
      </c>
      <c r="M64" s="565"/>
      <c r="N64" s="911">
        <f t="shared" ref="N64:N69" si="27">C64-J64</f>
        <v>0.23083999999999882</v>
      </c>
      <c r="O64" s="911">
        <f t="shared" ref="O64:O69" si="28">D64-K64</f>
        <v>0</v>
      </c>
      <c r="P64" s="911">
        <f t="shared" ref="P64:P69" si="29">E64-L64</f>
        <v>0.23083999999999882</v>
      </c>
      <c r="Q64" s="1058">
        <f t="shared" si="7"/>
        <v>0.20000000000000107</v>
      </c>
      <c r="R64" s="911">
        <f t="shared" si="3"/>
        <v>0</v>
      </c>
      <c r="S64" s="1057">
        <f t="shared" si="4"/>
        <v>0.20000000000000107</v>
      </c>
      <c r="T64" s="95"/>
      <c r="U64" s="209">
        <f>SUMIFS('7C Aurora total (R)'!D$91:D$167,'7C Aurora total (R)'!$C$91:$C$167,'4C Summary by resource (R)'!$B64)</f>
        <v>284</v>
      </c>
      <c r="V64" s="209">
        <f>SUMIFS('7C Aurora total (R)'!E$91:E$167,'7C Aurora total (R)'!$C$91:$C$167,'4C Summary by resource (R)'!$B64)</f>
        <v>284</v>
      </c>
      <c r="W64" s="206">
        <v>284</v>
      </c>
      <c r="X64" s="102"/>
      <c r="Y64" s="202">
        <f t="shared" ref="Y64:Y69" si="30">U64-W64</f>
        <v>0</v>
      </c>
      <c r="Z64" s="202">
        <f t="shared" si="9"/>
        <v>0</v>
      </c>
    </row>
    <row r="65" spans="1:26" x14ac:dyDescent="0.35">
      <c r="A65" s="479">
        <v>555</v>
      </c>
      <c r="B65" s="5" t="s">
        <v>531</v>
      </c>
      <c r="C65" s="911">
        <f>SUMIFS('7C Aurora total (R)'!$D$1:$D$85,'7C Aurora total (R)'!$C$1:$C$85,'4C Summary by resource (R)'!$B65)</f>
        <v>220.73000000000002</v>
      </c>
      <c r="D65" s="911">
        <f>SUMIFS('8C Not in Aurora (R)'!$C$1:$C$37,'8C Not in Aurora (R)'!$B$1:$B$37,'4C Summary by resource (R)'!$B65)</f>
        <v>0</v>
      </c>
      <c r="E65" s="911">
        <f t="shared" si="26"/>
        <v>220.73000000000002</v>
      </c>
      <c r="F65" s="1058">
        <f>SUMIFS('7C Aurora total (R)'!$E$1:$E$85,'7C Aurora total (R)'!$C$1:$C$85,'4C Summary by resource (R)'!$B65)</f>
        <v>226.24999999999997</v>
      </c>
      <c r="G65" s="911">
        <f>SUMIFS('8C Not in Aurora (R)'!$D$1:$D$37,'8C Not in Aurora (R)'!$B$1:$B$37,'4C Summary by resource (R)'!$B65)</f>
        <v>0</v>
      </c>
      <c r="H65" s="1057">
        <f t="shared" si="6"/>
        <v>226.24999999999997</v>
      </c>
      <c r="I65" s="1057"/>
      <c r="J65" s="911">
        <v>215.35991989999997</v>
      </c>
      <c r="K65" s="911">
        <v>0</v>
      </c>
      <c r="L65" s="1057">
        <v>215.35991989999997</v>
      </c>
      <c r="M65" s="565"/>
      <c r="N65" s="911">
        <f t="shared" si="27"/>
        <v>5.3700801000000524</v>
      </c>
      <c r="O65" s="911">
        <f t="shared" si="28"/>
        <v>0</v>
      </c>
      <c r="P65" s="911">
        <f t="shared" si="29"/>
        <v>5.3700801000000524</v>
      </c>
      <c r="Q65" s="1058">
        <f t="shared" si="7"/>
        <v>5.5199999999999534</v>
      </c>
      <c r="R65" s="911">
        <f t="shared" si="3"/>
        <v>0</v>
      </c>
      <c r="S65" s="1057">
        <f t="shared" si="4"/>
        <v>5.5199999999999534</v>
      </c>
      <c r="T65" s="95"/>
      <c r="U65" s="209">
        <f>SUMIFS('7C Aurora total (R)'!D$91:D$167,'7C Aurora total (R)'!$C$91:$C$167,'4C Summary by resource (R)'!$B65)</f>
        <v>4068</v>
      </c>
      <c r="V65" s="209">
        <f>SUMIFS('7C Aurora total (R)'!E$91:E$167,'7C Aurora total (R)'!$C$91:$C$167,'4C Summary by resource (R)'!$B65)</f>
        <v>4068</v>
      </c>
      <c r="W65" s="206">
        <v>4068</v>
      </c>
      <c r="X65" s="102"/>
      <c r="Y65" s="202">
        <f t="shared" si="30"/>
        <v>0</v>
      </c>
      <c r="Z65" s="202">
        <f t="shared" si="9"/>
        <v>0</v>
      </c>
    </row>
    <row r="66" spans="1:26" x14ac:dyDescent="0.35">
      <c r="A66" s="479">
        <v>555</v>
      </c>
      <c r="B66" s="5" t="s">
        <v>532</v>
      </c>
      <c r="C66" s="911">
        <f>SUMIFS('7C Aurora total (R)'!$D$1:$D$85,'7C Aurora total (R)'!$C$1:$C$85,'4C Summary by resource (R)'!$B66)</f>
        <v>11.040000000000001</v>
      </c>
      <c r="D66" s="911">
        <f>SUMIFS('8C Not in Aurora (R)'!$C$1:$C$37,'8C Not in Aurora (R)'!$B$1:$B$37,'4C Summary by resource (R)'!$B66)</f>
        <v>0</v>
      </c>
      <c r="E66" s="911">
        <f t="shared" si="26"/>
        <v>11.040000000000001</v>
      </c>
      <c r="F66" s="1058">
        <f>SUMIFS('7C Aurora total (R)'!$E$1:$E$85,'7C Aurora total (R)'!$C$1:$C$85,'4C Summary by resource (R)'!$B66)</f>
        <v>11.279999999999996</v>
      </c>
      <c r="G66" s="911">
        <f>SUMIFS('8C Not in Aurora (R)'!$D$1:$D$37,'8C Not in Aurora (R)'!$B$1:$B$37,'4C Summary by resource (R)'!$B66)</f>
        <v>0</v>
      </c>
      <c r="H66" s="1057">
        <f t="shared" si="6"/>
        <v>11.279999999999996</v>
      </c>
      <c r="I66" s="1057"/>
      <c r="J66" s="911">
        <v>10.735200000000001</v>
      </c>
      <c r="K66" s="911">
        <v>0</v>
      </c>
      <c r="L66" s="1057">
        <v>10.735200000000001</v>
      </c>
      <c r="M66" s="565"/>
      <c r="N66" s="911">
        <f t="shared" si="27"/>
        <v>0.30480000000000018</v>
      </c>
      <c r="O66" s="911">
        <f t="shared" si="28"/>
        <v>0</v>
      </c>
      <c r="P66" s="911">
        <f t="shared" si="29"/>
        <v>0.30480000000000018</v>
      </c>
      <c r="Q66" s="1058">
        <f t="shared" si="7"/>
        <v>0.23999999999999488</v>
      </c>
      <c r="R66" s="911">
        <f t="shared" si="3"/>
        <v>0</v>
      </c>
      <c r="S66" s="1057">
        <f t="shared" si="4"/>
        <v>0.23999999999999488</v>
      </c>
      <c r="T66" s="95"/>
      <c r="U66" s="209">
        <f>SUMIFS('7C Aurora total (R)'!D$91:D$167,'7C Aurora total (R)'!$C$91:$C$167,'4C Summary by resource (R)'!$B66)</f>
        <v>144</v>
      </c>
      <c r="V66" s="209">
        <f>SUMIFS('7C Aurora total (R)'!E$91:E$167,'7C Aurora total (R)'!$C$91:$C$167,'4C Summary by resource (R)'!$B66)</f>
        <v>144</v>
      </c>
      <c r="W66" s="206">
        <v>144</v>
      </c>
      <c r="X66" s="102"/>
      <c r="Y66" s="202">
        <f t="shared" si="30"/>
        <v>0</v>
      </c>
      <c r="Z66" s="202">
        <f t="shared" si="9"/>
        <v>0</v>
      </c>
    </row>
    <row r="67" spans="1:26" x14ac:dyDescent="0.35">
      <c r="A67" s="479">
        <v>555</v>
      </c>
      <c r="B67" s="5" t="s">
        <v>533</v>
      </c>
      <c r="C67" s="911">
        <f>SUMIFS('7C Aurora total (R)'!$D$1:$D$85,'7C Aurora total (R)'!$C$1:$C$85,'4C Summary by resource (R)'!$B67)</f>
        <v>1.69</v>
      </c>
      <c r="D67" s="911">
        <f>SUMIFS('8C Not in Aurora (R)'!$C$1:$C$37,'8C Not in Aurora (R)'!$B$1:$B$37,'4C Summary by resource (R)'!$B67)</f>
        <v>0</v>
      </c>
      <c r="E67" s="911">
        <f t="shared" si="26"/>
        <v>1.69</v>
      </c>
      <c r="F67" s="1058">
        <f>SUMIFS('7C Aurora total (R)'!$E$1:$E$85,'7C Aurora total (R)'!$C$1:$C$85,'4C Summary by resource (R)'!$B67)</f>
        <v>1.76</v>
      </c>
      <c r="G67" s="911">
        <f>SUMIFS('8C Not in Aurora (R)'!$D$1:$D$37,'8C Not in Aurora (R)'!$B$1:$B$37,'4C Summary by resource (R)'!$B67)</f>
        <v>0</v>
      </c>
      <c r="H67" s="1057">
        <f t="shared" si="6"/>
        <v>1.76</v>
      </c>
      <c r="I67" s="1057"/>
      <c r="J67" s="911">
        <v>1.6603400000000001</v>
      </c>
      <c r="K67" s="911">
        <v>0</v>
      </c>
      <c r="L67" s="1057">
        <v>1.6603400000000001</v>
      </c>
      <c r="M67" s="565"/>
      <c r="N67" s="911">
        <f t="shared" si="27"/>
        <v>2.9659999999999798E-2</v>
      </c>
      <c r="O67" s="911">
        <f t="shared" si="28"/>
        <v>0</v>
      </c>
      <c r="P67" s="911">
        <f t="shared" si="29"/>
        <v>2.9659999999999798E-2</v>
      </c>
      <c r="Q67" s="1058">
        <f t="shared" si="7"/>
        <v>7.0000000000000062E-2</v>
      </c>
      <c r="R67" s="911">
        <f t="shared" si="3"/>
        <v>0</v>
      </c>
      <c r="S67" s="1057">
        <f t="shared" si="4"/>
        <v>7.0000000000000062E-2</v>
      </c>
      <c r="T67" s="95"/>
      <c r="U67" s="209">
        <f>SUMIFS('7C Aurora total (R)'!D$91:D$167,'7C Aurora total (R)'!$C$91:$C$167,'4C Summary by resource (R)'!$B67)</f>
        <v>25</v>
      </c>
      <c r="V67" s="209">
        <f>SUMIFS('7C Aurora total (R)'!E$91:E$167,'7C Aurora total (R)'!$C$91:$C$167,'4C Summary by resource (R)'!$B67)</f>
        <v>25</v>
      </c>
      <c r="W67" s="206">
        <v>22</v>
      </c>
      <c r="X67" s="102"/>
      <c r="Y67" s="202">
        <f t="shared" si="30"/>
        <v>3</v>
      </c>
      <c r="Z67" s="202">
        <f t="shared" si="9"/>
        <v>0</v>
      </c>
    </row>
    <row r="68" spans="1:26" x14ac:dyDescent="0.35">
      <c r="A68" s="479">
        <v>555</v>
      </c>
      <c r="B68" s="5" t="s">
        <v>534</v>
      </c>
      <c r="C68" s="911">
        <f>SUMIFS('7C Aurora total (R)'!$D$1:$D$85,'7C Aurora total (R)'!$C$1:$C$85,'4C Summary by resource (R)'!$B68)</f>
        <v>1.69</v>
      </c>
      <c r="D68" s="911">
        <f>SUMIFS('8C Not in Aurora (R)'!$C$1:$C$37,'8C Not in Aurora (R)'!$B$1:$B$37,'4C Summary by resource (R)'!$B68)</f>
        <v>0</v>
      </c>
      <c r="E68" s="911">
        <f t="shared" si="26"/>
        <v>1.69</v>
      </c>
      <c r="F68" s="1058">
        <f>SUMIFS('7C Aurora total (R)'!$E$1:$E$85,'7C Aurora total (R)'!$C$1:$C$85,'4C Summary by resource (R)'!$B68)</f>
        <v>1.76</v>
      </c>
      <c r="G68" s="911">
        <f>SUMIFS('8C Not in Aurora (R)'!$D$1:$D$37,'8C Not in Aurora (R)'!$B$1:$B$37,'4C Summary by resource (R)'!$B68)</f>
        <v>0</v>
      </c>
      <c r="H68" s="1057">
        <f t="shared" si="6"/>
        <v>1.76</v>
      </c>
      <c r="I68" s="1057"/>
      <c r="J68" s="911">
        <v>1.6603400000000001</v>
      </c>
      <c r="K68" s="911">
        <v>0</v>
      </c>
      <c r="L68" s="1057">
        <v>1.6603400000000001</v>
      </c>
      <c r="M68" s="565"/>
      <c r="N68" s="911">
        <f t="shared" si="27"/>
        <v>2.9659999999999798E-2</v>
      </c>
      <c r="O68" s="911">
        <f t="shared" si="28"/>
        <v>0</v>
      </c>
      <c r="P68" s="911">
        <f t="shared" si="29"/>
        <v>2.9659999999999798E-2</v>
      </c>
      <c r="Q68" s="1058">
        <f t="shared" si="7"/>
        <v>7.0000000000000062E-2</v>
      </c>
      <c r="R68" s="911">
        <f t="shared" si="3"/>
        <v>0</v>
      </c>
      <c r="S68" s="1057">
        <f t="shared" si="4"/>
        <v>7.0000000000000062E-2</v>
      </c>
      <c r="T68" s="95"/>
      <c r="U68" s="209">
        <f>SUMIFS('7C Aurora total (R)'!D$91:D$167,'7C Aurora total (R)'!$C$91:$C$167,'4C Summary by resource (R)'!$B68)</f>
        <v>25</v>
      </c>
      <c r="V68" s="209">
        <f>SUMIFS('7C Aurora total (R)'!E$91:E$167,'7C Aurora total (R)'!$C$91:$C$167,'4C Summary by resource (R)'!$B68)</f>
        <v>25</v>
      </c>
      <c r="W68" s="206">
        <v>22</v>
      </c>
      <c r="X68" s="102"/>
      <c r="Y68" s="202">
        <f t="shared" si="30"/>
        <v>3</v>
      </c>
      <c r="Z68" s="202">
        <f t="shared" si="9"/>
        <v>0</v>
      </c>
    </row>
    <row r="69" spans="1:26" x14ac:dyDescent="0.35">
      <c r="A69" s="479">
        <v>555</v>
      </c>
      <c r="B69" s="5" t="s">
        <v>535</v>
      </c>
      <c r="C69" s="911">
        <f>SUMIFS('7C Aurora total (R)'!$D$1:$D$85,'7C Aurora total (R)'!$C$1:$C$85,'4C Summary by resource (R)'!$B69)</f>
        <v>2901</v>
      </c>
      <c r="D69" s="911">
        <f>SUMIFS('8C Not in Aurora (R)'!$C$1:$C$37,'8C Not in Aurora (R)'!$B$1:$B$37,'4C Summary by resource (R)'!$B69)</f>
        <v>0</v>
      </c>
      <c r="E69" s="911">
        <f t="shared" si="26"/>
        <v>2901</v>
      </c>
      <c r="F69" s="1058">
        <f>SUMIFS('7C Aurora total (R)'!$E$1:$E$85,'7C Aurora total (R)'!$C$1:$C$85,'4C Summary by resource (R)'!$B69)</f>
        <v>2973.36</v>
      </c>
      <c r="G69" s="911">
        <f>SUMIFS('8C Not in Aurora (R)'!$D$1:$D$37,'8C Not in Aurora (R)'!$B$1:$B$37,'4C Summary by resource (R)'!$B69)</f>
        <v>0</v>
      </c>
      <c r="H69" s="1057">
        <f t="shared" si="6"/>
        <v>2973.36</v>
      </c>
      <c r="I69" s="1057"/>
      <c r="J69" s="911">
        <v>2821.0466000000006</v>
      </c>
      <c r="K69" s="911">
        <v>0</v>
      </c>
      <c r="L69" s="1057">
        <v>2821.0466000000006</v>
      </c>
      <c r="M69" s="565"/>
      <c r="N69" s="911">
        <f t="shared" si="27"/>
        <v>79.953399999999419</v>
      </c>
      <c r="O69" s="911">
        <f t="shared" si="28"/>
        <v>0</v>
      </c>
      <c r="P69" s="911">
        <f t="shared" si="29"/>
        <v>79.953399999999419</v>
      </c>
      <c r="Q69" s="1058">
        <f t="shared" si="7"/>
        <v>72.360000000000127</v>
      </c>
      <c r="R69" s="911">
        <f t="shared" si="3"/>
        <v>0</v>
      </c>
      <c r="S69" s="1057">
        <f t="shared" si="4"/>
        <v>72.360000000000127</v>
      </c>
      <c r="T69" s="95"/>
      <c r="U69" s="209">
        <f>SUMIFS('7C Aurora total (R)'!D$91:D$167,'7C Aurora total (R)'!$C$91:$C$167,'4C Summary by resource (R)'!$B69)</f>
        <v>37500</v>
      </c>
      <c r="V69" s="209">
        <f>SUMIFS('7C Aurora total (R)'!E$91:E$167,'7C Aurora total (R)'!$C$91:$C$167,'4C Summary by resource (R)'!$B69)</f>
        <v>37500</v>
      </c>
      <c r="W69" s="206">
        <v>37841</v>
      </c>
      <c r="X69" s="102"/>
      <c r="Y69" s="202">
        <f t="shared" si="30"/>
        <v>-341</v>
      </c>
      <c r="Z69" s="202">
        <f t="shared" si="9"/>
        <v>0</v>
      </c>
    </row>
    <row r="70" spans="1:26" x14ac:dyDescent="0.35">
      <c r="A70" s="479">
        <v>555</v>
      </c>
      <c r="B70" s="5" t="s">
        <v>536</v>
      </c>
      <c r="C70" s="911">
        <v>2891.8000000000006</v>
      </c>
      <c r="D70" s="911">
        <v>0</v>
      </c>
      <c r="E70" s="911">
        <v>2891.8000000000006</v>
      </c>
      <c r="F70" s="1058">
        <v>2964.0800000000004</v>
      </c>
      <c r="G70" s="911">
        <v>0</v>
      </c>
      <c r="H70" s="1057">
        <v>2964.0800000000004</v>
      </c>
      <c r="I70" s="1057"/>
      <c r="J70" s="911">
        <v>2830.125</v>
      </c>
      <c r="K70" s="911">
        <v>0</v>
      </c>
      <c r="L70" s="1057">
        <v>2830.125</v>
      </c>
      <c r="M70" s="565"/>
      <c r="N70" s="911">
        <v>61.675000000000637</v>
      </c>
      <c r="O70" s="911">
        <v>0</v>
      </c>
      <c r="P70" s="911">
        <v>61.675000000000637</v>
      </c>
      <c r="Q70" s="1058">
        <v>72.279999999999745</v>
      </c>
      <c r="R70" s="911">
        <v>0</v>
      </c>
      <c r="S70" s="1057">
        <v>72.279999999999745</v>
      </c>
      <c r="T70" s="95"/>
      <c r="U70" s="209">
        <v>37841</v>
      </c>
      <c r="V70" s="209">
        <v>37841</v>
      </c>
      <c r="W70" s="206">
        <v>37500</v>
      </c>
      <c r="X70" s="102"/>
      <c r="Y70" s="202">
        <v>341</v>
      </c>
      <c r="Z70" s="202">
        <v>0</v>
      </c>
    </row>
    <row r="71" spans="1:26" x14ac:dyDescent="0.35">
      <c r="A71" s="479">
        <v>555</v>
      </c>
      <c r="B71" s="5" t="s">
        <v>537</v>
      </c>
      <c r="C71" s="911">
        <v>0</v>
      </c>
      <c r="D71" s="911">
        <v>0</v>
      </c>
      <c r="E71" s="911">
        <v>0</v>
      </c>
      <c r="F71" s="1058">
        <v>0</v>
      </c>
      <c r="G71" s="911">
        <v>0</v>
      </c>
      <c r="H71" s="1057">
        <v>0</v>
      </c>
      <c r="I71" s="1057"/>
      <c r="J71" s="911">
        <v>7.9768499999999989</v>
      </c>
      <c r="K71" s="911">
        <v>0</v>
      </c>
      <c r="L71" s="1057">
        <v>7.9768499999999989</v>
      </c>
      <c r="M71" s="565"/>
      <c r="N71" s="911">
        <v>-7.9768499999999989</v>
      </c>
      <c r="O71" s="911">
        <v>0</v>
      </c>
      <c r="P71" s="911">
        <v>-7.9768499999999989</v>
      </c>
      <c r="Q71" s="1058">
        <v>0</v>
      </c>
      <c r="R71" s="911">
        <v>0</v>
      </c>
      <c r="S71" s="1057">
        <v>0</v>
      </c>
      <c r="T71" s="95"/>
      <c r="U71" s="209">
        <v>0</v>
      </c>
      <c r="V71" s="209">
        <v>0</v>
      </c>
      <c r="W71" s="206">
        <v>107</v>
      </c>
      <c r="X71" s="102"/>
      <c r="Y71" s="202">
        <v>-107</v>
      </c>
      <c r="Z71" s="202">
        <v>0</v>
      </c>
    </row>
    <row r="72" spans="1:26" x14ac:dyDescent="0.35">
      <c r="A72" s="479">
        <v>555</v>
      </c>
      <c r="B72" s="5" t="s">
        <v>538</v>
      </c>
      <c r="C72" s="911">
        <v>874.31999999999982</v>
      </c>
      <c r="D72" s="911">
        <v>0</v>
      </c>
      <c r="E72" s="911">
        <v>874.31999999999982</v>
      </c>
      <c r="F72" s="1058">
        <v>896.18</v>
      </c>
      <c r="G72" s="911">
        <v>0</v>
      </c>
      <c r="H72" s="1057">
        <v>896.18</v>
      </c>
      <c r="I72" s="1057"/>
      <c r="J72" s="911">
        <v>852.92660000000012</v>
      </c>
      <c r="K72" s="911">
        <v>0</v>
      </c>
      <c r="L72" s="1057">
        <v>852.92660000000012</v>
      </c>
      <c r="M72" s="565"/>
      <c r="N72" s="911">
        <v>21.393399999999701</v>
      </c>
      <c r="O72" s="911">
        <v>0</v>
      </c>
      <c r="P72" s="911">
        <v>21.393399999999701</v>
      </c>
      <c r="Q72" s="1058">
        <v>21.860000000000127</v>
      </c>
      <c r="R72" s="911">
        <v>0</v>
      </c>
      <c r="S72" s="1057">
        <v>21.860000000000127</v>
      </c>
      <c r="T72" s="95"/>
      <c r="U72" s="209">
        <v>11441</v>
      </c>
      <c r="V72" s="209">
        <v>11441</v>
      </c>
      <c r="W72" s="206">
        <v>11441</v>
      </c>
      <c r="X72" s="102"/>
      <c r="Y72" s="202">
        <v>0</v>
      </c>
      <c r="Z72" s="202">
        <v>0</v>
      </c>
    </row>
    <row r="73" spans="1:26" x14ac:dyDescent="0.35">
      <c r="A73" s="479">
        <v>555</v>
      </c>
      <c r="B73" s="5" t="s">
        <v>539</v>
      </c>
      <c r="C73" s="911">
        <v>23.85</v>
      </c>
      <c r="D73" s="911">
        <v>0</v>
      </c>
      <c r="E73" s="911">
        <v>23.85</v>
      </c>
      <c r="F73" s="1058">
        <v>24.460000000000004</v>
      </c>
      <c r="G73" s="911">
        <v>0</v>
      </c>
      <c r="H73" s="1057">
        <v>24.460000000000004</v>
      </c>
      <c r="I73" s="1057"/>
      <c r="J73" s="911">
        <v>23.274264279999997</v>
      </c>
      <c r="K73" s="911">
        <v>0</v>
      </c>
      <c r="L73" s="1057">
        <v>23.274264279999997</v>
      </c>
      <c r="M73" s="565"/>
      <c r="N73" s="911">
        <v>0.57573572000000439</v>
      </c>
      <c r="O73" s="911">
        <v>0</v>
      </c>
      <c r="P73" s="911">
        <v>0.57573572000000439</v>
      </c>
      <c r="Q73" s="1058">
        <v>0.61000000000000298</v>
      </c>
      <c r="R73" s="911">
        <v>0</v>
      </c>
      <c r="S73" s="1057">
        <v>0.61000000000000298</v>
      </c>
      <c r="T73" s="95"/>
      <c r="U73" s="209">
        <v>312</v>
      </c>
      <c r="V73" s="209">
        <v>312</v>
      </c>
      <c r="W73" s="206">
        <v>312.1967176</v>
      </c>
      <c r="X73" s="102"/>
      <c r="Y73" s="202">
        <v>-0.19671759999999949</v>
      </c>
      <c r="Z73" s="202">
        <v>0</v>
      </c>
    </row>
    <row r="74" spans="1:26" x14ac:dyDescent="0.35">
      <c r="A74" s="479">
        <v>555</v>
      </c>
      <c r="B74" s="5" t="s">
        <v>540</v>
      </c>
      <c r="C74" s="911">
        <v>6.2399999999999984</v>
      </c>
      <c r="D74" s="911">
        <v>0</v>
      </c>
      <c r="E74" s="911">
        <v>6.2399999999999984</v>
      </c>
      <c r="F74" s="1058">
        <v>6.3600000000000021</v>
      </c>
      <c r="G74" s="911">
        <v>0</v>
      </c>
      <c r="H74" s="1057">
        <v>6.3600000000000021</v>
      </c>
      <c r="I74" s="1057"/>
      <c r="J74" s="911">
        <v>6.0992196000000005</v>
      </c>
      <c r="K74" s="911">
        <v>0</v>
      </c>
      <c r="L74" s="1057">
        <v>6.0992196000000005</v>
      </c>
      <c r="M74" s="565"/>
      <c r="N74" s="911">
        <v>0.14078039999999792</v>
      </c>
      <c r="O74" s="911">
        <v>0</v>
      </c>
      <c r="P74" s="911">
        <v>0.14078039999999792</v>
      </c>
      <c r="Q74" s="1058">
        <v>0.12000000000000366</v>
      </c>
      <c r="R74" s="911">
        <v>0</v>
      </c>
      <c r="S74" s="1057">
        <v>0.12000000000000366</v>
      </c>
      <c r="T74" s="95"/>
      <c r="U74" s="209">
        <v>204</v>
      </c>
      <c r="V74" s="209">
        <v>204</v>
      </c>
      <c r="W74" s="206">
        <v>200.04000000000008</v>
      </c>
      <c r="X74" s="102"/>
      <c r="Y74" s="202">
        <v>3.9599999999999227</v>
      </c>
      <c r="Z74" s="202">
        <v>0</v>
      </c>
    </row>
    <row r="75" spans="1:26" x14ac:dyDescent="0.35">
      <c r="A75" s="479">
        <v>555</v>
      </c>
      <c r="B75" s="5" t="s">
        <v>541</v>
      </c>
      <c r="C75" s="911">
        <v>874.31999999999982</v>
      </c>
      <c r="D75" s="911">
        <v>0</v>
      </c>
      <c r="E75" s="911">
        <v>874.31999999999982</v>
      </c>
      <c r="F75" s="1058">
        <v>896.18</v>
      </c>
      <c r="G75" s="911">
        <v>0</v>
      </c>
      <c r="H75" s="1057">
        <v>896.18</v>
      </c>
      <c r="I75" s="1057"/>
      <c r="J75" s="911">
        <v>852.92660000000012</v>
      </c>
      <c r="K75" s="911">
        <v>0</v>
      </c>
      <c r="L75" s="1057">
        <v>852.92660000000012</v>
      </c>
      <c r="M75" s="565"/>
      <c r="N75" s="911">
        <v>21.393399999999701</v>
      </c>
      <c r="O75" s="911">
        <v>0</v>
      </c>
      <c r="P75" s="911">
        <v>21.393399999999701</v>
      </c>
      <c r="Q75" s="1058">
        <v>21.860000000000127</v>
      </c>
      <c r="R75" s="911">
        <v>0</v>
      </c>
      <c r="S75" s="1057">
        <v>21.860000000000127</v>
      </c>
      <c r="T75" s="95"/>
      <c r="U75" s="209">
        <v>11441</v>
      </c>
      <c r="V75" s="209">
        <v>11441</v>
      </c>
      <c r="W75" s="206">
        <v>11441</v>
      </c>
      <c r="X75" s="102"/>
      <c r="Y75" s="202">
        <v>0</v>
      </c>
      <c r="Z75" s="202">
        <v>0</v>
      </c>
    </row>
    <row r="76" spans="1:26" x14ac:dyDescent="0.35">
      <c r="A76" s="479">
        <v>555</v>
      </c>
      <c r="B76" s="5" t="s">
        <v>542</v>
      </c>
      <c r="C76" s="911">
        <v>150.32</v>
      </c>
      <c r="D76" s="911">
        <v>0</v>
      </c>
      <c r="E76" s="911">
        <v>150.32</v>
      </c>
      <c r="F76" s="1058">
        <v>0</v>
      </c>
      <c r="G76" s="911">
        <v>0</v>
      </c>
      <c r="H76" s="1057">
        <v>0</v>
      </c>
      <c r="I76" s="1057"/>
      <c r="J76" s="911">
        <v>146.64645999999999</v>
      </c>
      <c r="K76" s="911">
        <v>0</v>
      </c>
      <c r="L76" s="1057">
        <v>146.64645999999999</v>
      </c>
      <c r="M76" s="565"/>
      <c r="N76" s="911">
        <v>3.6735400000000027</v>
      </c>
      <c r="O76" s="911">
        <v>0</v>
      </c>
      <c r="P76" s="911">
        <v>3.6735400000000027</v>
      </c>
      <c r="Q76" s="1058">
        <v>-150.32</v>
      </c>
      <c r="R76" s="911">
        <v>0</v>
      </c>
      <c r="S76" s="1057">
        <v>-150.32</v>
      </c>
      <c r="T76" s="95"/>
      <c r="U76" s="209">
        <v>4231</v>
      </c>
      <c r="V76" s="209">
        <v>0</v>
      </c>
      <c r="W76" s="206">
        <v>4231</v>
      </c>
      <c r="X76" s="102"/>
      <c r="Y76" s="202">
        <v>0</v>
      </c>
      <c r="Z76" s="202">
        <v>-4231</v>
      </c>
    </row>
    <row r="77" spans="1:26" x14ac:dyDescent="0.35">
      <c r="A77" s="479">
        <v>555</v>
      </c>
      <c r="B77" s="5" t="s">
        <v>543</v>
      </c>
      <c r="C77" s="911">
        <v>0</v>
      </c>
      <c r="D77" s="911">
        <v>0</v>
      </c>
      <c r="E77" s="911">
        <v>0</v>
      </c>
      <c r="F77" s="1058">
        <v>0</v>
      </c>
      <c r="G77" s="911">
        <v>0</v>
      </c>
      <c r="H77" s="1057">
        <v>0</v>
      </c>
      <c r="I77" s="1057"/>
      <c r="J77" s="911">
        <v>4.194</v>
      </c>
      <c r="K77" s="911">
        <v>0</v>
      </c>
      <c r="L77" s="1057">
        <v>4.194</v>
      </c>
      <c r="M77" s="565"/>
      <c r="N77" s="911">
        <v>-4.194</v>
      </c>
      <c r="O77" s="911">
        <v>0</v>
      </c>
      <c r="P77" s="911">
        <v>-4.194</v>
      </c>
      <c r="Q77" s="1058">
        <v>0</v>
      </c>
      <c r="R77" s="911">
        <v>0</v>
      </c>
      <c r="S77" s="1057">
        <v>0</v>
      </c>
      <c r="T77" s="95"/>
      <c r="U77" s="209">
        <v>0</v>
      </c>
      <c r="V77" s="209">
        <v>0</v>
      </c>
      <c r="W77" s="206">
        <v>120</v>
      </c>
      <c r="X77" s="102"/>
      <c r="Y77" s="202">
        <v>-120</v>
      </c>
      <c r="Z77" s="202">
        <v>0</v>
      </c>
    </row>
    <row r="78" spans="1:26" x14ac:dyDescent="0.35">
      <c r="A78" s="479">
        <v>555</v>
      </c>
      <c r="B78" s="5" t="s">
        <v>544</v>
      </c>
      <c r="C78" s="911">
        <v>0</v>
      </c>
      <c r="D78" s="911">
        <v>0</v>
      </c>
      <c r="E78" s="911">
        <v>0</v>
      </c>
      <c r="F78" s="1058">
        <v>0</v>
      </c>
      <c r="G78" s="911">
        <v>0</v>
      </c>
      <c r="H78" s="1057">
        <v>0</v>
      </c>
      <c r="I78" s="1057"/>
      <c r="J78" s="911">
        <v>89.68365</v>
      </c>
      <c r="K78" s="911">
        <v>0</v>
      </c>
      <c r="L78" s="1057">
        <v>89.68365</v>
      </c>
      <c r="M78" s="565"/>
      <c r="N78" s="911">
        <v>-89.68365</v>
      </c>
      <c r="O78" s="911">
        <v>0</v>
      </c>
      <c r="P78" s="911">
        <v>-89.68365</v>
      </c>
      <c r="Q78" s="1058">
        <v>0</v>
      </c>
      <c r="R78" s="911">
        <v>0</v>
      </c>
      <c r="S78" s="1057">
        <v>0</v>
      </c>
      <c r="T78" s="95"/>
      <c r="U78" s="209">
        <v>0</v>
      </c>
      <c r="V78" s="209">
        <v>0</v>
      </c>
      <c r="W78" s="206">
        <v>1203</v>
      </c>
      <c r="X78" s="102"/>
      <c r="Y78" s="202">
        <v>-1203</v>
      </c>
      <c r="Z78" s="202">
        <v>0</v>
      </c>
    </row>
    <row r="79" spans="1:26" ht="15" thickBot="1" x14ac:dyDescent="0.4">
      <c r="A79" s="479">
        <v>555</v>
      </c>
      <c r="B79" s="5" t="s">
        <v>545</v>
      </c>
      <c r="C79" s="911">
        <v>874.31999999999982</v>
      </c>
      <c r="D79" s="911">
        <v>0</v>
      </c>
      <c r="E79" s="911">
        <v>874.31999999999982</v>
      </c>
      <c r="F79" s="1058">
        <v>896.18</v>
      </c>
      <c r="G79" s="911">
        <v>0</v>
      </c>
      <c r="H79" s="1057">
        <v>896.18</v>
      </c>
      <c r="I79" s="1057"/>
      <c r="J79" s="911">
        <v>852.92660000000012</v>
      </c>
      <c r="K79" s="911">
        <v>0</v>
      </c>
      <c r="L79" s="1057">
        <v>852.92660000000012</v>
      </c>
      <c r="M79" s="565"/>
      <c r="N79" s="911">
        <v>21.393399999999701</v>
      </c>
      <c r="O79" s="911">
        <v>0</v>
      </c>
      <c r="P79" s="911">
        <v>21.393399999999701</v>
      </c>
      <c r="Q79" s="1058">
        <v>21.860000000000127</v>
      </c>
      <c r="R79" s="911">
        <v>0</v>
      </c>
      <c r="S79" s="1057">
        <v>21.860000000000127</v>
      </c>
      <c r="T79" s="95"/>
      <c r="U79" s="209">
        <v>11441</v>
      </c>
      <c r="V79" s="209">
        <v>11441</v>
      </c>
      <c r="W79" s="206">
        <v>11441</v>
      </c>
      <c r="X79" s="102"/>
      <c r="Y79" s="202">
        <v>0</v>
      </c>
      <c r="Z79" s="202">
        <v>0</v>
      </c>
    </row>
    <row r="80" spans="1:26" ht="15" thickTop="1" x14ac:dyDescent="0.35">
      <c r="A80" s="479">
        <v>447</v>
      </c>
      <c r="B80" s="5" t="s">
        <v>59</v>
      </c>
      <c r="C80" s="236" t="s">
        <v>757</v>
      </c>
      <c r="D80" s="72" t="s">
        <v>757</v>
      </c>
      <c r="E80" s="72" t="s">
        <v>757</v>
      </c>
      <c r="F80" s="1299" t="s">
        <v>757</v>
      </c>
      <c r="G80" s="72" t="s">
        <v>757</v>
      </c>
      <c r="H80" s="73" t="s">
        <v>757</v>
      </c>
      <c r="I80" s="911"/>
      <c r="J80" s="236" t="s">
        <v>757</v>
      </c>
      <c r="K80" s="72" t="s">
        <v>757</v>
      </c>
      <c r="L80" s="73" t="s">
        <v>757</v>
      </c>
      <c r="M80" s="534"/>
      <c r="N80" s="236" t="s">
        <v>757</v>
      </c>
      <c r="O80" s="72" t="s">
        <v>757</v>
      </c>
      <c r="P80" s="72" t="s">
        <v>757</v>
      </c>
      <c r="Q80" s="1299" t="s">
        <v>757</v>
      </c>
      <c r="R80" s="72" t="s">
        <v>757</v>
      </c>
      <c r="S80" s="73" t="s">
        <v>757</v>
      </c>
      <c r="T80" s="480"/>
      <c r="U80" s="203" t="s">
        <v>757</v>
      </c>
      <c r="V80" s="204" t="s">
        <v>757</v>
      </c>
      <c r="W80" s="205" t="s">
        <v>757</v>
      </c>
      <c r="X80" s="43"/>
      <c r="Y80" s="203" t="s">
        <v>757</v>
      </c>
      <c r="Z80" s="205" t="s">
        <v>757</v>
      </c>
    </row>
    <row r="81" spans="1:26" x14ac:dyDescent="0.35">
      <c r="A81" s="479">
        <v>555</v>
      </c>
      <c r="B81" s="5" t="s">
        <v>61</v>
      </c>
      <c r="C81" s="237" t="s">
        <v>757</v>
      </c>
      <c r="D81" s="74" t="s">
        <v>757</v>
      </c>
      <c r="E81" s="74" t="s">
        <v>757</v>
      </c>
      <c r="F81" s="1249" t="s">
        <v>757</v>
      </c>
      <c r="G81" s="74" t="s">
        <v>757</v>
      </c>
      <c r="H81" s="75" t="s">
        <v>757</v>
      </c>
      <c r="I81" s="911"/>
      <c r="J81" s="237" t="s">
        <v>757</v>
      </c>
      <c r="K81" s="74" t="s">
        <v>757</v>
      </c>
      <c r="L81" s="75" t="s">
        <v>757</v>
      </c>
      <c r="M81" s="534"/>
      <c r="N81" s="237" t="s">
        <v>757</v>
      </c>
      <c r="O81" s="74" t="s">
        <v>757</v>
      </c>
      <c r="P81" s="74" t="s">
        <v>757</v>
      </c>
      <c r="Q81" s="1249" t="s">
        <v>757</v>
      </c>
      <c r="R81" s="74" t="s">
        <v>757</v>
      </c>
      <c r="S81" s="75" t="s">
        <v>757</v>
      </c>
      <c r="T81" s="102"/>
      <c r="U81" s="207" t="s">
        <v>757</v>
      </c>
      <c r="V81" s="1417" t="s">
        <v>757</v>
      </c>
      <c r="W81" s="208" t="s">
        <v>757</v>
      </c>
      <c r="X81" s="102"/>
      <c r="Y81" s="207" t="s">
        <v>757</v>
      </c>
      <c r="Z81" s="208" t="s">
        <v>757</v>
      </c>
    </row>
    <row r="82" spans="1:26" x14ac:dyDescent="0.35">
      <c r="A82" s="479" t="s">
        <v>60</v>
      </c>
      <c r="B82" s="5" t="s">
        <v>547</v>
      </c>
      <c r="C82" s="237" t="s">
        <v>757</v>
      </c>
      <c r="D82" s="74" t="s">
        <v>757</v>
      </c>
      <c r="E82" s="74" t="s">
        <v>757</v>
      </c>
      <c r="F82" s="1249" t="s">
        <v>757</v>
      </c>
      <c r="G82" s="74" t="s">
        <v>757</v>
      </c>
      <c r="H82" s="75" t="s">
        <v>757</v>
      </c>
      <c r="I82" s="911"/>
      <c r="J82" s="237" t="s">
        <v>757</v>
      </c>
      <c r="K82" s="74" t="s">
        <v>757</v>
      </c>
      <c r="L82" s="75" t="s">
        <v>757</v>
      </c>
      <c r="M82" s="534"/>
      <c r="N82" s="237" t="s">
        <v>757</v>
      </c>
      <c r="O82" s="598" t="s">
        <v>757</v>
      </c>
      <c r="P82" s="74" t="s">
        <v>757</v>
      </c>
      <c r="Q82" s="1249" t="s">
        <v>757</v>
      </c>
      <c r="R82" s="598" t="s">
        <v>757</v>
      </c>
      <c r="S82" s="75" t="s">
        <v>757</v>
      </c>
      <c r="T82" s="102"/>
      <c r="U82" s="207" t="s">
        <v>757</v>
      </c>
      <c r="V82" s="1417" t="s">
        <v>757</v>
      </c>
      <c r="W82" s="208" t="s">
        <v>757</v>
      </c>
      <c r="X82" s="102"/>
      <c r="Y82" s="207" t="s">
        <v>757</v>
      </c>
      <c r="Z82" s="208" t="s">
        <v>757</v>
      </c>
    </row>
    <row r="83" spans="1:26" x14ac:dyDescent="0.35">
      <c r="A83" s="479">
        <v>447</v>
      </c>
      <c r="B83" s="5" t="s">
        <v>548</v>
      </c>
      <c r="C83" s="237" t="s">
        <v>757</v>
      </c>
      <c r="D83" s="74" t="s">
        <v>757</v>
      </c>
      <c r="E83" s="74" t="s">
        <v>757</v>
      </c>
      <c r="F83" s="1249" t="s">
        <v>757</v>
      </c>
      <c r="G83" s="74" t="s">
        <v>757</v>
      </c>
      <c r="H83" s="75" t="s">
        <v>757</v>
      </c>
      <c r="I83" s="911"/>
      <c r="J83" s="237" t="s">
        <v>757</v>
      </c>
      <c r="K83" s="74" t="s">
        <v>757</v>
      </c>
      <c r="L83" s="75" t="s">
        <v>757</v>
      </c>
      <c r="M83" s="534"/>
      <c r="N83" s="237" t="s">
        <v>757</v>
      </c>
      <c r="O83" s="74" t="s">
        <v>757</v>
      </c>
      <c r="P83" s="74" t="s">
        <v>757</v>
      </c>
      <c r="Q83" s="1249" t="s">
        <v>757</v>
      </c>
      <c r="R83" s="74" t="s">
        <v>757</v>
      </c>
      <c r="S83" s="75" t="s">
        <v>757</v>
      </c>
      <c r="T83" s="102"/>
      <c r="U83" s="207" t="s">
        <v>757</v>
      </c>
      <c r="V83" s="1417" t="s">
        <v>757</v>
      </c>
      <c r="W83" s="208" t="s">
        <v>757</v>
      </c>
      <c r="X83" s="102"/>
      <c r="Y83" s="207" t="s">
        <v>757</v>
      </c>
      <c r="Z83" s="208" t="s">
        <v>757</v>
      </c>
    </row>
    <row r="84" spans="1:26" x14ac:dyDescent="0.35">
      <c r="A84" s="479" t="s">
        <v>60</v>
      </c>
      <c r="B84" s="5" t="s">
        <v>549</v>
      </c>
      <c r="C84" s="237" t="s">
        <v>757</v>
      </c>
      <c r="D84" s="74" t="s">
        <v>757</v>
      </c>
      <c r="E84" s="74" t="s">
        <v>757</v>
      </c>
      <c r="F84" s="1249" t="s">
        <v>757</v>
      </c>
      <c r="G84" s="74" t="s">
        <v>757</v>
      </c>
      <c r="H84" s="75" t="s">
        <v>757</v>
      </c>
      <c r="I84" s="911"/>
      <c r="J84" s="237" t="s">
        <v>757</v>
      </c>
      <c r="K84" s="74" t="s">
        <v>757</v>
      </c>
      <c r="L84" s="75" t="s">
        <v>757</v>
      </c>
      <c r="M84" s="534"/>
      <c r="N84" s="237" t="s">
        <v>757</v>
      </c>
      <c r="O84" s="74" t="s">
        <v>757</v>
      </c>
      <c r="P84" s="74" t="s">
        <v>757</v>
      </c>
      <c r="Q84" s="1249" t="s">
        <v>757</v>
      </c>
      <c r="R84" s="74" t="s">
        <v>757</v>
      </c>
      <c r="S84" s="75" t="s">
        <v>757</v>
      </c>
      <c r="T84" s="102"/>
      <c r="U84" s="207" t="s">
        <v>757</v>
      </c>
      <c r="V84" s="1417" t="s">
        <v>757</v>
      </c>
      <c r="W84" s="208" t="s">
        <v>757</v>
      </c>
      <c r="X84" s="102"/>
      <c r="Y84" s="207" t="s">
        <v>757</v>
      </c>
      <c r="Z84" s="208" t="s">
        <v>757</v>
      </c>
    </row>
    <row r="85" spans="1:26" ht="15" thickBot="1" x14ac:dyDescent="0.4">
      <c r="A85" s="479">
        <v>447</v>
      </c>
      <c r="B85" s="5" t="s">
        <v>550</v>
      </c>
      <c r="C85" s="237" t="s">
        <v>757</v>
      </c>
      <c r="D85" s="74" t="s">
        <v>757</v>
      </c>
      <c r="E85" s="74" t="s">
        <v>757</v>
      </c>
      <c r="F85" s="1249" t="s">
        <v>757</v>
      </c>
      <c r="G85" s="74" t="s">
        <v>757</v>
      </c>
      <c r="H85" s="75" t="s">
        <v>757</v>
      </c>
      <c r="I85" s="911"/>
      <c r="J85" s="237" t="s">
        <v>757</v>
      </c>
      <c r="K85" s="74" t="s">
        <v>757</v>
      </c>
      <c r="L85" s="75" t="s">
        <v>757</v>
      </c>
      <c r="M85" s="534"/>
      <c r="N85" s="237" t="s">
        <v>757</v>
      </c>
      <c r="O85" s="74" t="s">
        <v>757</v>
      </c>
      <c r="P85" s="74" t="s">
        <v>757</v>
      </c>
      <c r="Q85" s="1249" t="s">
        <v>757</v>
      </c>
      <c r="R85" s="74" t="s">
        <v>757</v>
      </c>
      <c r="S85" s="75" t="s">
        <v>757</v>
      </c>
      <c r="T85" s="102"/>
      <c r="U85" s="210" t="s">
        <v>757</v>
      </c>
      <c r="V85" s="1418" t="s">
        <v>757</v>
      </c>
      <c r="W85" s="211" t="s">
        <v>757</v>
      </c>
      <c r="X85" s="102"/>
      <c r="Y85" s="210" t="s">
        <v>757</v>
      </c>
      <c r="Z85" s="211" t="s">
        <v>757</v>
      </c>
    </row>
    <row r="86" spans="1:26" ht="29.5" thickTop="1" x14ac:dyDescent="0.35">
      <c r="A86" s="479" t="s">
        <v>57</v>
      </c>
      <c r="B86" s="5" t="s">
        <v>559</v>
      </c>
      <c r="C86" s="237" t="s">
        <v>757</v>
      </c>
      <c r="D86" s="74" t="s">
        <v>757</v>
      </c>
      <c r="E86" s="74" t="s">
        <v>757</v>
      </c>
      <c r="F86" s="1249" t="s">
        <v>757</v>
      </c>
      <c r="G86" s="74" t="s">
        <v>757</v>
      </c>
      <c r="H86" s="75" t="s">
        <v>757</v>
      </c>
      <c r="I86" s="911"/>
      <c r="J86" s="237" t="s">
        <v>757</v>
      </c>
      <c r="K86" s="74" t="s">
        <v>757</v>
      </c>
      <c r="L86" s="75" t="s">
        <v>757</v>
      </c>
      <c r="M86" s="534"/>
      <c r="N86" s="237" t="s">
        <v>757</v>
      </c>
      <c r="O86" s="74" t="s">
        <v>757</v>
      </c>
      <c r="P86" s="74" t="s">
        <v>757</v>
      </c>
      <c r="Q86" s="1249" t="s">
        <v>757</v>
      </c>
      <c r="R86" s="74" t="s">
        <v>757</v>
      </c>
      <c r="S86" s="75" t="s">
        <v>757</v>
      </c>
      <c r="T86" s="480"/>
      <c r="U86" s="209"/>
      <c r="V86" s="209"/>
      <c r="W86" s="206"/>
      <c r="X86" s="43"/>
      <c r="Y86" s="283"/>
      <c r="Z86" s="283"/>
    </row>
    <row r="87" spans="1:26" x14ac:dyDescent="0.35">
      <c r="A87" s="479">
        <v>565</v>
      </c>
      <c r="B87" s="5" t="s">
        <v>74</v>
      </c>
      <c r="C87" s="237" t="s">
        <v>757</v>
      </c>
      <c r="D87" s="74" t="s">
        <v>757</v>
      </c>
      <c r="E87" s="74" t="s">
        <v>757</v>
      </c>
      <c r="F87" s="1249" t="s">
        <v>757</v>
      </c>
      <c r="G87" s="74" t="s">
        <v>757</v>
      </c>
      <c r="H87" s="75" t="s">
        <v>757</v>
      </c>
      <c r="I87" s="911"/>
      <c r="J87" s="237" t="s">
        <v>757</v>
      </c>
      <c r="K87" s="74" t="s">
        <v>757</v>
      </c>
      <c r="L87" s="75" t="s">
        <v>757</v>
      </c>
      <c r="M87" s="534"/>
      <c r="N87" s="237" t="s">
        <v>757</v>
      </c>
      <c r="O87" s="74" t="s">
        <v>757</v>
      </c>
      <c r="P87" s="74" t="s">
        <v>757</v>
      </c>
      <c r="Q87" s="1249" t="s">
        <v>757</v>
      </c>
      <c r="R87" s="74" t="s">
        <v>757</v>
      </c>
      <c r="S87" s="75" t="s">
        <v>757</v>
      </c>
      <c r="T87" s="480"/>
      <c r="U87" s="209"/>
      <c r="V87" s="209"/>
      <c r="W87" s="206"/>
      <c r="X87" s="102"/>
      <c r="Y87" s="202"/>
      <c r="Z87" s="202"/>
    </row>
    <row r="88" spans="1:26" x14ac:dyDescent="0.35">
      <c r="A88" s="479">
        <v>565</v>
      </c>
      <c r="B88" s="5" t="s">
        <v>65</v>
      </c>
      <c r="C88" s="237" t="s">
        <v>757</v>
      </c>
      <c r="D88" s="74" t="s">
        <v>757</v>
      </c>
      <c r="E88" s="74" t="s">
        <v>757</v>
      </c>
      <c r="F88" s="1249" t="s">
        <v>757</v>
      </c>
      <c r="G88" s="74" t="s">
        <v>757</v>
      </c>
      <c r="H88" s="75" t="s">
        <v>757</v>
      </c>
      <c r="I88" s="911"/>
      <c r="J88" s="237" t="s">
        <v>757</v>
      </c>
      <c r="K88" s="74" t="s">
        <v>757</v>
      </c>
      <c r="L88" s="75" t="s">
        <v>757</v>
      </c>
      <c r="M88" s="534"/>
      <c r="N88" s="237" t="s">
        <v>757</v>
      </c>
      <c r="O88" s="74" t="s">
        <v>757</v>
      </c>
      <c r="P88" s="74" t="s">
        <v>757</v>
      </c>
      <c r="Q88" s="1249" t="s">
        <v>757</v>
      </c>
      <c r="R88" s="74" t="s">
        <v>757</v>
      </c>
      <c r="S88" s="75" t="s">
        <v>757</v>
      </c>
      <c r="T88" s="480"/>
      <c r="U88" s="209"/>
      <c r="V88" s="209"/>
      <c r="W88" s="206"/>
      <c r="X88" s="102"/>
      <c r="Y88" s="202"/>
      <c r="Z88" s="202"/>
    </row>
    <row r="89" spans="1:26" ht="29" x14ac:dyDescent="0.35">
      <c r="A89" s="479">
        <v>565</v>
      </c>
      <c r="B89" s="5" t="s">
        <v>560</v>
      </c>
      <c r="C89" s="237" t="s">
        <v>757</v>
      </c>
      <c r="D89" s="74" t="s">
        <v>757</v>
      </c>
      <c r="E89" s="74" t="s">
        <v>757</v>
      </c>
      <c r="F89" s="1249" t="s">
        <v>757</v>
      </c>
      <c r="G89" s="74" t="s">
        <v>757</v>
      </c>
      <c r="H89" s="75" t="s">
        <v>757</v>
      </c>
      <c r="I89" s="911"/>
      <c r="J89" s="237" t="s">
        <v>757</v>
      </c>
      <c r="K89" s="74" t="s">
        <v>757</v>
      </c>
      <c r="L89" s="75" t="s">
        <v>757</v>
      </c>
      <c r="M89" s="534"/>
      <c r="N89" s="237" t="s">
        <v>757</v>
      </c>
      <c r="O89" s="74" t="s">
        <v>757</v>
      </c>
      <c r="P89" s="74" t="s">
        <v>757</v>
      </c>
      <c r="Q89" s="1249" t="s">
        <v>757</v>
      </c>
      <c r="R89" s="74" t="s">
        <v>757</v>
      </c>
      <c r="S89" s="75" t="s">
        <v>757</v>
      </c>
      <c r="T89" s="480"/>
      <c r="U89" s="209"/>
      <c r="V89" s="209"/>
      <c r="W89" s="206"/>
      <c r="X89" s="102"/>
      <c r="Y89" s="202"/>
      <c r="Z89" s="202"/>
    </row>
    <row r="90" spans="1:26" x14ac:dyDescent="0.35">
      <c r="A90" s="479">
        <v>456</v>
      </c>
      <c r="B90" s="5" t="s">
        <v>546</v>
      </c>
      <c r="C90" s="237" t="s">
        <v>757</v>
      </c>
      <c r="D90" s="74" t="s">
        <v>757</v>
      </c>
      <c r="E90" s="74" t="s">
        <v>757</v>
      </c>
      <c r="F90" s="1249" t="s">
        <v>757</v>
      </c>
      <c r="G90" s="74" t="s">
        <v>757</v>
      </c>
      <c r="H90" s="75" t="s">
        <v>757</v>
      </c>
      <c r="I90" s="911"/>
      <c r="J90" s="237" t="s">
        <v>757</v>
      </c>
      <c r="K90" s="74" t="s">
        <v>757</v>
      </c>
      <c r="L90" s="75" t="s">
        <v>757</v>
      </c>
      <c r="M90" s="534"/>
      <c r="N90" s="237" t="s">
        <v>757</v>
      </c>
      <c r="O90" s="74" t="s">
        <v>757</v>
      </c>
      <c r="P90" s="74" t="s">
        <v>757</v>
      </c>
      <c r="Q90" s="1249" t="s">
        <v>757</v>
      </c>
      <c r="R90" s="74" t="s">
        <v>757</v>
      </c>
      <c r="S90" s="75" t="s">
        <v>757</v>
      </c>
      <c r="T90" s="480"/>
      <c r="U90" s="209"/>
      <c r="V90" s="209"/>
      <c r="W90" s="206"/>
      <c r="X90" s="102"/>
      <c r="Y90" s="202"/>
      <c r="Z90" s="202"/>
    </row>
    <row r="91" spans="1:26" x14ac:dyDescent="0.35">
      <c r="A91" s="479">
        <v>547</v>
      </c>
      <c r="B91" s="5" t="s">
        <v>66</v>
      </c>
      <c r="C91" s="237" t="s">
        <v>757</v>
      </c>
      <c r="D91" s="74" t="s">
        <v>757</v>
      </c>
      <c r="E91" s="74" t="s">
        <v>757</v>
      </c>
      <c r="F91" s="1249" t="s">
        <v>757</v>
      </c>
      <c r="G91" s="74" t="s">
        <v>757</v>
      </c>
      <c r="H91" s="75" t="s">
        <v>757</v>
      </c>
      <c r="I91" s="911"/>
      <c r="J91" s="237" t="s">
        <v>757</v>
      </c>
      <c r="K91" s="74" t="s">
        <v>757</v>
      </c>
      <c r="L91" s="75" t="s">
        <v>757</v>
      </c>
      <c r="M91" s="534"/>
      <c r="N91" s="237" t="s">
        <v>757</v>
      </c>
      <c r="O91" s="74" t="s">
        <v>757</v>
      </c>
      <c r="P91" s="74" t="s">
        <v>757</v>
      </c>
      <c r="Q91" s="1249" t="s">
        <v>757</v>
      </c>
      <c r="R91" s="74" t="s">
        <v>757</v>
      </c>
      <c r="S91" s="75" t="s">
        <v>757</v>
      </c>
      <c r="T91" s="480"/>
      <c r="U91" s="209"/>
      <c r="V91" s="209"/>
      <c r="W91" s="206"/>
      <c r="X91" s="102"/>
      <c r="Y91" s="202"/>
      <c r="Z91" s="202"/>
    </row>
    <row r="92" spans="1:26" x14ac:dyDescent="0.35">
      <c r="A92" s="479">
        <v>547</v>
      </c>
      <c r="B92" s="5" t="s">
        <v>478</v>
      </c>
      <c r="C92" s="237" t="s">
        <v>757</v>
      </c>
      <c r="D92" s="74" t="s">
        <v>757</v>
      </c>
      <c r="E92" s="74" t="s">
        <v>757</v>
      </c>
      <c r="F92" s="1249" t="s">
        <v>757</v>
      </c>
      <c r="G92" s="74" t="s">
        <v>757</v>
      </c>
      <c r="H92" s="75" t="s">
        <v>757</v>
      </c>
      <c r="I92" s="911"/>
      <c r="J92" s="237" t="s">
        <v>757</v>
      </c>
      <c r="K92" s="74" t="s">
        <v>757</v>
      </c>
      <c r="L92" s="75" t="s">
        <v>757</v>
      </c>
      <c r="M92" s="534"/>
      <c r="N92" s="237" t="s">
        <v>757</v>
      </c>
      <c r="O92" s="74" t="s">
        <v>757</v>
      </c>
      <c r="P92" s="74" t="s">
        <v>757</v>
      </c>
      <c r="Q92" s="1249" t="s">
        <v>757</v>
      </c>
      <c r="R92" s="74" t="s">
        <v>757</v>
      </c>
      <c r="S92" s="75" t="s">
        <v>757</v>
      </c>
      <c r="T92" s="480"/>
      <c r="U92" s="209"/>
      <c r="V92" s="209"/>
      <c r="W92" s="206"/>
      <c r="X92" s="102"/>
      <c r="Y92" s="202"/>
      <c r="Z92" s="202"/>
    </row>
    <row r="93" spans="1:26" x14ac:dyDescent="0.35">
      <c r="A93" s="479">
        <v>547</v>
      </c>
      <c r="B93" s="5" t="s">
        <v>477</v>
      </c>
      <c r="C93" s="237" t="s">
        <v>757</v>
      </c>
      <c r="D93" s="74" t="s">
        <v>757</v>
      </c>
      <c r="E93" s="74" t="s">
        <v>757</v>
      </c>
      <c r="F93" s="1249" t="s">
        <v>757</v>
      </c>
      <c r="G93" s="74" t="s">
        <v>757</v>
      </c>
      <c r="H93" s="75" t="s">
        <v>757</v>
      </c>
      <c r="I93" s="911"/>
      <c r="J93" s="237" t="s">
        <v>757</v>
      </c>
      <c r="K93" s="74" t="s">
        <v>757</v>
      </c>
      <c r="L93" s="75" t="s">
        <v>757</v>
      </c>
      <c r="M93" s="534"/>
      <c r="N93" s="237" t="s">
        <v>757</v>
      </c>
      <c r="O93" s="74" t="s">
        <v>757</v>
      </c>
      <c r="P93" s="74" t="s">
        <v>757</v>
      </c>
      <c r="Q93" s="1249" t="s">
        <v>757</v>
      </c>
      <c r="R93" s="74" t="s">
        <v>757</v>
      </c>
      <c r="S93" s="75" t="s">
        <v>757</v>
      </c>
      <c r="T93" s="480"/>
      <c r="U93" s="209"/>
      <c r="V93" s="209"/>
      <c r="W93" s="206"/>
      <c r="X93" s="102"/>
      <c r="Y93" s="202"/>
      <c r="Z93" s="202"/>
    </row>
    <row r="94" spans="1:26" x14ac:dyDescent="0.35">
      <c r="A94" s="479">
        <v>547</v>
      </c>
      <c r="B94" s="5" t="s">
        <v>605</v>
      </c>
      <c r="C94" s="237" t="s">
        <v>757</v>
      </c>
      <c r="D94" s="74" t="s">
        <v>757</v>
      </c>
      <c r="E94" s="74" t="s">
        <v>757</v>
      </c>
      <c r="F94" s="1249" t="s">
        <v>757</v>
      </c>
      <c r="G94" s="74" t="s">
        <v>757</v>
      </c>
      <c r="H94" s="75" t="s">
        <v>757</v>
      </c>
      <c r="I94" s="911"/>
      <c r="J94" s="237" t="s">
        <v>757</v>
      </c>
      <c r="K94" s="74" t="s">
        <v>757</v>
      </c>
      <c r="L94" s="75" t="s">
        <v>757</v>
      </c>
      <c r="M94" s="534"/>
      <c r="N94" s="237" t="s">
        <v>757</v>
      </c>
      <c r="O94" s="74" t="s">
        <v>757</v>
      </c>
      <c r="P94" s="74" t="s">
        <v>757</v>
      </c>
      <c r="Q94" s="1249" t="s">
        <v>757</v>
      </c>
      <c r="R94" s="74" t="s">
        <v>757</v>
      </c>
      <c r="S94" s="75" t="s">
        <v>757</v>
      </c>
      <c r="T94" s="480"/>
      <c r="U94" s="209"/>
      <c r="V94" s="209"/>
      <c r="W94" s="206"/>
      <c r="X94" s="102"/>
      <c r="Y94" s="202"/>
      <c r="Z94" s="202"/>
    </row>
    <row r="95" spans="1:26" x14ac:dyDescent="0.35">
      <c r="A95" s="481" t="s">
        <v>60</v>
      </c>
      <c r="B95" s="5" t="s">
        <v>510</v>
      </c>
      <c r="C95" s="237" t="s">
        <v>757</v>
      </c>
      <c r="D95" s="74" t="s">
        <v>757</v>
      </c>
      <c r="E95" s="74" t="s">
        <v>757</v>
      </c>
      <c r="F95" s="1249" t="s">
        <v>757</v>
      </c>
      <c r="G95" s="74" t="s">
        <v>757</v>
      </c>
      <c r="H95" s="75" t="s">
        <v>757</v>
      </c>
      <c r="I95" s="911"/>
      <c r="J95" s="237" t="s">
        <v>757</v>
      </c>
      <c r="K95" s="74" t="s">
        <v>757</v>
      </c>
      <c r="L95" s="75" t="s">
        <v>757</v>
      </c>
      <c r="M95" s="534"/>
      <c r="N95" s="237" t="s">
        <v>757</v>
      </c>
      <c r="O95" s="74" t="s">
        <v>757</v>
      </c>
      <c r="P95" s="74" t="s">
        <v>757</v>
      </c>
      <c r="Q95" s="1249" t="s">
        <v>757</v>
      </c>
      <c r="R95" s="74" t="s">
        <v>757</v>
      </c>
      <c r="S95" s="75" t="s">
        <v>757</v>
      </c>
      <c r="T95" s="480"/>
      <c r="U95" s="209"/>
      <c r="V95" s="209"/>
      <c r="W95" s="206"/>
      <c r="X95" s="102"/>
      <c r="Y95" s="202"/>
      <c r="Z95" s="202"/>
    </row>
    <row r="96" spans="1:26" x14ac:dyDescent="0.35">
      <c r="A96" s="481">
        <v>501</v>
      </c>
      <c r="B96" s="5" t="s">
        <v>73</v>
      </c>
      <c r="C96" s="237" t="s">
        <v>757</v>
      </c>
      <c r="D96" s="74" t="s">
        <v>757</v>
      </c>
      <c r="E96" s="74" t="s">
        <v>757</v>
      </c>
      <c r="F96" s="1249" t="s">
        <v>757</v>
      </c>
      <c r="G96" s="74" t="s">
        <v>757</v>
      </c>
      <c r="H96" s="75" t="s">
        <v>757</v>
      </c>
      <c r="I96" s="911"/>
      <c r="J96" s="237" t="s">
        <v>757</v>
      </c>
      <c r="K96" s="74" t="s">
        <v>757</v>
      </c>
      <c r="L96" s="75" t="s">
        <v>757</v>
      </c>
      <c r="M96" s="534"/>
      <c r="N96" s="237" t="s">
        <v>757</v>
      </c>
      <c r="O96" s="74" t="s">
        <v>757</v>
      </c>
      <c r="P96" s="74" t="s">
        <v>757</v>
      </c>
      <c r="Q96" s="1249" t="s">
        <v>757</v>
      </c>
      <c r="R96" s="74" t="s">
        <v>757</v>
      </c>
      <c r="S96" s="75" t="s">
        <v>757</v>
      </c>
      <c r="T96" s="480"/>
      <c r="U96" s="209"/>
      <c r="V96" s="209"/>
      <c r="W96" s="206"/>
      <c r="X96" s="102"/>
      <c r="Y96" s="202"/>
      <c r="Z96" s="202"/>
    </row>
    <row r="97" spans="1:26" x14ac:dyDescent="0.35">
      <c r="A97" s="479">
        <v>555</v>
      </c>
      <c r="B97" s="5" t="s">
        <v>63</v>
      </c>
      <c r="C97" s="237" t="s">
        <v>757</v>
      </c>
      <c r="D97" s="74" t="s">
        <v>757</v>
      </c>
      <c r="E97" s="74" t="s">
        <v>757</v>
      </c>
      <c r="F97" s="1249" t="s">
        <v>757</v>
      </c>
      <c r="G97" s="74" t="s">
        <v>757</v>
      </c>
      <c r="H97" s="75" t="s">
        <v>757</v>
      </c>
      <c r="I97" s="911"/>
      <c r="J97" s="237" t="s">
        <v>757</v>
      </c>
      <c r="K97" s="74" t="s">
        <v>757</v>
      </c>
      <c r="L97" s="75" t="s">
        <v>757</v>
      </c>
      <c r="M97" s="534"/>
      <c r="N97" s="237" t="s">
        <v>757</v>
      </c>
      <c r="O97" s="74" t="s">
        <v>757</v>
      </c>
      <c r="P97" s="74" t="s">
        <v>757</v>
      </c>
      <c r="Q97" s="1249" t="s">
        <v>757</v>
      </c>
      <c r="R97" s="74" t="s">
        <v>757</v>
      </c>
      <c r="S97" s="75" t="s">
        <v>757</v>
      </c>
      <c r="T97" s="480"/>
      <c r="U97" s="209"/>
      <c r="V97" s="209"/>
      <c r="W97" s="206"/>
      <c r="X97" s="102"/>
      <c r="Y97" s="202"/>
      <c r="Z97" s="202"/>
    </row>
    <row r="98" spans="1:26" x14ac:dyDescent="0.35">
      <c r="A98" s="479">
        <v>547</v>
      </c>
      <c r="B98" s="5" t="s">
        <v>67</v>
      </c>
      <c r="C98" s="237" t="s">
        <v>757</v>
      </c>
      <c r="D98" s="74" t="s">
        <v>757</v>
      </c>
      <c r="E98" s="74" t="s">
        <v>757</v>
      </c>
      <c r="F98" s="1249" t="s">
        <v>757</v>
      </c>
      <c r="G98" s="74" t="s">
        <v>757</v>
      </c>
      <c r="H98" s="75" t="s">
        <v>757</v>
      </c>
      <c r="I98" s="911"/>
      <c r="J98" s="237" t="s">
        <v>757</v>
      </c>
      <c r="K98" s="74" t="s">
        <v>757</v>
      </c>
      <c r="L98" s="75" t="s">
        <v>757</v>
      </c>
      <c r="M98" s="534"/>
      <c r="N98" s="237" t="s">
        <v>757</v>
      </c>
      <c r="O98" s="74" t="s">
        <v>757</v>
      </c>
      <c r="P98" s="74" t="s">
        <v>757</v>
      </c>
      <c r="Q98" s="1249" t="s">
        <v>757</v>
      </c>
      <c r="R98" s="74" t="s">
        <v>757</v>
      </c>
      <c r="S98" s="75" t="s">
        <v>757</v>
      </c>
      <c r="T98" s="480"/>
      <c r="U98" s="209"/>
      <c r="V98" s="209"/>
      <c r="W98" s="206"/>
      <c r="X98" s="102"/>
      <c r="Y98" s="202"/>
      <c r="Z98" s="202"/>
    </row>
    <row r="99" spans="1:26" x14ac:dyDescent="0.35">
      <c r="A99" s="479">
        <v>547</v>
      </c>
      <c r="B99" s="5" t="s">
        <v>68</v>
      </c>
      <c r="C99" s="237" t="s">
        <v>757</v>
      </c>
      <c r="D99" s="74" t="s">
        <v>757</v>
      </c>
      <c r="E99" s="74" t="s">
        <v>757</v>
      </c>
      <c r="F99" s="1249" t="s">
        <v>757</v>
      </c>
      <c r="G99" s="74" t="s">
        <v>757</v>
      </c>
      <c r="H99" s="75" t="s">
        <v>757</v>
      </c>
      <c r="I99" s="911"/>
      <c r="J99" s="237" t="s">
        <v>757</v>
      </c>
      <c r="K99" s="74" t="s">
        <v>757</v>
      </c>
      <c r="L99" s="75" t="s">
        <v>757</v>
      </c>
      <c r="M99" s="534"/>
      <c r="N99" s="237" t="s">
        <v>757</v>
      </c>
      <c r="O99" s="74" t="s">
        <v>757</v>
      </c>
      <c r="P99" s="74" t="s">
        <v>757</v>
      </c>
      <c r="Q99" s="1249" t="s">
        <v>757</v>
      </c>
      <c r="R99" s="74" t="s">
        <v>757</v>
      </c>
      <c r="S99" s="75" t="s">
        <v>757</v>
      </c>
      <c r="T99" s="480"/>
      <c r="U99" s="209"/>
      <c r="V99" s="209"/>
      <c r="W99" s="206"/>
      <c r="X99" s="102"/>
      <c r="Y99" s="202"/>
      <c r="Z99" s="202"/>
    </row>
    <row r="100" spans="1:26" x14ac:dyDescent="0.35">
      <c r="A100" s="479">
        <v>547</v>
      </c>
      <c r="B100" s="5" t="s">
        <v>651</v>
      </c>
      <c r="C100" s="237" t="s">
        <v>757</v>
      </c>
      <c r="D100" s="74" t="s">
        <v>757</v>
      </c>
      <c r="E100" s="74" t="s">
        <v>757</v>
      </c>
      <c r="F100" s="1249" t="s">
        <v>757</v>
      </c>
      <c r="G100" s="74" t="s">
        <v>757</v>
      </c>
      <c r="H100" s="75" t="s">
        <v>757</v>
      </c>
      <c r="I100" s="911"/>
      <c r="J100" s="237" t="s">
        <v>757</v>
      </c>
      <c r="K100" s="74" t="s">
        <v>757</v>
      </c>
      <c r="L100" s="75" t="s">
        <v>757</v>
      </c>
      <c r="M100" s="534"/>
      <c r="N100" s="237" t="s">
        <v>757</v>
      </c>
      <c r="O100" s="74" t="s">
        <v>757</v>
      </c>
      <c r="P100" s="74" t="s">
        <v>757</v>
      </c>
      <c r="Q100" s="1249" t="s">
        <v>757</v>
      </c>
      <c r="R100" s="74" t="s">
        <v>757</v>
      </c>
      <c r="S100" s="75" t="s">
        <v>757</v>
      </c>
      <c r="T100" s="480"/>
      <c r="U100" s="209"/>
      <c r="V100" s="209"/>
      <c r="W100" s="206"/>
      <c r="X100" s="102"/>
      <c r="Y100" s="202"/>
      <c r="Z100" s="202"/>
    </row>
    <row r="101" spans="1:26" x14ac:dyDescent="0.35">
      <c r="A101" s="479">
        <v>447</v>
      </c>
      <c r="B101" s="5" t="s">
        <v>650</v>
      </c>
      <c r="C101" s="237" t="s">
        <v>757</v>
      </c>
      <c r="D101" s="74" t="s">
        <v>757</v>
      </c>
      <c r="E101" s="74" t="s">
        <v>757</v>
      </c>
      <c r="F101" s="1249" t="s">
        <v>757</v>
      </c>
      <c r="G101" s="74" t="s">
        <v>757</v>
      </c>
      <c r="H101" s="75" t="s">
        <v>757</v>
      </c>
      <c r="I101" s="911"/>
      <c r="J101" s="237" t="s">
        <v>757</v>
      </c>
      <c r="K101" s="74" t="s">
        <v>757</v>
      </c>
      <c r="L101" s="75" t="s">
        <v>757</v>
      </c>
      <c r="M101" s="534"/>
      <c r="N101" s="237" t="s">
        <v>757</v>
      </c>
      <c r="O101" s="74" t="s">
        <v>757</v>
      </c>
      <c r="P101" s="74" t="s">
        <v>757</v>
      </c>
      <c r="Q101" s="1249" t="s">
        <v>757</v>
      </c>
      <c r="R101" s="74" t="s">
        <v>757</v>
      </c>
      <c r="S101" s="75" t="s">
        <v>757</v>
      </c>
      <c r="T101" s="480"/>
      <c r="U101" s="209"/>
      <c r="V101" s="209"/>
      <c r="W101" s="206"/>
      <c r="X101" s="102"/>
      <c r="Y101" s="202"/>
      <c r="Z101" s="202"/>
    </row>
    <row r="102" spans="1:26" ht="15.65" customHeight="1" x14ac:dyDescent="0.35">
      <c r="A102" s="479">
        <v>555</v>
      </c>
      <c r="B102" s="5" t="s">
        <v>75</v>
      </c>
      <c r="C102" s="237" t="s">
        <v>757</v>
      </c>
      <c r="D102" s="74" t="s">
        <v>757</v>
      </c>
      <c r="E102" s="74" t="s">
        <v>757</v>
      </c>
      <c r="F102" s="1249" t="s">
        <v>757</v>
      </c>
      <c r="G102" s="74" t="s">
        <v>757</v>
      </c>
      <c r="H102" s="75" t="s">
        <v>757</v>
      </c>
      <c r="I102" s="911"/>
      <c r="J102" s="237" t="s">
        <v>757</v>
      </c>
      <c r="K102" s="74" t="s">
        <v>757</v>
      </c>
      <c r="L102" s="75" t="s">
        <v>757</v>
      </c>
      <c r="M102" s="534"/>
      <c r="N102" s="237" t="s">
        <v>757</v>
      </c>
      <c r="O102" s="74" t="s">
        <v>757</v>
      </c>
      <c r="P102" s="74" t="s">
        <v>757</v>
      </c>
      <c r="Q102" s="1249" t="s">
        <v>757</v>
      </c>
      <c r="R102" s="74" t="s">
        <v>757</v>
      </c>
      <c r="S102" s="75" t="s">
        <v>757</v>
      </c>
      <c r="T102" s="480"/>
      <c r="U102" s="209"/>
      <c r="V102" s="209"/>
      <c r="W102" s="206"/>
      <c r="X102" s="102"/>
      <c r="Y102" s="202"/>
      <c r="Z102" s="202"/>
    </row>
    <row r="103" spans="1:26" ht="15.65" customHeight="1" x14ac:dyDescent="0.35">
      <c r="A103" s="479">
        <v>555</v>
      </c>
      <c r="B103" s="5" t="s">
        <v>509</v>
      </c>
      <c r="C103" s="237" t="s">
        <v>757</v>
      </c>
      <c r="D103" s="74" t="s">
        <v>757</v>
      </c>
      <c r="E103" s="74" t="s">
        <v>757</v>
      </c>
      <c r="F103" s="1249" t="s">
        <v>757</v>
      </c>
      <c r="G103" s="74" t="s">
        <v>757</v>
      </c>
      <c r="H103" s="75" t="s">
        <v>757</v>
      </c>
      <c r="I103" s="911"/>
      <c r="J103" s="237" t="s">
        <v>757</v>
      </c>
      <c r="K103" s="74" t="s">
        <v>757</v>
      </c>
      <c r="L103" s="75" t="s">
        <v>757</v>
      </c>
      <c r="M103" s="534"/>
      <c r="N103" s="237" t="s">
        <v>757</v>
      </c>
      <c r="O103" s="74" t="s">
        <v>757</v>
      </c>
      <c r="P103" s="74" t="s">
        <v>757</v>
      </c>
      <c r="Q103" s="1249" t="s">
        <v>757</v>
      </c>
      <c r="R103" s="74" t="s">
        <v>757</v>
      </c>
      <c r="S103" s="75" t="s">
        <v>757</v>
      </c>
      <c r="T103" s="480"/>
      <c r="U103" s="209"/>
      <c r="V103" s="209"/>
      <c r="W103" s="206"/>
      <c r="X103" s="102"/>
      <c r="Y103" s="202"/>
      <c r="Z103" s="202"/>
    </row>
    <row r="104" spans="1:26" ht="15.65" customHeight="1" x14ac:dyDescent="0.35">
      <c r="A104" s="479">
        <v>555</v>
      </c>
      <c r="B104" s="5" t="s">
        <v>521</v>
      </c>
      <c r="C104" s="237" t="s">
        <v>757</v>
      </c>
      <c r="D104" s="74" t="s">
        <v>757</v>
      </c>
      <c r="E104" s="74" t="s">
        <v>757</v>
      </c>
      <c r="F104" s="1249" t="s">
        <v>757</v>
      </c>
      <c r="G104" s="74" t="s">
        <v>757</v>
      </c>
      <c r="H104" s="75" t="s">
        <v>757</v>
      </c>
      <c r="I104" s="911"/>
      <c r="J104" s="237" t="s">
        <v>757</v>
      </c>
      <c r="K104" s="74" t="s">
        <v>757</v>
      </c>
      <c r="L104" s="75" t="s">
        <v>757</v>
      </c>
      <c r="M104" s="534"/>
      <c r="N104" s="237" t="s">
        <v>757</v>
      </c>
      <c r="O104" s="74" t="s">
        <v>757</v>
      </c>
      <c r="P104" s="74" t="s">
        <v>757</v>
      </c>
      <c r="Q104" s="1249" t="s">
        <v>757</v>
      </c>
      <c r="R104" s="74" t="s">
        <v>757</v>
      </c>
      <c r="S104" s="75" t="s">
        <v>757</v>
      </c>
      <c r="T104" s="480"/>
      <c r="U104" s="209"/>
      <c r="V104" s="209"/>
      <c r="W104" s="206"/>
      <c r="X104" s="102"/>
      <c r="Y104" s="202"/>
      <c r="Z104" s="202"/>
    </row>
    <row r="105" spans="1:26" ht="15.65" customHeight="1" x14ac:dyDescent="0.35">
      <c r="A105" s="479">
        <v>555</v>
      </c>
      <c r="B105" s="5" t="s">
        <v>519</v>
      </c>
      <c r="C105" s="237" t="s">
        <v>757</v>
      </c>
      <c r="D105" s="74" t="s">
        <v>757</v>
      </c>
      <c r="E105" s="74" t="s">
        <v>757</v>
      </c>
      <c r="F105" s="1249" t="s">
        <v>757</v>
      </c>
      <c r="G105" s="74" t="s">
        <v>757</v>
      </c>
      <c r="H105" s="75" t="s">
        <v>757</v>
      </c>
      <c r="I105" s="911"/>
      <c r="J105" s="237" t="s">
        <v>757</v>
      </c>
      <c r="K105" s="74" t="s">
        <v>757</v>
      </c>
      <c r="L105" s="75" t="s">
        <v>757</v>
      </c>
      <c r="M105" s="534"/>
      <c r="N105" s="237" t="s">
        <v>757</v>
      </c>
      <c r="O105" s="74" t="s">
        <v>757</v>
      </c>
      <c r="P105" s="74" t="s">
        <v>757</v>
      </c>
      <c r="Q105" s="1249" t="s">
        <v>757</v>
      </c>
      <c r="R105" s="74" t="s">
        <v>757</v>
      </c>
      <c r="S105" s="75" t="s">
        <v>757</v>
      </c>
      <c r="T105" s="480"/>
      <c r="U105" s="209"/>
      <c r="V105" s="209"/>
      <c r="W105" s="206"/>
      <c r="X105" s="102"/>
      <c r="Y105" s="202"/>
      <c r="Z105" s="202"/>
    </row>
    <row r="106" spans="1:26" ht="15.65" customHeight="1" x14ac:dyDescent="0.35">
      <c r="A106" s="479">
        <v>555</v>
      </c>
      <c r="B106" s="5" t="s">
        <v>76</v>
      </c>
      <c r="C106" s="237" t="s">
        <v>757</v>
      </c>
      <c r="D106" s="74" t="s">
        <v>757</v>
      </c>
      <c r="E106" s="74" t="s">
        <v>757</v>
      </c>
      <c r="F106" s="1249" t="s">
        <v>757</v>
      </c>
      <c r="G106" s="74" t="s">
        <v>757</v>
      </c>
      <c r="H106" s="75" t="s">
        <v>757</v>
      </c>
      <c r="I106" s="911"/>
      <c r="J106" s="237" t="s">
        <v>757</v>
      </c>
      <c r="K106" s="74" t="s">
        <v>757</v>
      </c>
      <c r="L106" s="75" t="s">
        <v>757</v>
      </c>
      <c r="M106" s="534"/>
      <c r="N106" s="237" t="s">
        <v>757</v>
      </c>
      <c r="O106" s="74" t="s">
        <v>757</v>
      </c>
      <c r="P106" s="74" t="s">
        <v>757</v>
      </c>
      <c r="Q106" s="1249" t="s">
        <v>757</v>
      </c>
      <c r="R106" s="74" t="s">
        <v>757</v>
      </c>
      <c r="S106" s="75" t="s">
        <v>757</v>
      </c>
      <c r="T106" s="480"/>
      <c r="U106" s="209"/>
      <c r="V106" s="209"/>
      <c r="W106" s="206"/>
      <c r="X106" s="102"/>
      <c r="Y106" s="202"/>
      <c r="Z106" s="202"/>
    </row>
    <row r="107" spans="1:26" ht="15.65" customHeight="1" x14ac:dyDescent="0.35">
      <c r="A107" s="479">
        <v>555</v>
      </c>
      <c r="B107" s="5" t="s">
        <v>708</v>
      </c>
      <c r="C107" s="237" t="s">
        <v>757</v>
      </c>
      <c r="D107" s="74" t="s">
        <v>757</v>
      </c>
      <c r="E107" s="74" t="s">
        <v>757</v>
      </c>
      <c r="F107" s="1249" t="s">
        <v>757</v>
      </c>
      <c r="G107" s="74" t="s">
        <v>757</v>
      </c>
      <c r="H107" s="75" t="s">
        <v>757</v>
      </c>
      <c r="I107" s="911"/>
      <c r="J107" s="237" t="s">
        <v>757</v>
      </c>
      <c r="K107" s="74" t="s">
        <v>757</v>
      </c>
      <c r="L107" s="75" t="s">
        <v>757</v>
      </c>
      <c r="M107" s="534"/>
      <c r="N107" s="237" t="s">
        <v>757</v>
      </c>
      <c r="O107" s="74" t="s">
        <v>757</v>
      </c>
      <c r="P107" s="74" t="s">
        <v>757</v>
      </c>
      <c r="Q107" s="1249" t="s">
        <v>757</v>
      </c>
      <c r="R107" s="74" t="s">
        <v>757</v>
      </c>
      <c r="S107" s="75" t="s">
        <v>757</v>
      </c>
      <c r="T107" s="480"/>
      <c r="U107" s="209"/>
      <c r="V107" s="209"/>
      <c r="W107" s="206"/>
      <c r="X107" s="102"/>
      <c r="Y107" s="202"/>
      <c r="Z107" s="202"/>
    </row>
    <row r="108" spans="1:26" ht="15.65" customHeight="1" x14ac:dyDescent="0.35">
      <c r="A108" s="510" t="s">
        <v>528</v>
      </c>
      <c r="B108" s="479" t="s">
        <v>704</v>
      </c>
      <c r="C108" s="237" t="s">
        <v>757</v>
      </c>
      <c r="D108" s="74" t="s">
        <v>757</v>
      </c>
      <c r="E108" s="74" t="s">
        <v>757</v>
      </c>
      <c r="F108" s="1249" t="s">
        <v>757</v>
      </c>
      <c r="G108" s="74" t="s">
        <v>757</v>
      </c>
      <c r="H108" s="75" t="s">
        <v>757</v>
      </c>
      <c r="I108" s="911"/>
      <c r="J108" s="237" t="s">
        <v>757</v>
      </c>
      <c r="K108" s="74" t="s">
        <v>757</v>
      </c>
      <c r="L108" s="75" t="s">
        <v>757</v>
      </c>
      <c r="M108" s="534"/>
      <c r="N108" s="237" t="s">
        <v>757</v>
      </c>
      <c r="O108" s="74" t="s">
        <v>757</v>
      </c>
      <c r="P108" s="74" t="s">
        <v>757</v>
      </c>
      <c r="Q108" s="1249" t="s">
        <v>757</v>
      </c>
      <c r="R108" s="74" t="s">
        <v>757</v>
      </c>
      <c r="S108" s="75" t="s">
        <v>757</v>
      </c>
      <c r="T108" s="480"/>
      <c r="U108" s="209"/>
      <c r="V108" s="209"/>
      <c r="W108" s="206"/>
      <c r="X108" s="102"/>
      <c r="Y108" s="202"/>
      <c r="Z108" s="202"/>
    </row>
    <row r="109" spans="1:26" ht="15.65" customHeight="1" x14ac:dyDescent="0.35">
      <c r="A109" s="510" t="s">
        <v>60</v>
      </c>
      <c r="B109" s="479" t="s">
        <v>703</v>
      </c>
      <c r="C109" s="237" t="s">
        <v>757</v>
      </c>
      <c r="D109" s="74" t="s">
        <v>757</v>
      </c>
      <c r="E109" s="74" t="s">
        <v>757</v>
      </c>
      <c r="F109" s="1249" t="s">
        <v>757</v>
      </c>
      <c r="G109" s="74" t="s">
        <v>757</v>
      </c>
      <c r="H109" s="75" t="s">
        <v>757</v>
      </c>
      <c r="I109" s="911"/>
      <c r="J109" s="237" t="s">
        <v>757</v>
      </c>
      <c r="K109" s="74" t="s">
        <v>757</v>
      </c>
      <c r="L109" s="75" t="s">
        <v>757</v>
      </c>
      <c r="M109" s="534"/>
      <c r="N109" s="237" t="s">
        <v>757</v>
      </c>
      <c r="O109" s="74" t="s">
        <v>757</v>
      </c>
      <c r="P109" s="74" t="s">
        <v>757</v>
      </c>
      <c r="Q109" s="1249" t="s">
        <v>757</v>
      </c>
      <c r="R109" s="74" t="s">
        <v>757</v>
      </c>
      <c r="S109" s="75" t="s">
        <v>757</v>
      </c>
      <c r="T109" s="480"/>
      <c r="U109" s="209"/>
      <c r="V109" s="209"/>
      <c r="W109" s="206"/>
      <c r="X109" s="102"/>
      <c r="Y109" s="202"/>
      <c r="Z109" s="202"/>
    </row>
    <row r="110" spans="1:26" ht="15" thickBot="1" x14ac:dyDescent="0.4">
      <c r="A110" s="479">
        <v>557</v>
      </c>
      <c r="B110" s="5" t="s">
        <v>69</v>
      </c>
      <c r="C110" s="1061" t="s">
        <v>757</v>
      </c>
      <c r="D110" s="1062" t="s">
        <v>757</v>
      </c>
      <c r="E110" s="1062" t="s">
        <v>757</v>
      </c>
      <c r="F110" s="1412" t="s">
        <v>757</v>
      </c>
      <c r="G110" s="1062" t="s">
        <v>757</v>
      </c>
      <c r="H110" s="1063" t="s">
        <v>757</v>
      </c>
      <c r="I110" s="911"/>
      <c r="J110" s="1061" t="s">
        <v>757</v>
      </c>
      <c r="K110" s="1062" t="s">
        <v>757</v>
      </c>
      <c r="L110" s="1063" t="s">
        <v>757</v>
      </c>
      <c r="M110" s="534"/>
      <c r="N110" s="1061" t="s">
        <v>757</v>
      </c>
      <c r="O110" s="1062" t="s">
        <v>757</v>
      </c>
      <c r="P110" s="1062" t="s">
        <v>757</v>
      </c>
      <c r="Q110" s="1412" t="s">
        <v>757</v>
      </c>
      <c r="R110" s="1062" t="s">
        <v>757</v>
      </c>
      <c r="S110" s="1063" t="s">
        <v>757</v>
      </c>
      <c r="T110" s="480"/>
      <c r="U110" s="209"/>
      <c r="V110" s="209"/>
      <c r="W110" s="206"/>
      <c r="X110" s="102"/>
      <c r="Y110" s="202"/>
      <c r="Z110" s="202"/>
    </row>
    <row r="111" spans="1:26" ht="15" thickTop="1" x14ac:dyDescent="0.35">
      <c r="A111" s="102"/>
      <c r="B111" s="212" t="s">
        <v>33</v>
      </c>
      <c r="C111" s="213">
        <v>531241.85759999976</v>
      </c>
      <c r="D111" s="214">
        <v>451371.55527393543</v>
      </c>
      <c r="E111" s="214">
        <v>982613.41287393565</v>
      </c>
      <c r="F111" s="213">
        <v>602707.88000000024</v>
      </c>
      <c r="G111" s="214">
        <v>493695.70171785995</v>
      </c>
      <c r="H111" s="215">
        <v>1096403.5817178604</v>
      </c>
      <c r="I111" s="216"/>
      <c r="J111" s="213">
        <v>724676.03114856512</v>
      </c>
      <c r="K111" s="214">
        <v>391439.93753738451</v>
      </c>
      <c r="L111" s="215">
        <v>1116115.9686859497</v>
      </c>
      <c r="M111" s="216"/>
      <c r="N111" s="213">
        <v>-193434.17354856536</v>
      </c>
      <c r="O111" s="214">
        <v>59931.617736550921</v>
      </c>
      <c r="P111" s="214">
        <v>-133502.55581201403</v>
      </c>
      <c r="Q111" s="213">
        <v>71466.022400000482</v>
      </c>
      <c r="R111" s="214">
        <v>42324.146443924517</v>
      </c>
      <c r="S111" s="215">
        <v>113790.16884392477</v>
      </c>
      <c r="T111" s="102"/>
      <c r="U111" s="217">
        <v>22157883</v>
      </c>
      <c r="V111" s="217">
        <v>22413436</v>
      </c>
      <c r="W111" s="218">
        <v>22331787.862586185</v>
      </c>
      <c r="X111" s="102"/>
      <c r="Y111" s="286">
        <v>-173904.86258618534</v>
      </c>
      <c r="Z111" s="286">
        <v>255553</v>
      </c>
    </row>
    <row r="112" spans="1:26" x14ac:dyDescent="0.35">
      <c r="A112" s="102"/>
      <c r="B112" s="481"/>
      <c r="C112" s="1070"/>
      <c r="D112" s="111"/>
      <c r="E112" s="111"/>
      <c r="F112" s="1070"/>
      <c r="G112" s="111"/>
      <c r="H112" s="111"/>
      <c r="I112" s="113"/>
      <c r="J112" s="111"/>
      <c r="K112" s="111"/>
      <c r="L112" s="111"/>
      <c r="M112" s="113"/>
      <c r="N112" s="111"/>
      <c r="O112" s="111"/>
      <c r="P112" s="111"/>
      <c r="Q112" s="111"/>
      <c r="R112" s="111"/>
      <c r="S112" s="111"/>
      <c r="T112" s="102"/>
      <c r="U112" s="102"/>
      <c r="V112" s="102"/>
      <c r="W112" s="102"/>
      <c r="X112" s="102"/>
      <c r="Y112" s="102"/>
      <c r="Z112" s="102"/>
    </row>
    <row r="113" spans="1:26" x14ac:dyDescent="0.35">
      <c r="A113" s="102">
        <v>501</v>
      </c>
      <c r="B113" s="212" t="s">
        <v>483</v>
      </c>
      <c r="C113" s="1071">
        <v>46613.29</v>
      </c>
      <c r="D113" s="1072">
        <v>319.25</v>
      </c>
      <c r="E113" s="1073">
        <v>46932.54</v>
      </c>
      <c r="F113" s="1071">
        <v>0</v>
      </c>
      <c r="G113" s="1072">
        <v>0</v>
      </c>
      <c r="H113" s="1073">
        <v>0</v>
      </c>
      <c r="I113" s="113"/>
      <c r="J113" s="1071">
        <v>55212.641799999998</v>
      </c>
      <c r="K113" s="1072">
        <v>319.25</v>
      </c>
      <c r="L113" s="1073">
        <v>55531.891799999998</v>
      </c>
      <c r="M113" s="113"/>
      <c r="N113" s="1071">
        <v>-8599.3517999999967</v>
      </c>
      <c r="O113" s="1072">
        <v>0</v>
      </c>
      <c r="P113" s="1073">
        <v>-8599.3517999999967</v>
      </c>
      <c r="Q113" s="1071">
        <v>-46613.29</v>
      </c>
      <c r="R113" s="1072">
        <v>-319.25</v>
      </c>
      <c r="S113" s="1073">
        <v>-46932.54</v>
      </c>
      <c r="T113" s="102"/>
      <c r="U113" s="219">
        <v>2391756</v>
      </c>
      <c r="V113" s="219">
        <v>0</v>
      </c>
      <c r="W113" s="220">
        <v>2562002.75</v>
      </c>
      <c r="X113" s="102"/>
      <c r="Y113" s="287">
        <v>-170246.75</v>
      </c>
      <c r="Z113" s="287">
        <v>-2391756</v>
      </c>
    </row>
    <row r="114" spans="1:26" x14ac:dyDescent="0.35">
      <c r="A114" s="102">
        <v>547</v>
      </c>
      <c r="B114" s="212" t="s">
        <v>484</v>
      </c>
      <c r="C114" s="352">
        <v>488094.4475999999</v>
      </c>
      <c r="D114" s="87">
        <v>44663.236332070592</v>
      </c>
      <c r="E114" s="705">
        <v>532757.6839320705</v>
      </c>
      <c r="F114" s="352">
        <v>530622.56000000006</v>
      </c>
      <c r="G114" s="87">
        <v>48025.748525362753</v>
      </c>
      <c r="H114" s="705">
        <v>578648.30852536287</v>
      </c>
      <c r="I114" s="80"/>
      <c r="J114" s="352">
        <v>275846.75091131899</v>
      </c>
      <c r="K114" s="87">
        <v>48203.395786139299</v>
      </c>
      <c r="L114" s="705">
        <v>324050.14669745823</v>
      </c>
      <c r="M114" s="80"/>
      <c r="N114" s="352">
        <v>212247.69668868091</v>
      </c>
      <c r="O114" s="87">
        <v>-3540.1594540687074</v>
      </c>
      <c r="P114" s="705">
        <v>208707.53723461227</v>
      </c>
      <c r="Q114" s="352">
        <v>42528.112400000158</v>
      </c>
      <c r="R114" s="87">
        <v>3362.5121932921611</v>
      </c>
      <c r="S114" s="705">
        <v>45890.624593292363</v>
      </c>
      <c r="T114" s="102"/>
      <c r="U114" s="221">
        <v>10072946</v>
      </c>
      <c r="V114" s="221">
        <v>11445845</v>
      </c>
      <c r="W114" s="222">
        <v>6861001.8818885796</v>
      </c>
      <c r="X114" s="102"/>
      <c r="Y114" s="288">
        <v>3211944.1181114204</v>
      </c>
      <c r="Z114" s="288">
        <v>1372899</v>
      </c>
    </row>
    <row r="115" spans="1:26" x14ac:dyDescent="0.35">
      <c r="A115" s="481" t="s">
        <v>58</v>
      </c>
      <c r="B115" s="212" t="s">
        <v>485</v>
      </c>
      <c r="C115" s="352">
        <v>79581.59</v>
      </c>
      <c r="D115" s="87">
        <v>0</v>
      </c>
      <c r="E115" s="705">
        <v>79581.59</v>
      </c>
      <c r="F115" s="352">
        <v>88688.26999999999</v>
      </c>
      <c r="G115" s="87">
        <v>0</v>
      </c>
      <c r="H115" s="705">
        <v>88688.26999999999</v>
      </c>
      <c r="I115" s="80"/>
      <c r="J115" s="352">
        <v>76718.036900000006</v>
      </c>
      <c r="K115" s="87">
        <v>0</v>
      </c>
      <c r="L115" s="705">
        <v>76718.036900000006</v>
      </c>
      <c r="M115" s="80"/>
      <c r="N115" s="352">
        <v>2863.5530999999901</v>
      </c>
      <c r="O115" s="87">
        <v>0</v>
      </c>
      <c r="P115" s="705">
        <v>2863.5530999999901</v>
      </c>
      <c r="Q115" s="352">
        <v>9106.679999999993</v>
      </c>
      <c r="R115" s="87">
        <v>0</v>
      </c>
      <c r="S115" s="705">
        <v>9106.679999999993</v>
      </c>
      <c r="T115" s="102"/>
      <c r="U115" s="221">
        <v>4553711</v>
      </c>
      <c r="V115" s="221">
        <v>4957758</v>
      </c>
      <c r="W115" s="222">
        <v>4150191.1975000007</v>
      </c>
      <c r="X115" s="102"/>
      <c r="Y115" s="288">
        <v>403519.80249999929</v>
      </c>
      <c r="Z115" s="288">
        <v>404047</v>
      </c>
    </row>
    <row r="116" spans="1:26" x14ac:dyDescent="0.35">
      <c r="A116" s="481" t="s">
        <v>57</v>
      </c>
      <c r="B116" s="212" t="s">
        <v>486</v>
      </c>
      <c r="C116" s="352">
        <v>104381.46</v>
      </c>
      <c r="D116" s="87">
        <v>251952.92405586419</v>
      </c>
      <c r="E116" s="705">
        <v>356334.38405586418</v>
      </c>
      <c r="F116" s="352">
        <v>26605.040000000001</v>
      </c>
      <c r="G116" s="87">
        <v>250993.3748327732</v>
      </c>
      <c r="H116" s="705">
        <v>277598.41483277321</v>
      </c>
      <c r="I116" s="80"/>
      <c r="J116" s="352">
        <v>40632.539099600006</v>
      </c>
      <c r="K116" s="87">
        <v>235146.59966529897</v>
      </c>
      <c r="L116" s="705">
        <v>275779.13876489905</v>
      </c>
      <c r="M116" s="80"/>
      <c r="N116" s="352">
        <v>63748.9209004</v>
      </c>
      <c r="O116" s="87">
        <v>16806.32439056522</v>
      </c>
      <c r="P116" s="705">
        <v>80555.245290965133</v>
      </c>
      <c r="Q116" s="352">
        <v>-77776.420000000013</v>
      </c>
      <c r="R116" s="87">
        <v>-959.54922309098765</v>
      </c>
      <c r="S116" s="705">
        <v>-78735.969223090971</v>
      </c>
      <c r="T116" s="102"/>
      <c r="U116" s="221">
        <v>5995745</v>
      </c>
      <c r="V116" s="221">
        <v>5400722</v>
      </c>
      <c r="W116" s="222">
        <v>5534607.8136026468</v>
      </c>
      <c r="X116" s="102"/>
      <c r="Y116" s="288">
        <v>461137.18639735319</v>
      </c>
      <c r="Z116" s="288">
        <v>-595023</v>
      </c>
    </row>
    <row r="117" spans="1:26" x14ac:dyDescent="0.35">
      <c r="A117" s="481">
        <v>555</v>
      </c>
      <c r="B117" s="212" t="s">
        <v>487</v>
      </c>
      <c r="C117" s="352">
        <v>249578.19000000003</v>
      </c>
      <c r="D117" s="87">
        <v>29553.13119664001</v>
      </c>
      <c r="E117" s="705">
        <v>279131.32119664003</v>
      </c>
      <c r="F117" s="352">
        <v>74029.119999999995</v>
      </c>
      <c r="G117" s="87">
        <v>37346.457646640003</v>
      </c>
      <c r="H117" s="705">
        <v>111375.57764664</v>
      </c>
      <c r="I117" s="80"/>
      <c r="J117" s="352">
        <v>400258.05470377998</v>
      </c>
      <c r="K117" s="87">
        <v>24933.527996640012</v>
      </c>
      <c r="L117" s="705">
        <v>425191.58270042005</v>
      </c>
      <c r="M117" s="80"/>
      <c r="N117" s="352">
        <v>-150679.86470377995</v>
      </c>
      <c r="O117" s="87">
        <v>4619.6031999999977</v>
      </c>
      <c r="P117" s="705">
        <v>-146060.26150378003</v>
      </c>
      <c r="Q117" s="352">
        <v>-175549.07000000004</v>
      </c>
      <c r="R117" s="87">
        <v>7793.3264499999932</v>
      </c>
      <c r="S117" s="705">
        <v>-167755.74355000001</v>
      </c>
      <c r="T117" s="102"/>
      <c r="U117" s="221">
        <v>3771375</v>
      </c>
      <c r="V117" s="221">
        <v>1139122</v>
      </c>
      <c r="W117" s="222">
        <v>5740098.4695675997</v>
      </c>
      <c r="X117" s="102"/>
      <c r="Y117" s="288">
        <v>-1968723.4695675997</v>
      </c>
      <c r="Z117" s="288">
        <v>-2632253</v>
      </c>
    </row>
    <row r="118" spans="1:26" x14ac:dyDescent="0.35">
      <c r="A118" s="102" t="s">
        <v>60</v>
      </c>
      <c r="B118" s="212" t="s">
        <v>62</v>
      </c>
      <c r="C118" s="352">
        <v>80875.509999999995</v>
      </c>
      <c r="D118" s="87">
        <v>41822.757066240025</v>
      </c>
      <c r="E118" s="705">
        <v>122698.26706624002</v>
      </c>
      <c r="F118" s="352">
        <v>174972.2</v>
      </c>
      <c r="G118" s="87">
        <v>47826.711665369527</v>
      </c>
      <c r="H118" s="705">
        <v>222798.91166536952</v>
      </c>
      <c r="I118" s="80"/>
      <c r="J118" s="352">
        <v>125037.77223386637</v>
      </c>
      <c r="K118" s="87">
        <v>27966.615713664149</v>
      </c>
      <c r="L118" s="705">
        <v>153004.38794753051</v>
      </c>
      <c r="M118" s="80"/>
      <c r="N118" s="352">
        <v>-44162.262233866379</v>
      </c>
      <c r="O118" s="87">
        <v>13856.141352575876</v>
      </c>
      <c r="P118" s="705">
        <v>-30306.120881290495</v>
      </c>
      <c r="Q118" s="352">
        <v>94096.690000000017</v>
      </c>
      <c r="R118" s="87">
        <v>6003.9545991295017</v>
      </c>
      <c r="S118" s="705">
        <v>100100.6445991295</v>
      </c>
      <c r="T118" s="102"/>
      <c r="U118" s="221">
        <v>1929445</v>
      </c>
      <c r="V118" s="221">
        <v>3143285</v>
      </c>
      <c r="W118" s="222">
        <v>2241462.1200273535</v>
      </c>
      <c r="X118" s="102"/>
      <c r="Y118" s="288">
        <v>-312017.12002735352</v>
      </c>
      <c r="Z118" s="288">
        <v>1213840</v>
      </c>
    </row>
    <row r="119" spans="1:26" x14ac:dyDescent="0.35">
      <c r="A119" s="102">
        <v>447</v>
      </c>
      <c r="B119" s="212" t="s">
        <v>83</v>
      </c>
      <c r="C119" s="352">
        <v>-517882.63</v>
      </c>
      <c r="D119" s="87">
        <v>11481.439890474368</v>
      </c>
      <c r="E119" s="705">
        <v>-506401.19010952563</v>
      </c>
      <c r="F119" s="352">
        <v>-292209.31</v>
      </c>
      <c r="G119" s="87">
        <v>11384.04952174213</v>
      </c>
      <c r="H119" s="705">
        <v>-280825.26047825784</v>
      </c>
      <c r="I119" s="80"/>
      <c r="J119" s="352">
        <v>-249029.76450000002</v>
      </c>
      <c r="K119" s="87">
        <v>0</v>
      </c>
      <c r="L119" s="705">
        <v>-249029.76450000002</v>
      </c>
      <c r="M119" s="80"/>
      <c r="N119" s="352">
        <v>-268852.86549999996</v>
      </c>
      <c r="O119" s="87">
        <v>11481.439890474368</v>
      </c>
      <c r="P119" s="705">
        <v>-257371.42560952561</v>
      </c>
      <c r="Q119" s="352">
        <v>225673.32</v>
      </c>
      <c r="R119" s="87">
        <v>-97.39036873223813</v>
      </c>
      <c r="S119" s="705">
        <v>225575.92963126779</v>
      </c>
      <c r="T119" s="102"/>
      <c r="U119" s="221">
        <v>-6557095</v>
      </c>
      <c r="V119" s="221">
        <v>-3673296</v>
      </c>
      <c r="W119" s="222">
        <v>-4757576.37</v>
      </c>
      <c r="X119" s="102"/>
      <c r="Y119" s="288">
        <v>-1799518.63</v>
      </c>
      <c r="Z119" s="288">
        <v>2883799</v>
      </c>
    </row>
    <row r="120" spans="1:26" x14ac:dyDescent="0.35">
      <c r="A120" s="481">
        <v>565</v>
      </c>
      <c r="B120" s="212" t="s">
        <v>84</v>
      </c>
      <c r="C120" s="352">
        <v>0</v>
      </c>
      <c r="D120" s="87">
        <v>162467.60175825309</v>
      </c>
      <c r="E120" s="705">
        <v>162467.60175825309</v>
      </c>
      <c r="F120" s="352">
        <v>0</v>
      </c>
      <c r="G120" s="87">
        <v>161778.23055554452</v>
      </c>
      <c r="H120" s="705">
        <v>161778.23055554452</v>
      </c>
      <c r="I120" s="80"/>
      <c r="J120" s="352">
        <v>0</v>
      </c>
      <c r="K120" s="87">
        <v>153226.72655457235</v>
      </c>
      <c r="L120" s="705">
        <v>153226.72655457235</v>
      </c>
      <c r="M120" s="80"/>
      <c r="N120" s="352">
        <v>0</v>
      </c>
      <c r="O120" s="87">
        <v>9240.8752036807418</v>
      </c>
      <c r="P120" s="705">
        <v>9240.8752036807418</v>
      </c>
      <c r="Q120" s="352">
        <v>0</v>
      </c>
      <c r="R120" s="87">
        <v>-689.37120270857122</v>
      </c>
      <c r="S120" s="705">
        <v>-689.37120270857122</v>
      </c>
      <c r="T120" s="102"/>
      <c r="U120" s="221">
        <v>0</v>
      </c>
      <c r="V120" s="221">
        <v>0</v>
      </c>
      <c r="W120" s="222">
        <v>0</v>
      </c>
      <c r="X120" s="102"/>
      <c r="Y120" s="288">
        <v>0</v>
      </c>
      <c r="Z120" s="288">
        <v>0</v>
      </c>
    </row>
    <row r="121" spans="1:26" x14ac:dyDescent="0.35">
      <c r="A121" s="102">
        <v>456</v>
      </c>
      <c r="B121" s="212" t="s">
        <v>85</v>
      </c>
      <c r="C121" s="352">
        <v>0</v>
      </c>
      <c r="D121" s="87">
        <v>-130054.37274753909</v>
      </c>
      <c r="E121" s="705">
        <v>-130054.37274753909</v>
      </c>
      <c r="F121" s="352">
        <v>0</v>
      </c>
      <c r="G121" s="87">
        <v>-104404.05176916123</v>
      </c>
      <c r="H121" s="705">
        <v>-104404.05176916123</v>
      </c>
      <c r="I121" s="80"/>
      <c r="J121" s="352">
        <v>0</v>
      </c>
      <c r="K121" s="87">
        <v>-126901.3578175639</v>
      </c>
      <c r="L121" s="705">
        <v>-126901.3578175639</v>
      </c>
      <c r="M121" s="80"/>
      <c r="N121" s="352">
        <v>0</v>
      </c>
      <c r="O121" s="87">
        <v>-3153.0149299751938</v>
      </c>
      <c r="P121" s="705">
        <v>-3153.0149299751938</v>
      </c>
      <c r="Q121" s="352">
        <v>0</v>
      </c>
      <c r="R121" s="87">
        <v>25650.320978377858</v>
      </c>
      <c r="S121" s="705">
        <v>25650.320978377858</v>
      </c>
      <c r="T121" s="102"/>
      <c r="U121" s="221">
        <v>0</v>
      </c>
      <c r="V121" s="221">
        <v>0</v>
      </c>
      <c r="W121" s="222">
        <v>0</v>
      </c>
      <c r="X121" s="102"/>
      <c r="Y121" s="288">
        <v>0</v>
      </c>
      <c r="Z121" s="288">
        <v>0</v>
      </c>
    </row>
    <row r="122" spans="1:26" x14ac:dyDescent="0.35">
      <c r="A122" s="479" t="s">
        <v>528</v>
      </c>
      <c r="B122" s="212" t="s">
        <v>522</v>
      </c>
      <c r="C122" s="352">
        <v>0</v>
      </c>
      <c r="D122" s="87">
        <v>16618.234449275365</v>
      </c>
      <c r="E122" s="705">
        <v>16618.234449275365</v>
      </c>
      <c r="F122" s="352">
        <v>0</v>
      </c>
      <c r="G122" s="87">
        <v>17082.769339999999</v>
      </c>
      <c r="H122" s="705">
        <v>17082.769339999999</v>
      </c>
      <c r="I122" s="80"/>
      <c r="J122" s="352">
        <v>0</v>
      </c>
      <c r="K122" s="87">
        <v>11391.237017779689</v>
      </c>
      <c r="L122" s="705">
        <v>11391.237017779689</v>
      </c>
      <c r="M122" s="80"/>
      <c r="N122" s="352">
        <v>0</v>
      </c>
      <c r="O122" s="87">
        <v>5226.9974314956762</v>
      </c>
      <c r="P122" s="705">
        <v>5226.9974314956762</v>
      </c>
      <c r="Q122" s="352">
        <v>0</v>
      </c>
      <c r="R122" s="87">
        <v>464.53489072463344</v>
      </c>
      <c r="S122" s="705">
        <v>464.53489072463344</v>
      </c>
      <c r="T122" s="102"/>
      <c r="U122" s="221">
        <v>0</v>
      </c>
      <c r="V122" s="221">
        <v>0</v>
      </c>
      <c r="W122" s="222">
        <v>0</v>
      </c>
      <c r="X122" s="102"/>
      <c r="Y122" s="288">
        <v>0</v>
      </c>
      <c r="Z122" s="288">
        <v>0</v>
      </c>
    </row>
    <row r="123" spans="1:26" x14ac:dyDescent="0.35">
      <c r="A123" s="102">
        <v>557</v>
      </c>
      <c r="B123" s="212" t="s">
        <v>69</v>
      </c>
      <c r="C123" s="352">
        <v>0</v>
      </c>
      <c r="D123" s="87">
        <v>22547.353272656848</v>
      </c>
      <c r="E123" s="705">
        <v>22547.353272656848</v>
      </c>
      <c r="F123" s="352">
        <v>0</v>
      </c>
      <c r="G123" s="87">
        <v>23662.411399589055</v>
      </c>
      <c r="H123" s="705">
        <v>23662.411399589055</v>
      </c>
      <c r="I123" s="80"/>
      <c r="J123" s="352">
        <v>0</v>
      </c>
      <c r="K123" s="87">
        <v>17153.94262085393</v>
      </c>
      <c r="L123" s="705">
        <v>17153.94262085393</v>
      </c>
      <c r="M123" s="80"/>
      <c r="N123" s="352">
        <v>0</v>
      </c>
      <c r="O123" s="87">
        <v>5393.4106518029184</v>
      </c>
      <c r="P123" s="705">
        <v>5393.4106518029184</v>
      </c>
      <c r="Q123" s="352">
        <v>0</v>
      </c>
      <c r="R123" s="87">
        <v>1115.0581269322065</v>
      </c>
      <c r="S123" s="705">
        <v>1115.0581269322065</v>
      </c>
      <c r="T123" s="102"/>
      <c r="U123" s="221">
        <v>0</v>
      </c>
      <c r="V123" s="221">
        <v>0</v>
      </c>
      <c r="W123" s="222">
        <v>0</v>
      </c>
      <c r="X123" s="102"/>
      <c r="Y123" s="288">
        <v>0</v>
      </c>
      <c r="Z123" s="288">
        <v>0</v>
      </c>
    </row>
    <row r="124" spans="1:26" x14ac:dyDescent="0.35">
      <c r="A124" s="102"/>
      <c r="B124" s="212" t="s">
        <v>33</v>
      </c>
      <c r="C124" s="1074">
        <v>531241.85759999987</v>
      </c>
      <c r="D124" s="1075">
        <v>451371.55527393543</v>
      </c>
      <c r="E124" s="1076">
        <v>982613.41287393542</v>
      </c>
      <c r="F124" s="1074">
        <v>602707.88000000012</v>
      </c>
      <c r="G124" s="1075">
        <v>493695.70171785995</v>
      </c>
      <c r="H124" s="1076">
        <v>1096403.5817178602</v>
      </c>
      <c r="I124" s="216"/>
      <c r="J124" s="1074">
        <v>724676.03114856523</v>
      </c>
      <c r="K124" s="1075">
        <v>391439.93753738445</v>
      </c>
      <c r="L124" s="1076">
        <v>1116115.9686859497</v>
      </c>
      <c r="M124" s="216"/>
      <c r="N124" s="1074">
        <v>-193434.17354856536</v>
      </c>
      <c r="O124" s="1075">
        <v>59931.617736550979</v>
      </c>
      <c r="P124" s="1076">
        <v>-133502.55581201427</v>
      </c>
      <c r="Q124" s="1074">
        <v>71466.022400000249</v>
      </c>
      <c r="R124" s="1075">
        <v>42324.146443924517</v>
      </c>
      <c r="S124" s="1076">
        <v>113790.16884392477</v>
      </c>
      <c r="T124" s="102"/>
      <c r="U124" s="217">
        <v>22157883</v>
      </c>
      <c r="V124" s="217">
        <v>22413436</v>
      </c>
      <c r="W124" s="218">
        <v>22331787.862586182</v>
      </c>
      <c r="X124" s="102"/>
      <c r="Y124" s="286">
        <v>-173904.86258618161</v>
      </c>
      <c r="Z124" s="286">
        <v>255553</v>
      </c>
    </row>
    <row r="125" spans="1:26" ht="6" customHeight="1" x14ac:dyDescent="0.35">
      <c r="A125" s="102"/>
      <c r="B125" s="212"/>
      <c r="C125" s="224"/>
      <c r="D125" s="224"/>
      <c r="E125" s="224"/>
      <c r="F125" s="224"/>
      <c r="G125" s="224"/>
      <c r="H125" s="224"/>
      <c r="I125" s="223"/>
      <c r="J125" s="224"/>
      <c r="K125" s="224"/>
      <c r="L125" s="224"/>
      <c r="M125" s="223"/>
      <c r="N125" s="224"/>
      <c r="O125" s="224"/>
      <c r="P125" s="224"/>
      <c r="Q125" s="224"/>
      <c r="R125" s="224"/>
      <c r="S125" s="224"/>
      <c r="T125" s="102"/>
      <c r="U125" s="225"/>
      <c r="V125" s="225"/>
      <c r="W125" s="225"/>
      <c r="X125" s="102"/>
      <c r="Y125" s="225"/>
      <c r="Z125" s="225"/>
    </row>
    <row r="126" spans="1:26" ht="30" customHeight="1" x14ac:dyDescent="0.35">
      <c r="A126" s="102"/>
      <c r="B126" s="212"/>
      <c r="C126" s="224"/>
      <c r="D126" s="224"/>
      <c r="E126" s="224"/>
      <c r="F126" s="224"/>
      <c r="G126" s="224"/>
      <c r="H126" s="224"/>
      <c r="I126" s="224"/>
      <c r="J126" s="224"/>
      <c r="K126" s="224"/>
      <c r="L126" s="224"/>
      <c r="M126" s="223"/>
      <c r="N126" s="1710" t="s">
        <v>717</v>
      </c>
      <c r="O126" s="1715"/>
      <c r="P126" s="1715"/>
      <c r="Q126" s="1710" t="s">
        <v>718</v>
      </c>
      <c r="R126" s="1715"/>
      <c r="S126" s="1715"/>
      <c r="T126" s="392"/>
      <c r="U126" s="1716" t="s">
        <v>561</v>
      </c>
      <c r="V126" s="1717"/>
      <c r="W126" s="1718"/>
      <c r="X126" s="102"/>
      <c r="Y126" s="1710" t="s">
        <v>561</v>
      </c>
      <c r="Z126" s="1711"/>
    </row>
    <row r="127" spans="1:26" ht="16.399999999999999" customHeight="1" x14ac:dyDescent="0.35">
      <c r="A127" s="475" t="s">
        <v>71</v>
      </c>
      <c r="B127" s="481"/>
      <c r="C127" s="398"/>
      <c r="D127" s="398"/>
      <c r="E127" s="102"/>
      <c r="F127" s="398"/>
      <c r="G127" s="398"/>
      <c r="H127" s="102"/>
      <c r="I127" s="97"/>
      <c r="J127" s="482"/>
      <c r="K127" s="102"/>
      <c r="L127" s="102"/>
      <c r="M127" s="97"/>
      <c r="N127" s="1414">
        <v>-0.26692503302749582</v>
      </c>
      <c r="O127" s="1415">
        <v>0.15310552651727627</v>
      </c>
      <c r="P127" s="1416">
        <v>-0.11961351647821368</v>
      </c>
      <c r="Q127" s="1414">
        <v>0.13452633932661759</v>
      </c>
      <c r="R127" s="1415">
        <v>7.9670202636390533E-2</v>
      </c>
      <c r="S127" s="1416">
        <v>0.21419654196300814</v>
      </c>
      <c r="T127" s="438"/>
      <c r="U127" s="226">
        <v>44.345996992309033</v>
      </c>
      <c r="V127" s="226">
        <v>48.917246856655993</v>
      </c>
      <c r="W127" s="227">
        <v>49.978800423581291</v>
      </c>
      <c r="X127" s="438"/>
      <c r="Y127" s="282">
        <v>-5.6328034312722579</v>
      </c>
      <c r="Z127" s="282">
        <v>4.5712498643469601</v>
      </c>
    </row>
    <row r="128" spans="1:26" ht="16.399999999999999" customHeight="1" x14ac:dyDescent="0.35">
      <c r="A128" s="476" t="s">
        <v>711</v>
      </c>
      <c r="B128" s="481"/>
      <c r="C128" s="398"/>
      <c r="D128" s="398"/>
      <c r="E128" s="102"/>
      <c r="F128" s="398"/>
      <c r="G128" s="398"/>
      <c r="H128" s="102"/>
      <c r="I128" s="97"/>
      <c r="J128" s="102"/>
      <c r="K128" s="102"/>
      <c r="L128" s="102"/>
      <c r="M128" s="97"/>
      <c r="N128" s="228"/>
      <c r="O128" s="228"/>
      <c r="P128" s="228"/>
      <c r="Q128" s="228"/>
      <c r="R128" s="228"/>
      <c r="S128" s="228"/>
      <c r="T128" s="102"/>
      <c r="U128" s="229"/>
      <c r="V128" s="229"/>
      <c r="W128" s="229"/>
      <c r="X128" s="102"/>
      <c r="Y128" s="1038"/>
      <c r="Z128" s="1038"/>
    </row>
    <row r="129" spans="3:26" x14ac:dyDescent="0.35">
      <c r="C129" s="108"/>
      <c r="D129" s="108"/>
      <c r="F129" s="108"/>
      <c r="G129" s="108"/>
      <c r="N129" s="230"/>
      <c r="O129" s="230"/>
      <c r="P129" s="228"/>
      <c r="Q129" s="230"/>
      <c r="R129" s="230"/>
      <c r="S129" s="228"/>
      <c r="U129" s="235"/>
      <c r="V129" s="235"/>
      <c r="W129" s="235"/>
      <c r="X129" s="106"/>
      <c r="Y129" s="838"/>
      <c r="Z129" s="838"/>
    </row>
    <row r="130" spans="3:26" ht="13" x14ac:dyDescent="0.3">
      <c r="U130" s="231"/>
      <c r="V130" s="231"/>
      <c r="X130" s="106"/>
    </row>
  </sheetData>
  <mergeCells count="11">
    <mergeCell ref="Y7:Z7"/>
    <mergeCell ref="Y126:Z126"/>
    <mergeCell ref="C7:E7"/>
    <mergeCell ref="J7:L7"/>
    <mergeCell ref="N7:P7"/>
    <mergeCell ref="N126:P126"/>
    <mergeCell ref="U126:W126"/>
    <mergeCell ref="F7:H7"/>
    <mergeCell ref="Q7:S7"/>
    <mergeCell ref="Q126:S126"/>
    <mergeCell ref="U7:W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B105"/>
  <sheetViews>
    <sheetView zoomScale="90" zoomScaleNormal="90" workbookViewId="0">
      <selection activeCell="C3" sqref="C3"/>
    </sheetView>
  </sheetViews>
  <sheetFormatPr defaultColWidth="9.1796875" defaultRowHeight="13" x14ac:dyDescent="0.3"/>
  <cols>
    <col min="1" max="1" width="29.1796875" style="107" customWidth="1"/>
    <col min="2" max="2" width="13.1796875" style="107" bestFit="1" customWidth="1"/>
    <col min="3" max="3" width="8" style="107" bestFit="1" customWidth="1"/>
    <col min="4" max="4" width="8.81640625" style="107" bestFit="1" customWidth="1"/>
    <col min="5" max="5" width="8" style="107" bestFit="1" customWidth="1"/>
    <col min="6" max="6" width="7.26953125" style="107" bestFit="1" customWidth="1"/>
    <col min="7" max="10" width="8" style="107" bestFit="1" customWidth="1"/>
    <col min="11" max="11" width="10.81640625" style="107" bestFit="1" customWidth="1"/>
    <col min="12" max="12" width="8.1796875" style="107" bestFit="1" customWidth="1"/>
    <col min="13" max="13" width="10.453125" style="107" bestFit="1" customWidth="1"/>
    <col min="14" max="14" width="10.1796875" style="107" bestFit="1" customWidth="1"/>
    <col min="15" max="15" width="8.26953125" style="91" bestFit="1" customWidth="1"/>
    <col min="16" max="16" width="8.81640625" style="107" bestFit="1" customWidth="1"/>
    <col min="17" max="18" width="8" style="107" bestFit="1" customWidth="1"/>
    <col min="19" max="19" width="7.54296875" style="107" bestFit="1" customWidth="1"/>
    <col min="20" max="22" width="7.26953125" style="107" bestFit="1" customWidth="1"/>
    <col min="23" max="23" width="9" style="107" customWidth="1"/>
    <col min="24" max="24" width="8.1796875" style="107" bestFit="1" customWidth="1"/>
    <col min="25" max="25" width="10.453125" style="107" bestFit="1" customWidth="1"/>
    <col min="26" max="26" width="10.1796875" style="107" bestFit="1" customWidth="1"/>
    <col min="27" max="28" width="10.54296875" style="107" bestFit="1" customWidth="1"/>
    <col min="29" max="16384" width="9.1796875" style="107"/>
  </cols>
  <sheetData>
    <row r="1" spans="1:28" ht="18.5" x14ac:dyDescent="0.45">
      <c r="A1" s="2" t="s">
        <v>52</v>
      </c>
    </row>
    <row r="2" spans="1:28" ht="21" x14ac:dyDescent="0.5">
      <c r="A2" s="252" t="s">
        <v>740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28" ht="21" x14ac:dyDescent="0.5">
      <c r="A3" s="3" t="s">
        <v>404</v>
      </c>
      <c r="B3" s="40"/>
      <c r="C3" s="1729" t="s">
        <v>700</v>
      </c>
      <c r="D3" s="40"/>
      <c r="E3" s="40"/>
      <c r="F3" s="40"/>
      <c r="G3" s="40"/>
      <c r="H3" s="40"/>
      <c r="I3" s="40"/>
      <c r="J3" s="40"/>
      <c r="K3" s="40"/>
      <c r="L3" s="1692" t="s">
        <v>760</v>
      </c>
      <c r="M3" s="40"/>
      <c r="N3" s="40"/>
      <c r="O3" s="40"/>
    </row>
    <row r="4" spans="1:28" ht="13.4" customHeight="1" x14ac:dyDescent="0.45">
      <c r="A4" s="4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6" spans="1:28" ht="14.5" x14ac:dyDescent="0.35">
      <c r="A6" s="713" t="s">
        <v>730</v>
      </c>
      <c r="B6" s="713"/>
      <c r="C6" s="131"/>
      <c r="D6" s="131"/>
      <c r="E6" s="132"/>
      <c r="F6" s="131"/>
      <c r="G6" s="131"/>
      <c r="H6" s="131"/>
      <c r="I6" s="131"/>
      <c r="J6" s="131"/>
      <c r="K6" s="131"/>
      <c r="L6" s="131"/>
      <c r="M6" s="131"/>
      <c r="N6" s="131"/>
      <c r="O6" s="308"/>
      <c r="P6" s="97"/>
    </row>
    <row r="7" spans="1:28" ht="29" x14ac:dyDescent="0.35">
      <c r="A7" s="310"/>
      <c r="B7" s="714" t="s">
        <v>54</v>
      </c>
      <c r="C7" s="311">
        <v>45658</v>
      </c>
      <c r="D7" s="311">
        <v>45689</v>
      </c>
      <c r="E7" s="311">
        <v>45717</v>
      </c>
      <c r="F7" s="311">
        <v>45748</v>
      </c>
      <c r="G7" s="311">
        <v>45778</v>
      </c>
      <c r="H7" s="311">
        <v>45809</v>
      </c>
      <c r="I7" s="311">
        <v>45839</v>
      </c>
      <c r="J7" s="311">
        <v>45870</v>
      </c>
      <c r="K7" s="311">
        <v>45901</v>
      </c>
      <c r="L7" s="311">
        <v>45931</v>
      </c>
      <c r="M7" s="311">
        <v>45962</v>
      </c>
      <c r="N7" s="311">
        <v>45992</v>
      </c>
      <c r="O7" s="1219">
        <v>46023</v>
      </c>
      <c r="P7" s="311">
        <v>46054</v>
      </c>
      <c r="Q7" s="311">
        <v>46082</v>
      </c>
      <c r="R7" s="311">
        <v>46113</v>
      </c>
      <c r="S7" s="311">
        <v>46143</v>
      </c>
      <c r="T7" s="311">
        <v>46174</v>
      </c>
      <c r="U7" s="311">
        <v>46204</v>
      </c>
      <c r="V7" s="311">
        <v>46235</v>
      </c>
      <c r="W7" s="311">
        <v>46266</v>
      </c>
      <c r="X7" s="311">
        <v>46296</v>
      </c>
      <c r="Y7" s="311">
        <v>46327</v>
      </c>
      <c r="Z7" s="311">
        <v>46357</v>
      </c>
      <c r="AA7" s="1234" t="s">
        <v>684</v>
      </c>
      <c r="AB7" s="1505" t="s">
        <v>685</v>
      </c>
    </row>
    <row r="8" spans="1:28" ht="14.5" x14ac:dyDescent="0.35">
      <c r="A8" s="313" t="s">
        <v>24</v>
      </c>
      <c r="B8" s="512" t="s">
        <v>406</v>
      </c>
      <c r="C8" s="122">
        <v>9.5</v>
      </c>
      <c r="D8" s="122">
        <v>8.6300000000000008</v>
      </c>
      <c r="E8" s="122">
        <v>5.85</v>
      </c>
      <c r="F8" s="122">
        <v>3.32</v>
      </c>
      <c r="G8" s="122">
        <v>3.07</v>
      </c>
      <c r="H8" s="122">
        <v>3.27</v>
      </c>
      <c r="I8" s="122">
        <v>3.81</v>
      </c>
      <c r="J8" s="122">
        <v>3.92</v>
      </c>
      <c r="K8" s="122">
        <v>3.81</v>
      </c>
      <c r="L8" s="122">
        <v>3.75</v>
      </c>
      <c r="M8" s="122">
        <v>7.04</v>
      </c>
      <c r="N8" s="122">
        <v>8.4700000000000006</v>
      </c>
      <c r="O8" s="1220">
        <v>8.58</v>
      </c>
      <c r="P8" s="122">
        <v>7.91</v>
      </c>
      <c r="Q8" s="122">
        <v>5.38</v>
      </c>
      <c r="R8" s="122">
        <v>3.13</v>
      </c>
      <c r="S8" s="122">
        <v>3.08</v>
      </c>
      <c r="T8" s="122">
        <v>3.2</v>
      </c>
      <c r="U8" s="122">
        <v>3.62</v>
      </c>
      <c r="V8" s="122">
        <v>3.67</v>
      </c>
      <c r="W8" s="122">
        <v>3.64</v>
      </c>
      <c r="X8" s="122">
        <v>3.64</v>
      </c>
      <c r="Y8" s="122">
        <v>6.49</v>
      </c>
      <c r="Z8" s="122">
        <v>7.98</v>
      </c>
      <c r="AA8" s="1224">
        <v>5.370000000000001</v>
      </c>
      <c r="AB8" s="123">
        <v>5.0266666666666673</v>
      </c>
    </row>
    <row r="9" spans="1:28" ht="14.5" x14ac:dyDescent="0.35">
      <c r="A9" s="313" t="s">
        <v>290</v>
      </c>
      <c r="B9" s="512" t="s">
        <v>406</v>
      </c>
      <c r="C9" s="122">
        <v>6.74</v>
      </c>
      <c r="D9" s="122">
        <v>6.41</v>
      </c>
      <c r="E9" s="122">
        <v>4.7</v>
      </c>
      <c r="F9" s="122">
        <v>3.53</v>
      </c>
      <c r="G9" s="122">
        <v>3.21</v>
      </c>
      <c r="H9" s="122">
        <v>3.37</v>
      </c>
      <c r="I9" s="122">
        <v>3.84</v>
      </c>
      <c r="J9" s="122">
        <v>3.89</v>
      </c>
      <c r="K9" s="122">
        <v>3.84</v>
      </c>
      <c r="L9" s="122">
        <v>3.74</v>
      </c>
      <c r="M9" s="122">
        <v>4.92</v>
      </c>
      <c r="N9" s="122">
        <v>6.36</v>
      </c>
      <c r="O9" s="1220">
        <v>6.59</v>
      </c>
      <c r="P9" s="122">
        <v>6.23</v>
      </c>
      <c r="Q9" s="122">
        <v>4.67</v>
      </c>
      <c r="R9" s="122">
        <v>3.44</v>
      </c>
      <c r="S9" s="122">
        <v>2.99</v>
      </c>
      <c r="T9" s="122">
        <v>3.17</v>
      </c>
      <c r="U9" s="122">
        <v>3.78</v>
      </c>
      <c r="V9" s="122">
        <v>3.83</v>
      </c>
      <c r="W9" s="122">
        <v>3.77</v>
      </c>
      <c r="X9" s="122">
        <v>3.62</v>
      </c>
      <c r="Y9" s="122">
        <v>4.82</v>
      </c>
      <c r="Z9" s="122">
        <v>6.15</v>
      </c>
      <c r="AA9" s="1224">
        <v>4.5458333333333334</v>
      </c>
      <c r="AB9" s="123">
        <v>4.4216666666666669</v>
      </c>
    </row>
    <row r="10" spans="1:28" ht="14.5" x14ac:dyDescent="0.35">
      <c r="A10" s="313" t="s">
        <v>337</v>
      </c>
      <c r="B10" s="512" t="s">
        <v>406</v>
      </c>
      <c r="C10" s="122">
        <v>3.09</v>
      </c>
      <c r="D10" s="122">
        <v>3.08</v>
      </c>
      <c r="E10" s="122">
        <v>2.85</v>
      </c>
      <c r="F10" s="122">
        <v>2.67</v>
      </c>
      <c r="G10" s="122">
        <v>2.5299999999999998</v>
      </c>
      <c r="H10" s="122">
        <v>2.54</v>
      </c>
      <c r="I10" s="122">
        <v>2.6</v>
      </c>
      <c r="J10" s="122">
        <v>2.65</v>
      </c>
      <c r="K10" s="122">
        <v>2.75</v>
      </c>
      <c r="L10" s="122">
        <v>2.85</v>
      </c>
      <c r="M10" s="122">
        <v>3.12</v>
      </c>
      <c r="N10" s="122">
        <v>3.42</v>
      </c>
      <c r="O10" s="1220">
        <v>3.62</v>
      </c>
      <c r="P10" s="122">
        <v>3.57</v>
      </c>
      <c r="Q10" s="122">
        <v>3.08</v>
      </c>
      <c r="R10" s="122">
        <v>2.71</v>
      </c>
      <c r="S10" s="122">
        <v>2.5299999999999998</v>
      </c>
      <c r="T10" s="122">
        <v>2.63</v>
      </c>
      <c r="U10" s="122">
        <v>2.7</v>
      </c>
      <c r="V10" s="122">
        <v>2.73</v>
      </c>
      <c r="W10" s="122">
        <v>2.75</v>
      </c>
      <c r="X10" s="122">
        <v>2.82</v>
      </c>
      <c r="Y10" s="122">
        <v>3.17</v>
      </c>
      <c r="Z10" s="122">
        <v>3.47</v>
      </c>
      <c r="AA10" s="1224">
        <v>2.8458333333333332</v>
      </c>
      <c r="AB10" s="123">
        <v>2.9816666666666669</v>
      </c>
    </row>
    <row r="11" spans="1:28" ht="14.5" x14ac:dyDescent="0.35">
      <c r="A11" s="313" t="s">
        <v>325</v>
      </c>
      <c r="B11" s="512" t="s">
        <v>406</v>
      </c>
      <c r="C11" s="122">
        <v>2.97</v>
      </c>
      <c r="D11" s="122">
        <v>2.96</v>
      </c>
      <c r="E11" s="122">
        <v>2.73</v>
      </c>
      <c r="F11" s="122">
        <v>2.4</v>
      </c>
      <c r="G11" s="122">
        <v>2.27</v>
      </c>
      <c r="H11" s="122">
        <v>2.2799999999999998</v>
      </c>
      <c r="I11" s="122">
        <v>2.34</v>
      </c>
      <c r="J11" s="122">
        <v>2.38</v>
      </c>
      <c r="K11" s="122">
        <v>2.48</v>
      </c>
      <c r="L11" s="122">
        <v>2.58</v>
      </c>
      <c r="M11" s="122">
        <v>2.99</v>
      </c>
      <c r="N11" s="122">
        <v>3.29</v>
      </c>
      <c r="O11" s="1220">
        <v>3.49</v>
      </c>
      <c r="P11" s="122">
        <v>3.43</v>
      </c>
      <c r="Q11" s="122">
        <v>2.95</v>
      </c>
      <c r="R11" s="122">
        <v>2.4700000000000002</v>
      </c>
      <c r="S11" s="122">
        <v>2.2999999999999998</v>
      </c>
      <c r="T11" s="122">
        <v>2.39</v>
      </c>
      <c r="U11" s="122">
        <v>2.46</v>
      </c>
      <c r="V11" s="122">
        <v>2.4900000000000002</v>
      </c>
      <c r="W11" s="122">
        <v>2.5099999999999998</v>
      </c>
      <c r="X11" s="122">
        <v>2.57</v>
      </c>
      <c r="Y11" s="122">
        <v>3.03</v>
      </c>
      <c r="Z11" s="122">
        <v>3.33</v>
      </c>
      <c r="AA11" s="1224">
        <v>2.6391666666666667</v>
      </c>
      <c r="AB11" s="123">
        <v>2.7850000000000001</v>
      </c>
    </row>
    <row r="12" spans="1:28" ht="15" thickBot="1" x14ac:dyDescent="0.4">
      <c r="A12" s="313" t="s">
        <v>476</v>
      </c>
      <c r="B12" s="512" t="s">
        <v>406</v>
      </c>
      <c r="C12" s="124">
        <v>7.12</v>
      </c>
      <c r="D12" s="124">
        <v>6.58</v>
      </c>
      <c r="E12" s="124">
        <v>4.41</v>
      </c>
      <c r="F12" s="124">
        <v>3.51</v>
      </c>
      <c r="G12" s="124">
        <v>3.29</v>
      </c>
      <c r="H12" s="124">
        <v>3.48</v>
      </c>
      <c r="I12" s="124">
        <v>3.95</v>
      </c>
      <c r="J12" s="124">
        <v>4.03</v>
      </c>
      <c r="K12" s="124">
        <v>3.9</v>
      </c>
      <c r="L12" s="124">
        <v>3.79</v>
      </c>
      <c r="M12" s="124">
        <v>5.03</v>
      </c>
      <c r="N12" s="124">
        <v>6.44</v>
      </c>
      <c r="O12" s="1221">
        <v>6.71</v>
      </c>
      <c r="P12" s="124">
        <v>6.35</v>
      </c>
      <c r="Q12" s="124">
        <v>4.74</v>
      </c>
      <c r="R12" s="124">
        <v>3.29</v>
      </c>
      <c r="S12" s="124">
        <v>3.27</v>
      </c>
      <c r="T12" s="124">
        <v>3.37</v>
      </c>
      <c r="U12" s="124">
        <v>3.76</v>
      </c>
      <c r="V12" s="124">
        <v>3.8</v>
      </c>
      <c r="W12" s="124">
        <v>3.74</v>
      </c>
      <c r="X12" s="124">
        <v>3.69</v>
      </c>
      <c r="Y12" s="124">
        <v>4.8600000000000003</v>
      </c>
      <c r="Z12" s="124">
        <v>6.12</v>
      </c>
      <c r="AA12" s="1224">
        <v>4.6274999999999995</v>
      </c>
      <c r="AB12" s="123">
        <v>4.4749999999999988</v>
      </c>
    </row>
    <row r="13" spans="1:28" ht="15" thickTop="1" x14ac:dyDescent="0.35">
      <c r="A13" s="313" t="s">
        <v>407</v>
      </c>
      <c r="B13" s="512" t="s">
        <v>496</v>
      </c>
      <c r="C13" s="140" t="s">
        <v>758</v>
      </c>
      <c r="D13" s="141" t="s">
        <v>758</v>
      </c>
      <c r="E13" s="141" t="s">
        <v>758</v>
      </c>
      <c r="F13" s="141" t="s">
        <v>758</v>
      </c>
      <c r="G13" s="141" t="s">
        <v>758</v>
      </c>
      <c r="H13" s="141" t="s">
        <v>758</v>
      </c>
      <c r="I13" s="141" t="s">
        <v>758</v>
      </c>
      <c r="J13" s="141" t="s">
        <v>758</v>
      </c>
      <c r="K13" s="141" t="s">
        <v>758</v>
      </c>
      <c r="L13" s="141" t="s">
        <v>758</v>
      </c>
      <c r="M13" s="141" t="s">
        <v>758</v>
      </c>
      <c r="N13" s="141" t="s">
        <v>758</v>
      </c>
      <c r="O13" s="1330" t="s">
        <v>758</v>
      </c>
      <c r="P13" s="141" t="s">
        <v>758</v>
      </c>
      <c r="Q13" s="141" t="s">
        <v>758</v>
      </c>
      <c r="R13" s="141" t="s">
        <v>758</v>
      </c>
      <c r="S13" s="141" t="s">
        <v>758</v>
      </c>
      <c r="T13" s="141" t="s">
        <v>758</v>
      </c>
      <c r="U13" s="141" t="s">
        <v>758</v>
      </c>
      <c r="V13" s="141" t="s">
        <v>758</v>
      </c>
      <c r="W13" s="141" t="s">
        <v>758</v>
      </c>
      <c r="X13" s="141" t="s">
        <v>758</v>
      </c>
      <c r="Y13" s="141" t="s">
        <v>758</v>
      </c>
      <c r="Z13" s="141" t="s">
        <v>758</v>
      </c>
      <c r="AA13" s="1332" t="s">
        <v>758</v>
      </c>
      <c r="AB13" s="127" t="s">
        <v>758</v>
      </c>
    </row>
    <row r="14" spans="1:28" ht="14.5" x14ac:dyDescent="0.35">
      <c r="A14" s="313" t="s">
        <v>408</v>
      </c>
      <c r="B14" s="512" t="s">
        <v>496</v>
      </c>
      <c r="C14" s="125" t="s">
        <v>758</v>
      </c>
      <c r="D14" s="126" t="s">
        <v>758</v>
      </c>
      <c r="E14" s="126" t="s">
        <v>758</v>
      </c>
      <c r="F14" s="126" t="s">
        <v>758</v>
      </c>
      <c r="G14" s="126" t="s">
        <v>758</v>
      </c>
      <c r="H14" s="126" t="s">
        <v>758</v>
      </c>
      <c r="I14" s="126" t="s">
        <v>758</v>
      </c>
      <c r="J14" s="126" t="s">
        <v>758</v>
      </c>
      <c r="K14" s="126" t="s">
        <v>758</v>
      </c>
      <c r="L14" s="126" t="s">
        <v>758</v>
      </c>
      <c r="M14" s="126" t="s">
        <v>758</v>
      </c>
      <c r="N14" s="126" t="s">
        <v>758</v>
      </c>
      <c r="O14" s="1331" t="s">
        <v>758</v>
      </c>
      <c r="P14" s="126" t="s">
        <v>758</v>
      </c>
      <c r="Q14" s="126" t="s">
        <v>758</v>
      </c>
      <c r="R14" s="126" t="s">
        <v>758</v>
      </c>
      <c r="S14" s="126" t="s">
        <v>758</v>
      </c>
      <c r="T14" s="126" t="s">
        <v>758</v>
      </c>
      <c r="U14" s="126" t="s">
        <v>758</v>
      </c>
      <c r="V14" s="126" t="s">
        <v>758</v>
      </c>
      <c r="W14" s="126" t="s">
        <v>758</v>
      </c>
      <c r="X14" s="126" t="s">
        <v>758</v>
      </c>
      <c r="Y14" s="126" t="s">
        <v>758</v>
      </c>
      <c r="Z14" s="126" t="s">
        <v>758</v>
      </c>
      <c r="AA14" s="1333" t="s">
        <v>758</v>
      </c>
      <c r="AB14" s="128" t="s">
        <v>758</v>
      </c>
    </row>
    <row r="15" spans="1:28" ht="14.5" x14ac:dyDescent="0.35">
      <c r="A15" s="313" t="s">
        <v>409</v>
      </c>
      <c r="B15" s="512" t="s">
        <v>496</v>
      </c>
      <c r="C15" s="125" t="s">
        <v>758</v>
      </c>
      <c r="D15" s="126" t="s">
        <v>758</v>
      </c>
      <c r="E15" s="126" t="s">
        <v>758</v>
      </c>
      <c r="F15" s="126" t="s">
        <v>758</v>
      </c>
      <c r="G15" s="126" t="s">
        <v>758</v>
      </c>
      <c r="H15" s="126" t="s">
        <v>758</v>
      </c>
      <c r="I15" s="126" t="s">
        <v>758</v>
      </c>
      <c r="J15" s="126" t="s">
        <v>758</v>
      </c>
      <c r="K15" s="126" t="s">
        <v>758</v>
      </c>
      <c r="L15" s="126" t="s">
        <v>758</v>
      </c>
      <c r="M15" s="126" t="s">
        <v>758</v>
      </c>
      <c r="N15" s="126" t="s">
        <v>758</v>
      </c>
      <c r="O15" s="1331" t="s">
        <v>758</v>
      </c>
      <c r="P15" s="126" t="s">
        <v>758</v>
      </c>
      <c r="Q15" s="126" t="s">
        <v>758</v>
      </c>
      <c r="R15" s="126" t="s">
        <v>758</v>
      </c>
      <c r="S15" s="126" t="s">
        <v>758</v>
      </c>
      <c r="T15" s="126" t="s">
        <v>758</v>
      </c>
      <c r="U15" s="126" t="s">
        <v>758</v>
      </c>
      <c r="V15" s="126" t="s">
        <v>758</v>
      </c>
      <c r="W15" s="126" t="s">
        <v>758</v>
      </c>
      <c r="X15" s="126" t="s">
        <v>758</v>
      </c>
      <c r="Y15" s="126" t="s">
        <v>758</v>
      </c>
      <c r="Z15" s="126" t="s">
        <v>758</v>
      </c>
      <c r="AA15" s="1333" t="s">
        <v>758</v>
      </c>
      <c r="AB15" s="128" t="s">
        <v>758</v>
      </c>
    </row>
    <row r="16" spans="1:28" ht="14.5" x14ac:dyDescent="0.35">
      <c r="A16" s="313" t="s">
        <v>410</v>
      </c>
      <c r="B16" s="512" t="s">
        <v>564</v>
      </c>
      <c r="C16" s="133" t="s">
        <v>758</v>
      </c>
      <c r="D16" s="134" t="s">
        <v>758</v>
      </c>
      <c r="E16" s="134" t="s">
        <v>758</v>
      </c>
      <c r="F16" s="134" t="s">
        <v>758</v>
      </c>
      <c r="G16" s="134" t="s">
        <v>758</v>
      </c>
      <c r="H16" s="134" t="s">
        <v>758</v>
      </c>
      <c r="I16" s="134" t="s">
        <v>758</v>
      </c>
      <c r="J16" s="134" t="s">
        <v>758</v>
      </c>
      <c r="K16" s="134" t="s">
        <v>758</v>
      </c>
      <c r="L16" s="134" t="s">
        <v>758</v>
      </c>
      <c r="M16" s="134" t="s">
        <v>758</v>
      </c>
      <c r="N16" s="134" t="s">
        <v>758</v>
      </c>
      <c r="O16" s="1222" t="s">
        <v>758</v>
      </c>
      <c r="P16" s="134" t="s">
        <v>758</v>
      </c>
      <c r="Q16" s="134" t="s">
        <v>758</v>
      </c>
      <c r="R16" s="134" t="s">
        <v>758</v>
      </c>
      <c r="S16" s="134" t="s">
        <v>758</v>
      </c>
      <c r="T16" s="134" t="s">
        <v>758</v>
      </c>
      <c r="U16" s="134" t="s">
        <v>758</v>
      </c>
      <c r="V16" s="134" t="s">
        <v>758</v>
      </c>
      <c r="W16" s="134" t="s">
        <v>758</v>
      </c>
      <c r="X16" s="134" t="s">
        <v>758</v>
      </c>
      <c r="Y16" s="134" t="s">
        <v>758</v>
      </c>
      <c r="Z16" s="134" t="s">
        <v>758</v>
      </c>
      <c r="AA16" s="1334" t="s">
        <v>758</v>
      </c>
      <c r="AB16" s="129" t="s">
        <v>758</v>
      </c>
    </row>
    <row r="17" spans="1:28" ht="14.5" x14ac:dyDescent="0.35">
      <c r="A17" s="313" t="s">
        <v>411</v>
      </c>
      <c r="B17" s="512" t="s">
        <v>564</v>
      </c>
      <c r="C17" s="133" t="s">
        <v>758</v>
      </c>
      <c r="D17" s="134" t="s">
        <v>758</v>
      </c>
      <c r="E17" s="134" t="s">
        <v>758</v>
      </c>
      <c r="F17" s="134" t="s">
        <v>758</v>
      </c>
      <c r="G17" s="134" t="s">
        <v>758</v>
      </c>
      <c r="H17" s="134" t="s">
        <v>758</v>
      </c>
      <c r="I17" s="134" t="s">
        <v>758</v>
      </c>
      <c r="J17" s="134" t="s">
        <v>758</v>
      </c>
      <c r="K17" s="134" t="s">
        <v>758</v>
      </c>
      <c r="L17" s="134" t="s">
        <v>758</v>
      </c>
      <c r="M17" s="134" t="s">
        <v>758</v>
      </c>
      <c r="N17" s="134" t="s">
        <v>758</v>
      </c>
      <c r="O17" s="1222" t="s">
        <v>758</v>
      </c>
      <c r="P17" s="134" t="s">
        <v>758</v>
      </c>
      <c r="Q17" s="134" t="s">
        <v>758</v>
      </c>
      <c r="R17" s="134" t="s">
        <v>758</v>
      </c>
      <c r="S17" s="134" t="s">
        <v>758</v>
      </c>
      <c r="T17" s="134" t="s">
        <v>758</v>
      </c>
      <c r="U17" s="134" t="s">
        <v>758</v>
      </c>
      <c r="V17" s="134" t="s">
        <v>758</v>
      </c>
      <c r="W17" s="134" t="s">
        <v>758</v>
      </c>
      <c r="X17" s="134" t="s">
        <v>758</v>
      </c>
      <c r="Y17" s="134" t="s">
        <v>758</v>
      </c>
      <c r="Z17" s="134" t="s">
        <v>758</v>
      </c>
      <c r="AA17" s="1334" t="s">
        <v>758</v>
      </c>
      <c r="AB17" s="129" t="s">
        <v>758</v>
      </c>
    </row>
    <row r="18" spans="1:28" ht="15" thickBot="1" x14ac:dyDescent="0.4">
      <c r="A18" s="314" t="s">
        <v>412</v>
      </c>
      <c r="B18" s="715" t="s">
        <v>564</v>
      </c>
      <c r="C18" s="135" t="s">
        <v>758</v>
      </c>
      <c r="D18" s="136" t="s">
        <v>758</v>
      </c>
      <c r="E18" s="136" t="s">
        <v>758</v>
      </c>
      <c r="F18" s="136" t="s">
        <v>758</v>
      </c>
      <c r="G18" s="136" t="s">
        <v>758</v>
      </c>
      <c r="H18" s="136" t="s">
        <v>758</v>
      </c>
      <c r="I18" s="136" t="s">
        <v>758</v>
      </c>
      <c r="J18" s="136" t="s">
        <v>758</v>
      </c>
      <c r="K18" s="136" t="s">
        <v>758</v>
      </c>
      <c r="L18" s="136" t="s">
        <v>758</v>
      </c>
      <c r="M18" s="136" t="s">
        <v>758</v>
      </c>
      <c r="N18" s="136" t="s">
        <v>758</v>
      </c>
      <c r="O18" s="1223" t="s">
        <v>758</v>
      </c>
      <c r="P18" s="136" t="s">
        <v>758</v>
      </c>
      <c r="Q18" s="136" t="s">
        <v>758</v>
      </c>
      <c r="R18" s="136" t="s">
        <v>758</v>
      </c>
      <c r="S18" s="136" t="s">
        <v>758</v>
      </c>
      <c r="T18" s="136" t="s">
        <v>758</v>
      </c>
      <c r="U18" s="136" t="s">
        <v>758</v>
      </c>
      <c r="V18" s="136" t="s">
        <v>758</v>
      </c>
      <c r="W18" s="136" t="s">
        <v>758</v>
      </c>
      <c r="X18" s="136" t="s">
        <v>758</v>
      </c>
      <c r="Y18" s="136" t="s">
        <v>758</v>
      </c>
      <c r="Z18" s="136" t="s">
        <v>758</v>
      </c>
      <c r="AA18" s="1335" t="s">
        <v>758</v>
      </c>
      <c r="AB18" s="130" t="s">
        <v>758</v>
      </c>
    </row>
    <row r="19" spans="1:28" ht="15" thickTop="1" x14ac:dyDescent="0.35">
      <c r="A19" s="97"/>
      <c r="B19" s="97"/>
      <c r="C19" s="97"/>
      <c r="D19" s="97"/>
      <c r="E19" s="97"/>
      <c r="F19" s="97"/>
      <c r="G19" s="137"/>
      <c r="H19" s="97"/>
      <c r="I19" s="137"/>
      <c r="J19" s="137"/>
      <c r="K19" s="97"/>
      <c r="L19" s="97"/>
      <c r="M19" s="97"/>
      <c r="N19" s="97"/>
      <c r="O19" s="223"/>
      <c r="P19" s="97"/>
    </row>
    <row r="20" spans="1:28" ht="14.5" x14ac:dyDescent="0.35">
      <c r="A20" s="713" t="s">
        <v>731</v>
      </c>
      <c r="B20" s="713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308"/>
      <c r="P20" s="97"/>
    </row>
    <row r="21" spans="1:28" ht="29" x14ac:dyDescent="0.35">
      <c r="A21" s="310"/>
      <c r="B21" s="714" t="s">
        <v>54</v>
      </c>
      <c r="C21" s="311">
        <v>45292</v>
      </c>
      <c r="D21" s="311">
        <v>45323</v>
      </c>
      <c r="E21" s="311">
        <v>45352</v>
      </c>
      <c r="F21" s="311">
        <v>45383</v>
      </c>
      <c r="G21" s="311">
        <v>45413</v>
      </c>
      <c r="H21" s="311">
        <v>45444</v>
      </c>
      <c r="I21" s="311">
        <v>45474</v>
      </c>
      <c r="J21" s="311">
        <v>45505</v>
      </c>
      <c r="K21" s="311">
        <v>45536</v>
      </c>
      <c r="L21" s="311">
        <v>45566</v>
      </c>
      <c r="M21" s="311">
        <v>45597</v>
      </c>
      <c r="N21" s="311">
        <v>45627</v>
      </c>
      <c r="O21" s="1234" t="s">
        <v>405</v>
      </c>
      <c r="P21" s="97"/>
    </row>
    <row r="22" spans="1:28" ht="14.5" x14ac:dyDescent="0.35">
      <c r="A22" s="313" t="s">
        <v>24</v>
      </c>
      <c r="B22" s="512" t="s">
        <v>406</v>
      </c>
      <c r="C22" s="122">
        <v>10.31</v>
      </c>
      <c r="D22" s="122">
        <v>8.77</v>
      </c>
      <c r="E22" s="122">
        <v>5.26</v>
      </c>
      <c r="F22" s="122">
        <v>3.13</v>
      </c>
      <c r="G22" s="122">
        <v>2.59</v>
      </c>
      <c r="H22" s="122">
        <v>2.76</v>
      </c>
      <c r="I22" s="122">
        <v>3.41</v>
      </c>
      <c r="J22" s="122">
        <v>3.58</v>
      </c>
      <c r="K22" s="122">
        <v>3.4</v>
      </c>
      <c r="L22" s="122">
        <v>3.31</v>
      </c>
      <c r="M22" s="122">
        <v>5.8</v>
      </c>
      <c r="N22" s="122">
        <v>7.87</v>
      </c>
      <c r="O22" s="1224">
        <v>5.0158333333333323</v>
      </c>
      <c r="P22" s="97"/>
    </row>
    <row r="23" spans="1:28" ht="14.5" x14ac:dyDescent="0.35">
      <c r="A23" s="313" t="s">
        <v>290</v>
      </c>
      <c r="B23" s="512" t="s">
        <v>406</v>
      </c>
      <c r="C23" s="122">
        <v>7.26</v>
      </c>
      <c r="D23" s="122">
        <v>6.73</v>
      </c>
      <c r="E23" s="122">
        <v>4.08</v>
      </c>
      <c r="F23" s="122">
        <v>3.14</v>
      </c>
      <c r="G23" s="122">
        <v>2.79</v>
      </c>
      <c r="H23" s="122">
        <v>2.91</v>
      </c>
      <c r="I23" s="122">
        <v>3.36</v>
      </c>
      <c r="J23" s="122">
        <v>3.42</v>
      </c>
      <c r="K23" s="122">
        <v>3.36</v>
      </c>
      <c r="L23" s="122">
        <v>3.23</v>
      </c>
      <c r="M23" s="122">
        <v>4.2699999999999996</v>
      </c>
      <c r="N23" s="122">
        <v>6.01</v>
      </c>
      <c r="O23" s="1224">
        <v>4.2133333333333329</v>
      </c>
      <c r="P23" s="97"/>
    </row>
    <row r="24" spans="1:28" ht="14.5" x14ac:dyDescent="0.35">
      <c r="A24" s="313" t="s">
        <v>337</v>
      </c>
      <c r="B24" s="512" t="s">
        <v>406</v>
      </c>
      <c r="C24" s="122">
        <v>2.67</v>
      </c>
      <c r="D24" s="122">
        <v>2.64</v>
      </c>
      <c r="E24" s="122">
        <v>2.4500000000000002</v>
      </c>
      <c r="F24" s="122">
        <v>2.2599999999999998</v>
      </c>
      <c r="G24" s="122">
        <v>2.15</v>
      </c>
      <c r="H24" s="122">
        <v>2.1</v>
      </c>
      <c r="I24" s="122">
        <v>2.0499999999999998</v>
      </c>
      <c r="J24" s="122">
        <v>2.08</v>
      </c>
      <c r="K24" s="122">
        <v>2.12</v>
      </c>
      <c r="L24" s="122">
        <v>2.29</v>
      </c>
      <c r="M24" s="122">
        <v>2.73</v>
      </c>
      <c r="N24" s="122">
        <v>3.06</v>
      </c>
      <c r="O24" s="1224">
        <v>2.3833333333333333</v>
      </c>
      <c r="P24" s="97"/>
    </row>
    <row r="25" spans="1:28" ht="14.5" x14ac:dyDescent="0.35">
      <c r="A25" s="313" t="s">
        <v>325</v>
      </c>
      <c r="B25" s="512" t="s">
        <v>406</v>
      </c>
      <c r="C25" s="122">
        <v>2.5499999999999998</v>
      </c>
      <c r="D25" s="122">
        <v>2.5299999999999998</v>
      </c>
      <c r="E25" s="122">
        <v>2.33</v>
      </c>
      <c r="F25" s="122">
        <v>1.68</v>
      </c>
      <c r="G25" s="122">
        <v>1.58</v>
      </c>
      <c r="H25" s="122">
        <v>1.53</v>
      </c>
      <c r="I25" s="122">
        <v>1.49</v>
      </c>
      <c r="J25" s="122">
        <v>1.5</v>
      </c>
      <c r="K25" s="122">
        <v>1.55</v>
      </c>
      <c r="L25" s="122">
        <v>1.71</v>
      </c>
      <c r="M25" s="122">
        <v>2.61</v>
      </c>
      <c r="N25" s="122">
        <v>2.94</v>
      </c>
      <c r="O25" s="1224">
        <v>2</v>
      </c>
      <c r="P25" s="97"/>
    </row>
    <row r="26" spans="1:28" ht="15" thickBot="1" x14ac:dyDescent="0.4">
      <c r="A26" s="313" t="s">
        <v>476</v>
      </c>
      <c r="B26" s="512" t="s">
        <v>406</v>
      </c>
      <c r="C26" s="124">
        <v>7.4</v>
      </c>
      <c r="D26" s="124">
        <v>6.85</v>
      </c>
      <c r="E26" s="124">
        <v>4.04</v>
      </c>
      <c r="F26" s="124">
        <v>3.29</v>
      </c>
      <c r="G26" s="124">
        <v>2.9</v>
      </c>
      <c r="H26" s="124">
        <v>3.05</v>
      </c>
      <c r="I26" s="124">
        <v>3.43</v>
      </c>
      <c r="J26" s="124">
        <v>3.49</v>
      </c>
      <c r="K26" s="124">
        <v>3.38</v>
      </c>
      <c r="L26" s="124">
        <v>3.26</v>
      </c>
      <c r="M26" s="124">
        <v>4.29</v>
      </c>
      <c r="N26" s="124">
        <v>6.19</v>
      </c>
      <c r="O26" s="1229">
        <v>4.2974999999999994</v>
      </c>
      <c r="P26" s="97"/>
    </row>
    <row r="27" spans="1:28" ht="15" thickTop="1" x14ac:dyDescent="0.35">
      <c r="A27" s="313" t="s">
        <v>407</v>
      </c>
      <c r="B27" s="512" t="s">
        <v>496</v>
      </c>
      <c r="C27" s="140" t="s">
        <v>758</v>
      </c>
      <c r="D27" s="141" t="s">
        <v>758</v>
      </c>
      <c r="E27" s="141" t="s">
        <v>758</v>
      </c>
      <c r="F27" s="141" t="s">
        <v>758</v>
      </c>
      <c r="G27" s="141" t="s">
        <v>758</v>
      </c>
      <c r="H27" s="141" t="s">
        <v>758</v>
      </c>
      <c r="I27" s="141" t="s">
        <v>758</v>
      </c>
      <c r="J27" s="141" t="s">
        <v>758</v>
      </c>
      <c r="K27" s="141" t="s">
        <v>758</v>
      </c>
      <c r="L27" s="141" t="s">
        <v>758</v>
      </c>
      <c r="M27" s="141" t="s">
        <v>758</v>
      </c>
      <c r="N27" s="141" t="s">
        <v>758</v>
      </c>
      <c r="O27" s="1230" t="s">
        <v>758</v>
      </c>
      <c r="P27" s="97"/>
    </row>
    <row r="28" spans="1:28" ht="14.5" x14ac:dyDescent="0.35">
      <c r="A28" s="313" t="s">
        <v>408</v>
      </c>
      <c r="B28" s="512" t="s">
        <v>496</v>
      </c>
      <c r="C28" s="125" t="s">
        <v>758</v>
      </c>
      <c r="D28" s="126" t="s">
        <v>758</v>
      </c>
      <c r="E28" s="126" t="s">
        <v>758</v>
      </c>
      <c r="F28" s="126" t="s">
        <v>758</v>
      </c>
      <c r="G28" s="126" t="s">
        <v>758</v>
      </c>
      <c r="H28" s="126" t="s">
        <v>758</v>
      </c>
      <c r="I28" s="126" t="s">
        <v>758</v>
      </c>
      <c r="J28" s="126" t="s">
        <v>758</v>
      </c>
      <c r="K28" s="126" t="s">
        <v>758</v>
      </c>
      <c r="L28" s="126" t="s">
        <v>758</v>
      </c>
      <c r="M28" s="126" t="s">
        <v>758</v>
      </c>
      <c r="N28" s="126" t="s">
        <v>758</v>
      </c>
      <c r="O28" s="1231" t="s">
        <v>758</v>
      </c>
      <c r="P28" s="97"/>
    </row>
    <row r="29" spans="1:28" ht="14.5" x14ac:dyDescent="0.35">
      <c r="A29" s="313" t="s">
        <v>409</v>
      </c>
      <c r="B29" s="512" t="s">
        <v>496</v>
      </c>
      <c r="C29" s="125" t="s">
        <v>758</v>
      </c>
      <c r="D29" s="126" t="s">
        <v>758</v>
      </c>
      <c r="E29" s="126" t="s">
        <v>758</v>
      </c>
      <c r="F29" s="126" t="s">
        <v>758</v>
      </c>
      <c r="G29" s="126" t="s">
        <v>758</v>
      </c>
      <c r="H29" s="126" t="s">
        <v>758</v>
      </c>
      <c r="I29" s="126" t="s">
        <v>758</v>
      </c>
      <c r="J29" s="126" t="s">
        <v>758</v>
      </c>
      <c r="K29" s="126" t="s">
        <v>758</v>
      </c>
      <c r="L29" s="126" t="s">
        <v>758</v>
      </c>
      <c r="M29" s="126" t="s">
        <v>758</v>
      </c>
      <c r="N29" s="126" t="s">
        <v>758</v>
      </c>
      <c r="O29" s="1231" t="s">
        <v>758</v>
      </c>
      <c r="P29" s="97"/>
    </row>
    <row r="30" spans="1:28" ht="14.5" x14ac:dyDescent="0.35">
      <c r="A30" s="313" t="s">
        <v>410</v>
      </c>
      <c r="B30" s="512" t="s">
        <v>564</v>
      </c>
      <c r="C30" s="133" t="s">
        <v>758</v>
      </c>
      <c r="D30" s="134" t="s">
        <v>758</v>
      </c>
      <c r="E30" s="134" t="s">
        <v>758</v>
      </c>
      <c r="F30" s="134" t="s">
        <v>758</v>
      </c>
      <c r="G30" s="134" t="s">
        <v>758</v>
      </c>
      <c r="H30" s="134" t="s">
        <v>758</v>
      </c>
      <c r="I30" s="134" t="s">
        <v>758</v>
      </c>
      <c r="J30" s="134" t="s">
        <v>758</v>
      </c>
      <c r="K30" s="134" t="s">
        <v>758</v>
      </c>
      <c r="L30" s="134" t="s">
        <v>758</v>
      </c>
      <c r="M30" s="134" t="s">
        <v>758</v>
      </c>
      <c r="N30" s="134" t="s">
        <v>758</v>
      </c>
      <c r="O30" s="1232" t="s">
        <v>758</v>
      </c>
      <c r="P30" s="97"/>
    </row>
    <row r="31" spans="1:28" ht="14.5" x14ac:dyDescent="0.35">
      <c r="A31" s="313" t="s">
        <v>411</v>
      </c>
      <c r="B31" s="512" t="s">
        <v>564</v>
      </c>
      <c r="C31" s="133" t="s">
        <v>758</v>
      </c>
      <c r="D31" s="134" t="s">
        <v>758</v>
      </c>
      <c r="E31" s="134" t="s">
        <v>758</v>
      </c>
      <c r="F31" s="134" t="s">
        <v>758</v>
      </c>
      <c r="G31" s="134" t="s">
        <v>758</v>
      </c>
      <c r="H31" s="134" t="s">
        <v>758</v>
      </c>
      <c r="I31" s="134" t="s">
        <v>758</v>
      </c>
      <c r="J31" s="134" t="s">
        <v>758</v>
      </c>
      <c r="K31" s="134" t="s">
        <v>758</v>
      </c>
      <c r="L31" s="134" t="s">
        <v>758</v>
      </c>
      <c r="M31" s="134" t="s">
        <v>758</v>
      </c>
      <c r="N31" s="134" t="s">
        <v>758</v>
      </c>
      <c r="O31" s="1232" t="s">
        <v>758</v>
      </c>
      <c r="P31" s="97"/>
    </row>
    <row r="32" spans="1:28" ht="15" thickBot="1" x14ac:dyDescent="0.4">
      <c r="A32" s="314" t="s">
        <v>412</v>
      </c>
      <c r="B32" s="715" t="s">
        <v>564</v>
      </c>
      <c r="C32" s="135" t="s">
        <v>758</v>
      </c>
      <c r="D32" s="136" t="s">
        <v>758</v>
      </c>
      <c r="E32" s="136" t="s">
        <v>758</v>
      </c>
      <c r="F32" s="136" t="s">
        <v>758</v>
      </c>
      <c r="G32" s="136" t="s">
        <v>758</v>
      </c>
      <c r="H32" s="136" t="s">
        <v>758</v>
      </c>
      <c r="I32" s="136" t="s">
        <v>758</v>
      </c>
      <c r="J32" s="136" t="s">
        <v>758</v>
      </c>
      <c r="K32" s="136" t="s">
        <v>758</v>
      </c>
      <c r="L32" s="136" t="s">
        <v>758</v>
      </c>
      <c r="M32" s="136" t="s">
        <v>758</v>
      </c>
      <c r="N32" s="136" t="s">
        <v>758</v>
      </c>
      <c r="O32" s="1233" t="s">
        <v>758</v>
      </c>
      <c r="P32" s="97"/>
    </row>
    <row r="33" spans="1:28" ht="15" thickTop="1" x14ac:dyDescent="0.35">
      <c r="A33" s="97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223"/>
      <c r="P33" s="97"/>
    </row>
    <row r="34" spans="1:28" ht="14.5" x14ac:dyDescent="0.35">
      <c r="A34" s="713" t="s">
        <v>727</v>
      </c>
      <c r="B34" s="138"/>
      <c r="C34" s="131"/>
      <c r="D34" s="131"/>
      <c r="E34" s="131"/>
      <c r="F34" s="131"/>
      <c r="G34" s="139"/>
      <c r="H34" s="131"/>
      <c r="I34" s="139"/>
      <c r="J34" s="139"/>
      <c r="K34" s="131"/>
      <c r="L34" s="131"/>
      <c r="M34" s="131"/>
      <c r="N34" s="131"/>
      <c r="O34" s="308"/>
      <c r="P34" s="97"/>
    </row>
    <row r="35" spans="1:28" ht="43.5" x14ac:dyDescent="0.35">
      <c r="A35" s="716"/>
      <c r="B35" s="714" t="s">
        <v>54</v>
      </c>
      <c r="C35" s="311">
        <v>45658</v>
      </c>
      <c r="D35" s="311">
        <v>45689</v>
      </c>
      <c r="E35" s="311">
        <v>45717</v>
      </c>
      <c r="F35" s="311">
        <v>45748</v>
      </c>
      <c r="G35" s="311">
        <v>45778</v>
      </c>
      <c r="H35" s="311">
        <v>45809</v>
      </c>
      <c r="I35" s="311">
        <v>45839</v>
      </c>
      <c r="J35" s="311">
        <v>45870</v>
      </c>
      <c r="K35" s="311">
        <v>45901</v>
      </c>
      <c r="L35" s="311">
        <v>45931</v>
      </c>
      <c r="M35" s="311">
        <v>45962</v>
      </c>
      <c r="N35" s="311">
        <v>45992</v>
      </c>
      <c r="O35" s="1219">
        <v>46023</v>
      </c>
      <c r="P35" s="311">
        <v>46054</v>
      </c>
      <c r="Q35" s="311">
        <v>46082</v>
      </c>
      <c r="R35" s="311">
        <v>46113</v>
      </c>
      <c r="S35" s="311">
        <v>46143</v>
      </c>
      <c r="T35" s="311">
        <v>46174</v>
      </c>
      <c r="U35" s="311">
        <v>46204</v>
      </c>
      <c r="V35" s="311">
        <v>46235</v>
      </c>
      <c r="W35" s="311">
        <v>46266</v>
      </c>
      <c r="X35" s="311">
        <v>46296</v>
      </c>
      <c r="Y35" s="311">
        <v>46327</v>
      </c>
      <c r="Z35" s="311">
        <v>46357</v>
      </c>
      <c r="AA35" s="1234" t="s">
        <v>728</v>
      </c>
      <c r="AB35" s="1234" t="s">
        <v>729</v>
      </c>
    </row>
    <row r="36" spans="1:28" ht="14.5" x14ac:dyDescent="0.35">
      <c r="A36" s="313" t="s">
        <v>24</v>
      </c>
      <c r="B36" s="512" t="s">
        <v>406</v>
      </c>
      <c r="C36" s="122">
        <v>-0.8100000000000005</v>
      </c>
      <c r="D36" s="122">
        <v>-0.13999999999999879</v>
      </c>
      <c r="E36" s="122">
        <v>0.58999999999999986</v>
      </c>
      <c r="F36" s="122">
        <v>0.18999999999999995</v>
      </c>
      <c r="G36" s="122">
        <v>0.48</v>
      </c>
      <c r="H36" s="122">
        <v>0.51000000000000023</v>
      </c>
      <c r="I36" s="122">
        <v>0.39999999999999991</v>
      </c>
      <c r="J36" s="122">
        <v>0.33999999999999986</v>
      </c>
      <c r="K36" s="122">
        <v>0.41000000000000014</v>
      </c>
      <c r="L36" s="122">
        <v>0.43999999999999995</v>
      </c>
      <c r="M36" s="122">
        <v>1.2400000000000002</v>
      </c>
      <c r="N36" s="1336">
        <v>0.60000000000000053</v>
      </c>
      <c r="O36" s="122">
        <v>-0.91999999999999993</v>
      </c>
      <c r="P36" s="122">
        <v>-0.72000000000000064</v>
      </c>
      <c r="Q36" s="122">
        <v>-0.46999999999999975</v>
      </c>
      <c r="R36" s="122">
        <v>-0.18999999999999995</v>
      </c>
      <c r="S36" s="122">
        <v>1.0000000000000231E-2</v>
      </c>
      <c r="T36" s="122">
        <v>-6.999999999999984E-2</v>
      </c>
      <c r="U36" s="122">
        <v>-0.18999999999999995</v>
      </c>
      <c r="V36" s="122">
        <v>-0.25</v>
      </c>
      <c r="W36" s="122">
        <v>-0.16999999999999993</v>
      </c>
      <c r="X36" s="122">
        <v>-0.10999999999999988</v>
      </c>
      <c r="Y36" s="122">
        <v>-0.54999999999999982</v>
      </c>
      <c r="Z36" s="122">
        <v>-0.49000000000000021</v>
      </c>
      <c r="AA36" s="1224">
        <v>0.35416666666666874</v>
      </c>
      <c r="AB36" s="1224">
        <v>-0.34333333333333371</v>
      </c>
    </row>
    <row r="37" spans="1:28" ht="14.5" x14ac:dyDescent="0.35">
      <c r="A37" s="313" t="s">
        <v>290</v>
      </c>
      <c r="B37" s="512" t="s">
        <v>406</v>
      </c>
      <c r="C37" s="122">
        <v>-0.51999999999999957</v>
      </c>
      <c r="D37" s="122">
        <v>-0.32000000000000028</v>
      </c>
      <c r="E37" s="122">
        <v>0.62000000000000011</v>
      </c>
      <c r="F37" s="122">
        <v>0.38999999999999968</v>
      </c>
      <c r="G37" s="122">
        <v>0.41999999999999993</v>
      </c>
      <c r="H37" s="122">
        <v>0.45999999999999996</v>
      </c>
      <c r="I37" s="122">
        <v>0.48</v>
      </c>
      <c r="J37" s="122">
        <v>0.4700000000000002</v>
      </c>
      <c r="K37" s="122">
        <v>0.48</v>
      </c>
      <c r="L37" s="122">
        <v>0.51000000000000023</v>
      </c>
      <c r="M37" s="122">
        <v>0.65000000000000036</v>
      </c>
      <c r="N37" s="1336">
        <v>0.35000000000000053</v>
      </c>
      <c r="O37" s="122">
        <v>-0.15000000000000036</v>
      </c>
      <c r="P37" s="122">
        <v>-0.17999999999999972</v>
      </c>
      <c r="Q37" s="122">
        <v>-3.0000000000000249E-2</v>
      </c>
      <c r="R37" s="122">
        <v>-8.9999999999999858E-2</v>
      </c>
      <c r="S37" s="122">
        <v>-0.21999999999999975</v>
      </c>
      <c r="T37" s="122">
        <v>-0.20000000000000018</v>
      </c>
      <c r="U37" s="122">
        <v>-6.0000000000000053E-2</v>
      </c>
      <c r="V37" s="122">
        <v>-6.0000000000000053E-2</v>
      </c>
      <c r="W37" s="122">
        <v>-6.999999999999984E-2</v>
      </c>
      <c r="X37" s="122">
        <v>-0.12000000000000011</v>
      </c>
      <c r="Y37" s="122">
        <v>-9.9999999999999645E-2</v>
      </c>
      <c r="Z37" s="122">
        <v>-0.20999999999999996</v>
      </c>
      <c r="AA37" s="1224">
        <v>0.33250000000000046</v>
      </c>
      <c r="AB37" s="1224">
        <v>-0.12416666666666654</v>
      </c>
    </row>
    <row r="38" spans="1:28" ht="14.5" x14ac:dyDescent="0.35">
      <c r="A38" s="313" t="s">
        <v>337</v>
      </c>
      <c r="B38" s="512" t="s">
        <v>406</v>
      </c>
      <c r="C38" s="122">
        <v>0.41999999999999993</v>
      </c>
      <c r="D38" s="122">
        <v>0.43999999999999995</v>
      </c>
      <c r="E38" s="122">
        <v>0.39999999999999991</v>
      </c>
      <c r="F38" s="122">
        <v>0.41000000000000014</v>
      </c>
      <c r="G38" s="122">
        <v>0.37999999999999989</v>
      </c>
      <c r="H38" s="122">
        <v>0.43999999999999995</v>
      </c>
      <c r="I38" s="122">
        <v>0.55000000000000027</v>
      </c>
      <c r="J38" s="122">
        <v>0.56999999999999984</v>
      </c>
      <c r="K38" s="122">
        <v>0.62999999999999989</v>
      </c>
      <c r="L38" s="122">
        <v>0.56000000000000005</v>
      </c>
      <c r="M38" s="122">
        <v>0.39000000000000012</v>
      </c>
      <c r="N38" s="1336">
        <v>0.35999999999999988</v>
      </c>
      <c r="O38" s="122">
        <v>0.53000000000000025</v>
      </c>
      <c r="P38" s="122">
        <v>0.48999999999999977</v>
      </c>
      <c r="Q38" s="122">
        <v>0.22999999999999998</v>
      </c>
      <c r="R38" s="122">
        <v>4.0000000000000036E-2</v>
      </c>
      <c r="S38" s="122">
        <v>0</v>
      </c>
      <c r="T38" s="122">
        <v>8.9999999999999858E-2</v>
      </c>
      <c r="U38" s="122">
        <v>0.10000000000000009</v>
      </c>
      <c r="V38" s="122">
        <v>8.0000000000000071E-2</v>
      </c>
      <c r="W38" s="122">
        <v>0</v>
      </c>
      <c r="X38" s="122">
        <v>-3.0000000000000249E-2</v>
      </c>
      <c r="Y38" s="122">
        <v>4.9999999999999822E-2</v>
      </c>
      <c r="Z38" s="122">
        <v>5.0000000000000266E-2</v>
      </c>
      <c r="AA38" s="1224">
        <v>0.46249999999999991</v>
      </c>
      <c r="AB38" s="1224">
        <v>0.13583333333333369</v>
      </c>
    </row>
    <row r="39" spans="1:28" ht="14.5" x14ac:dyDescent="0.35">
      <c r="A39" s="313" t="s">
        <v>325</v>
      </c>
      <c r="B39" s="512" t="s">
        <v>406</v>
      </c>
      <c r="C39" s="122">
        <v>0.42000000000000037</v>
      </c>
      <c r="D39" s="122">
        <v>0.43000000000000016</v>
      </c>
      <c r="E39" s="122">
        <v>0.39999999999999991</v>
      </c>
      <c r="F39" s="122">
        <v>0.72</v>
      </c>
      <c r="G39" s="122">
        <v>0.69</v>
      </c>
      <c r="H39" s="122">
        <v>0.74999999999999978</v>
      </c>
      <c r="I39" s="122">
        <v>0.84999999999999987</v>
      </c>
      <c r="J39" s="122">
        <v>0.87999999999999989</v>
      </c>
      <c r="K39" s="122">
        <v>0.92999999999999994</v>
      </c>
      <c r="L39" s="122">
        <v>0.87000000000000011</v>
      </c>
      <c r="M39" s="122">
        <v>0.38000000000000034</v>
      </c>
      <c r="N39" s="1336">
        <v>0.35000000000000009</v>
      </c>
      <c r="O39" s="122">
        <v>0.52</v>
      </c>
      <c r="P39" s="122">
        <v>0.4700000000000002</v>
      </c>
      <c r="Q39" s="122">
        <v>0.2200000000000002</v>
      </c>
      <c r="R39" s="122">
        <v>7.0000000000000284E-2</v>
      </c>
      <c r="S39" s="122">
        <v>2.9999999999999805E-2</v>
      </c>
      <c r="T39" s="122">
        <v>0.11000000000000032</v>
      </c>
      <c r="U39" s="122">
        <v>0.12000000000000011</v>
      </c>
      <c r="V39" s="122">
        <v>0.11000000000000032</v>
      </c>
      <c r="W39" s="122">
        <v>2.9999999999999805E-2</v>
      </c>
      <c r="X39" s="122">
        <v>-1.0000000000000231E-2</v>
      </c>
      <c r="Y39" s="122">
        <v>3.9999999999999591E-2</v>
      </c>
      <c r="Z39" s="122">
        <v>4.0000000000000036E-2</v>
      </c>
      <c r="AA39" s="1224">
        <v>0.63916666666666666</v>
      </c>
      <c r="AB39" s="1224">
        <v>0.14583333333333348</v>
      </c>
    </row>
    <row r="40" spans="1:28" ht="15" thickBot="1" x14ac:dyDescent="0.4">
      <c r="A40" s="313" t="s">
        <v>476</v>
      </c>
      <c r="B40" s="512" t="s">
        <v>406</v>
      </c>
      <c r="C40" s="122">
        <v>-0.28000000000000025</v>
      </c>
      <c r="D40" s="122">
        <v>-0.26999999999999957</v>
      </c>
      <c r="E40" s="122">
        <v>0.37000000000000011</v>
      </c>
      <c r="F40" s="122">
        <v>0.21999999999999975</v>
      </c>
      <c r="G40" s="122">
        <v>0.39000000000000012</v>
      </c>
      <c r="H40" s="122">
        <v>0.43000000000000016</v>
      </c>
      <c r="I40" s="122">
        <v>0.52</v>
      </c>
      <c r="J40" s="122">
        <v>0.54</v>
      </c>
      <c r="K40" s="122">
        <v>0.52</v>
      </c>
      <c r="L40" s="122">
        <v>0.53000000000000025</v>
      </c>
      <c r="M40" s="122">
        <v>0.74000000000000021</v>
      </c>
      <c r="N40" s="1336">
        <v>0.25</v>
      </c>
      <c r="O40" s="122">
        <v>-0.41000000000000014</v>
      </c>
      <c r="P40" s="122">
        <v>-0.23000000000000043</v>
      </c>
      <c r="Q40" s="122">
        <v>0.33000000000000007</v>
      </c>
      <c r="R40" s="122">
        <v>-0.21999999999999975</v>
      </c>
      <c r="S40" s="122">
        <v>-2.0000000000000018E-2</v>
      </c>
      <c r="T40" s="122">
        <v>-0.10999999999999988</v>
      </c>
      <c r="U40" s="122">
        <v>-0.19000000000000039</v>
      </c>
      <c r="V40" s="122">
        <v>-0.23000000000000043</v>
      </c>
      <c r="W40" s="122">
        <v>-0.1599999999999997</v>
      </c>
      <c r="X40" s="122">
        <v>-0.10000000000000009</v>
      </c>
      <c r="Y40" s="122">
        <v>-0.16999999999999993</v>
      </c>
      <c r="Z40" s="122">
        <v>-0.32000000000000028</v>
      </c>
      <c r="AA40" s="1506">
        <v>0.33000000000000007</v>
      </c>
      <c r="AB40" s="1224">
        <v>-0.15250000000000075</v>
      </c>
    </row>
    <row r="41" spans="1:28" ht="15" thickTop="1" x14ac:dyDescent="0.35">
      <c r="A41" s="313" t="s">
        <v>407</v>
      </c>
      <c r="B41" s="512" t="s">
        <v>496</v>
      </c>
      <c r="C41" s="140" t="s">
        <v>758</v>
      </c>
      <c r="D41" s="141" t="s">
        <v>758</v>
      </c>
      <c r="E41" s="141" t="s">
        <v>758</v>
      </c>
      <c r="F41" s="141" t="s">
        <v>758</v>
      </c>
      <c r="G41" s="141" t="s">
        <v>758</v>
      </c>
      <c r="H41" s="141" t="s">
        <v>758</v>
      </c>
      <c r="I41" s="141" t="s">
        <v>758</v>
      </c>
      <c r="J41" s="141" t="s">
        <v>758</v>
      </c>
      <c r="K41" s="141" t="s">
        <v>758</v>
      </c>
      <c r="L41" s="141" t="s">
        <v>758</v>
      </c>
      <c r="M41" s="141" t="s">
        <v>758</v>
      </c>
      <c r="N41" s="1337" t="s">
        <v>758</v>
      </c>
      <c r="O41" s="141" t="s">
        <v>758</v>
      </c>
      <c r="P41" s="141" t="s">
        <v>758</v>
      </c>
      <c r="Q41" s="141" t="s">
        <v>758</v>
      </c>
      <c r="R41" s="141" t="s">
        <v>758</v>
      </c>
      <c r="S41" s="141" t="s">
        <v>758</v>
      </c>
      <c r="T41" s="141" t="s">
        <v>758</v>
      </c>
      <c r="U41" s="141" t="s">
        <v>758</v>
      </c>
      <c r="V41" s="141" t="s">
        <v>758</v>
      </c>
      <c r="W41" s="141" t="s">
        <v>758</v>
      </c>
      <c r="X41" s="141" t="s">
        <v>758</v>
      </c>
      <c r="Y41" s="141" t="s">
        <v>758</v>
      </c>
      <c r="Z41" s="141" t="s">
        <v>758</v>
      </c>
      <c r="AA41" s="1225" t="s">
        <v>758</v>
      </c>
      <c r="AB41" s="1230" t="s">
        <v>758</v>
      </c>
    </row>
    <row r="42" spans="1:28" ht="14.5" x14ac:dyDescent="0.35">
      <c r="A42" s="313" t="s">
        <v>408</v>
      </c>
      <c r="B42" s="512" t="s">
        <v>496</v>
      </c>
      <c r="C42" s="125" t="s">
        <v>758</v>
      </c>
      <c r="D42" s="126" t="s">
        <v>758</v>
      </c>
      <c r="E42" s="126" t="s">
        <v>758</v>
      </c>
      <c r="F42" s="126" t="s">
        <v>758</v>
      </c>
      <c r="G42" s="126" t="s">
        <v>758</v>
      </c>
      <c r="H42" s="126" t="s">
        <v>758</v>
      </c>
      <c r="I42" s="126" t="s">
        <v>758</v>
      </c>
      <c r="J42" s="126" t="s">
        <v>758</v>
      </c>
      <c r="K42" s="126" t="s">
        <v>758</v>
      </c>
      <c r="L42" s="126" t="s">
        <v>758</v>
      </c>
      <c r="M42" s="126" t="s">
        <v>758</v>
      </c>
      <c r="N42" s="1338" t="s">
        <v>758</v>
      </c>
      <c r="O42" s="126" t="s">
        <v>758</v>
      </c>
      <c r="P42" s="126" t="s">
        <v>758</v>
      </c>
      <c r="Q42" s="126" t="s">
        <v>758</v>
      </c>
      <c r="R42" s="126" t="s">
        <v>758</v>
      </c>
      <c r="S42" s="126" t="s">
        <v>758</v>
      </c>
      <c r="T42" s="126" t="s">
        <v>758</v>
      </c>
      <c r="U42" s="126" t="s">
        <v>758</v>
      </c>
      <c r="V42" s="126" t="s">
        <v>758</v>
      </c>
      <c r="W42" s="126" t="s">
        <v>758</v>
      </c>
      <c r="X42" s="126" t="s">
        <v>758</v>
      </c>
      <c r="Y42" s="126" t="s">
        <v>758</v>
      </c>
      <c r="Z42" s="126" t="s">
        <v>758</v>
      </c>
      <c r="AA42" s="1226" t="s">
        <v>758</v>
      </c>
      <c r="AB42" s="1231" t="s">
        <v>758</v>
      </c>
    </row>
    <row r="43" spans="1:28" ht="14.5" x14ac:dyDescent="0.35">
      <c r="A43" s="313" t="s">
        <v>409</v>
      </c>
      <c r="B43" s="512" t="s">
        <v>496</v>
      </c>
      <c r="C43" s="125" t="s">
        <v>758</v>
      </c>
      <c r="D43" s="126" t="s">
        <v>758</v>
      </c>
      <c r="E43" s="126" t="s">
        <v>758</v>
      </c>
      <c r="F43" s="126" t="s">
        <v>758</v>
      </c>
      <c r="G43" s="126" t="s">
        <v>758</v>
      </c>
      <c r="H43" s="126" t="s">
        <v>758</v>
      </c>
      <c r="I43" s="126" t="s">
        <v>758</v>
      </c>
      <c r="J43" s="126" t="s">
        <v>758</v>
      </c>
      <c r="K43" s="126" t="s">
        <v>758</v>
      </c>
      <c r="L43" s="126" t="s">
        <v>758</v>
      </c>
      <c r="M43" s="126" t="s">
        <v>758</v>
      </c>
      <c r="N43" s="1338" t="s">
        <v>758</v>
      </c>
      <c r="O43" s="126" t="s">
        <v>758</v>
      </c>
      <c r="P43" s="126" t="s">
        <v>758</v>
      </c>
      <c r="Q43" s="126" t="s">
        <v>758</v>
      </c>
      <c r="R43" s="126" t="s">
        <v>758</v>
      </c>
      <c r="S43" s="126" t="s">
        <v>758</v>
      </c>
      <c r="T43" s="126" t="s">
        <v>758</v>
      </c>
      <c r="U43" s="126" t="s">
        <v>758</v>
      </c>
      <c r="V43" s="126" t="s">
        <v>758</v>
      </c>
      <c r="W43" s="126" t="s">
        <v>758</v>
      </c>
      <c r="X43" s="126" t="s">
        <v>758</v>
      </c>
      <c r="Y43" s="126" t="s">
        <v>758</v>
      </c>
      <c r="Z43" s="126" t="s">
        <v>758</v>
      </c>
      <c r="AA43" s="1226" t="s">
        <v>758</v>
      </c>
      <c r="AB43" s="1231" t="s">
        <v>758</v>
      </c>
    </row>
    <row r="44" spans="1:28" ht="14.5" x14ac:dyDescent="0.35">
      <c r="A44" s="313" t="s">
        <v>410</v>
      </c>
      <c r="B44" s="512" t="s">
        <v>564</v>
      </c>
      <c r="C44" s="133" t="s">
        <v>758</v>
      </c>
      <c r="D44" s="134" t="s">
        <v>758</v>
      </c>
      <c r="E44" s="134" t="s">
        <v>758</v>
      </c>
      <c r="F44" s="134" t="s">
        <v>758</v>
      </c>
      <c r="G44" s="134" t="s">
        <v>758</v>
      </c>
      <c r="H44" s="134" t="s">
        <v>758</v>
      </c>
      <c r="I44" s="134" t="s">
        <v>758</v>
      </c>
      <c r="J44" s="134" t="s">
        <v>758</v>
      </c>
      <c r="K44" s="134" t="s">
        <v>758</v>
      </c>
      <c r="L44" s="134" t="s">
        <v>758</v>
      </c>
      <c r="M44" s="134" t="s">
        <v>758</v>
      </c>
      <c r="N44" s="1339" t="s">
        <v>758</v>
      </c>
      <c r="O44" s="134" t="s">
        <v>758</v>
      </c>
      <c r="P44" s="134" t="s">
        <v>758</v>
      </c>
      <c r="Q44" s="134" t="s">
        <v>758</v>
      </c>
      <c r="R44" s="134" t="s">
        <v>758</v>
      </c>
      <c r="S44" s="134" t="s">
        <v>758</v>
      </c>
      <c r="T44" s="134" t="s">
        <v>758</v>
      </c>
      <c r="U44" s="134" t="s">
        <v>758</v>
      </c>
      <c r="V44" s="134" t="s">
        <v>758</v>
      </c>
      <c r="W44" s="134" t="s">
        <v>758</v>
      </c>
      <c r="X44" s="134" t="s">
        <v>758</v>
      </c>
      <c r="Y44" s="134" t="s">
        <v>758</v>
      </c>
      <c r="Z44" s="134" t="s">
        <v>758</v>
      </c>
      <c r="AA44" s="1227" t="s">
        <v>758</v>
      </c>
      <c r="AB44" s="1232" t="s">
        <v>758</v>
      </c>
    </row>
    <row r="45" spans="1:28" ht="14.5" x14ac:dyDescent="0.35">
      <c r="A45" s="313" t="s">
        <v>411</v>
      </c>
      <c r="B45" s="512" t="s">
        <v>564</v>
      </c>
      <c r="C45" s="133" t="s">
        <v>758</v>
      </c>
      <c r="D45" s="134" t="s">
        <v>758</v>
      </c>
      <c r="E45" s="134" t="s">
        <v>758</v>
      </c>
      <c r="F45" s="134" t="s">
        <v>758</v>
      </c>
      <c r="G45" s="134" t="s">
        <v>758</v>
      </c>
      <c r="H45" s="134" t="s">
        <v>758</v>
      </c>
      <c r="I45" s="134" t="s">
        <v>758</v>
      </c>
      <c r="J45" s="134" t="s">
        <v>758</v>
      </c>
      <c r="K45" s="134" t="s">
        <v>758</v>
      </c>
      <c r="L45" s="134" t="s">
        <v>758</v>
      </c>
      <c r="M45" s="134" t="s">
        <v>758</v>
      </c>
      <c r="N45" s="1339" t="s">
        <v>758</v>
      </c>
      <c r="O45" s="134" t="s">
        <v>758</v>
      </c>
      <c r="P45" s="134" t="s">
        <v>758</v>
      </c>
      <c r="Q45" s="134" t="s">
        <v>758</v>
      </c>
      <c r="R45" s="134" t="s">
        <v>758</v>
      </c>
      <c r="S45" s="134" t="s">
        <v>758</v>
      </c>
      <c r="T45" s="134" t="s">
        <v>758</v>
      </c>
      <c r="U45" s="134" t="s">
        <v>758</v>
      </c>
      <c r="V45" s="134" t="s">
        <v>758</v>
      </c>
      <c r="W45" s="134" t="s">
        <v>758</v>
      </c>
      <c r="X45" s="134" t="s">
        <v>758</v>
      </c>
      <c r="Y45" s="134" t="s">
        <v>758</v>
      </c>
      <c r="Z45" s="134" t="s">
        <v>758</v>
      </c>
      <c r="AA45" s="1227" t="s">
        <v>758</v>
      </c>
      <c r="AB45" s="1232" t="s">
        <v>758</v>
      </c>
    </row>
    <row r="46" spans="1:28" ht="15" thickBot="1" x14ac:dyDescent="0.4">
      <c r="A46" s="314" t="s">
        <v>412</v>
      </c>
      <c r="B46" s="715" t="s">
        <v>564</v>
      </c>
      <c r="C46" s="135" t="s">
        <v>758</v>
      </c>
      <c r="D46" s="136" t="s">
        <v>758</v>
      </c>
      <c r="E46" s="136" t="s">
        <v>758</v>
      </c>
      <c r="F46" s="136" t="s">
        <v>758</v>
      </c>
      <c r="G46" s="136" t="s">
        <v>758</v>
      </c>
      <c r="H46" s="136" t="s">
        <v>758</v>
      </c>
      <c r="I46" s="136" t="s">
        <v>758</v>
      </c>
      <c r="J46" s="136" t="s">
        <v>758</v>
      </c>
      <c r="K46" s="136" t="s">
        <v>758</v>
      </c>
      <c r="L46" s="136" t="s">
        <v>758</v>
      </c>
      <c r="M46" s="136" t="s">
        <v>758</v>
      </c>
      <c r="N46" s="1340" t="s">
        <v>758</v>
      </c>
      <c r="O46" s="136" t="s">
        <v>758</v>
      </c>
      <c r="P46" s="136" t="s">
        <v>758</v>
      </c>
      <c r="Q46" s="136" t="s">
        <v>758</v>
      </c>
      <c r="R46" s="136" t="s">
        <v>758</v>
      </c>
      <c r="S46" s="136" t="s">
        <v>758</v>
      </c>
      <c r="T46" s="136" t="s">
        <v>758</v>
      </c>
      <c r="U46" s="136" t="s">
        <v>758</v>
      </c>
      <c r="V46" s="136" t="s">
        <v>758</v>
      </c>
      <c r="W46" s="136" t="s">
        <v>758</v>
      </c>
      <c r="X46" s="136" t="s">
        <v>758</v>
      </c>
      <c r="Y46" s="136" t="s">
        <v>758</v>
      </c>
      <c r="Z46" s="136" t="s">
        <v>758</v>
      </c>
      <c r="AA46" s="1228" t="s">
        <v>758</v>
      </c>
      <c r="AB46" s="1233" t="s">
        <v>758</v>
      </c>
    </row>
    <row r="47" spans="1:28" ht="15" thickTop="1" x14ac:dyDescent="0.35">
      <c r="A47" s="97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223"/>
      <c r="P47" s="97"/>
    </row>
    <row r="48" spans="1:28" ht="14.5" x14ac:dyDescent="0.35">
      <c r="A48" s="97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223"/>
      <c r="P48" s="97"/>
      <c r="AA48" s="107" t="e">
        <f>AA46/O32</f>
        <v>#VALUE!</v>
      </c>
    </row>
    <row r="49" spans="1:16" ht="14.5" x14ac:dyDescent="0.35">
      <c r="A49" s="475" t="s">
        <v>71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223"/>
      <c r="P49" s="97"/>
    </row>
    <row r="50" spans="1:16" ht="14.5" x14ac:dyDescent="0.35">
      <c r="A50" s="476" t="s">
        <v>683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223"/>
      <c r="P50" s="97"/>
    </row>
    <row r="51" spans="1:16" ht="14.5" x14ac:dyDescent="0.35">
      <c r="A51" s="97"/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223"/>
      <c r="P51" s="97"/>
    </row>
    <row r="52" spans="1:16" ht="14.5" x14ac:dyDescent="0.35">
      <c r="A52" s="97"/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223"/>
      <c r="P52" s="97"/>
    </row>
    <row r="53" spans="1:16" ht="14.5" x14ac:dyDescent="0.35">
      <c r="A53" s="97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223"/>
      <c r="P53" s="97"/>
    </row>
    <row r="65" spans="7:15" ht="14.5" x14ac:dyDescent="0.35">
      <c r="G65"/>
      <c r="H65"/>
      <c r="I65"/>
      <c r="J65"/>
      <c r="K65"/>
      <c r="L65"/>
      <c r="M65"/>
      <c r="N65"/>
      <c r="O65" s="41"/>
    </row>
    <row r="66" spans="7:15" ht="14.5" x14ac:dyDescent="0.35">
      <c r="G66"/>
      <c r="H66"/>
      <c r="I66"/>
      <c r="J66"/>
      <c r="K66"/>
      <c r="L66"/>
      <c r="M66"/>
      <c r="N66"/>
      <c r="O66" s="41"/>
    </row>
    <row r="67" spans="7:15" ht="14.5" x14ac:dyDescent="0.35">
      <c r="G67" s="142"/>
      <c r="H67" s="143"/>
      <c r="I67" s="143"/>
      <c r="J67" s="143"/>
      <c r="K67" s="143"/>
      <c r="L67" s="143"/>
      <c r="M67" s="143"/>
      <c r="N67" s="143"/>
      <c r="O67" s="309"/>
    </row>
    <row r="68" spans="7:15" ht="14.5" x14ac:dyDescent="0.35">
      <c r="G68" s="142"/>
      <c r="H68" s="143"/>
      <c r="I68" s="143"/>
      <c r="J68" s="143"/>
      <c r="K68" s="143"/>
      <c r="L68" s="143"/>
      <c r="M68" s="143"/>
      <c r="N68" s="143"/>
      <c r="O68" s="309"/>
    </row>
    <row r="69" spans="7:15" ht="14.5" x14ac:dyDescent="0.35">
      <c r="G69" s="142"/>
      <c r="H69" s="143"/>
      <c r="I69" s="143"/>
      <c r="J69" s="143"/>
      <c r="K69" s="143"/>
      <c r="L69" s="143"/>
      <c r="M69" s="143"/>
      <c r="N69" s="143"/>
      <c r="O69" s="309"/>
    </row>
    <row r="70" spans="7:15" ht="14.5" x14ac:dyDescent="0.35">
      <c r="G70" s="142"/>
      <c r="H70" s="143"/>
      <c r="I70" s="143"/>
      <c r="J70" s="143"/>
      <c r="K70" s="143"/>
      <c r="L70" s="143"/>
      <c r="M70" s="143"/>
      <c r="N70" s="143"/>
      <c r="O70" s="309"/>
    </row>
    <row r="71" spans="7:15" ht="14.5" x14ac:dyDescent="0.35">
      <c r="G71"/>
      <c r="H71"/>
      <c r="I71"/>
    </row>
    <row r="72" spans="7:15" ht="14.5" x14ac:dyDescent="0.35">
      <c r="G72"/>
      <c r="H72"/>
      <c r="I72"/>
    </row>
    <row r="73" spans="7:15" ht="14.5" x14ac:dyDescent="0.35">
      <c r="G73"/>
      <c r="H73"/>
      <c r="I73"/>
    </row>
    <row r="74" spans="7:15" ht="14.5" x14ac:dyDescent="0.35">
      <c r="G74"/>
      <c r="H74"/>
      <c r="I74"/>
    </row>
    <row r="75" spans="7:15" ht="14.5" x14ac:dyDescent="0.35">
      <c r="G75"/>
      <c r="H75"/>
      <c r="I75"/>
    </row>
    <row r="76" spans="7:15" ht="14.5" x14ac:dyDescent="0.35">
      <c r="G76"/>
      <c r="H76"/>
      <c r="I76"/>
    </row>
    <row r="77" spans="7:15" ht="14.5" x14ac:dyDescent="0.35">
      <c r="G77"/>
      <c r="H77"/>
      <c r="I77"/>
    </row>
    <row r="78" spans="7:15" ht="14.5" x14ac:dyDescent="0.35">
      <c r="G78"/>
      <c r="H78"/>
      <c r="I78"/>
    </row>
    <row r="79" spans="7:15" ht="14.5" x14ac:dyDescent="0.35">
      <c r="G79"/>
      <c r="H79"/>
      <c r="I79"/>
    </row>
    <row r="80" spans="7:15" ht="14.5" x14ac:dyDescent="0.35">
      <c r="G80"/>
      <c r="H80"/>
      <c r="I80"/>
    </row>
    <row r="81" spans="7:9" ht="14.5" x14ac:dyDescent="0.35">
      <c r="G81"/>
      <c r="H81"/>
      <c r="I81"/>
    </row>
    <row r="82" spans="7:9" ht="14.5" x14ac:dyDescent="0.35">
      <c r="G82"/>
      <c r="H82"/>
      <c r="I82"/>
    </row>
    <row r="83" spans="7:9" ht="14.5" x14ac:dyDescent="0.35">
      <c r="G83"/>
    </row>
    <row r="84" spans="7:9" ht="14.5" x14ac:dyDescent="0.35">
      <c r="G84"/>
    </row>
    <row r="85" spans="7:9" ht="14.5" x14ac:dyDescent="0.35">
      <c r="G85"/>
    </row>
    <row r="86" spans="7:9" ht="14.5" x14ac:dyDescent="0.35">
      <c r="G86"/>
    </row>
    <row r="87" spans="7:9" ht="14.5" x14ac:dyDescent="0.35">
      <c r="G87"/>
    </row>
    <row r="88" spans="7:9" ht="14.5" x14ac:dyDescent="0.35">
      <c r="G88"/>
    </row>
    <row r="89" spans="7:9" ht="14.5" x14ac:dyDescent="0.35">
      <c r="G89"/>
    </row>
    <row r="90" spans="7:9" ht="14.5" x14ac:dyDescent="0.35">
      <c r="G90"/>
    </row>
    <row r="91" spans="7:9" ht="14.5" x14ac:dyDescent="0.35">
      <c r="G91"/>
    </row>
    <row r="92" spans="7:9" ht="14.5" x14ac:dyDescent="0.35">
      <c r="G92"/>
    </row>
    <row r="93" spans="7:9" ht="14.5" x14ac:dyDescent="0.35">
      <c r="G93"/>
    </row>
    <row r="94" spans="7:9" ht="14.5" x14ac:dyDescent="0.35">
      <c r="G94"/>
    </row>
    <row r="95" spans="7:9" ht="14.5" x14ac:dyDescent="0.35">
      <c r="G95"/>
    </row>
    <row r="96" spans="7:9" ht="14.5" x14ac:dyDescent="0.35">
      <c r="G96"/>
    </row>
    <row r="97" spans="7:7" ht="14.5" x14ac:dyDescent="0.35">
      <c r="G97"/>
    </row>
    <row r="98" spans="7:7" ht="14.5" x14ac:dyDescent="0.35">
      <c r="G98"/>
    </row>
    <row r="99" spans="7:7" ht="14.5" x14ac:dyDescent="0.35">
      <c r="G99"/>
    </row>
    <row r="100" spans="7:7" ht="14.5" x14ac:dyDescent="0.35">
      <c r="G100"/>
    </row>
    <row r="101" spans="7:7" ht="14.5" x14ac:dyDescent="0.35">
      <c r="G101"/>
    </row>
    <row r="102" spans="7:7" ht="14.5" x14ac:dyDescent="0.35">
      <c r="G102"/>
    </row>
    <row r="103" spans="7:7" ht="14.5" x14ac:dyDescent="0.35">
      <c r="G103"/>
    </row>
    <row r="104" spans="7:7" ht="14.5" x14ac:dyDescent="0.35">
      <c r="G104"/>
    </row>
    <row r="105" spans="7:7" ht="14.5" x14ac:dyDescent="0.35">
      <c r="G105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Y176"/>
  <sheetViews>
    <sheetView zoomScale="80" zoomScaleNormal="80" workbookViewId="0">
      <pane xSplit="3" ySplit="7" topLeftCell="D116" activePane="bottomRight" state="frozen"/>
      <selection pane="topRight" activeCell="D1" sqref="D1"/>
      <selection pane="bottomLeft" activeCell="A6" sqref="A6"/>
      <selection pane="bottomRight" activeCell="K3" sqref="K3"/>
    </sheetView>
  </sheetViews>
  <sheetFormatPr defaultColWidth="9.1796875" defaultRowHeight="14.5" x14ac:dyDescent="0.35"/>
  <cols>
    <col min="1" max="1" width="10.1796875" style="43" customWidth="1"/>
    <col min="2" max="2" width="7.453125" style="43" bestFit="1" customWidth="1"/>
    <col min="3" max="3" width="32.26953125" style="43" bestFit="1" customWidth="1"/>
    <col min="4" max="4" width="12.26953125" style="43" bestFit="1" customWidth="1"/>
    <col min="5" max="5" width="13" style="43" bestFit="1" customWidth="1"/>
    <col min="6" max="6" width="12.26953125" style="43" bestFit="1" customWidth="1"/>
    <col min="7" max="7" width="4" style="43" customWidth="1"/>
    <col min="8" max="9" width="12" style="43" bestFit="1" customWidth="1"/>
    <col min="10" max="10" width="4.54296875" style="43" customWidth="1"/>
    <col min="11" max="11" width="14" style="43" bestFit="1" customWidth="1"/>
    <col min="12" max="19" width="11.26953125" style="43" bestFit="1" customWidth="1"/>
    <col min="20" max="23" width="12" style="43" bestFit="1" customWidth="1"/>
    <col min="24" max="28" width="11.26953125" style="43" bestFit="1" customWidth="1"/>
    <col min="29" max="34" width="12" style="43" bestFit="1" customWidth="1"/>
    <col min="35" max="35" width="8.54296875" style="43" customWidth="1"/>
    <col min="36" max="36" width="10.81640625" style="43" bestFit="1" customWidth="1"/>
    <col min="37" max="46" width="11.26953125" style="43" bestFit="1" customWidth="1"/>
    <col min="47" max="47" width="10.81640625" style="43" bestFit="1" customWidth="1"/>
    <col min="48" max="16384" width="9.1796875" style="43"/>
  </cols>
  <sheetData>
    <row r="1" spans="1:47" ht="18.5" x14ac:dyDescent="0.45">
      <c r="A1" s="2" t="s">
        <v>52</v>
      </c>
      <c r="B1" s="8"/>
      <c r="C1" s="483"/>
    </row>
    <row r="2" spans="1:47" ht="15.5" x14ac:dyDescent="0.35">
      <c r="A2" s="252" t="s">
        <v>738</v>
      </c>
      <c r="B2" s="484"/>
      <c r="C2" s="484"/>
    </row>
    <row r="3" spans="1:47" ht="21" x14ac:dyDescent="0.5">
      <c r="A3" s="3" t="s">
        <v>53</v>
      </c>
      <c r="B3" s="484"/>
      <c r="C3" s="484"/>
      <c r="K3" s="1729" t="s">
        <v>700</v>
      </c>
      <c r="R3" s="1692" t="s">
        <v>760</v>
      </c>
    </row>
    <row r="4" spans="1:47" ht="15.5" x14ac:dyDescent="0.35">
      <c r="A4" s="252"/>
      <c r="B4" s="484"/>
      <c r="C4" s="484"/>
    </row>
    <row r="5" spans="1:47" x14ac:dyDescent="0.35">
      <c r="B5" s="484"/>
      <c r="C5" s="484"/>
      <c r="K5" s="894">
        <f t="shared" ref="K5:V5" si="0">YEAR(K7)</f>
        <v>2025</v>
      </c>
      <c r="L5" s="894">
        <f t="shared" si="0"/>
        <v>2025</v>
      </c>
      <c r="M5" s="894">
        <f t="shared" si="0"/>
        <v>2025</v>
      </c>
      <c r="N5" s="894">
        <f t="shared" si="0"/>
        <v>2025</v>
      </c>
      <c r="O5" s="894">
        <f t="shared" si="0"/>
        <v>2025</v>
      </c>
      <c r="P5" s="894">
        <f t="shared" si="0"/>
        <v>2025</v>
      </c>
      <c r="Q5" s="894">
        <f t="shared" si="0"/>
        <v>2025</v>
      </c>
      <c r="R5" s="894">
        <f t="shared" si="0"/>
        <v>2025</v>
      </c>
      <c r="S5" s="894">
        <f t="shared" si="0"/>
        <v>2025</v>
      </c>
      <c r="T5" s="894">
        <f t="shared" si="0"/>
        <v>2025</v>
      </c>
      <c r="U5" s="894">
        <f t="shared" si="0"/>
        <v>2025</v>
      </c>
      <c r="V5" s="894">
        <f t="shared" si="0"/>
        <v>2025</v>
      </c>
      <c r="W5" s="894">
        <f t="shared" ref="W5:AH5" si="1">YEAR(W7)</f>
        <v>2026</v>
      </c>
      <c r="X5" s="894">
        <f t="shared" si="1"/>
        <v>2026</v>
      </c>
      <c r="Y5" s="894">
        <f t="shared" si="1"/>
        <v>2026</v>
      </c>
      <c r="Z5" s="894">
        <f t="shared" si="1"/>
        <v>2026</v>
      </c>
      <c r="AA5" s="894">
        <f t="shared" si="1"/>
        <v>2026</v>
      </c>
      <c r="AB5" s="894">
        <f t="shared" si="1"/>
        <v>2026</v>
      </c>
      <c r="AC5" s="894">
        <f t="shared" si="1"/>
        <v>2026</v>
      </c>
      <c r="AD5" s="894">
        <f t="shared" si="1"/>
        <v>2026</v>
      </c>
      <c r="AE5" s="894">
        <f t="shared" si="1"/>
        <v>2026</v>
      </c>
      <c r="AF5" s="894">
        <f t="shared" si="1"/>
        <v>2026</v>
      </c>
      <c r="AG5" s="894">
        <f t="shared" si="1"/>
        <v>2026</v>
      </c>
      <c r="AH5" s="894">
        <f t="shared" si="1"/>
        <v>2026</v>
      </c>
    </row>
    <row r="6" spans="1:47" x14ac:dyDescent="0.35">
      <c r="A6" s="485"/>
      <c r="B6" s="484"/>
      <c r="C6" s="484"/>
      <c r="K6" s="1712" t="s">
        <v>692</v>
      </c>
      <c r="L6" s="1713"/>
      <c r="M6" s="1713"/>
      <c r="N6" s="1713"/>
      <c r="O6" s="1713"/>
      <c r="P6" s="1713"/>
      <c r="Q6" s="1713"/>
      <c r="R6" s="1713"/>
      <c r="S6" s="1713"/>
      <c r="T6" s="1713"/>
      <c r="U6" s="1713"/>
      <c r="V6" s="1713"/>
      <c r="W6" s="1713"/>
      <c r="X6" s="1713"/>
      <c r="Y6" s="1713"/>
      <c r="Z6" s="1713"/>
      <c r="AA6" s="1713"/>
      <c r="AB6" s="1713"/>
      <c r="AC6" s="1713"/>
      <c r="AD6" s="1713"/>
      <c r="AE6" s="1713"/>
      <c r="AF6" s="1713"/>
      <c r="AG6" s="1713"/>
      <c r="AH6" s="1714"/>
      <c r="AJ6" s="1712" t="s">
        <v>714</v>
      </c>
      <c r="AK6" s="1713"/>
      <c r="AL6" s="1713"/>
      <c r="AM6" s="1713"/>
      <c r="AN6" s="1713"/>
      <c r="AO6" s="1713"/>
      <c r="AP6" s="1713"/>
      <c r="AQ6" s="1713"/>
      <c r="AR6" s="1713"/>
      <c r="AS6" s="1713"/>
      <c r="AT6" s="1713"/>
      <c r="AU6" s="1714"/>
    </row>
    <row r="7" spans="1:47" ht="43.5" x14ac:dyDescent="0.35">
      <c r="A7" s="1183"/>
      <c r="B7" s="8"/>
      <c r="C7" s="483"/>
      <c r="D7" s="486">
        <v>2025</v>
      </c>
      <c r="E7" s="486">
        <v>2026</v>
      </c>
      <c r="F7" s="487" t="s">
        <v>722</v>
      </c>
      <c r="G7" s="487"/>
      <c r="H7" s="1596" t="s">
        <v>715</v>
      </c>
      <c r="I7" s="1596" t="s">
        <v>716</v>
      </c>
      <c r="K7" s="488">
        <v>45658</v>
      </c>
      <c r="L7" s="489">
        <v>45689</v>
      </c>
      <c r="M7" s="489">
        <v>45717</v>
      </c>
      <c r="N7" s="489">
        <v>45748</v>
      </c>
      <c r="O7" s="489">
        <v>45778</v>
      </c>
      <c r="P7" s="489">
        <v>45809</v>
      </c>
      <c r="Q7" s="489">
        <v>45839</v>
      </c>
      <c r="R7" s="489">
        <v>45870</v>
      </c>
      <c r="S7" s="489">
        <v>45901</v>
      </c>
      <c r="T7" s="489">
        <v>45931</v>
      </c>
      <c r="U7" s="489">
        <v>45962</v>
      </c>
      <c r="V7" s="311">
        <v>45992</v>
      </c>
      <c r="W7" s="1219">
        <v>46023</v>
      </c>
      <c r="X7" s="489">
        <v>46054</v>
      </c>
      <c r="Y7" s="489">
        <v>46082</v>
      </c>
      <c r="Z7" s="489">
        <v>46113</v>
      </c>
      <c r="AA7" s="489">
        <v>46143</v>
      </c>
      <c r="AB7" s="489">
        <v>46174</v>
      </c>
      <c r="AC7" s="489">
        <v>46204</v>
      </c>
      <c r="AD7" s="489">
        <v>46235</v>
      </c>
      <c r="AE7" s="489">
        <v>46266</v>
      </c>
      <c r="AF7" s="489">
        <v>46296</v>
      </c>
      <c r="AG7" s="489">
        <v>46327</v>
      </c>
      <c r="AH7" s="312">
        <v>46357</v>
      </c>
      <c r="AJ7" s="490">
        <v>45292</v>
      </c>
      <c r="AK7" s="491">
        <v>45323</v>
      </c>
      <c r="AL7" s="491">
        <v>45352</v>
      </c>
      <c r="AM7" s="491">
        <v>45383</v>
      </c>
      <c r="AN7" s="491">
        <v>45413</v>
      </c>
      <c r="AO7" s="491">
        <v>45444</v>
      </c>
      <c r="AP7" s="491">
        <v>45474</v>
      </c>
      <c r="AQ7" s="491">
        <v>45505</v>
      </c>
      <c r="AR7" s="491">
        <v>45536</v>
      </c>
      <c r="AS7" s="491">
        <v>45566</v>
      </c>
      <c r="AT7" s="491">
        <v>45597</v>
      </c>
      <c r="AU7" s="492">
        <v>45627</v>
      </c>
    </row>
    <row r="8" spans="1:47" x14ac:dyDescent="0.35">
      <c r="A8" s="1179" t="s">
        <v>54</v>
      </c>
      <c r="B8" s="1180" t="s">
        <v>55</v>
      </c>
      <c r="C8" s="495" t="s">
        <v>56</v>
      </c>
      <c r="J8" s="1051"/>
      <c r="K8" s="496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496"/>
      <c r="X8" s="200"/>
      <c r="Y8" s="200"/>
      <c r="Z8" s="200"/>
      <c r="AA8" s="200"/>
      <c r="AB8" s="200"/>
      <c r="AC8" s="200"/>
      <c r="AD8" s="200"/>
      <c r="AE8" s="200"/>
      <c r="AF8" s="200"/>
      <c r="AG8" s="200"/>
      <c r="AH8" s="497"/>
      <c r="AJ8" s="348"/>
      <c r="AT8" s="200"/>
      <c r="AU8" s="498"/>
    </row>
    <row r="9" spans="1:47" x14ac:dyDescent="0.35">
      <c r="A9" s="16" t="s">
        <v>70</v>
      </c>
      <c r="B9" s="8" t="s">
        <v>57</v>
      </c>
      <c r="C9" s="17" t="s">
        <v>20</v>
      </c>
      <c r="D9" s="1077">
        <v>0</v>
      </c>
      <c r="E9" s="1077">
        <v>0</v>
      </c>
      <c r="F9" s="1494">
        <v>0</v>
      </c>
      <c r="G9" s="1494"/>
      <c r="H9" s="1077">
        <v>0</v>
      </c>
      <c r="I9" s="1496">
        <v>0</v>
      </c>
      <c r="J9" s="79"/>
      <c r="K9" s="1078">
        <v>0</v>
      </c>
      <c r="L9" s="1079">
        <v>0</v>
      </c>
      <c r="M9" s="1079">
        <v>0</v>
      </c>
      <c r="N9" s="1079">
        <v>0</v>
      </c>
      <c r="O9" s="1079">
        <v>0</v>
      </c>
      <c r="P9" s="1079">
        <v>0</v>
      </c>
      <c r="Q9" s="1079">
        <v>0</v>
      </c>
      <c r="R9" s="1079">
        <v>0</v>
      </c>
      <c r="S9" s="1079">
        <v>0</v>
      </c>
      <c r="T9" s="1079">
        <v>0</v>
      </c>
      <c r="U9" s="1079">
        <v>0</v>
      </c>
      <c r="V9" s="1079">
        <v>0</v>
      </c>
      <c r="W9" s="1078">
        <v>0</v>
      </c>
      <c r="X9" s="1079">
        <v>0</v>
      </c>
      <c r="Y9" s="1079">
        <v>0</v>
      </c>
      <c r="Z9" s="1079">
        <v>0</v>
      </c>
      <c r="AA9" s="1079">
        <v>0</v>
      </c>
      <c r="AB9" s="1079">
        <v>0</v>
      </c>
      <c r="AC9" s="1079">
        <v>0</v>
      </c>
      <c r="AD9" s="1079">
        <v>0</v>
      </c>
      <c r="AE9" s="1079">
        <v>0</v>
      </c>
      <c r="AF9" s="1079">
        <v>0</v>
      </c>
      <c r="AG9" s="1079">
        <v>0</v>
      </c>
      <c r="AH9" s="1080">
        <v>0</v>
      </c>
      <c r="AI9" s="79"/>
      <c r="AJ9" s="1081">
        <v>0</v>
      </c>
      <c r="AK9" s="1082">
        <v>0</v>
      </c>
      <c r="AL9" s="1082">
        <v>0</v>
      </c>
      <c r="AM9" s="1082">
        <v>0</v>
      </c>
      <c r="AN9" s="1082">
        <v>0</v>
      </c>
      <c r="AO9" s="1082">
        <v>0</v>
      </c>
      <c r="AP9" s="1082">
        <v>0</v>
      </c>
      <c r="AQ9" s="1082">
        <v>0</v>
      </c>
      <c r="AR9" s="1082">
        <v>0</v>
      </c>
      <c r="AS9" s="1082">
        <v>0</v>
      </c>
      <c r="AT9" s="1082">
        <v>0</v>
      </c>
      <c r="AU9" s="1083">
        <v>0</v>
      </c>
    </row>
    <row r="10" spans="1:47" x14ac:dyDescent="0.35">
      <c r="A10" s="16" t="s">
        <v>70</v>
      </c>
      <c r="B10" s="8" t="s">
        <v>57</v>
      </c>
      <c r="C10" s="17" t="s">
        <v>22</v>
      </c>
      <c r="D10" s="1084">
        <v>0</v>
      </c>
      <c r="E10" s="1084">
        <v>0</v>
      </c>
      <c r="F10" s="1495">
        <v>0</v>
      </c>
      <c r="G10" s="1495"/>
      <c r="H10" s="1084">
        <v>0</v>
      </c>
      <c r="I10" s="1497">
        <v>0</v>
      </c>
      <c r="J10" s="79"/>
      <c r="K10" s="1078">
        <v>0</v>
      </c>
      <c r="L10" s="1079">
        <v>0</v>
      </c>
      <c r="M10" s="1079">
        <v>0</v>
      </c>
      <c r="N10" s="1079">
        <v>0</v>
      </c>
      <c r="O10" s="1079">
        <v>0</v>
      </c>
      <c r="P10" s="1079">
        <v>0</v>
      </c>
      <c r="Q10" s="1079">
        <v>0</v>
      </c>
      <c r="R10" s="1079">
        <v>0</v>
      </c>
      <c r="S10" s="1079">
        <v>0</v>
      </c>
      <c r="T10" s="1079">
        <v>0</v>
      </c>
      <c r="U10" s="1079">
        <v>0</v>
      </c>
      <c r="V10" s="1079">
        <v>0</v>
      </c>
      <c r="W10" s="1078">
        <v>0</v>
      </c>
      <c r="X10" s="1079">
        <v>0</v>
      </c>
      <c r="Y10" s="1079">
        <v>0</v>
      </c>
      <c r="Z10" s="1079">
        <v>0</v>
      </c>
      <c r="AA10" s="1079">
        <v>0</v>
      </c>
      <c r="AB10" s="1079">
        <v>0</v>
      </c>
      <c r="AC10" s="1079">
        <v>0</v>
      </c>
      <c r="AD10" s="1079">
        <v>0</v>
      </c>
      <c r="AE10" s="1079">
        <v>0</v>
      </c>
      <c r="AF10" s="1079">
        <v>0</v>
      </c>
      <c r="AG10" s="1079">
        <v>0</v>
      </c>
      <c r="AH10" s="1080">
        <v>0</v>
      </c>
      <c r="AI10" s="79"/>
      <c r="AJ10" s="1078">
        <v>0</v>
      </c>
      <c r="AK10" s="1079">
        <v>0</v>
      </c>
      <c r="AL10" s="1079">
        <v>0</v>
      </c>
      <c r="AM10" s="1079">
        <v>0</v>
      </c>
      <c r="AN10" s="1079">
        <v>0</v>
      </c>
      <c r="AO10" s="1079">
        <v>0</v>
      </c>
      <c r="AP10" s="1079">
        <v>0</v>
      </c>
      <c r="AQ10" s="1079">
        <v>0</v>
      </c>
      <c r="AR10" s="1079">
        <v>0</v>
      </c>
      <c r="AS10" s="1079">
        <v>0</v>
      </c>
      <c r="AT10" s="1079">
        <v>0</v>
      </c>
      <c r="AU10" s="1080">
        <v>0</v>
      </c>
    </row>
    <row r="11" spans="1:47" x14ac:dyDescent="0.35">
      <c r="A11" s="16" t="s">
        <v>70</v>
      </c>
      <c r="B11" s="8" t="s">
        <v>57</v>
      </c>
      <c r="C11" s="17" t="s">
        <v>45</v>
      </c>
      <c r="D11" s="1084">
        <v>0</v>
      </c>
      <c r="E11" s="1084">
        <v>0</v>
      </c>
      <c r="F11" s="1495">
        <v>0</v>
      </c>
      <c r="G11" s="1495"/>
      <c r="H11" s="1084">
        <v>0</v>
      </c>
      <c r="I11" s="1497">
        <v>0</v>
      </c>
      <c r="J11" s="79"/>
      <c r="K11" s="1078">
        <v>0</v>
      </c>
      <c r="L11" s="1079">
        <v>0</v>
      </c>
      <c r="M11" s="1079">
        <v>0</v>
      </c>
      <c r="N11" s="1079">
        <v>0</v>
      </c>
      <c r="O11" s="1079">
        <v>0</v>
      </c>
      <c r="P11" s="1079">
        <v>0</v>
      </c>
      <c r="Q11" s="1079">
        <v>0</v>
      </c>
      <c r="R11" s="1079">
        <v>0</v>
      </c>
      <c r="S11" s="1079">
        <v>0</v>
      </c>
      <c r="T11" s="1079">
        <v>0</v>
      </c>
      <c r="U11" s="1079">
        <v>0</v>
      </c>
      <c r="V11" s="1079">
        <v>0</v>
      </c>
      <c r="W11" s="1078">
        <v>0</v>
      </c>
      <c r="X11" s="1079">
        <v>0</v>
      </c>
      <c r="Y11" s="1079">
        <v>0</v>
      </c>
      <c r="Z11" s="1079">
        <v>0</v>
      </c>
      <c r="AA11" s="1079">
        <v>0</v>
      </c>
      <c r="AB11" s="1079">
        <v>0</v>
      </c>
      <c r="AC11" s="1079">
        <v>0</v>
      </c>
      <c r="AD11" s="1079">
        <v>0</v>
      </c>
      <c r="AE11" s="1079">
        <v>0</v>
      </c>
      <c r="AF11" s="1079">
        <v>0</v>
      </c>
      <c r="AG11" s="1079">
        <v>0</v>
      </c>
      <c r="AH11" s="1080">
        <v>0</v>
      </c>
      <c r="AI11" s="79"/>
      <c r="AJ11" s="1078">
        <v>0</v>
      </c>
      <c r="AK11" s="1079">
        <v>0</v>
      </c>
      <c r="AL11" s="1079">
        <v>0</v>
      </c>
      <c r="AM11" s="1079">
        <v>0</v>
      </c>
      <c r="AN11" s="1079">
        <v>0</v>
      </c>
      <c r="AO11" s="1079">
        <v>0</v>
      </c>
      <c r="AP11" s="1079">
        <v>0</v>
      </c>
      <c r="AQ11" s="1079">
        <v>0</v>
      </c>
      <c r="AR11" s="1079">
        <v>0</v>
      </c>
      <c r="AS11" s="1079">
        <v>0</v>
      </c>
      <c r="AT11" s="1079">
        <v>0</v>
      </c>
      <c r="AU11" s="1080">
        <v>0</v>
      </c>
    </row>
    <row r="12" spans="1:47" x14ac:dyDescent="0.35">
      <c r="A12" s="16" t="s">
        <v>70</v>
      </c>
      <c r="B12" s="8" t="s">
        <v>57</v>
      </c>
      <c r="C12" s="17" t="s">
        <v>2</v>
      </c>
      <c r="D12" s="1084">
        <v>0</v>
      </c>
      <c r="E12" s="1084">
        <v>0</v>
      </c>
      <c r="F12" s="1495">
        <v>0</v>
      </c>
      <c r="G12" s="1495"/>
      <c r="H12" s="1084">
        <v>0</v>
      </c>
      <c r="I12" s="1497">
        <v>0</v>
      </c>
      <c r="J12" s="79"/>
      <c r="K12" s="1078">
        <v>0</v>
      </c>
      <c r="L12" s="1079">
        <v>0</v>
      </c>
      <c r="M12" s="1079">
        <v>0</v>
      </c>
      <c r="N12" s="1079">
        <v>0</v>
      </c>
      <c r="O12" s="1079">
        <v>0</v>
      </c>
      <c r="P12" s="1079">
        <v>0</v>
      </c>
      <c r="Q12" s="1079">
        <v>0</v>
      </c>
      <c r="R12" s="1079">
        <v>0</v>
      </c>
      <c r="S12" s="1079">
        <v>0</v>
      </c>
      <c r="T12" s="1079">
        <v>0</v>
      </c>
      <c r="U12" s="1079">
        <v>0</v>
      </c>
      <c r="V12" s="1079">
        <v>0</v>
      </c>
      <c r="W12" s="1078">
        <v>0</v>
      </c>
      <c r="X12" s="1079">
        <v>0</v>
      </c>
      <c r="Y12" s="1079">
        <v>0</v>
      </c>
      <c r="Z12" s="1079">
        <v>0</v>
      </c>
      <c r="AA12" s="1079">
        <v>0</v>
      </c>
      <c r="AB12" s="1079">
        <v>0</v>
      </c>
      <c r="AC12" s="1079">
        <v>0</v>
      </c>
      <c r="AD12" s="1079">
        <v>0</v>
      </c>
      <c r="AE12" s="1079">
        <v>0</v>
      </c>
      <c r="AF12" s="1079">
        <v>0</v>
      </c>
      <c r="AG12" s="1079">
        <v>0</v>
      </c>
      <c r="AH12" s="1080">
        <v>0</v>
      </c>
      <c r="AI12" s="79"/>
      <c r="AJ12" s="1078">
        <v>0</v>
      </c>
      <c r="AK12" s="1079">
        <v>0</v>
      </c>
      <c r="AL12" s="1079">
        <v>0</v>
      </c>
      <c r="AM12" s="1079">
        <v>0</v>
      </c>
      <c r="AN12" s="1079">
        <v>0</v>
      </c>
      <c r="AO12" s="1079">
        <v>0</v>
      </c>
      <c r="AP12" s="1079">
        <v>0</v>
      </c>
      <c r="AQ12" s="1079">
        <v>0</v>
      </c>
      <c r="AR12" s="1079">
        <v>0</v>
      </c>
      <c r="AS12" s="1079">
        <v>0</v>
      </c>
      <c r="AT12" s="1079">
        <v>0</v>
      </c>
      <c r="AU12" s="1080">
        <v>0</v>
      </c>
    </row>
    <row r="13" spans="1:47" x14ac:dyDescent="0.35">
      <c r="A13" s="16" t="s">
        <v>70</v>
      </c>
      <c r="B13" s="8" t="s">
        <v>57</v>
      </c>
      <c r="C13" s="234" t="s">
        <v>43</v>
      </c>
      <c r="D13" s="1084">
        <v>0</v>
      </c>
      <c r="E13" s="1084">
        <v>0</v>
      </c>
      <c r="F13" s="1495">
        <v>0</v>
      </c>
      <c r="G13" s="1495"/>
      <c r="H13" s="1084">
        <v>0</v>
      </c>
      <c r="I13" s="1497">
        <v>0</v>
      </c>
      <c r="J13" s="79"/>
      <c r="K13" s="1078">
        <v>0</v>
      </c>
      <c r="L13" s="1079">
        <v>0</v>
      </c>
      <c r="M13" s="1079">
        <v>0</v>
      </c>
      <c r="N13" s="1079">
        <v>0</v>
      </c>
      <c r="O13" s="1079">
        <v>0</v>
      </c>
      <c r="P13" s="1079">
        <v>0</v>
      </c>
      <c r="Q13" s="1079">
        <v>0</v>
      </c>
      <c r="R13" s="1079">
        <v>0</v>
      </c>
      <c r="S13" s="1079">
        <v>0</v>
      </c>
      <c r="T13" s="1079">
        <v>0</v>
      </c>
      <c r="U13" s="1079">
        <v>0</v>
      </c>
      <c r="V13" s="1079">
        <v>0</v>
      </c>
      <c r="W13" s="1078">
        <v>0</v>
      </c>
      <c r="X13" s="1079">
        <v>0</v>
      </c>
      <c r="Y13" s="1079">
        <v>0</v>
      </c>
      <c r="Z13" s="1079">
        <v>0</v>
      </c>
      <c r="AA13" s="1079">
        <v>0</v>
      </c>
      <c r="AB13" s="1079">
        <v>0</v>
      </c>
      <c r="AC13" s="1079">
        <v>0</v>
      </c>
      <c r="AD13" s="1079">
        <v>0</v>
      </c>
      <c r="AE13" s="1079">
        <v>0</v>
      </c>
      <c r="AF13" s="1079">
        <v>0</v>
      </c>
      <c r="AG13" s="1079">
        <v>0</v>
      </c>
      <c r="AH13" s="1080">
        <v>0</v>
      </c>
      <c r="AI13" s="79"/>
      <c r="AJ13" s="1078">
        <v>0</v>
      </c>
      <c r="AK13" s="1079">
        <v>0</v>
      </c>
      <c r="AL13" s="1079">
        <v>0</v>
      </c>
      <c r="AM13" s="1079">
        <v>0</v>
      </c>
      <c r="AN13" s="1079">
        <v>0</v>
      </c>
      <c r="AO13" s="1079">
        <v>0</v>
      </c>
      <c r="AP13" s="1079">
        <v>0</v>
      </c>
      <c r="AQ13" s="1079">
        <v>0</v>
      </c>
      <c r="AR13" s="1079">
        <v>0</v>
      </c>
      <c r="AS13" s="1079">
        <v>0</v>
      </c>
      <c r="AT13" s="1079">
        <v>0</v>
      </c>
      <c r="AU13" s="1080">
        <v>0</v>
      </c>
    </row>
    <row r="14" spans="1:47" x14ac:dyDescent="0.35">
      <c r="A14" s="16" t="s">
        <v>70</v>
      </c>
      <c r="B14" s="8" t="s">
        <v>57</v>
      </c>
      <c r="C14" s="234" t="s">
        <v>31</v>
      </c>
      <c r="D14" s="1084">
        <v>0</v>
      </c>
      <c r="E14" s="1084">
        <v>0</v>
      </c>
      <c r="F14" s="1495">
        <v>0</v>
      </c>
      <c r="G14" s="1495"/>
      <c r="H14" s="1084">
        <v>0</v>
      </c>
      <c r="I14" s="1497">
        <v>0</v>
      </c>
      <c r="J14" s="79"/>
      <c r="K14" s="1078">
        <v>0</v>
      </c>
      <c r="L14" s="1079">
        <v>0</v>
      </c>
      <c r="M14" s="1079">
        <v>0</v>
      </c>
      <c r="N14" s="1079">
        <v>0</v>
      </c>
      <c r="O14" s="1079">
        <v>0</v>
      </c>
      <c r="P14" s="1079">
        <v>0</v>
      </c>
      <c r="Q14" s="1079">
        <v>0</v>
      </c>
      <c r="R14" s="1079">
        <v>0</v>
      </c>
      <c r="S14" s="1079">
        <v>0</v>
      </c>
      <c r="T14" s="1079">
        <v>0</v>
      </c>
      <c r="U14" s="1079">
        <v>0</v>
      </c>
      <c r="V14" s="1079">
        <v>0</v>
      </c>
      <c r="W14" s="1078">
        <v>0</v>
      </c>
      <c r="X14" s="1079">
        <v>0</v>
      </c>
      <c r="Y14" s="1079">
        <v>0</v>
      </c>
      <c r="Z14" s="1079">
        <v>0</v>
      </c>
      <c r="AA14" s="1079">
        <v>0</v>
      </c>
      <c r="AB14" s="1079">
        <v>0</v>
      </c>
      <c r="AC14" s="1079">
        <v>0</v>
      </c>
      <c r="AD14" s="1079">
        <v>0</v>
      </c>
      <c r="AE14" s="1079">
        <v>0</v>
      </c>
      <c r="AF14" s="1079">
        <v>0</v>
      </c>
      <c r="AG14" s="1079">
        <v>0</v>
      </c>
      <c r="AH14" s="1080">
        <v>0</v>
      </c>
      <c r="AI14" s="79"/>
      <c r="AJ14" s="1078">
        <v>0</v>
      </c>
      <c r="AK14" s="1079">
        <v>0</v>
      </c>
      <c r="AL14" s="1079">
        <v>0</v>
      </c>
      <c r="AM14" s="1079">
        <v>0</v>
      </c>
      <c r="AN14" s="1079">
        <v>0</v>
      </c>
      <c r="AO14" s="1079">
        <v>0</v>
      </c>
      <c r="AP14" s="1079">
        <v>0</v>
      </c>
      <c r="AQ14" s="1079">
        <v>0</v>
      </c>
      <c r="AR14" s="1079">
        <v>0</v>
      </c>
      <c r="AS14" s="1079">
        <v>0</v>
      </c>
      <c r="AT14" s="1079">
        <v>0</v>
      </c>
      <c r="AU14" s="1080">
        <v>0</v>
      </c>
    </row>
    <row r="15" spans="1:47" x14ac:dyDescent="0.35">
      <c r="A15" s="16" t="s">
        <v>70</v>
      </c>
      <c r="B15" s="8" t="s">
        <v>57</v>
      </c>
      <c r="C15" s="234" t="s">
        <v>30</v>
      </c>
      <c r="D15" s="1084">
        <v>0</v>
      </c>
      <c r="E15" s="1084">
        <v>0</v>
      </c>
      <c r="F15" s="1495">
        <v>0</v>
      </c>
      <c r="G15" s="1495"/>
      <c r="H15" s="1084">
        <v>0</v>
      </c>
      <c r="I15" s="1497">
        <v>0</v>
      </c>
      <c r="J15" s="79"/>
      <c r="K15" s="1078">
        <v>0</v>
      </c>
      <c r="L15" s="1079">
        <v>0</v>
      </c>
      <c r="M15" s="1079">
        <v>0</v>
      </c>
      <c r="N15" s="1079">
        <v>0</v>
      </c>
      <c r="O15" s="1079">
        <v>0</v>
      </c>
      <c r="P15" s="1079">
        <v>0</v>
      </c>
      <c r="Q15" s="1079">
        <v>0</v>
      </c>
      <c r="R15" s="1079">
        <v>0</v>
      </c>
      <c r="S15" s="1079">
        <v>0</v>
      </c>
      <c r="T15" s="1079">
        <v>0</v>
      </c>
      <c r="U15" s="1079">
        <v>0</v>
      </c>
      <c r="V15" s="1079">
        <v>0</v>
      </c>
      <c r="W15" s="1078">
        <v>0</v>
      </c>
      <c r="X15" s="1079">
        <v>0</v>
      </c>
      <c r="Y15" s="1079">
        <v>0</v>
      </c>
      <c r="Z15" s="1079">
        <v>0</v>
      </c>
      <c r="AA15" s="1079">
        <v>0</v>
      </c>
      <c r="AB15" s="1079">
        <v>0</v>
      </c>
      <c r="AC15" s="1079">
        <v>0</v>
      </c>
      <c r="AD15" s="1079">
        <v>0</v>
      </c>
      <c r="AE15" s="1079">
        <v>0</v>
      </c>
      <c r="AF15" s="1079">
        <v>0</v>
      </c>
      <c r="AG15" s="1079">
        <v>0</v>
      </c>
      <c r="AH15" s="1080">
        <v>0</v>
      </c>
      <c r="AI15" s="79"/>
      <c r="AJ15" s="1078">
        <v>0</v>
      </c>
      <c r="AK15" s="1079">
        <v>0</v>
      </c>
      <c r="AL15" s="1079">
        <v>0</v>
      </c>
      <c r="AM15" s="1079">
        <v>0</v>
      </c>
      <c r="AN15" s="1079">
        <v>0</v>
      </c>
      <c r="AO15" s="1079">
        <v>0</v>
      </c>
      <c r="AP15" s="1079">
        <v>0</v>
      </c>
      <c r="AQ15" s="1079">
        <v>0</v>
      </c>
      <c r="AR15" s="1079">
        <v>0</v>
      </c>
      <c r="AS15" s="1079">
        <v>0</v>
      </c>
      <c r="AT15" s="1079">
        <v>0</v>
      </c>
      <c r="AU15" s="1080">
        <v>0</v>
      </c>
    </row>
    <row r="16" spans="1:47" ht="15" thickBot="1" x14ac:dyDescent="0.4">
      <c r="A16" s="16" t="s">
        <v>70</v>
      </c>
      <c r="B16" s="8" t="s">
        <v>57</v>
      </c>
      <c r="C16" s="234" t="s">
        <v>32</v>
      </c>
      <c r="D16" s="1084">
        <v>0</v>
      </c>
      <c r="E16" s="1084">
        <v>0</v>
      </c>
      <c r="F16" s="1495">
        <v>0</v>
      </c>
      <c r="G16" s="1495"/>
      <c r="H16" s="1084">
        <v>0</v>
      </c>
      <c r="I16" s="1497">
        <v>0</v>
      </c>
      <c r="J16" s="79"/>
      <c r="K16" s="1085">
        <v>0</v>
      </c>
      <c r="L16" s="1086">
        <v>0</v>
      </c>
      <c r="M16" s="1086">
        <v>0</v>
      </c>
      <c r="N16" s="1086">
        <v>0</v>
      </c>
      <c r="O16" s="1086">
        <v>0</v>
      </c>
      <c r="P16" s="1086">
        <v>0</v>
      </c>
      <c r="Q16" s="1086">
        <v>0</v>
      </c>
      <c r="R16" s="1086">
        <v>0</v>
      </c>
      <c r="S16" s="1086">
        <v>0</v>
      </c>
      <c r="T16" s="1086">
        <v>0</v>
      </c>
      <c r="U16" s="1086">
        <v>0</v>
      </c>
      <c r="V16" s="1086">
        <v>0</v>
      </c>
      <c r="W16" s="1085">
        <v>0</v>
      </c>
      <c r="X16" s="1086">
        <v>0</v>
      </c>
      <c r="Y16" s="1086">
        <v>0</v>
      </c>
      <c r="Z16" s="1086">
        <v>0</v>
      </c>
      <c r="AA16" s="1086">
        <v>0</v>
      </c>
      <c r="AB16" s="1086">
        <v>0</v>
      </c>
      <c r="AC16" s="1086">
        <v>0</v>
      </c>
      <c r="AD16" s="1086">
        <v>0</v>
      </c>
      <c r="AE16" s="1086">
        <v>0</v>
      </c>
      <c r="AF16" s="1086">
        <v>0</v>
      </c>
      <c r="AG16" s="1086">
        <v>0</v>
      </c>
      <c r="AH16" s="1087">
        <v>0</v>
      </c>
      <c r="AI16" s="79"/>
      <c r="AJ16" s="1085">
        <v>0</v>
      </c>
      <c r="AK16" s="1086">
        <v>0</v>
      </c>
      <c r="AL16" s="1086">
        <v>0</v>
      </c>
      <c r="AM16" s="1086">
        <v>0</v>
      </c>
      <c r="AN16" s="1086">
        <v>0</v>
      </c>
      <c r="AO16" s="1086">
        <v>0</v>
      </c>
      <c r="AP16" s="1086">
        <v>0</v>
      </c>
      <c r="AQ16" s="1086">
        <v>0</v>
      </c>
      <c r="AR16" s="1086">
        <v>0</v>
      </c>
      <c r="AS16" s="1086">
        <v>0</v>
      </c>
      <c r="AT16" s="1086">
        <v>0</v>
      </c>
      <c r="AU16" s="1087">
        <v>0</v>
      </c>
    </row>
    <row r="17" spans="1:47" ht="15" thickTop="1" x14ac:dyDescent="0.35">
      <c r="A17" s="16" t="s">
        <v>70</v>
      </c>
      <c r="B17" s="8">
        <v>501</v>
      </c>
      <c r="C17" s="17" t="s">
        <v>37</v>
      </c>
      <c r="D17" s="1088" t="s">
        <v>757</v>
      </c>
      <c r="E17" s="1498" t="s">
        <v>757</v>
      </c>
      <c r="F17" s="1089" t="s">
        <v>757</v>
      </c>
      <c r="G17" s="1089" t="s">
        <v>757</v>
      </c>
      <c r="H17" s="1498" t="s">
        <v>757</v>
      </c>
      <c r="I17" s="1090" t="s">
        <v>757</v>
      </c>
      <c r="J17" s="79"/>
      <c r="K17" s="1091" t="s">
        <v>757</v>
      </c>
      <c r="L17" s="1089" t="s">
        <v>757</v>
      </c>
      <c r="M17" s="1089" t="s">
        <v>757</v>
      </c>
      <c r="N17" s="1089" t="s">
        <v>757</v>
      </c>
      <c r="O17" s="1089" t="s">
        <v>757</v>
      </c>
      <c r="P17" s="1089" t="s">
        <v>757</v>
      </c>
      <c r="Q17" s="1089" t="s">
        <v>757</v>
      </c>
      <c r="R17" s="1089" t="s">
        <v>757</v>
      </c>
      <c r="S17" s="1089" t="s">
        <v>757</v>
      </c>
      <c r="T17" s="1089" t="s">
        <v>757</v>
      </c>
      <c r="U17" s="1089" t="s">
        <v>757</v>
      </c>
      <c r="V17" s="1089" t="s">
        <v>757</v>
      </c>
      <c r="W17" s="1433" t="s">
        <v>757</v>
      </c>
      <c r="X17" s="1089" t="s">
        <v>757</v>
      </c>
      <c r="Y17" s="1089" t="s">
        <v>757</v>
      </c>
      <c r="Z17" s="1089" t="s">
        <v>757</v>
      </c>
      <c r="AA17" s="1089" t="s">
        <v>757</v>
      </c>
      <c r="AB17" s="1089" t="s">
        <v>757</v>
      </c>
      <c r="AC17" s="1089" t="s">
        <v>757</v>
      </c>
      <c r="AD17" s="1089" t="s">
        <v>757</v>
      </c>
      <c r="AE17" s="1089" t="s">
        <v>757</v>
      </c>
      <c r="AF17" s="1089" t="s">
        <v>757</v>
      </c>
      <c r="AG17" s="1089" t="s">
        <v>757</v>
      </c>
      <c r="AH17" s="1092" t="s">
        <v>757</v>
      </c>
      <c r="AI17" s="79"/>
      <c r="AJ17" s="1091" t="s">
        <v>757</v>
      </c>
      <c r="AK17" s="1089" t="s">
        <v>757</v>
      </c>
      <c r="AL17" s="1089" t="s">
        <v>757</v>
      </c>
      <c r="AM17" s="1089" t="s">
        <v>757</v>
      </c>
      <c r="AN17" s="1089" t="s">
        <v>757</v>
      </c>
      <c r="AO17" s="1089" t="s">
        <v>757</v>
      </c>
      <c r="AP17" s="1089" t="s">
        <v>757</v>
      </c>
      <c r="AQ17" s="1089" t="s">
        <v>757</v>
      </c>
      <c r="AR17" s="1089" t="s">
        <v>757</v>
      </c>
      <c r="AS17" s="1089" t="s">
        <v>757</v>
      </c>
      <c r="AT17" s="1089" t="s">
        <v>757</v>
      </c>
      <c r="AU17" s="1092" t="s">
        <v>757</v>
      </c>
    </row>
    <row r="18" spans="1:47" x14ac:dyDescent="0.35">
      <c r="A18" s="16" t="s">
        <v>70</v>
      </c>
      <c r="B18" s="8">
        <v>547</v>
      </c>
      <c r="C18" s="17" t="s">
        <v>26</v>
      </c>
      <c r="D18" s="1093" t="s">
        <v>757</v>
      </c>
      <c r="E18" s="1499" t="s">
        <v>757</v>
      </c>
      <c r="F18" s="1094" t="s">
        <v>757</v>
      </c>
      <c r="G18" s="1094" t="s">
        <v>757</v>
      </c>
      <c r="H18" s="1499" t="s">
        <v>757</v>
      </c>
      <c r="I18" s="1095" t="s">
        <v>757</v>
      </c>
      <c r="J18" s="79"/>
      <c r="K18" s="1096" t="s">
        <v>757</v>
      </c>
      <c r="L18" s="1097" t="s">
        <v>757</v>
      </c>
      <c r="M18" s="1097" t="s">
        <v>757</v>
      </c>
      <c r="N18" s="1097" t="s">
        <v>757</v>
      </c>
      <c r="O18" s="1097" t="s">
        <v>757</v>
      </c>
      <c r="P18" s="1097" t="s">
        <v>757</v>
      </c>
      <c r="Q18" s="1097" t="s">
        <v>757</v>
      </c>
      <c r="R18" s="1097" t="s">
        <v>757</v>
      </c>
      <c r="S18" s="1097" t="s">
        <v>757</v>
      </c>
      <c r="T18" s="1097" t="s">
        <v>757</v>
      </c>
      <c r="U18" s="1097" t="s">
        <v>757</v>
      </c>
      <c r="V18" s="1097" t="s">
        <v>757</v>
      </c>
      <c r="W18" s="1434" t="s">
        <v>757</v>
      </c>
      <c r="X18" s="1097" t="s">
        <v>757</v>
      </c>
      <c r="Y18" s="1097" t="s">
        <v>757</v>
      </c>
      <c r="Z18" s="1097" t="s">
        <v>757</v>
      </c>
      <c r="AA18" s="1097" t="s">
        <v>757</v>
      </c>
      <c r="AB18" s="1097" t="s">
        <v>757</v>
      </c>
      <c r="AC18" s="1097" t="s">
        <v>757</v>
      </c>
      <c r="AD18" s="1097" t="s">
        <v>757</v>
      </c>
      <c r="AE18" s="1097" t="s">
        <v>757</v>
      </c>
      <c r="AF18" s="1097" t="s">
        <v>757</v>
      </c>
      <c r="AG18" s="1097" t="s">
        <v>757</v>
      </c>
      <c r="AH18" s="1098" t="s">
        <v>757</v>
      </c>
      <c r="AI18" s="79"/>
      <c r="AJ18" s="1096" t="s">
        <v>757</v>
      </c>
      <c r="AK18" s="1097" t="s">
        <v>757</v>
      </c>
      <c r="AL18" s="1097" t="s">
        <v>757</v>
      </c>
      <c r="AM18" s="1097" t="s">
        <v>757</v>
      </c>
      <c r="AN18" s="1097" t="s">
        <v>757</v>
      </c>
      <c r="AO18" s="1097" t="s">
        <v>757</v>
      </c>
      <c r="AP18" s="1097" t="s">
        <v>757</v>
      </c>
      <c r="AQ18" s="1097" t="s">
        <v>757</v>
      </c>
      <c r="AR18" s="1097" t="s">
        <v>757</v>
      </c>
      <c r="AS18" s="1097" t="s">
        <v>757</v>
      </c>
      <c r="AT18" s="1097" t="s">
        <v>757</v>
      </c>
      <c r="AU18" s="1098" t="s">
        <v>757</v>
      </c>
    </row>
    <row r="19" spans="1:47" x14ac:dyDescent="0.35">
      <c r="A19" s="16" t="s">
        <v>70</v>
      </c>
      <c r="B19" s="8">
        <v>547</v>
      </c>
      <c r="C19" s="17" t="s">
        <v>27</v>
      </c>
      <c r="D19" s="1093" t="s">
        <v>757</v>
      </c>
      <c r="E19" s="1499" t="s">
        <v>757</v>
      </c>
      <c r="F19" s="1094" t="s">
        <v>757</v>
      </c>
      <c r="G19" s="1094" t="s">
        <v>757</v>
      </c>
      <c r="H19" s="1499" t="s">
        <v>757</v>
      </c>
      <c r="I19" s="1095" t="s">
        <v>757</v>
      </c>
      <c r="J19" s="79"/>
      <c r="K19" s="1096" t="s">
        <v>757</v>
      </c>
      <c r="L19" s="1097" t="s">
        <v>757</v>
      </c>
      <c r="M19" s="1097" t="s">
        <v>757</v>
      </c>
      <c r="N19" s="1097" t="s">
        <v>757</v>
      </c>
      <c r="O19" s="1097" t="s">
        <v>757</v>
      </c>
      <c r="P19" s="1097" t="s">
        <v>757</v>
      </c>
      <c r="Q19" s="1097" t="s">
        <v>757</v>
      </c>
      <c r="R19" s="1097" t="s">
        <v>757</v>
      </c>
      <c r="S19" s="1097" t="s">
        <v>757</v>
      </c>
      <c r="T19" s="1097" t="s">
        <v>757</v>
      </c>
      <c r="U19" s="1097" t="s">
        <v>757</v>
      </c>
      <c r="V19" s="1097" t="s">
        <v>757</v>
      </c>
      <c r="W19" s="1434" t="s">
        <v>757</v>
      </c>
      <c r="X19" s="1097" t="s">
        <v>757</v>
      </c>
      <c r="Y19" s="1097" t="s">
        <v>757</v>
      </c>
      <c r="Z19" s="1097" t="s">
        <v>757</v>
      </c>
      <c r="AA19" s="1097" t="s">
        <v>757</v>
      </c>
      <c r="AB19" s="1097" t="s">
        <v>757</v>
      </c>
      <c r="AC19" s="1097" t="s">
        <v>757</v>
      </c>
      <c r="AD19" s="1097" t="s">
        <v>757</v>
      </c>
      <c r="AE19" s="1097" t="s">
        <v>757</v>
      </c>
      <c r="AF19" s="1097" t="s">
        <v>757</v>
      </c>
      <c r="AG19" s="1097" t="s">
        <v>757</v>
      </c>
      <c r="AH19" s="1098" t="s">
        <v>757</v>
      </c>
      <c r="AI19" s="79"/>
      <c r="AJ19" s="1096" t="s">
        <v>757</v>
      </c>
      <c r="AK19" s="1097" t="s">
        <v>757</v>
      </c>
      <c r="AL19" s="1097" t="s">
        <v>757</v>
      </c>
      <c r="AM19" s="1097" t="s">
        <v>757</v>
      </c>
      <c r="AN19" s="1097" t="s">
        <v>757</v>
      </c>
      <c r="AO19" s="1097" t="s">
        <v>757</v>
      </c>
      <c r="AP19" s="1097" t="s">
        <v>757</v>
      </c>
      <c r="AQ19" s="1097" t="s">
        <v>757</v>
      </c>
      <c r="AR19" s="1097" t="s">
        <v>757</v>
      </c>
      <c r="AS19" s="1097" t="s">
        <v>757</v>
      </c>
      <c r="AT19" s="1097" t="s">
        <v>757</v>
      </c>
      <c r="AU19" s="1098" t="s">
        <v>757</v>
      </c>
    </row>
    <row r="20" spans="1:47" x14ac:dyDescent="0.35">
      <c r="A20" s="16" t="s">
        <v>70</v>
      </c>
      <c r="B20" s="8">
        <v>547</v>
      </c>
      <c r="C20" s="17" t="s">
        <v>24</v>
      </c>
      <c r="D20" s="1093" t="s">
        <v>757</v>
      </c>
      <c r="E20" s="1499" t="s">
        <v>757</v>
      </c>
      <c r="F20" s="1094" t="s">
        <v>757</v>
      </c>
      <c r="G20" s="1094" t="s">
        <v>757</v>
      </c>
      <c r="H20" s="1499" t="s">
        <v>757</v>
      </c>
      <c r="I20" s="1095" t="s">
        <v>757</v>
      </c>
      <c r="J20" s="79"/>
      <c r="K20" s="1096" t="s">
        <v>757</v>
      </c>
      <c r="L20" s="1097" t="s">
        <v>757</v>
      </c>
      <c r="M20" s="1097" t="s">
        <v>757</v>
      </c>
      <c r="N20" s="1097" t="s">
        <v>757</v>
      </c>
      <c r="O20" s="1097" t="s">
        <v>757</v>
      </c>
      <c r="P20" s="1097" t="s">
        <v>757</v>
      </c>
      <c r="Q20" s="1097" t="s">
        <v>757</v>
      </c>
      <c r="R20" s="1097" t="s">
        <v>757</v>
      </c>
      <c r="S20" s="1097" t="s">
        <v>757</v>
      </c>
      <c r="T20" s="1097" t="s">
        <v>757</v>
      </c>
      <c r="U20" s="1097" t="s">
        <v>757</v>
      </c>
      <c r="V20" s="1097" t="s">
        <v>757</v>
      </c>
      <c r="W20" s="1434" t="s">
        <v>757</v>
      </c>
      <c r="X20" s="1097" t="s">
        <v>757</v>
      </c>
      <c r="Y20" s="1097" t="s">
        <v>757</v>
      </c>
      <c r="Z20" s="1097" t="s">
        <v>757</v>
      </c>
      <c r="AA20" s="1097" t="s">
        <v>757</v>
      </c>
      <c r="AB20" s="1097" t="s">
        <v>757</v>
      </c>
      <c r="AC20" s="1097" t="s">
        <v>757</v>
      </c>
      <c r="AD20" s="1097" t="s">
        <v>757</v>
      </c>
      <c r="AE20" s="1097" t="s">
        <v>757</v>
      </c>
      <c r="AF20" s="1097" t="s">
        <v>757</v>
      </c>
      <c r="AG20" s="1097" t="s">
        <v>757</v>
      </c>
      <c r="AH20" s="1098" t="s">
        <v>757</v>
      </c>
      <c r="AI20" s="79"/>
      <c r="AJ20" s="1096" t="s">
        <v>757</v>
      </c>
      <c r="AK20" s="1097" t="s">
        <v>757</v>
      </c>
      <c r="AL20" s="1097" t="s">
        <v>757</v>
      </c>
      <c r="AM20" s="1097" t="s">
        <v>757</v>
      </c>
      <c r="AN20" s="1097" t="s">
        <v>757</v>
      </c>
      <c r="AO20" s="1097" t="s">
        <v>757</v>
      </c>
      <c r="AP20" s="1097" t="s">
        <v>757</v>
      </c>
      <c r="AQ20" s="1097" t="s">
        <v>757</v>
      </c>
      <c r="AR20" s="1097" t="s">
        <v>757</v>
      </c>
      <c r="AS20" s="1097" t="s">
        <v>757</v>
      </c>
      <c r="AT20" s="1097" t="s">
        <v>757</v>
      </c>
      <c r="AU20" s="1098" t="s">
        <v>757</v>
      </c>
    </row>
    <row r="21" spans="1:47" x14ac:dyDescent="0.35">
      <c r="A21" s="16" t="s">
        <v>70</v>
      </c>
      <c r="B21" s="8">
        <v>547</v>
      </c>
      <c r="C21" s="17" t="s">
        <v>29</v>
      </c>
      <c r="D21" s="1093" t="s">
        <v>757</v>
      </c>
      <c r="E21" s="1499" t="s">
        <v>757</v>
      </c>
      <c r="F21" s="1094" t="s">
        <v>757</v>
      </c>
      <c r="G21" s="1094" t="s">
        <v>757</v>
      </c>
      <c r="H21" s="1499" t="s">
        <v>757</v>
      </c>
      <c r="I21" s="1095" t="s">
        <v>757</v>
      </c>
      <c r="J21" s="79"/>
      <c r="K21" s="1096" t="s">
        <v>757</v>
      </c>
      <c r="L21" s="1097" t="s">
        <v>757</v>
      </c>
      <c r="M21" s="1097" t="s">
        <v>757</v>
      </c>
      <c r="N21" s="1097" t="s">
        <v>757</v>
      </c>
      <c r="O21" s="1097" t="s">
        <v>757</v>
      </c>
      <c r="P21" s="1097" t="s">
        <v>757</v>
      </c>
      <c r="Q21" s="1097" t="s">
        <v>757</v>
      </c>
      <c r="R21" s="1097" t="s">
        <v>757</v>
      </c>
      <c r="S21" s="1097" t="s">
        <v>757</v>
      </c>
      <c r="T21" s="1097" t="s">
        <v>757</v>
      </c>
      <c r="U21" s="1097" t="s">
        <v>757</v>
      </c>
      <c r="V21" s="1097" t="s">
        <v>757</v>
      </c>
      <c r="W21" s="1434" t="s">
        <v>757</v>
      </c>
      <c r="X21" s="1097" t="s">
        <v>757</v>
      </c>
      <c r="Y21" s="1097" t="s">
        <v>757</v>
      </c>
      <c r="Z21" s="1097" t="s">
        <v>757</v>
      </c>
      <c r="AA21" s="1097" t="s">
        <v>757</v>
      </c>
      <c r="AB21" s="1097" t="s">
        <v>757</v>
      </c>
      <c r="AC21" s="1097" t="s">
        <v>757</v>
      </c>
      <c r="AD21" s="1097" t="s">
        <v>757</v>
      </c>
      <c r="AE21" s="1097" t="s">
        <v>757</v>
      </c>
      <c r="AF21" s="1097" t="s">
        <v>757</v>
      </c>
      <c r="AG21" s="1097" t="s">
        <v>757</v>
      </c>
      <c r="AH21" s="1098" t="s">
        <v>757</v>
      </c>
      <c r="AI21" s="79"/>
      <c r="AJ21" s="1096" t="s">
        <v>757</v>
      </c>
      <c r="AK21" s="1097" t="s">
        <v>757</v>
      </c>
      <c r="AL21" s="1097" t="s">
        <v>757</v>
      </c>
      <c r="AM21" s="1097" t="s">
        <v>757</v>
      </c>
      <c r="AN21" s="1097" t="s">
        <v>757</v>
      </c>
      <c r="AO21" s="1097" t="s">
        <v>757</v>
      </c>
      <c r="AP21" s="1097" t="s">
        <v>757</v>
      </c>
      <c r="AQ21" s="1097" t="s">
        <v>757</v>
      </c>
      <c r="AR21" s="1097" t="s">
        <v>757</v>
      </c>
      <c r="AS21" s="1097" t="s">
        <v>757</v>
      </c>
      <c r="AT21" s="1097" t="s">
        <v>757</v>
      </c>
      <c r="AU21" s="1098" t="s">
        <v>757</v>
      </c>
    </row>
    <row r="22" spans="1:47" x14ac:dyDescent="0.35">
      <c r="A22" s="16" t="s">
        <v>70</v>
      </c>
      <c r="B22" s="8">
        <v>547</v>
      </c>
      <c r="C22" s="17" t="s">
        <v>707</v>
      </c>
      <c r="D22" s="1093" t="s">
        <v>757</v>
      </c>
      <c r="E22" s="1499" t="s">
        <v>757</v>
      </c>
      <c r="F22" s="1094" t="s">
        <v>757</v>
      </c>
      <c r="G22" s="1094" t="s">
        <v>757</v>
      </c>
      <c r="H22" s="1499" t="s">
        <v>757</v>
      </c>
      <c r="I22" s="1095" t="s">
        <v>757</v>
      </c>
      <c r="J22" s="79"/>
      <c r="K22" s="1096" t="s">
        <v>757</v>
      </c>
      <c r="L22" s="1097" t="s">
        <v>757</v>
      </c>
      <c r="M22" s="1097" t="s">
        <v>757</v>
      </c>
      <c r="N22" s="1097" t="s">
        <v>757</v>
      </c>
      <c r="O22" s="1097" t="s">
        <v>757</v>
      </c>
      <c r="P22" s="1097" t="s">
        <v>757</v>
      </c>
      <c r="Q22" s="1097" t="s">
        <v>757</v>
      </c>
      <c r="R22" s="1097" t="s">
        <v>757</v>
      </c>
      <c r="S22" s="1097" t="s">
        <v>757</v>
      </c>
      <c r="T22" s="1097" t="s">
        <v>757</v>
      </c>
      <c r="U22" s="1097" t="s">
        <v>757</v>
      </c>
      <c r="V22" s="1097" t="s">
        <v>757</v>
      </c>
      <c r="W22" s="1434" t="s">
        <v>757</v>
      </c>
      <c r="X22" s="1097" t="s">
        <v>757</v>
      </c>
      <c r="Y22" s="1097" t="s">
        <v>757</v>
      </c>
      <c r="Z22" s="1097" t="s">
        <v>757</v>
      </c>
      <c r="AA22" s="1097" t="s">
        <v>757</v>
      </c>
      <c r="AB22" s="1097" t="s">
        <v>757</v>
      </c>
      <c r="AC22" s="1097" t="s">
        <v>757</v>
      </c>
      <c r="AD22" s="1097" t="s">
        <v>757</v>
      </c>
      <c r="AE22" s="1097" t="s">
        <v>757</v>
      </c>
      <c r="AF22" s="1097" t="s">
        <v>757</v>
      </c>
      <c r="AG22" s="1097" t="s">
        <v>757</v>
      </c>
      <c r="AH22" s="1098" t="s">
        <v>757</v>
      </c>
      <c r="AI22" s="79"/>
      <c r="AJ22" s="1096" t="s">
        <v>757</v>
      </c>
      <c r="AK22" s="1097" t="s">
        <v>757</v>
      </c>
      <c r="AL22" s="1097" t="s">
        <v>757</v>
      </c>
      <c r="AM22" s="1097" t="s">
        <v>757</v>
      </c>
      <c r="AN22" s="1097" t="s">
        <v>757</v>
      </c>
      <c r="AO22" s="1097" t="s">
        <v>757</v>
      </c>
      <c r="AP22" s="1097" t="s">
        <v>757</v>
      </c>
      <c r="AQ22" s="1097" t="s">
        <v>757</v>
      </c>
      <c r="AR22" s="1097" t="s">
        <v>757</v>
      </c>
      <c r="AS22" s="1097" t="s">
        <v>757</v>
      </c>
      <c r="AT22" s="1097" t="s">
        <v>757</v>
      </c>
      <c r="AU22" s="1098" t="s">
        <v>757</v>
      </c>
    </row>
    <row r="23" spans="1:47" x14ac:dyDescent="0.35">
      <c r="A23" s="16" t="s">
        <v>70</v>
      </c>
      <c r="B23" s="8">
        <v>547</v>
      </c>
      <c r="C23" s="17" t="s">
        <v>23</v>
      </c>
      <c r="D23" s="1093" t="s">
        <v>757</v>
      </c>
      <c r="E23" s="1499" t="s">
        <v>757</v>
      </c>
      <c r="F23" s="1094" t="s">
        <v>757</v>
      </c>
      <c r="G23" s="1094" t="s">
        <v>757</v>
      </c>
      <c r="H23" s="1499" t="s">
        <v>757</v>
      </c>
      <c r="I23" s="1095" t="s">
        <v>757</v>
      </c>
      <c r="J23" s="79"/>
      <c r="K23" s="1096" t="s">
        <v>757</v>
      </c>
      <c r="L23" s="1097" t="s">
        <v>757</v>
      </c>
      <c r="M23" s="1097" t="s">
        <v>757</v>
      </c>
      <c r="N23" s="1097" t="s">
        <v>757</v>
      </c>
      <c r="O23" s="1097" t="s">
        <v>757</v>
      </c>
      <c r="P23" s="1097" t="s">
        <v>757</v>
      </c>
      <c r="Q23" s="1097" t="s">
        <v>757</v>
      </c>
      <c r="R23" s="1097" t="s">
        <v>757</v>
      </c>
      <c r="S23" s="1097" t="s">
        <v>757</v>
      </c>
      <c r="T23" s="1097" t="s">
        <v>757</v>
      </c>
      <c r="U23" s="1097" t="s">
        <v>757</v>
      </c>
      <c r="V23" s="1097" t="s">
        <v>757</v>
      </c>
      <c r="W23" s="1434" t="s">
        <v>757</v>
      </c>
      <c r="X23" s="1097" t="s">
        <v>757</v>
      </c>
      <c r="Y23" s="1097" t="s">
        <v>757</v>
      </c>
      <c r="Z23" s="1097" t="s">
        <v>757</v>
      </c>
      <c r="AA23" s="1097" t="s">
        <v>757</v>
      </c>
      <c r="AB23" s="1097" t="s">
        <v>757</v>
      </c>
      <c r="AC23" s="1097" t="s">
        <v>757</v>
      </c>
      <c r="AD23" s="1097" t="s">
        <v>757</v>
      </c>
      <c r="AE23" s="1097" t="s">
        <v>757</v>
      </c>
      <c r="AF23" s="1097" t="s">
        <v>757</v>
      </c>
      <c r="AG23" s="1097" t="s">
        <v>757</v>
      </c>
      <c r="AH23" s="1098" t="s">
        <v>757</v>
      </c>
      <c r="AI23" s="79"/>
      <c r="AJ23" s="1096" t="s">
        <v>757</v>
      </c>
      <c r="AK23" s="1097" t="s">
        <v>757</v>
      </c>
      <c r="AL23" s="1097" t="s">
        <v>757</v>
      </c>
      <c r="AM23" s="1097" t="s">
        <v>757</v>
      </c>
      <c r="AN23" s="1097" t="s">
        <v>757</v>
      </c>
      <c r="AO23" s="1097" t="s">
        <v>757</v>
      </c>
      <c r="AP23" s="1097" t="s">
        <v>757</v>
      </c>
      <c r="AQ23" s="1097" t="s">
        <v>757</v>
      </c>
      <c r="AR23" s="1097" t="s">
        <v>757</v>
      </c>
      <c r="AS23" s="1097" t="s">
        <v>757</v>
      </c>
      <c r="AT23" s="1097" t="s">
        <v>757</v>
      </c>
      <c r="AU23" s="1098" t="s">
        <v>757</v>
      </c>
    </row>
    <row r="24" spans="1:47" x14ac:dyDescent="0.35">
      <c r="A24" s="16" t="s">
        <v>70</v>
      </c>
      <c r="B24" s="8">
        <v>547</v>
      </c>
      <c r="C24" s="17" t="s">
        <v>39</v>
      </c>
      <c r="D24" s="1093" t="s">
        <v>757</v>
      </c>
      <c r="E24" s="1499" t="s">
        <v>757</v>
      </c>
      <c r="F24" s="1094" t="s">
        <v>757</v>
      </c>
      <c r="G24" s="1094" t="s">
        <v>757</v>
      </c>
      <c r="H24" s="1499" t="s">
        <v>757</v>
      </c>
      <c r="I24" s="1095" t="s">
        <v>757</v>
      </c>
      <c r="J24" s="79"/>
      <c r="K24" s="1096" t="s">
        <v>757</v>
      </c>
      <c r="L24" s="1097" t="s">
        <v>757</v>
      </c>
      <c r="M24" s="1097" t="s">
        <v>757</v>
      </c>
      <c r="N24" s="1097" t="s">
        <v>757</v>
      </c>
      <c r="O24" s="1097" t="s">
        <v>757</v>
      </c>
      <c r="P24" s="1097" t="s">
        <v>757</v>
      </c>
      <c r="Q24" s="1097" t="s">
        <v>757</v>
      </c>
      <c r="R24" s="1097" t="s">
        <v>757</v>
      </c>
      <c r="S24" s="1097" t="s">
        <v>757</v>
      </c>
      <c r="T24" s="1097" t="s">
        <v>757</v>
      </c>
      <c r="U24" s="1097" t="s">
        <v>757</v>
      </c>
      <c r="V24" s="1097" t="s">
        <v>757</v>
      </c>
      <c r="W24" s="1434" t="s">
        <v>757</v>
      </c>
      <c r="X24" s="1097" t="s">
        <v>757</v>
      </c>
      <c r="Y24" s="1097" t="s">
        <v>757</v>
      </c>
      <c r="Z24" s="1097" t="s">
        <v>757</v>
      </c>
      <c r="AA24" s="1097" t="s">
        <v>757</v>
      </c>
      <c r="AB24" s="1097" t="s">
        <v>757</v>
      </c>
      <c r="AC24" s="1097" t="s">
        <v>757</v>
      </c>
      <c r="AD24" s="1097" t="s">
        <v>757</v>
      </c>
      <c r="AE24" s="1097" t="s">
        <v>757</v>
      </c>
      <c r="AF24" s="1097" t="s">
        <v>757</v>
      </c>
      <c r="AG24" s="1097" t="s">
        <v>757</v>
      </c>
      <c r="AH24" s="1098" t="s">
        <v>757</v>
      </c>
      <c r="AI24" s="79"/>
      <c r="AJ24" s="1096" t="s">
        <v>757</v>
      </c>
      <c r="AK24" s="1097" t="s">
        <v>757</v>
      </c>
      <c r="AL24" s="1097" t="s">
        <v>757</v>
      </c>
      <c r="AM24" s="1097" t="s">
        <v>757</v>
      </c>
      <c r="AN24" s="1097" t="s">
        <v>757</v>
      </c>
      <c r="AO24" s="1097" t="s">
        <v>757</v>
      </c>
      <c r="AP24" s="1097" t="s">
        <v>757</v>
      </c>
      <c r="AQ24" s="1097" t="s">
        <v>757</v>
      </c>
      <c r="AR24" s="1097" t="s">
        <v>757</v>
      </c>
      <c r="AS24" s="1097" t="s">
        <v>757</v>
      </c>
      <c r="AT24" s="1097" t="s">
        <v>757</v>
      </c>
      <c r="AU24" s="1098" t="s">
        <v>757</v>
      </c>
    </row>
    <row r="25" spans="1:47" x14ac:dyDescent="0.35">
      <c r="A25" s="16" t="s">
        <v>70</v>
      </c>
      <c r="B25" s="8">
        <v>547</v>
      </c>
      <c r="C25" s="17" t="s">
        <v>40</v>
      </c>
      <c r="D25" s="1093" t="s">
        <v>757</v>
      </c>
      <c r="E25" s="1499" t="s">
        <v>757</v>
      </c>
      <c r="F25" s="1094" t="s">
        <v>757</v>
      </c>
      <c r="G25" s="1094" t="s">
        <v>757</v>
      </c>
      <c r="H25" s="1499" t="s">
        <v>757</v>
      </c>
      <c r="I25" s="1095" t="s">
        <v>757</v>
      </c>
      <c r="J25" s="79"/>
      <c r="K25" s="1096" t="s">
        <v>757</v>
      </c>
      <c r="L25" s="1097" t="s">
        <v>757</v>
      </c>
      <c r="M25" s="1097" t="s">
        <v>757</v>
      </c>
      <c r="N25" s="1097" t="s">
        <v>757</v>
      </c>
      <c r="O25" s="1097" t="s">
        <v>757</v>
      </c>
      <c r="P25" s="1097" t="s">
        <v>757</v>
      </c>
      <c r="Q25" s="1097" t="s">
        <v>757</v>
      </c>
      <c r="R25" s="1097" t="s">
        <v>757</v>
      </c>
      <c r="S25" s="1097" t="s">
        <v>757</v>
      </c>
      <c r="T25" s="1097" t="s">
        <v>757</v>
      </c>
      <c r="U25" s="1097" t="s">
        <v>757</v>
      </c>
      <c r="V25" s="1097" t="s">
        <v>757</v>
      </c>
      <c r="W25" s="1434" t="s">
        <v>757</v>
      </c>
      <c r="X25" s="1097" t="s">
        <v>757</v>
      </c>
      <c r="Y25" s="1097" t="s">
        <v>757</v>
      </c>
      <c r="Z25" s="1097" t="s">
        <v>757</v>
      </c>
      <c r="AA25" s="1097" t="s">
        <v>757</v>
      </c>
      <c r="AB25" s="1097" t="s">
        <v>757</v>
      </c>
      <c r="AC25" s="1097" t="s">
        <v>757</v>
      </c>
      <c r="AD25" s="1097" t="s">
        <v>757</v>
      </c>
      <c r="AE25" s="1097" t="s">
        <v>757</v>
      </c>
      <c r="AF25" s="1097" t="s">
        <v>757</v>
      </c>
      <c r="AG25" s="1097" t="s">
        <v>757</v>
      </c>
      <c r="AH25" s="1098" t="s">
        <v>757</v>
      </c>
      <c r="AI25" s="79"/>
      <c r="AJ25" s="1096" t="s">
        <v>757</v>
      </c>
      <c r="AK25" s="1097" t="s">
        <v>757</v>
      </c>
      <c r="AL25" s="1097" t="s">
        <v>757</v>
      </c>
      <c r="AM25" s="1097" t="s">
        <v>757</v>
      </c>
      <c r="AN25" s="1097" t="s">
        <v>757</v>
      </c>
      <c r="AO25" s="1097" t="s">
        <v>757</v>
      </c>
      <c r="AP25" s="1097" t="s">
        <v>757</v>
      </c>
      <c r="AQ25" s="1097" t="s">
        <v>757</v>
      </c>
      <c r="AR25" s="1097" t="s">
        <v>757</v>
      </c>
      <c r="AS25" s="1097" t="s">
        <v>757</v>
      </c>
      <c r="AT25" s="1097" t="s">
        <v>757</v>
      </c>
      <c r="AU25" s="1098" t="s">
        <v>757</v>
      </c>
    </row>
    <row r="26" spans="1:47" x14ac:dyDescent="0.35">
      <c r="A26" s="16" t="s">
        <v>70</v>
      </c>
      <c r="B26" s="8">
        <v>547</v>
      </c>
      <c r="C26" s="17" t="s">
        <v>38</v>
      </c>
      <c r="D26" s="1093" t="s">
        <v>757</v>
      </c>
      <c r="E26" s="1499" t="s">
        <v>757</v>
      </c>
      <c r="F26" s="1094" t="s">
        <v>757</v>
      </c>
      <c r="G26" s="1094" t="s">
        <v>757</v>
      </c>
      <c r="H26" s="1499" t="s">
        <v>757</v>
      </c>
      <c r="I26" s="1095" t="s">
        <v>757</v>
      </c>
      <c r="J26" s="79"/>
      <c r="K26" s="1096" t="s">
        <v>757</v>
      </c>
      <c r="L26" s="1097" t="s">
        <v>757</v>
      </c>
      <c r="M26" s="1097" t="s">
        <v>757</v>
      </c>
      <c r="N26" s="1097" t="s">
        <v>757</v>
      </c>
      <c r="O26" s="1097" t="s">
        <v>757</v>
      </c>
      <c r="P26" s="1097" t="s">
        <v>757</v>
      </c>
      <c r="Q26" s="1097" t="s">
        <v>757</v>
      </c>
      <c r="R26" s="1097" t="s">
        <v>757</v>
      </c>
      <c r="S26" s="1097" t="s">
        <v>757</v>
      </c>
      <c r="T26" s="1097" t="s">
        <v>757</v>
      </c>
      <c r="U26" s="1097" t="s">
        <v>757</v>
      </c>
      <c r="V26" s="1097" t="s">
        <v>757</v>
      </c>
      <c r="W26" s="1434" t="s">
        <v>757</v>
      </c>
      <c r="X26" s="1097" t="s">
        <v>757</v>
      </c>
      <c r="Y26" s="1097" t="s">
        <v>757</v>
      </c>
      <c r="Z26" s="1097" t="s">
        <v>757</v>
      </c>
      <c r="AA26" s="1097" t="s">
        <v>757</v>
      </c>
      <c r="AB26" s="1097" t="s">
        <v>757</v>
      </c>
      <c r="AC26" s="1097" t="s">
        <v>757</v>
      </c>
      <c r="AD26" s="1097" t="s">
        <v>757</v>
      </c>
      <c r="AE26" s="1097" t="s">
        <v>757</v>
      </c>
      <c r="AF26" s="1097" t="s">
        <v>757</v>
      </c>
      <c r="AG26" s="1097" t="s">
        <v>757</v>
      </c>
      <c r="AH26" s="1098" t="s">
        <v>757</v>
      </c>
      <c r="AI26" s="79"/>
      <c r="AJ26" s="1096" t="s">
        <v>757</v>
      </c>
      <c r="AK26" s="1097" t="s">
        <v>757</v>
      </c>
      <c r="AL26" s="1097" t="s">
        <v>757</v>
      </c>
      <c r="AM26" s="1097" t="s">
        <v>757</v>
      </c>
      <c r="AN26" s="1097" t="s">
        <v>757</v>
      </c>
      <c r="AO26" s="1097" t="s">
        <v>757</v>
      </c>
      <c r="AP26" s="1097" t="s">
        <v>757</v>
      </c>
      <c r="AQ26" s="1097" t="s">
        <v>757</v>
      </c>
      <c r="AR26" s="1097" t="s">
        <v>757</v>
      </c>
      <c r="AS26" s="1097" t="s">
        <v>757</v>
      </c>
      <c r="AT26" s="1097" t="s">
        <v>757</v>
      </c>
      <c r="AU26" s="1098" t="s">
        <v>757</v>
      </c>
    </row>
    <row r="27" spans="1:47" x14ac:dyDescent="0.35">
      <c r="A27" s="16" t="s">
        <v>70</v>
      </c>
      <c r="B27" s="8">
        <v>547</v>
      </c>
      <c r="C27" s="17" t="s">
        <v>48</v>
      </c>
      <c r="D27" s="1093" t="s">
        <v>757</v>
      </c>
      <c r="E27" s="1499" t="s">
        <v>757</v>
      </c>
      <c r="F27" s="1094" t="s">
        <v>757</v>
      </c>
      <c r="G27" s="1094" t="s">
        <v>757</v>
      </c>
      <c r="H27" s="1499" t="s">
        <v>757</v>
      </c>
      <c r="I27" s="1095" t="s">
        <v>757</v>
      </c>
      <c r="J27" s="79"/>
      <c r="K27" s="1096" t="s">
        <v>757</v>
      </c>
      <c r="L27" s="1097" t="s">
        <v>757</v>
      </c>
      <c r="M27" s="1097" t="s">
        <v>757</v>
      </c>
      <c r="N27" s="1097" t="s">
        <v>757</v>
      </c>
      <c r="O27" s="1097" t="s">
        <v>757</v>
      </c>
      <c r="P27" s="1097" t="s">
        <v>757</v>
      </c>
      <c r="Q27" s="1097" t="s">
        <v>757</v>
      </c>
      <c r="R27" s="1097" t="s">
        <v>757</v>
      </c>
      <c r="S27" s="1097" t="s">
        <v>757</v>
      </c>
      <c r="T27" s="1097" t="s">
        <v>757</v>
      </c>
      <c r="U27" s="1097" t="s">
        <v>757</v>
      </c>
      <c r="V27" s="1097" t="s">
        <v>757</v>
      </c>
      <c r="W27" s="1434" t="s">
        <v>757</v>
      </c>
      <c r="X27" s="1097" t="s">
        <v>757</v>
      </c>
      <c r="Y27" s="1097" t="s">
        <v>757</v>
      </c>
      <c r="Z27" s="1097" t="s">
        <v>757</v>
      </c>
      <c r="AA27" s="1097" t="s">
        <v>757</v>
      </c>
      <c r="AB27" s="1097" t="s">
        <v>757</v>
      </c>
      <c r="AC27" s="1097" t="s">
        <v>757</v>
      </c>
      <c r="AD27" s="1097" t="s">
        <v>757</v>
      </c>
      <c r="AE27" s="1097" t="s">
        <v>757</v>
      </c>
      <c r="AF27" s="1097" t="s">
        <v>757</v>
      </c>
      <c r="AG27" s="1097" t="s">
        <v>757</v>
      </c>
      <c r="AH27" s="1098" t="s">
        <v>757</v>
      </c>
      <c r="AI27" s="79"/>
      <c r="AJ27" s="1096" t="s">
        <v>757</v>
      </c>
      <c r="AK27" s="1097" t="s">
        <v>757</v>
      </c>
      <c r="AL27" s="1097" t="s">
        <v>757</v>
      </c>
      <c r="AM27" s="1097" t="s">
        <v>757</v>
      </c>
      <c r="AN27" s="1097" t="s">
        <v>757</v>
      </c>
      <c r="AO27" s="1097" t="s">
        <v>757</v>
      </c>
      <c r="AP27" s="1097" t="s">
        <v>757</v>
      </c>
      <c r="AQ27" s="1097" t="s">
        <v>757</v>
      </c>
      <c r="AR27" s="1097" t="s">
        <v>757</v>
      </c>
      <c r="AS27" s="1097" t="s">
        <v>757</v>
      </c>
      <c r="AT27" s="1097" t="s">
        <v>757</v>
      </c>
      <c r="AU27" s="1098" t="s">
        <v>757</v>
      </c>
    </row>
    <row r="28" spans="1:47" x14ac:dyDescent="0.35">
      <c r="A28" s="16" t="s">
        <v>70</v>
      </c>
      <c r="B28" s="8">
        <v>547</v>
      </c>
      <c r="C28" s="17" t="s">
        <v>25</v>
      </c>
      <c r="D28" s="1093" t="s">
        <v>757</v>
      </c>
      <c r="E28" s="1499" t="s">
        <v>757</v>
      </c>
      <c r="F28" s="1094" t="s">
        <v>757</v>
      </c>
      <c r="G28" s="1094" t="s">
        <v>757</v>
      </c>
      <c r="H28" s="1499" t="s">
        <v>757</v>
      </c>
      <c r="I28" s="1095" t="s">
        <v>757</v>
      </c>
      <c r="J28" s="79"/>
      <c r="K28" s="1096" t="s">
        <v>757</v>
      </c>
      <c r="L28" s="1097" t="s">
        <v>757</v>
      </c>
      <c r="M28" s="1097" t="s">
        <v>757</v>
      </c>
      <c r="N28" s="1097" t="s">
        <v>757</v>
      </c>
      <c r="O28" s="1097" t="s">
        <v>757</v>
      </c>
      <c r="P28" s="1097" t="s">
        <v>757</v>
      </c>
      <c r="Q28" s="1097" t="s">
        <v>757</v>
      </c>
      <c r="R28" s="1097" t="s">
        <v>757</v>
      </c>
      <c r="S28" s="1097" t="s">
        <v>757</v>
      </c>
      <c r="T28" s="1097" t="s">
        <v>757</v>
      </c>
      <c r="U28" s="1097" t="s">
        <v>757</v>
      </c>
      <c r="V28" s="1097" t="s">
        <v>757</v>
      </c>
      <c r="W28" s="1434" t="s">
        <v>757</v>
      </c>
      <c r="X28" s="1097" t="s">
        <v>757</v>
      </c>
      <c r="Y28" s="1097" t="s">
        <v>757</v>
      </c>
      <c r="Z28" s="1097" t="s">
        <v>757</v>
      </c>
      <c r="AA28" s="1097" t="s">
        <v>757</v>
      </c>
      <c r="AB28" s="1097" t="s">
        <v>757</v>
      </c>
      <c r="AC28" s="1097" t="s">
        <v>757</v>
      </c>
      <c r="AD28" s="1097" t="s">
        <v>757</v>
      </c>
      <c r="AE28" s="1097" t="s">
        <v>757</v>
      </c>
      <c r="AF28" s="1097" t="s">
        <v>757</v>
      </c>
      <c r="AG28" s="1097" t="s">
        <v>757</v>
      </c>
      <c r="AH28" s="1098" t="s">
        <v>757</v>
      </c>
      <c r="AI28" s="79"/>
      <c r="AJ28" s="1096" t="s">
        <v>757</v>
      </c>
      <c r="AK28" s="1097" t="s">
        <v>757</v>
      </c>
      <c r="AL28" s="1097" t="s">
        <v>757</v>
      </c>
      <c r="AM28" s="1097" t="s">
        <v>757</v>
      </c>
      <c r="AN28" s="1097" t="s">
        <v>757</v>
      </c>
      <c r="AO28" s="1097" t="s">
        <v>757</v>
      </c>
      <c r="AP28" s="1097" t="s">
        <v>757</v>
      </c>
      <c r="AQ28" s="1097" t="s">
        <v>757</v>
      </c>
      <c r="AR28" s="1097" t="s">
        <v>757</v>
      </c>
      <c r="AS28" s="1097" t="s">
        <v>757</v>
      </c>
      <c r="AT28" s="1097" t="s">
        <v>757</v>
      </c>
      <c r="AU28" s="1098" t="s">
        <v>757</v>
      </c>
    </row>
    <row r="29" spans="1:47" x14ac:dyDescent="0.35">
      <c r="A29" s="16" t="s">
        <v>70</v>
      </c>
      <c r="B29" s="8">
        <v>547</v>
      </c>
      <c r="C29" s="17" t="s">
        <v>21</v>
      </c>
      <c r="D29" s="1093" t="s">
        <v>757</v>
      </c>
      <c r="E29" s="1499" t="s">
        <v>757</v>
      </c>
      <c r="F29" s="1094" t="s">
        <v>757</v>
      </c>
      <c r="G29" s="1094" t="s">
        <v>757</v>
      </c>
      <c r="H29" s="1499" t="s">
        <v>757</v>
      </c>
      <c r="I29" s="1095" t="s">
        <v>757</v>
      </c>
      <c r="J29" s="79"/>
      <c r="K29" s="1096" t="s">
        <v>757</v>
      </c>
      <c r="L29" s="1097" t="s">
        <v>757</v>
      </c>
      <c r="M29" s="1097" t="s">
        <v>757</v>
      </c>
      <c r="N29" s="1097" t="s">
        <v>757</v>
      </c>
      <c r="O29" s="1097" t="s">
        <v>757</v>
      </c>
      <c r="P29" s="1097" t="s">
        <v>757</v>
      </c>
      <c r="Q29" s="1097" t="s">
        <v>757</v>
      </c>
      <c r="R29" s="1097" t="s">
        <v>757</v>
      </c>
      <c r="S29" s="1097" t="s">
        <v>757</v>
      </c>
      <c r="T29" s="1097" t="s">
        <v>757</v>
      </c>
      <c r="U29" s="1097" t="s">
        <v>757</v>
      </c>
      <c r="V29" s="1097" t="s">
        <v>757</v>
      </c>
      <c r="W29" s="1434" t="s">
        <v>757</v>
      </c>
      <c r="X29" s="1097" t="s">
        <v>757</v>
      </c>
      <c r="Y29" s="1097" t="s">
        <v>757</v>
      </c>
      <c r="Z29" s="1097" t="s">
        <v>757</v>
      </c>
      <c r="AA29" s="1097" t="s">
        <v>757</v>
      </c>
      <c r="AB29" s="1097" t="s">
        <v>757</v>
      </c>
      <c r="AC29" s="1097" t="s">
        <v>757</v>
      </c>
      <c r="AD29" s="1097" t="s">
        <v>757</v>
      </c>
      <c r="AE29" s="1097" t="s">
        <v>757</v>
      </c>
      <c r="AF29" s="1097" t="s">
        <v>757</v>
      </c>
      <c r="AG29" s="1097" t="s">
        <v>757</v>
      </c>
      <c r="AH29" s="1098" t="s">
        <v>757</v>
      </c>
      <c r="AI29" s="79"/>
      <c r="AJ29" s="1096" t="s">
        <v>757</v>
      </c>
      <c r="AK29" s="1097" t="s">
        <v>757</v>
      </c>
      <c r="AL29" s="1097" t="s">
        <v>757</v>
      </c>
      <c r="AM29" s="1097" t="s">
        <v>757</v>
      </c>
      <c r="AN29" s="1097" t="s">
        <v>757</v>
      </c>
      <c r="AO29" s="1097" t="s">
        <v>757</v>
      </c>
      <c r="AP29" s="1097" t="s">
        <v>757</v>
      </c>
      <c r="AQ29" s="1097" t="s">
        <v>757</v>
      </c>
      <c r="AR29" s="1097" t="s">
        <v>757</v>
      </c>
      <c r="AS29" s="1097" t="s">
        <v>757</v>
      </c>
      <c r="AT29" s="1097" t="s">
        <v>757</v>
      </c>
      <c r="AU29" s="1098" t="s">
        <v>757</v>
      </c>
    </row>
    <row r="30" spans="1:47" x14ac:dyDescent="0.35">
      <c r="A30" s="16" t="s">
        <v>70</v>
      </c>
      <c r="B30" s="8">
        <v>555</v>
      </c>
      <c r="C30" s="17" t="s">
        <v>3</v>
      </c>
      <c r="D30" s="1093" t="s">
        <v>757</v>
      </c>
      <c r="E30" s="1499" t="s">
        <v>757</v>
      </c>
      <c r="F30" s="1094" t="s">
        <v>757</v>
      </c>
      <c r="G30" s="1094" t="s">
        <v>757</v>
      </c>
      <c r="H30" s="1499" t="s">
        <v>757</v>
      </c>
      <c r="I30" s="1095" t="s">
        <v>757</v>
      </c>
      <c r="J30" s="79"/>
      <c r="K30" s="1096" t="s">
        <v>757</v>
      </c>
      <c r="L30" s="1097" t="s">
        <v>757</v>
      </c>
      <c r="M30" s="1097" t="s">
        <v>757</v>
      </c>
      <c r="N30" s="1097" t="s">
        <v>757</v>
      </c>
      <c r="O30" s="1097" t="s">
        <v>757</v>
      </c>
      <c r="P30" s="1097" t="s">
        <v>757</v>
      </c>
      <c r="Q30" s="1097" t="s">
        <v>757</v>
      </c>
      <c r="R30" s="1097" t="s">
        <v>757</v>
      </c>
      <c r="S30" s="1097" t="s">
        <v>757</v>
      </c>
      <c r="T30" s="1097" t="s">
        <v>757</v>
      </c>
      <c r="U30" s="1097" t="s">
        <v>757</v>
      </c>
      <c r="V30" s="1097" t="s">
        <v>757</v>
      </c>
      <c r="W30" s="1434" t="s">
        <v>757</v>
      </c>
      <c r="X30" s="1097" t="s">
        <v>757</v>
      </c>
      <c r="Y30" s="1097" t="s">
        <v>757</v>
      </c>
      <c r="Z30" s="1097" t="s">
        <v>757</v>
      </c>
      <c r="AA30" s="1097" t="s">
        <v>757</v>
      </c>
      <c r="AB30" s="1097" t="s">
        <v>757</v>
      </c>
      <c r="AC30" s="1097" t="s">
        <v>757</v>
      </c>
      <c r="AD30" s="1097" t="s">
        <v>757</v>
      </c>
      <c r="AE30" s="1097" t="s">
        <v>757</v>
      </c>
      <c r="AF30" s="1097" t="s">
        <v>757</v>
      </c>
      <c r="AG30" s="1097" t="s">
        <v>757</v>
      </c>
      <c r="AH30" s="1098" t="s">
        <v>757</v>
      </c>
      <c r="AI30" s="79"/>
      <c r="AJ30" s="1096" t="s">
        <v>757</v>
      </c>
      <c r="AK30" s="1097" t="s">
        <v>757</v>
      </c>
      <c r="AL30" s="1097" t="s">
        <v>757</v>
      </c>
      <c r="AM30" s="1097" t="s">
        <v>757</v>
      </c>
      <c r="AN30" s="1097" t="s">
        <v>757</v>
      </c>
      <c r="AO30" s="1097" t="s">
        <v>757</v>
      </c>
      <c r="AP30" s="1097" t="s">
        <v>757</v>
      </c>
      <c r="AQ30" s="1097" t="s">
        <v>757</v>
      </c>
      <c r="AR30" s="1097" t="s">
        <v>757</v>
      </c>
      <c r="AS30" s="1097" t="s">
        <v>757</v>
      </c>
      <c r="AT30" s="1097" t="s">
        <v>757</v>
      </c>
      <c r="AU30" s="1098" t="s">
        <v>757</v>
      </c>
    </row>
    <row r="31" spans="1:47" x14ac:dyDescent="0.35">
      <c r="A31" s="16" t="s">
        <v>70</v>
      </c>
      <c r="B31" s="8" t="s">
        <v>58</v>
      </c>
      <c r="C31" s="5" t="s">
        <v>87</v>
      </c>
      <c r="D31" s="1093" t="s">
        <v>757</v>
      </c>
      <c r="E31" s="1499" t="s">
        <v>757</v>
      </c>
      <c r="F31" s="1094" t="s">
        <v>757</v>
      </c>
      <c r="G31" s="1094" t="s">
        <v>757</v>
      </c>
      <c r="H31" s="1499" t="s">
        <v>757</v>
      </c>
      <c r="I31" s="1095" t="s">
        <v>757</v>
      </c>
      <c r="J31" s="79"/>
      <c r="K31" s="1096" t="s">
        <v>757</v>
      </c>
      <c r="L31" s="1097" t="s">
        <v>757</v>
      </c>
      <c r="M31" s="1097" t="s">
        <v>757</v>
      </c>
      <c r="N31" s="1097" t="s">
        <v>757</v>
      </c>
      <c r="O31" s="1097" t="s">
        <v>757</v>
      </c>
      <c r="P31" s="1097" t="s">
        <v>757</v>
      </c>
      <c r="Q31" s="1097" t="s">
        <v>757</v>
      </c>
      <c r="R31" s="1097" t="s">
        <v>757</v>
      </c>
      <c r="S31" s="1097" t="s">
        <v>757</v>
      </c>
      <c r="T31" s="1097" t="s">
        <v>757</v>
      </c>
      <c r="U31" s="1097" t="s">
        <v>757</v>
      </c>
      <c r="V31" s="1097" t="s">
        <v>757</v>
      </c>
      <c r="W31" s="1434" t="s">
        <v>757</v>
      </c>
      <c r="X31" s="1097" t="s">
        <v>757</v>
      </c>
      <c r="Y31" s="1097" t="s">
        <v>757</v>
      </c>
      <c r="Z31" s="1097" t="s">
        <v>757</v>
      </c>
      <c r="AA31" s="1097" t="s">
        <v>757</v>
      </c>
      <c r="AB31" s="1097" t="s">
        <v>757</v>
      </c>
      <c r="AC31" s="1097" t="s">
        <v>757</v>
      </c>
      <c r="AD31" s="1097" t="s">
        <v>757</v>
      </c>
      <c r="AE31" s="1097" t="s">
        <v>757</v>
      </c>
      <c r="AF31" s="1097" t="s">
        <v>757</v>
      </c>
      <c r="AG31" s="1097" t="s">
        <v>757</v>
      </c>
      <c r="AH31" s="1098" t="s">
        <v>757</v>
      </c>
      <c r="AI31" s="79"/>
      <c r="AJ31" s="1096" t="s">
        <v>757</v>
      </c>
      <c r="AK31" s="1097" t="s">
        <v>757</v>
      </c>
      <c r="AL31" s="1097" t="s">
        <v>757</v>
      </c>
      <c r="AM31" s="1097" t="s">
        <v>757</v>
      </c>
      <c r="AN31" s="1097" t="s">
        <v>757</v>
      </c>
      <c r="AO31" s="1097" t="s">
        <v>757</v>
      </c>
      <c r="AP31" s="1097" t="s">
        <v>757</v>
      </c>
      <c r="AQ31" s="1097" t="s">
        <v>757</v>
      </c>
      <c r="AR31" s="1097" t="s">
        <v>757</v>
      </c>
      <c r="AS31" s="1097" t="s">
        <v>757</v>
      </c>
      <c r="AT31" s="1097" t="s">
        <v>757</v>
      </c>
      <c r="AU31" s="1098" t="s">
        <v>757</v>
      </c>
    </row>
    <row r="32" spans="1:47" x14ac:dyDescent="0.35">
      <c r="A32" s="16" t="s">
        <v>70</v>
      </c>
      <c r="B32" s="8" t="s">
        <v>58</v>
      </c>
      <c r="C32" s="5" t="s">
        <v>88</v>
      </c>
      <c r="D32" s="1093" t="s">
        <v>757</v>
      </c>
      <c r="E32" s="1499" t="s">
        <v>757</v>
      </c>
      <c r="F32" s="1094" t="s">
        <v>757</v>
      </c>
      <c r="G32" s="1094" t="s">
        <v>757</v>
      </c>
      <c r="H32" s="1499" t="s">
        <v>757</v>
      </c>
      <c r="I32" s="1095" t="s">
        <v>757</v>
      </c>
      <c r="J32" s="79"/>
      <c r="K32" s="1096" t="s">
        <v>757</v>
      </c>
      <c r="L32" s="1097" t="s">
        <v>757</v>
      </c>
      <c r="M32" s="1097" t="s">
        <v>757</v>
      </c>
      <c r="N32" s="1097" t="s">
        <v>757</v>
      </c>
      <c r="O32" s="1097" t="s">
        <v>757</v>
      </c>
      <c r="P32" s="1097" t="s">
        <v>757</v>
      </c>
      <c r="Q32" s="1097" t="s">
        <v>757</v>
      </c>
      <c r="R32" s="1097" t="s">
        <v>757</v>
      </c>
      <c r="S32" s="1097" t="s">
        <v>757</v>
      </c>
      <c r="T32" s="1097" t="s">
        <v>757</v>
      </c>
      <c r="U32" s="1097" t="s">
        <v>757</v>
      </c>
      <c r="V32" s="1097" t="s">
        <v>757</v>
      </c>
      <c r="W32" s="1434" t="s">
        <v>757</v>
      </c>
      <c r="X32" s="1097" t="s">
        <v>757</v>
      </c>
      <c r="Y32" s="1097" t="s">
        <v>757</v>
      </c>
      <c r="Z32" s="1097" t="s">
        <v>757</v>
      </c>
      <c r="AA32" s="1097" t="s">
        <v>757</v>
      </c>
      <c r="AB32" s="1097" t="s">
        <v>757</v>
      </c>
      <c r="AC32" s="1097" t="s">
        <v>757</v>
      </c>
      <c r="AD32" s="1097" t="s">
        <v>757</v>
      </c>
      <c r="AE32" s="1097" t="s">
        <v>757</v>
      </c>
      <c r="AF32" s="1097" t="s">
        <v>757</v>
      </c>
      <c r="AG32" s="1097" t="s">
        <v>757</v>
      </c>
      <c r="AH32" s="1098" t="s">
        <v>757</v>
      </c>
      <c r="AI32" s="79"/>
      <c r="AJ32" s="1096" t="s">
        <v>757</v>
      </c>
      <c r="AK32" s="1097" t="s">
        <v>757</v>
      </c>
      <c r="AL32" s="1097" t="s">
        <v>757</v>
      </c>
      <c r="AM32" s="1097" t="s">
        <v>757</v>
      </c>
      <c r="AN32" s="1097" t="s">
        <v>757</v>
      </c>
      <c r="AO32" s="1097" t="s">
        <v>757</v>
      </c>
      <c r="AP32" s="1097" t="s">
        <v>757</v>
      </c>
      <c r="AQ32" s="1097" t="s">
        <v>757</v>
      </c>
      <c r="AR32" s="1097" t="s">
        <v>757</v>
      </c>
      <c r="AS32" s="1097" t="s">
        <v>757</v>
      </c>
      <c r="AT32" s="1097" t="s">
        <v>757</v>
      </c>
      <c r="AU32" s="1098" t="s">
        <v>757</v>
      </c>
    </row>
    <row r="33" spans="1:47" x14ac:dyDescent="0.35">
      <c r="A33" s="16" t="s">
        <v>70</v>
      </c>
      <c r="B33" s="8" t="s">
        <v>58</v>
      </c>
      <c r="C33" s="17" t="s">
        <v>17</v>
      </c>
      <c r="D33" s="1093" t="s">
        <v>757</v>
      </c>
      <c r="E33" s="1499" t="s">
        <v>757</v>
      </c>
      <c r="F33" s="1094" t="s">
        <v>757</v>
      </c>
      <c r="G33" s="1094" t="s">
        <v>757</v>
      </c>
      <c r="H33" s="1499" t="s">
        <v>757</v>
      </c>
      <c r="I33" s="1095" t="s">
        <v>757</v>
      </c>
      <c r="J33" s="79"/>
      <c r="K33" s="1096" t="s">
        <v>757</v>
      </c>
      <c r="L33" s="1097" t="s">
        <v>757</v>
      </c>
      <c r="M33" s="1097" t="s">
        <v>757</v>
      </c>
      <c r="N33" s="1097" t="s">
        <v>757</v>
      </c>
      <c r="O33" s="1097" t="s">
        <v>757</v>
      </c>
      <c r="P33" s="1097" t="s">
        <v>757</v>
      </c>
      <c r="Q33" s="1097" t="s">
        <v>757</v>
      </c>
      <c r="R33" s="1097" t="s">
        <v>757</v>
      </c>
      <c r="S33" s="1097" t="s">
        <v>757</v>
      </c>
      <c r="T33" s="1097" t="s">
        <v>757</v>
      </c>
      <c r="U33" s="1097" t="s">
        <v>757</v>
      </c>
      <c r="V33" s="1097" t="s">
        <v>757</v>
      </c>
      <c r="W33" s="1434" t="s">
        <v>757</v>
      </c>
      <c r="X33" s="1097" t="s">
        <v>757</v>
      </c>
      <c r="Y33" s="1097" t="s">
        <v>757</v>
      </c>
      <c r="Z33" s="1097" t="s">
        <v>757</v>
      </c>
      <c r="AA33" s="1097" t="s">
        <v>757</v>
      </c>
      <c r="AB33" s="1097" t="s">
        <v>757</v>
      </c>
      <c r="AC33" s="1097" t="s">
        <v>757</v>
      </c>
      <c r="AD33" s="1097" t="s">
        <v>757</v>
      </c>
      <c r="AE33" s="1097" t="s">
        <v>757</v>
      </c>
      <c r="AF33" s="1097" t="s">
        <v>757</v>
      </c>
      <c r="AG33" s="1097" t="s">
        <v>757</v>
      </c>
      <c r="AH33" s="1098" t="s">
        <v>757</v>
      </c>
      <c r="AI33" s="79"/>
      <c r="AJ33" s="1096" t="s">
        <v>757</v>
      </c>
      <c r="AK33" s="1097" t="s">
        <v>757</v>
      </c>
      <c r="AL33" s="1097" t="s">
        <v>757</v>
      </c>
      <c r="AM33" s="1097" t="s">
        <v>757</v>
      </c>
      <c r="AN33" s="1097" t="s">
        <v>757</v>
      </c>
      <c r="AO33" s="1097" t="s">
        <v>757</v>
      </c>
      <c r="AP33" s="1097" t="s">
        <v>757</v>
      </c>
      <c r="AQ33" s="1097" t="s">
        <v>757</v>
      </c>
      <c r="AR33" s="1097" t="s">
        <v>757</v>
      </c>
      <c r="AS33" s="1097" t="s">
        <v>757</v>
      </c>
      <c r="AT33" s="1097" t="s">
        <v>757</v>
      </c>
      <c r="AU33" s="1098" t="s">
        <v>757</v>
      </c>
    </row>
    <row r="34" spans="1:47" x14ac:dyDescent="0.35">
      <c r="A34" s="16" t="s">
        <v>70</v>
      </c>
      <c r="B34" s="8" t="s">
        <v>58</v>
      </c>
      <c r="C34" s="17" t="s">
        <v>18</v>
      </c>
      <c r="D34" s="1093" t="s">
        <v>757</v>
      </c>
      <c r="E34" s="1499" t="s">
        <v>757</v>
      </c>
      <c r="F34" s="1094" t="s">
        <v>757</v>
      </c>
      <c r="G34" s="1094" t="s">
        <v>757</v>
      </c>
      <c r="H34" s="1499" t="s">
        <v>757</v>
      </c>
      <c r="I34" s="1095" t="s">
        <v>757</v>
      </c>
      <c r="J34" s="79"/>
      <c r="K34" s="1096" t="s">
        <v>757</v>
      </c>
      <c r="L34" s="1097" t="s">
        <v>757</v>
      </c>
      <c r="M34" s="1097" t="s">
        <v>757</v>
      </c>
      <c r="N34" s="1097" t="s">
        <v>757</v>
      </c>
      <c r="O34" s="1097" t="s">
        <v>757</v>
      </c>
      <c r="P34" s="1097" t="s">
        <v>757</v>
      </c>
      <c r="Q34" s="1097" t="s">
        <v>757</v>
      </c>
      <c r="R34" s="1097" t="s">
        <v>757</v>
      </c>
      <c r="S34" s="1097" t="s">
        <v>757</v>
      </c>
      <c r="T34" s="1097" t="s">
        <v>757</v>
      </c>
      <c r="U34" s="1097" t="s">
        <v>757</v>
      </c>
      <c r="V34" s="1097" t="s">
        <v>757</v>
      </c>
      <c r="W34" s="1434" t="s">
        <v>757</v>
      </c>
      <c r="X34" s="1097" t="s">
        <v>757</v>
      </c>
      <c r="Y34" s="1097" t="s">
        <v>757</v>
      </c>
      <c r="Z34" s="1097" t="s">
        <v>757</v>
      </c>
      <c r="AA34" s="1097" t="s">
        <v>757</v>
      </c>
      <c r="AB34" s="1097" t="s">
        <v>757</v>
      </c>
      <c r="AC34" s="1097" t="s">
        <v>757</v>
      </c>
      <c r="AD34" s="1097" t="s">
        <v>757</v>
      </c>
      <c r="AE34" s="1097" t="s">
        <v>757</v>
      </c>
      <c r="AF34" s="1097" t="s">
        <v>757</v>
      </c>
      <c r="AG34" s="1097" t="s">
        <v>757</v>
      </c>
      <c r="AH34" s="1098" t="s">
        <v>757</v>
      </c>
      <c r="AI34" s="79"/>
      <c r="AJ34" s="1096" t="s">
        <v>757</v>
      </c>
      <c r="AK34" s="1097" t="s">
        <v>757</v>
      </c>
      <c r="AL34" s="1097" t="s">
        <v>757</v>
      </c>
      <c r="AM34" s="1097" t="s">
        <v>757</v>
      </c>
      <c r="AN34" s="1097" t="s">
        <v>757</v>
      </c>
      <c r="AO34" s="1097" t="s">
        <v>757</v>
      </c>
      <c r="AP34" s="1097" t="s">
        <v>757</v>
      </c>
      <c r="AQ34" s="1097" t="s">
        <v>757</v>
      </c>
      <c r="AR34" s="1097" t="s">
        <v>757</v>
      </c>
      <c r="AS34" s="1097" t="s">
        <v>757</v>
      </c>
      <c r="AT34" s="1097" t="s">
        <v>757</v>
      </c>
      <c r="AU34" s="1098" t="s">
        <v>757</v>
      </c>
    </row>
    <row r="35" spans="1:47" x14ac:dyDescent="0.35">
      <c r="A35" s="16" t="s">
        <v>70</v>
      </c>
      <c r="B35" s="8" t="s">
        <v>58</v>
      </c>
      <c r="C35" s="17" t="s">
        <v>49</v>
      </c>
      <c r="D35" s="1093" t="s">
        <v>757</v>
      </c>
      <c r="E35" s="1499" t="s">
        <v>757</v>
      </c>
      <c r="F35" s="1094" t="s">
        <v>757</v>
      </c>
      <c r="G35" s="1094" t="s">
        <v>757</v>
      </c>
      <c r="H35" s="1499" t="s">
        <v>757</v>
      </c>
      <c r="I35" s="1095" t="s">
        <v>757</v>
      </c>
      <c r="J35" s="79"/>
      <c r="K35" s="1096" t="s">
        <v>757</v>
      </c>
      <c r="L35" s="1097" t="s">
        <v>757</v>
      </c>
      <c r="M35" s="1097" t="s">
        <v>757</v>
      </c>
      <c r="N35" s="1097" t="s">
        <v>757</v>
      </c>
      <c r="O35" s="1097" t="s">
        <v>757</v>
      </c>
      <c r="P35" s="1097" t="s">
        <v>757</v>
      </c>
      <c r="Q35" s="1097" t="s">
        <v>757</v>
      </c>
      <c r="R35" s="1097" t="s">
        <v>757</v>
      </c>
      <c r="S35" s="1097" t="s">
        <v>757</v>
      </c>
      <c r="T35" s="1097" t="s">
        <v>757</v>
      </c>
      <c r="U35" s="1097" t="s">
        <v>757</v>
      </c>
      <c r="V35" s="1097" t="s">
        <v>757</v>
      </c>
      <c r="W35" s="1434" t="s">
        <v>757</v>
      </c>
      <c r="X35" s="1097" t="s">
        <v>757</v>
      </c>
      <c r="Y35" s="1097" t="s">
        <v>757</v>
      </c>
      <c r="Z35" s="1097" t="s">
        <v>757</v>
      </c>
      <c r="AA35" s="1097" t="s">
        <v>757</v>
      </c>
      <c r="AB35" s="1097" t="s">
        <v>757</v>
      </c>
      <c r="AC35" s="1097" t="s">
        <v>757</v>
      </c>
      <c r="AD35" s="1097" t="s">
        <v>757</v>
      </c>
      <c r="AE35" s="1097" t="s">
        <v>757</v>
      </c>
      <c r="AF35" s="1097" t="s">
        <v>757</v>
      </c>
      <c r="AG35" s="1097" t="s">
        <v>757</v>
      </c>
      <c r="AH35" s="1098" t="s">
        <v>757</v>
      </c>
      <c r="AI35" s="79"/>
      <c r="AJ35" s="1096" t="s">
        <v>757</v>
      </c>
      <c r="AK35" s="1097" t="s">
        <v>757</v>
      </c>
      <c r="AL35" s="1097" t="s">
        <v>757</v>
      </c>
      <c r="AM35" s="1097" t="s">
        <v>757</v>
      </c>
      <c r="AN35" s="1097" t="s">
        <v>757</v>
      </c>
      <c r="AO35" s="1097" t="s">
        <v>757</v>
      </c>
      <c r="AP35" s="1097" t="s">
        <v>757</v>
      </c>
      <c r="AQ35" s="1097" t="s">
        <v>757</v>
      </c>
      <c r="AR35" s="1097" t="s">
        <v>757</v>
      </c>
      <c r="AS35" s="1097" t="s">
        <v>757</v>
      </c>
      <c r="AT35" s="1097" t="s">
        <v>757</v>
      </c>
      <c r="AU35" s="1098" t="s">
        <v>757</v>
      </c>
    </row>
    <row r="36" spans="1:47" x14ac:dyDescent="0.35">
      <c r="A36" s="16" t="s">
        <v>70</v>
      </c>
      <c r="B36" s="8" t="s">
        <v>58</v>
      </c>
      <c r="C36" s="17" t="s">
        <v>19</v>
      </c>
      <c r="D36" s="1093" t="s">
        <v>757</v>
      </c>
      <c r="E36" s="1499" t="s">
        <v>757</v>
      </c>
      <c r="F36" s="1094" t="s">
        <v>757</v>
      </c>
      <c r="G36" s="1094" t="s">
        <v>757</v>
      </c>
      <c r="H36" s="1499" t="s">
        <v>757</v>
      </c>
      <c r="I36" s="1095" t="s">
        <v>757</v>
      </c>
      <c r="J36" s="79"/>
      <c r="K36" s="1096" t="s">
        <v>757</v>
      </c>
      <c r="L36" s="1097" t="s">
        <v>757</v>
      </c>
      <c r="M36" s="1097" t="s">
        <v>757</v>
      </c>
      <c r="N36" s="1097" t="s">
        <v>757</v>
      </c>
      <c r="O36" s="1097" t="s">
        <v>757</v>
      </c>
      <c r="P36" s="1097" t="s">
        <v>757</v>
      </c>
      <c r="Q36" s="1097" t="s">
        <v>757</v>
      </c>
      <c r="R36" s="1097" t="s">
        <v>757</v>
      </c>
      <c r="S36" s="1097" t="s">
        <v>757</v>
      </c>
      <c r="T36" s="1097" t="s">
        <v>757</v>
      </c>
      <c r="U36" s="1097" t="s">
        <v>757</v>
      </c>
      <c r="V36" s="1097" t="s">
        <v>757</v>
      </c>
      <c r="W36" s="1434" t="s">
        <v>757</v>
      </c>
      <c r="X36" s="1097" t="s">
        <v>757</v>
      </c>
      <c r="Y36" s="1097" t="s">
        <v>757</v>
      </c>
      <c r="Z36" s="1097" t="s">
        <v>757</v>
      </c>
      <c r="AA36" s="1097" t="s">
        <v>757</v>
      </c>
      <c r="AB36" s="1097" t="s">
        <v>757</v>
      </c>
      <c r="AC36" s="1097" t="s">
        <v>757</v>
      </c>
      <c r="AD36" s="1097" t="s">
        <v>757</v>
      </c>
      <c r="AE36" s="1097" t="s">
        <v>757</v>
      </c>
      <c r="AF36" s="1097" t="s">
        <v>757</v>
      </c>
      <c r="AG36" s="1097" t="s">
        <v>757</v>
      </c>
      <c r="AH36" s="1098" t="s">
        <v>757</v>
      </c>
      <c r="AI36" s="79"/>
      <c r="AJ36" s="1096" t="s">
        <v>757</v>
      </c>
      <c r="AK36" s="1097" t="s">
        <v>757</v>
      </c>
      <c r="AL36" s="1097" t="s">
        <v>757</v>
      </c>
      <c r="AM36" s="1097" t="s">
        <v>757</v>
      </c>
      <c r="AN36" s="1097" t="s">
        <v>757</v>
      </c>
      <c r="AO36" s="1097" t="s">
        <v>757</v>
      </c>
      <c r="AP36" s="1097" t="s">
        <v>757</v>
      </c>
      <c r="AQ36" s="1097" t="s">
        <v>757</v>
      </c>
      <c r="AR36" s="1097" t="s">
        <v>757</v>
      </c>
      <c r="AS36" s="1097" t="s">
        <v>757</v>
      </c>
      <c r="AT36" s="1097" t="s">
        <v>757</v>
      </c>
      <c r="AU36" s="1098" t="s">
        <v>757</v>
      </c>
    </row>
    <row r="37" spans="1:47" x14ac:dyDescent="0.35">
      <c r="A37" s="16" t="s">
        <v>70</v>
      </c>
      <c r="B37" s="8" t="s">
        <v>58</v>
      </c>
      <c r="C37" s="17" t="s">
        <v>697</v>
      </c>
      <c r="D37" s="1093" t="s">
        <v>757</v>
      </c>
      <c r="E37" s="1499" t="s">
        <v>757</v>
      </c>
      <c r="F37" s="1094" t="s">
        <v>757</v>
      </c>
      <c r="G37" s="1094" t="s">
        <v>757</v>
      </c>
      <c r="H37" s="1499" t="s">
        <v>757</v>
      </c>
      <c r="I37" s="1095" t="s">
        <v>757</v>
      </c>
      <c r="J37" s="79"/>
      <c r="K37" s="1096" t="s">
        <v>757</v>
      </c>
      <c r="L37" s="1097" t="s">
        <v>757</v>
      </c>
      <c r="M37" s="1097" t="s">
        <v>757</v>
      </c>
      <c r="N37" s="1097" t="s">
        <v>757</v>
      </c>
      <c r="O37" s="1097" t="s">
        <v>757</v>
      </c>
      <c r="P37" s="1097" t="s">
        <v>757</v>
      </c>
      <c r="Q37" s="1097" t="s">
        <v>757</v>
      </c>
      <c r="R37" s="1097" t="s">
        <v>757</v>
      </c>
      <c r="S37" s="1097" t="s">
        <v>757</v>
      </c>
      <c r="T37" s="1097" t="s">
        <v>757</v>
      </c>
      <c r="U37" s="1097" t="s">
        <v>757</v>
      </c>
      <c r="V37" s="1097" t="s">
        <v>757</v>
      </c>
      <c r="W37" s="1434" t="s">
        <v>757</v>
      </c>
      <c r="X37" s="1097" t="s">
        <v>757</v>
      </c>
      <c r="Y37" s="1097" t="s">
        <v>757</v>
      </c>
      <c r="Z37" s="1097" t="s">
        <v>757</v>
      </c>
      <c r="AA37" s="1097" t="s">
        <v>757</v>
      </c>
      <c r="AB37" s="1097" t="s">
        <v>757</v>
      </c>
      <c r="AC37" s="1097" t="s">
        <v>757</v>
      </c>
      <c r="AD37" s="1097" t="s">
        <v>757</v>
      </c>
      <c r="AE37" s="1097" t="s">
        <v>757</v>
      </c>
      <c r="AF37" s="1097" t="s">
        <v>757</v>
      </c>
      <c r="AG37" s="1097" t="s">
        <v>757</v>
      </c>
      <c r="AH37" s="1098" t="s">
        <v>757</v>
      </c>
      <c r="AI37" s="79"/>
      <c r="AJ37" s="1096" t="s">
        <v>757</v>
      </c>
      <c r="AK37" s="1097" t="s">
        <v>757</v>
      </c>
      <c r="AL37" s="1097" t="s">
        <v>757</v>
      </c>
      <c r="AM37" s="1097" t="s">
        <v>757</v>
      </c>
      <c r="AN37" s="1097" t="s">
        <v>757</v>
      </c>
      <c r="AO37" s="1097" t="s">
        <v>757</v>
      </c>
      <c r="AP37" s="1097" t="s">
        <v>757</v>
      </c>
      <c r="AQ37" s="1097" t="s">
        <v>757</v>
      </c>
      <c r="AR37" s="1097" t="s">
        <v>757</v>
      </c>
      <c r="AS37" s="1097" t="s">
        <v>757</v>
      </c>
      <c r="AT37" s="1097" t="s">
        <v>757</v>
      </c>
      <c r="AU37" s="1098" t="s">
        <v>757</v>
      </c>
    </row>
    <row r="38" spans="1:47" x14ac:dyDescent="0.35">
      <c r="A38" s="16" t="s">
        <v>70</v>
      </c>
      <c r="B38" s="8" t="s">
        <v>58</v>
      </c>
      <c r="C38" s="17" t="s">
        <v>698</v>
      </c>
      <c r="D38" s="1093" t="s">
        <v>757</v>
      </c>
      <c r="E38" s="1499" t="s">
        <v>757</v>
      </c>
      <c r="F38" s="1094" t="s">
        <v>757</v>
      </c>
      <c r="G38" s="1094" t="s">
        <v>757</v>
      </c>
      <c r="H38" s="1499" t="s">
        <v>757</v>
      </c>
      <c r="I38" s="1095" t="s">
        <v>757</v>
      </c>
      <c r="J38" s="79"/>
      <c r="K38" s="1096" t="s">
        <v>757</v>
      </c>
      <c r="L38" s="1097" t="s">
        <v>757</v>
      </c>
      <c r="M38" s="1097" t="s">
        <v>757</v>
      </c>
      <c r="N38" s="1097" t="s">
        <v>757</v>
      </c>
      <c r="O38" s="1097" t="s">
        <v>757</v>
      </c>
      <c r="P38" s="1097" t="s">
        <v>757</v>
      </c>
      <c r="Q38" s="1097" t="s">
        <v>757</v>
      </c>
      <c r="R38" s="1097" t="s">
        <v>757</v>
      </c>
      <c r="S38" s="1097" t="s">
        <v>757</v>
      </c>
      <c r="T38" s="1097" t="s">
        <v>757</v>
      </c>
      <c r="U38" s="1097" t="s">
        <v>757</v>
      </c>
      <c r="V38" s="1097" t="s">
        <v>757</v>
      </c>
      <c r="W38" s="1434" t="s">
        <v>757</v>
      </c>
      <c r="X38" s="1097" t="s">
        <v>757</v>
      </c>
      <c r="Y38" s="1097" t="s">
        <v>757</v>
      </c>
      <c r="Z38" s="1097" t="s">
        <v>757</v>
      </c>
      <c r="AA38" s="1097" t="s">
        <v>757</v>
      </c>
      <c r="AB38" s="1097" t="s">
        <v>757</v>
      </c>
      <c r="AC38" s="1097" t="s">
        <v>757</v>
      </c>
      <c r="AD38" s="1097" t="s">
        <v>757</v>
      </c>
      <c r="AE38" s="1097" t="s">
        <v>757</v>
      </c>
      <c r="AF38" s="1097" t="s">
        <v>757</v>
      </c>
      <c r="AG38" s="1097" t="s">
        <v>757</v>
      </c>
      <c r="AH38" s="1098" t="s">
        <v>757</v>
      </c>
      <c r="AI38" s="79"/>
      <c r="AJ38" s="1096" t="s">
        <v>757</v>
      </c>
      <c r="AK38" s="1097" t="s">
        <v>757</v>
      </c>
      <c r="AL38" s="1097" t="s">
        <v>757</v>
      </c>
      <c r="AM38" s="1097" t="s">
        <v>757</v>
      </c>
      <c r="AN38" s="1097" t="s">
        <v>757</v>
      </c>
      <c r="AO38" s="1097" t="s">
        <v>757</v>
      </c>
      <c r="AP38" s="1097" t="s">
        <v>757</v>
      </c>
      <c r="AQ38" s="1097" t="s">
        <v>757</v>
      </c>
      <c r="AR38" s="1097" t="s">
        <v>757</v>
      </c>
      <c r="AS38" s="1097" t="s">
        <v>757</v>
      </c>
      <c r="AT38" s="1097" t="s">
        <v>757</v>
      </c>
      <c r="AU38" s="1098" t="s">
        <v>757</v>
      </c>
    </row>
    <row r="39" spans="1:47" x14ac:dyDescent="0.35">
      <c r="A39" s="16" t="s">
        <v>70</v>
      </c>
      <c r="B39" s="8" t="s">
        <v>58</v>
      </c>
      <c r="C39" s="17" t="s">
        <v>41</v>
      </c>
      <c r="D39" s="1093" t="s">
        <v>757</v>
      </c>
      <c r="E39" s="1499" t="s">
        <v>757</v>
      </c>
      <c r="F39" s="1094" t="s">
        <v>757</v>
      </c>
      <c r="G39" s="1094" t="s">
        <v>757</v>
      </c>
      <c r="H39" s="1499" t="s">
        <v>757</v>
      </c>
      <c r="I39" s="1095" t="s">
        <v>757</v>
      </c>
      <c r="J39" s="79"/>
      <c r="K39" s="1096" t="s">
        <v>757</v>
      </c>
      <c r="L39" s="1097" t="s">
        <v>757</v>
      </c>
      <c r="M39" s="1097" t="s">
        <v>757</v>
      </c>
      <c r="N39" s="1097" t="s">
        <v>757</v>
      </c>
      <c r="O39" s="1097" t="s">
        <v>757</v>
      </c>
      <c r="P39" s="1097" t="s">
        <v>757</v>
      </c>
      <c r="Q39" s="1097" t="s">
        <v>757</v>
      </c>
      <c r="R39" s="1097" t="s">
        <v>757</v>
      </c>
      <c r="S39" s="1097" t="s">
        <v>757</v>
      </c>
      <c r="T39" s="1097" t="s">
        <v>757</v>
      </c>
      <c r="U39" s="1097" t="s">
        <v>757</v>
      </c>
      <c r="V39" s="1097" t="s">
        <v>757</v>
      </c>
      <c r="W39" s="1434" t="s">
        <v>757</v>
      </c>
      <c r="X39" s="1097" t="s">
        <v>757</v>
      </c>
      <c r="Y39" s="1097" t="s">
        <v>757</v>
      </c>
      <c r="Z39" s="1097" t="s">
        <v>757</v>
      </c>
      <c r="AA39" s="1097" t="s">
        <v>757</v>
      </c>
      <c r="AB39" s="1097" t="s">
        <v>757</v>
      </c>
      <c r="AC39" s="1097" t="s">
        <v>757</v>
      </c>
      <c r="AD39" s="1097" t="s">
        <v>757</v>
      </c>
      <c r="AE39" s="1097" t="s">
        <v>757</v>
      </c>
      <c r="AF39" s="1097" t="s">
        <v>757</v>
      </c>
      <c r="AG39" s="1097" t="s">
        <v>757</v>
      </c>
      <c r="AH39" s="1098" t="s">
        <v>757</v>
      </c>
      <c r="AI39" s="79"/>
      <c r="AJ39" s="1096" t="s">
        <v>757</v>
      </c>
      <c r="AK39" s="1097" t="s">
        <v>757</v>
      </c>
      <c r="AL39" s="1097" t="s">
        <v>757</v>
      </c>
      <c r="AM39" s="1097" t="s">
        <v>757</v>
      </c>
      <c r="AN39" s="1097" t="s">
        <v>757</v>
      </c>
      <c r="AO39" s="1097" t="s">
        <v>757</v>
      </c>
      <c r="AP39" s="1097" t="s">
        <v>757</v>
      </c>
      <c r="AQ39" s="1097" t="s">
        <v>757</v>
      </c>
      <c r="AR39" s="1097" t="s">
        <v>757</v>
      </c>
      <c r="AS39" s="1097" t="s">
        <v>757</v>
      </c>
      <c r="AT39" s="1097" t="s">
        <v>757</v>
      </c>
      <c r="AU39" s="1098" t="s">
        <v>757</v>
      </c>
    </row>
    <row r="40" spans="1:47" x14ac:dyDescent="0.35">
      <c r="A40" s="16" t="s">
        <v>70</v>
      </c>
      <c r="B40" s="8" t="s">
        <v>58</v>
      </c>
      <c r="C40" s="17" t="s">
        <v>8</v>
      </c>
      <c r="D40" s="1093" t="s">
        <v>757</v>
      </c>
      <c r="E40" s="1499" t="s">
        <v>757</v>
      </c>
      <c r="F40" s="1094" t="s">
        <v>757</v>
      </c>
      <c r="G40" s="1094" t="s">
        <v>757</v>
      </c>
      <c r="H40" s="1499" t="s">
        <v>757</v>
      </c>
      <c r="I40" s="1095" t="s">
        <v>757</v>
      </c>
      <c r="J40" s="79"/>
      <c r="K40" s="1096" t="s">
        <v>757</v>
      </c>
      <c r="L40" s="1097" t="s">
        <v>757</v>
      </c>
      <c r="M40" s="1097" t="s">
        <v>757</v>
      </c>
      <c r="N40" s="1097" t="s">
        <v>757</v>
      </c>
      <c r="O40" s="1097" t="s">
        <v>757</v>
      </c>
      <c r="P40" s="1097" t="s">
        <v>757</v>
      </c>
      <c r="Q40" s="1097" t="s">
        <v>757</v>
      </c>
      <c r="R40" s="1097" t="s">
        <v>757</v>
      </c>
      <c r="S40" s="1097" t="s">
        <v>757</v>
      </c>
      <c r="T40" s="1097" t="s">
        <v>757</v>
      </c>
      <c r="U40" s="1097" t="s">
        <v>757</v>
      </c>
      <c r="V40" s="1097" t="s">
        <v>757</v>
      </c>
      <c r="W40" s="1434" t="s">
        <v>757</v>
      </c>
      <c r="X40" s="1097" t="s">
        <v>757</v>
      </c>
      <c r="Y40" s="1097" t="s">
        <v>757</v>
      </c>
      <c r="Z40" s="1097" t="s">
        <v>757</v>
      </c>
      <c r="AA40" s="1097" t="s">
        <v>757</v>
      </c>
      <c r="AB40" s="1097" t="s">
        <v>757</v>
      </c>
      <c r="AC40" s="1097" t="s">
        <v>757</v>
      </c>
      <c r="AD40" s="1097" t="s">
        <v>757</v>
      </c>
      <c r="AE40" s="1097" t="s">
        <v>757</v>
      </c>
      <c r="AF40" s="1097" t="s">
        <v>757</v>
      </c>
      <c r="AG40" s="1097" t="s">
        <v>757</v>
      </c>
      <c r="AH40" s="1098" t="s">
        <v>757</v>
      </c>
      <c r="AI40" s="79"/>
      <c r="AJ40" s="1096" t="s">
        <v>757</v>
      </c>
      <c r="AK40" s="1097" t="s">
        <v>757</v>
      </c>
      <c r="AL40" s="1097" t="s">
        <v>757</v>
      </c>
      <c r="AM40" s="1097" t="s">
        <v>757</v>
      </c>
      <c r="AN40" s="1097" t="s">
        <v>757</v>
      </c>
      <c r="AO40" s="1097" t="s">
        <v>757</v>
      </c>
      <c r="AP40" s="1097" t="s">
        <v>757</v>
      </c>
      <c r="AQ40" s="1097" t="s">
        <v>757</v>
      </c>
      <c r="AR40" s="1097" t="s">
        <v>757</v>
      </c>
      <c r="AS40" s="1097" t="s">
        <v>757</v>
      </c>
      <c r="AT40" s="1097" t="s">
        <v>757</v>
      </c>
      <c r="AU40" s="1098" t="s">
        <v>757</v>
      </c>
    </row>
    <row r="41" spans="1:47" x14ac:dyDescent="0.35">
      <c r="A41" s="16" t="s">
        <v>70</v>
      </c>
      <c r="B41" s="8" t="s">
        <v>58</v>
      </c>
      <c r="C41" s="17" t="s">
        <v>9</v>
      </c>
      <c r="D41" s="1093" t="s">
        <v>757</v>
      </c>
      <c r="E41" s="1499" t="s">
        <v>757</v>
      </c>
      <c r="F41" s="1094" t="s">
        <v>757</v>
      </c>
      <c r="G41" s="1094" t="s">
        <v>757</v>
      </c>
      <c r="H41" s="1499" t="s">
        <v>757</v>
      </c>
      <c r="I41" s="1095" t="s">
        <v>757</v>
      </c>
      <c r="J41" s="79"/>
      <c r="K41" s="1096" t="s">
        <v>757</v>
      </c>
      <c r="L41" s="1097" t="s">
        <v>757</v>
      </c>
      <c r="M41" s="1097" t="s">
        <v>757</v>
      </c>
      <c r="N41" s="1097" t="s">
        <v>757</v>
      </c>
      <c r="O41" s="1097" t="s">
        <v>757</v>
      </c>
      <c r="P41" s="1097" t="s">
        <v>757</v>
      </c>
      <c r="Q41" s="1097" t="s">
        <v>757</v>
      </c>
      <c r="R41" s="1097" t="s">
        <v>757</v>
      </c>
      <c r="S41" s="1097" t="s">
        <v>757</v>
      </c>
      <c r="T41" s="1097" t="s">
        <v>757</v>
      </c>
      <c r="U41" s="1097" t="s">
        <v>757</v>
      </c>
      <c r="V41" s="1097" t="s">
        <v>757</v>
      </c>
      <c r="W41" s="1434" t="s">
        <v>757</v>
      </c>
      <c r="X41" s="1097" t="s">
        <v>757</v>
      </c>
      <c r="Y41" s="1097" t="s">
        <v>757</v>
      </c>
      <c r="Z41" s="1097" t="s">
        <v>757</v>
      </c>
      <c r="AA41" s="1097" t="s">
        <v>757</v>
      </c>
      <c r="AB41" s="1097" t="s">
        <v>757</v>
      </c>
      <c r="AC41" s="1097" t="s">
        <v>757</v>
      </c>
      <c r="AD41" s="1097" t="s">
        <v>757</v>
      </c>
      <c r="AE41" s="1097" t="s">
        <v>757</v>
      </c>
      <c r="AF41" s="1097" t="s">
        <v>757</v>
      </c>
      <c r="AG41" s="1097" t="s">
        <v>757</v>
      </c>
      <c r="AH41" s="1098" t="s">
        <v>757</v>
      </c>
      <c r="AI41" s="79"/>
      <c r="AJ41" s="1096" t="s">
        <v>757</v>
      </c>
      <c r="AK41" s="1097" t="s">
        <v>757</v>
      </c>
      <c r="AL41" s="1097" t="s">
        <v>757</v>
      </c>
      <c r="AM41" s="1097" t="s">
        <v>757</v>
      </c>
      <c r="AN41" s="1097" t="s">
        <v>757</v>
      </c>
      <c r="AO41" s="1097" t="s">
        <v>757</v>
      </c>
      <c r="AP41" s="1097" t="s">
        <v>757</v>
      </c>
      <c r="AQ41" s="1097" t="s">
        <v>757</v>
      </c>
      <c r="AR41" s="1097" t="s">
        <v>757</v>
      </c>
      <c r="AS41" s="1097" t="s">
        <v>757</v>
      </c>
      <c r="AT41" s="1097" t="s">
        <v>757</v>
      </c>
      <c r="AU41" s="1098" t="s">
        <v>757</v>
      </c>
    </row>
    <row r="42" spans="1:47" x14ac:dyDescent="0.35">
      <c r="A42" s="16" t="s">
        <v>70</v>
      </c>
      <c r="B42" s="8" t="s">
        <v>58</v>
      </c>
      <c r="C42" s="17" t="s">
        <v>693</v>
      </c>
      <c r="D42" s="1093" t="s">
        <v>757</v>
      </c>
      <c r="E42" s="1499" t="s">
        <v>757</v>
      </c>
      <c r="F42" s="1094" t="s">
        <v>757</v>
      </c>
      <c r="G42" s="1094" t="s">
        <v>757</v>
      </c>
      <c r="H42" s="1499" t="s">
        <v>757</v>
      </c>
      <c r="I42" s="1095" t="s">
        <v>757</v>
      </c>
      <c r="J42" s="79"/>
      <c r="K42" s="1096" t="s">
        <v>757</v>
      </c>
      <c r="L42" s="1097" t="s">
        <v>757</v>
      </c>
      <c r="M42" s="1097" t="s">
        <v>757</v>
      </c>
      <c r="N42" s="1097" t="s">
        <v>757</v>
      </c>
      <c r="O42" s="1097" t="s">
        <v>757</v>
      </c>
      <c r="P42" s="1097" t="s">
        <v>757</v>
      </c>
      <c r="Q42" s="1097" t="s">
        <v>757</v>
      </c>
      <c r="R42" s="1097" t="s">
        <v>757</v>
      </c>
      <c r="S42" s="1097" t="s">
        <v>757</v>
      </c>
      <c r="T42" s="1097" t="s">
        <v>757</v>
      </c>
      <c r="U42" s="1097" t="s">
        <v>757</v>
      </c>
      <c r="V42" s="1097" t="s">
        <v>757</v>
      </c>
      <c r="W42" s="1434" t="s">
        <v>757</v>
      </c>
      <c r="X42" s="1097" t="s">
        <v>757</v>
      </c>
      <c r="Y42" s="1097" t="s">
        <v>757</v>
      </c>
      <c r="Z42" s="1097" t="s">
        <v>757</v>
      </c>
      <c r="AA42" s="1097" t="s">
        <v>757</v>
      </c>
      <c r="AB42" s="1097" t="s">
        <v>757</v>
      </c>
      <c r="AC42" s="1097" t="s">
        <v>757</v>
      </c>
      <c r="AD42" s="1097" t="s">
        <v>757</v>
      </c>
      <c r="AE42" s="1097" t="s">
        <v>757</v>
      </c>
      <c r="AF42" s="1097" t="s">
        <v>757</v>
      </c>
      <c r="AG42" s="1097" t="s">
        <v>757</v>
      </c>
      <c r="AH42" s="1098" t="s">
        <v>757</v>
      </c>
      <c r="AI42" s="79"/>
      <c r="AJ42" s="1096" t="s">
        <v>757</v>
      </c>
      <c r="AK42" s="1097" t="s">
        <v>757</v>
      </c>
      <c r="AL42" s="1097" t="s">
        <v>757</v>
      </c>
      <c r="AM42" s="1097" t="s">
        <v>757</v>
      </c>
      <c r="AN42" s="1097" t="s">
        <v>757</v>
      </c>
      <c r="AO42" s="1097" t="s">
        <v>757</v>
      </c>
      <c r="AP42" s="1097" t="s">
        <v>757</v>
      </c>
      <c r="AQ42" s="1097" t="s">
        <v>757</v>
      </c>
      <c r="AR42" s="1097" t="s">
        <v>757</v>
      </c>
      <c r="AS42" s="1097" t="s">
        <v>757</v>
      </c>
      <c r="AT42" s="1097" t="s">
        <v>757</v>
      </c>
      <c r="AU42" s="1098" t="s">
        <v>757</v>
      </c>
    </row>
    <row r="43" spans="1:47" x14ac:dyDescent="0.35">
      <c r="A43" s="16" t="s">
        <v>70</v>
      </c>
      <c r="B43" s="8">
        <v>555</v>
      </c>
      <c r="C43" s="17" t="s">
        <v>50</v>
      </c>
      <c r="D43" s="1093" t="s">
        <v>757</v>
      </c>
      <c r="E43" s="1499" t="s">
        <v>757</v>
      </c>
      <c r="F43" s="1094" t="s">
        <v>757</v>
      </c>
      <c r="G43" s="1094" t="s">
        <v>757</v>
      </c>
      <c r="H43" s="1499" t="s">
        <v>757</v>
      </c>
      <c r="I43" s="1095" t="s">
        <v>757</v>
      </c>
      <c r="J43" s="79"/>
      <c r="K43" s="1096" t="s">
        <v>757</v>
      </c>
      <c r="L43" s="1097" t="s">
        <v>757</v>
      </c>
      <c r="M43" s="1097" t="s">
        <v>757</v>
      </c>
      <c r="N43" s="1097" t="s">
        <v>757</v>
      </c>
      <c r="O43" s="1097" t="s">
        <v>757</v>
      </c>
      <c r="P43" s="1097" t="s">
        <v>757</v>
      </c>
      <c r="Q43" s="1097" t="s">
        <v>757</v>
      </c>
      <c r="R43" s="1097" t="s">
        <v>757</v>
      </c>
      <c r="S43" s="1097" t="s">
        <v>757</v>
      </c>
      <c r="T43" s="1097" t="s">
        <v>757</v>
      </c>
      <c r="U43" s="1097" t="s">
        <v>757</v>
      </c>
      <c r="V43" s="1097" t="s">
        <v>757</v>
      </c>
      <c r="W43" s="1434" t="s">
        <v>757</v>
      </c>
      <c r="X43" s="1097" t="s">
        <v>757</v>
      </c>
      <c r="Y43" s="1097" t="s">
        <v>757</v>
      </c>
      <c r="Z43" s="1097" t="s">
        <v>757</v>
      </c>
      <c r="AA43" s="1097" t="s">
        <v>757</v>
      </c>
      <c r="AB43" s="1097" t="s">
        <v>757</v>
      </c>
      <c r="AC43" s="1097" t="s">
        <v>757</v>
      </c>
      <c r="AD43" s="1097" t="s">
        <v>757</v>
      </c>
      <c r="AE43" s="1097" t="s">
        <v>757</v>
      </c>
      <c r="AF43" s="1097" t="s">
        <v>757</v>
      </c>
      <c r="AG43" s="1097" t="s">
        <v>757</v>
      </c>
      <c r="AH43" s="1098" t="s">
        <v>757</v>
      </c>
      <c r="AI43" s="79"/>
      <c r="AJ43" s="1096" t="s">
        <v>757</v>
      </c>
      <c r="AK43" s="1097" t="s">
        <v>757</v>
      </c>
      <c r="AL43" s="1097" t="s">
        <v>757</v>
      </c>
      <c r="AM43" s="1097" t="s">
        <v>757</v>
      </c>
      <c r="AN43" s="1097" t="s">
        <v>757</v>
      </c>
      <c r="AO43" s="1097" t="s">
        <v>757</v>
      </c>
      <c r="AP43" s="1097" t="s">
        <v>757</v>
      </c>
      <c r="AQ43" s="1097" t="s">
        <v>757</v>
      </c>
      <c r="AR43" s="1097" t="s">
        <v>757</v>
      </c>
      <c r="AS43" s="1097" t="s">
        <v>757</v>
      </c>
      <c r="AT43" s="1097" t="s">
        <v>757</v>
      </c>
      <c r="AU43" s="1098" t="s">
        <v>757</v>
      </c>
    </row>
    <row r="44" spans="1:47" x14ac:dyDescent="0.35">
      <c r="A44" s="16" t="s">
        <v>70</v>
      </c>
      <c r="B44" s="8">
        <v>555</v>
      </c>
      <c r="C44" s="17" t="s">
        <v>51</v>
      </c>
      <c r="D44" s="1093" t="s">
        <v>757</v>
      </c>
      <c r="E44" s="1499" t="s">
        <v>757</v>
      </c>
      <c r="F44" s="1094" t="s">
        <v>757</v>
      </c>
      <c r="G44" s="1094" t="s">
        <v>757</v>
      </c>
      <c r="H44" s="1499" t="s">
        <v>757</v>
      </c>
      <c r="I44" s="1095" t="s">
        <v>757</v>
      </c>
      <c r="J44" s="79"/>
      <c r="K44" s="1096" t="s">
        <v>757</v>
      </c>
      <c r="L44" s="1097" t="s">
        <v>757</v>
      </c>
      <c r="M44" s="1097" t="s">
        <v>757</v>
      </c>
      <c r="N44" s="1097" t="s">
        <v>757</v>
      </c>
      <c r="O44" s="1097" t="s">
        <v>757</v>
      </c>
      <c r="P44" s="1097" t="s">
        <v>757</v>
      </c>
      <c r="Q44" s="1097" t="s">
        <v>757</v>
      </c>
      <c r="R44" s="1097" t="s">
        <v>757</v>
      </c>
      <c r="S44" s="1097" t="s">
        <v>757</v>
      </c>
      <c r="T44" s="1097" t="s">
        <v>757</v>
      </c>
      <c r="U44" s="1097" t="s">
        <v>757</v>
      </c>
      <c r="V44" s="1097" t="s">
        <v>757</v>
      </c>
      <c r="W44" s="1434" t="s">
        <v>757</v>
      </c>
      <c r="X44" s="1097" t="s">
        <v>757</v>
      </c>
      <c r="Y44" s="1097" t="s">
        <v>757</v>
      </c>
      <c r="Z44" s="1097" t="s">
        <v>757</v>
      </c>
      <c r="AA44" s="1097" t="s">
        <v>757</v>
      </c>
      <c r="AB44" s="1097" t="s">
        <v>757</v>
      </c>
      <c r="AC44" s="1097" t="s">
        <v>757</v>
      </c>
      <c r="AD44" s="1097" t="s">
        <v>757</v>
      </c>
      <c r="AE44" s="1097" t="s">
        <v>757</v>
      </c>
      <c r="AF44" s="1097" t="s">
        <v>757</v>
      </c>
      <c r="AG44" s="1097" t="s">
        <v>757</v>
      </c>
      <c r="AH44" s="1098" t="s">
        <v>757</v>
      </c>
      <c r="AI44" s="79"/>
      <c r="AJ44" s="1096" t="s">
        <v>757</v>
      </c>
      <c r="AK44" s="1097" t="s">
        <v>757</v>
      </c>
      <c r="AL44" s="1097" t="s">
        <v>757</v>
      </c>
      <c r="AM44" s="1097" t="s">
        <v>757</v>
      </c>
      <c r="AN44" s="1097" t="s">
        <v>757</v>
      </c>
      <c r="AO44" s="1097" t="s">
        <v>757</v>
      </c>
      <c r="AP44" s="1097" t="s">
        <v>757</v>
      </c>
      <c r="AQ44" s="1097" t="s">
        <v>757</v>
      </c>
      <c r="AR44" s="1097" t="s">
        <v>757</v>
      </c>
      <c r="AS44" s="1097" t="s">
        <v>757</v>
      </c>
      <c r="AT44" s="1097" t="s">
        <v>757</v>
      </c>
      <c r="AU44" s="1098" t="s">
        <v>757</v>
      </c>
    </row>
    <row r="45" spans="1:47" x14ac:dyDescent="0.35">
      <c r="A45" s="16" t="s">
        <v>70</v>
      </c>
      <c r="B45" s="8" t="s">
        <v>57</v>
      </c>
      <c r="C45" s="17" t="s">
        <v>5</v>
      </c>
      <c r="D45" s="1093" t="s">
        <v>757</v>
      </c>
      <c r="E45" s="1499" t="s">
        <v>757</v>
      </c>
      <c r="F45" s="1094" t="s">
        <v>757</v>
      </c>
      <c r="G45" s="1094" t="s">
        <v>757</v>
      </c>
      <c r="H45" s="1499" t="s">
        <v>757</v>
      </c>
      <c r="I45" s="1095" t="s">
        <v>757</v>
      </c>
      <c r="J45" s="79"/>
      <c r="K45" s="1096" t="s">
        <v>757</v>
      </c>
      <c r="L45" s="1097" t="s">
        <v>757</v>
      </c>
      <c r="M45" s="1097" t="s">
        <v>757</v>
      </c>
      <c r="N45" s="1097" t="s">
        <v>757</v>
      </c>
      <c r="O45" s="1097" t="s">
        <v>757</v>
      </c>
      <c r="P45" s="1097" t="s">
        <v>757</v>
      </c>
      <c r="Q45" s="1097" t="s">
        <v>757</v>
      </c>
      <c r="R45" s="1097" t="s">
        <v>757</v>
      </c>
      <c r="S45" s="1097" t="s">
        <v>757</v>
      </c>
      <c r="T45" s="1097" t="s">
        <v>757</v>
      </c>
      <c r="U45" s="1097" t="s">
        <v>757</v>
      </c>
      <c r="V45" s="1097" t="s">
        <v>757</v>
      </c>
      <c r="W45" s="1434" t="s">
        <v>757</v>
      </c>
      <c r="X45" s="1097" t="s">
        <v>757</v>
      </c>
      <c r="Y45" s="1097" t="s">
        <v>757</v>
      </c>
      <c r="Z45" s="1097" t="s">
        <v>757</v>
      </c>
      <c r="AA45" s="1097" t="s">
        <v>757</v>
      </c>
      <c r="AB45" s="1097" t="s">
        <v>757</v>
      </c>
      <c r="AC45" s="1097" t="s">
        <v>757</v>
      </c>
      <c r="AD45" s="1097" t="s">
        <v>757</v>
      </c>
      <c r="AE45" s="1097" t="s">
        <v>757</v>
      </c>
      <c r="AF45" s="1097" t="s">
        <v>757</v>
      </c>
      <c r="AG45" s="1097" t="s">
        <v>757</v>
      </c>
      <c r="AH45" s="1098" t="s">
        <v>757</v>
      </c>
      <c r="AI45" s="79"/>
      <c r="AJ45" s="1096" t="s">
        <v>757</v>
      </c>
      <c r="AK45" s="1097" t="s">
        <v>757</v>
      </c>
      <c r="AL45" s="1097" t="s">
        <v>757</v>
      </c>
      <c r="AM45" s="1097" t="s">
        <v>757</v>
      </c>
      <c r="AN45" s="1097" t="s">
        <v>757</v>
      </c>
      <c r="AO45" s="1097" t="s">
        <v>757</v>
      </c>
      <c r="AP45" s="1097" t="s">
        <v>757</v>
      </c>
      <c r="AQ45" s="1097" t="s">
        <v>757</v>
      </c>
      <c r="AR45" s="1097" t="s">
        <v>757</v>
      </c>
      <c r="AS45" s="1097" t="s">
        <v>757</v>
      </c>
      <c r="AT45" s="1097" t="s">
        <v>757</v>
      </c>
      <c r="AU45" s="1098" t="s">
        <v>757</v>
      </c>
    </row>
    <row r="46" spans="1:47" x14ac:dyDescent="0.35">
      <c r="A46" s="16" t="s">
        <v>70</v>
      </c>
      <c r="B46" s="8">
        <v>555</v>
      </c>
      <c r="C46" s="17" t="s">
        <v>6</v>
      </c>
      <c r="D46" s="1093" t="s">
        <v>757</v>
      </c>
      <c r="E46" s="1499" t="s">
        <v>757</v>
      </c>
      <c r="F46" s="1094" t="s">
        <v>757</v>
      </c>
      <c r="G46" s="1094" t="s">
        <v>757</v>
      </c>
      <c r="H46" s="1499" t="s">
        <v>757</v>
      </c>
      <c r="I46" s="1095" t="s">
        <v>757</v>
      </c>
      <c r="J46" s="79"/>
      <c r="K46" s="1096" t="s">
        <v>757</v>
      </c>
      <c r="L46" s="1097" t="s">
        <v>757</v>
      </c>
      <c r="M46" s="1097" t="s">
        <v>757</v>
      </c>
      <c r="N46" s="1097" t="s">
        <v>757</v>
      </c>
      <c r="O46" s="1097" t="s">
        <v>757</v>
      </c>
      <c r="P46" s="1097" t="s">
        <v>757</v>
      </c>
      <c r="Q46" s="1097" t="s">
        <v>757</v>
      </c>
      <c r="R46" s="1097" t="s">
        <v>757</v>
      </c>
      <c r="S46" s="1097" t="s">
        <v>757</v>
      </c>
      <c r="T46" s="1097" t="s">
        <v>757</v>
      </c>
      <c r="U46" s="1097" t="s">
        <v>757</v>
      </c>
      <c r="V46" s="1097" t="s">
        <v>757</v>
      </c>
      <c r="W46" s="1434" t="s">
        <v>757</v>
      </c>
      <c r="X46" s="1097" t="s">
        <v>757</v>
      </c>
      <c r="Y46" s="1097" t="s">
        <v>757</v>
      </c>
      <c r="Z46" s="1097" t="s">
        <v>757</v>
      </c>
      <c r="AA46" s="1097" t="s">
        <v>757</v>
      </c>
      <c r="AB46" s="1097" t="s">
        <v>757</v>
      </c>
      <c r="AC46" s="1097" t="s">
        <v>757</v>
      </c>
      <c r="AD46" s="1097" t="s">
        <v>757</v>
      </c>
      <c r="AE46" s="1097" t="s">
        <v>757</v>
      </c>
      <c r="AF46" s="1097" t="s">
        <v>757</v>
      </c>
      <c r="AG46" s="1097" t="s">
        <v>757</v>
      </c>
      <c r="AH46" s="1098" t="s">
        <v>757</v>
      </c>
      <c r="AI46" s="79"/>
      <c r="AJ46" s="1096" t="s">
        <v>757</v>
      </c>
      <c r="AK46" s="1097" t="s">
        <v>757</v>
      </c>
      <c r="AL46" s="1097" t="s">
        <v>757</v>
      </c>
      <c r="AM46" s="1097" t="s">
        <v>757</v>
      </c>
      <c r="AN46" s="1097" t="s">
        <v>757</v>
      </c>
      <c r="AO46" s="1097" t="s">
        <v>757</v>
      </c>
      <c r="AP46" s="1097" t="s">
        <v>757</v>
      </c>
      <c r="AQ46" s="1097" t="s">
        <v>757</v>
      </c>
      <c r="AR46" s="1097" t="s">
        <v>757</v>
      </c>
      <c r="AS46" s="1097" t="s">
        <v>757</v>
      </c>
      <c r="AT46" s="1097" t="s">
        <v>757</v>
      </c>
      <c r="AU46" s="1098" t="s">
        <v>757</v>
      </c>
    </row>
    <row r="47" spans="1:47" ht="15" thickBot="1" x14ac:dyDescent="0.4">
      <c r="A47" s="16" t="s">
        <v>70</v>
      </c>
      <c r="B47" s="8">
        <v>555</v>
      </c>
      <c r="C47" s="17" t="s">
        <v>7</v>
      </c>
      <c r="D47" s="1093" t="s">
        <v>757</v>
      </c>
      <c r="E47" s="1499" t="s">
        <v>757</v>
      </c>
      <c r="F47" s="1097" t="s">
        <v>757</v>
      </c>
      <c r="G47" s="1097" t="s">
        <v>757</v>
      </c>
      <c r="H47" s="1499" t="s">
        <v>757</v>
      </c>
      <c r="I47" s="1095" t="s">
        <v>757</v>
      </c>
      <c r="J47" s="79"/>
      <c r="K47" s="1096" t="s">
        <v>757</v>
      </c>
      <c r="L47" s="1097" t="s">
        <v>757</v>
      </c>
      <c r="M47" s="1097" t="s">
        <v>757</v>
      </c>
      <c r="N47" s="1097" t="s">
        <v>757</v>
      </c>
      <c r="O47" s="1097" t="s">
        <v>757</v>
      </c>
      <c r="P47" s="1097" t="s">
        <v>757</v>
      </c>
      <c r="Q47" s="1097" t="s">
        <v>757</v>
      </c>
      <c r="R47" s="1097" t="s">
        <v>757</v>
      </c>
      <c r="S47" s="1097" t="s">
        <v>757</v>
      </c>
      <c r="T47" s="1097" t="s">
        <v>757</v>
      </c>
      <c r="U47" s="1097" t="s">
        <v>757</v>
      </c>
      <c r="V47" s="1097" t="s">
        <v>757</v>
      </c>
      <c r="W47" s="1434" t="s">
        <v>757</v>
      </c>
      <c r="X47" s="1097" t="s">
        <v>757</v>
      </c>
      <c r="Y47" s="1097" t="s">
        <v>757</v>
      </c>
      <c r="Z47" s="1097" t="s">
        <v>757</v>
      </c>
      <c r="AA47" s="1097" t="s">
        <v>757</v>
      </c>
      <c r="AB47" s="1097" t="s">
        <v>757</v>
      </c>
      <c r="AC47" s="1097" t="s">
        <v>757</v>
      </c>
      <c r="AD47" s="1097" t="s">
        <v>757</v>
      </c>
      <c r="AE47" s="1097" t="s">
        <v>757</v>
      </c>
      <c r="AF47" s="1097" t="s">
        <v>757</v>
      </c>
      <c r="AG47" s="1097" t="s">
        <v>757</v>
      </c>
      <c r="AH47" s="1098" t="s">
        <v>757</v>
      </c>
      <c r="AI47" s="79"/>
      <c r="AJ47" s="1096" t="s">
        <v>757</v>
      </c>
      <c r="AK47" s="1097" t="s">
        <v>757</v>
      </c>
      <c r="AL47" s="1097" t="s">
        <v>757</v>
      </c>
      <c r="AM47" s="1097" t="s">
        <v>757</v>
      </c>
      <c r="AN47" s="1097" t="s">
        <v>757</v>
      </c>
      <c r="AO47" s="1097" t="s">
        <v>757</v>
      </c>
      <c r="AP47" s="1097" t="s">
        <v>757</v>
      </c>
      <c r="AQ47" s="1097" t="s">
        <v>757</v>
      </c>
      <c r="AR47" s="1097" t="s">
        <v>757</v>
      </c>
      <c r="AS47" s="1097" t="s">
        <v>757</v>
      </c>
      <c r="AT47" s="1097" t="s">
        <v>757</v>
      </c>
      <c r="AU47" s="1099" t="s">
        <v>757</v>
      </c>
    </row>
    <row r="48" spans="1:47" ht="15" thickTop="1" x14ac:dyDescent="0.35">
      <c r="A48" s="16" t="s">
        <v>70</v>
      </c>
      <c r="B48" s="8" t="s">
        <v>57</v>
      </c>
      <c r="C48" s="1190" t="s">
        <v>757</v>
      </c>
      <c r="D48" s="1094" t="s">
        <v>757</v>
      </c>
      <c r="E48" s="1499" t="s">
        <v>757</v>
      </c>
      <c r="F48" s="1097" t="s">
        <v>757</v>
      </c>
      <c r="G48" s="1097" t="s">
        <v>757</v>
      </c>
      <c r="H48" s="1499" t="s">
        <v>757</v>
      </c>
      <c r="I48" s="1095" t="s">
        <v>757</v>
      </c>
      <c r="J48" s="79"/>
      <c r="K48" s="1096" t="s">
        <v>757</v>
      </c>
      <c r="L48" s="1097" t="s">
        <v>757</v>
      </c>
      <c r="M48" s="1097" t="s">
        <v>757</v>
      </c>
      <c r="N48" s="1097" t="s">
        <v>757</v>
      </c>
      <c r="O48" s="1097" t="s">
        <v>757</v>
      </c>
      <c r="P48" s="1097" t="s">
        <v>757</v>
      </c>
      <c r="Q48" s="1097" t="s">
        <v>757</v>
      </c>
      <c r="R48" s="1097" t="s">
        <v>757</v>
      </c>
      <c r="S48" s="1097" t="s">
        <v>757</v>
      </c>
      <c r="T48" s="1097" t="s">
        <v>757</v>
      </c>
      <c r="U48" s="1097" t="s">
        <v>757</v>
      </c>
      <c r="V48" s="1097" t="s">
        <v>757</v>
      </c>
      <c r="W48" s="1434" t="s">
        <v>757</v>
      </c>
      <c r="X48" s="1097" t="s">
        <v>757</v>
      </c>
      <c r="Y48" s="1097" t="s">
        <v>757</v>
      </c>
      <c r="Z48" s="1097" t="s">
        <v>757</v>
      </c>
      <c r="AA48" s="1097" t="s">
        <v>757</v>
      </c>
      <c r="AB48" s="1097" t="s">
        <v>757</v>
      </c>
      <c r="AC48" s="1097" t="s">
        <v>757</v>
      </c>
      <c r="AD48" s="1097" t="s">
        <v>757</v>
      </c>
      <c r="AE48" s="1097" t="s">
        <v>757</v>
      </c>
      <c r="AF48" s="1097" t="s">
        <v>757</v>
      </c>
      <c r="AG48" s="1097" t="s">
        <v>757</v>
      </c>
      <c r="AH48" s="1098" t="s">
        <v>757</v>
      </c>
      <c r="AI48" s="79"/>
      <c r="AJ48" s="1096" t="s">
        <v>757</v>
      </c>
      <c r="AK48" s="1097" t="s">
        <v>757</v>
      </c>
      <c r="AL48" s="1097" t="s">
        <v>757</v>
      </c>
      <c r="AM48" s="1097" t="s">
        <v>757</v>
      </c>
      <c r="AN48" s="1097" t="s">
        <v>757</v>
      </c>
      <c r="AO48" s="1097" t="s">
        <v>757</v>
      </c>
      <c r="AP48" s="1097" t="s">
        <v>757</v>
      </c>
      <c r="AQ48" s="1097" t="s">
        <v>757</v>
      </c>
      <c r="AR48" s="1097" t="s">
        <v>757</v>
      </c>
      <c r="AS48" s="1097" t="s">
        <v>757</v>
      </c>
      <c r="AT48" s="1097" t="s">
        <v>757</v>
      </c>
      <c r="AU48" s="1099" t="s">
        <v>757</v>
      </c>
    </row>
    <row r="49" spans="1:47" x14ac:dyDescent="0.35">
      <c r="A49" s="16" t="s">
        <v>70</v>
      </c>
      <c r="B49" s="8" t="s">
        <v>57</v>
      </c>
      <c r="C49" s="1188" t="s">
        <v>757</v>
      </c>
      <c r="D49" s="1094" t="s">
        <v>757</v>
      </c>
      <c r="E49" s="1499" t="s">
        <v>757</v>
      </c>
      <c r="F49" s="1097" t="s">
        <v>757</v>
      </c>
      <c r="G49" s="1097" t="s">
        <v>757</v>
      </c>
      <c r="H49" s="1499" t="s">
        <v>757</v>
      </c>
      <c r="I49" s="1095" t="s">
        <v>757</v>
      </c>
      <c r="J49" s="79"/>
      <c r="K49" s="1096" t="s">
        <v>757</v>
      </c>
      <c r="L49" s="1097" t="s">
        <v>757</v>
      </c>
      <c r="M49" s="1097" t="s">
        <v>757</v>
      </c>
      <c r="N49" s="1097" t="s">
        <v>757</v>
      </c>
      <c r="O49" s="1097" t="s">
        <v>757</v>
      </c>
      <c r="P49" s="1097" t="s">
        <v>757</v>
      </c>
      <c r="Q49" s="1097" t="s">
        <v>757</v>
      </c>
      <c r="R49" s="1097" t="s">
        <v>757</v>
      </c>
      <c r="S49" s="1097" t="s">
        <v>757</v>
      </c>
      <c r="T49" s="1097" t="s">
        <v>757</v>
      </c>
      <c r="U49" s="1097" t="s">
        <v>757</v>
      </c>
      <c r="V49" s="1097" t="s">
        <v>757</v>
      </c>
      <c r="W49" s="1434" t="s">
        <v>757</v>
      </c>
      <c r="X49" s="1097" t="s">
        <v>757</v>
      </c>
      <c r="Y49" s="1097" t="s">
        <v>757</v>
      </c>
      <c r="Z49" s="1097" t="s">
        <v>757</v>
      </c>
      <c r="AA49" s="1097" t="s">
        <v>757</v>
      </c>
      <c r="AB49" s="1097" t="s">
        <v>757</v>
      </c>
      <c r="AC49" s="1097" t="s">
        <v>757</v>
      </c>
      <c r="AD49" s="1097" t="s">
        <v>757</v>
      </c>
      <c r="AE49" s="1097" t="s">
        <v>757</v>
      </c>
      <c r="AF49" s="1097" t="s">
        <v>757</v>
      </c>
      <c r="AG49" s="1097" t="s">
        <v>757</v>
      </c>
      <c r="AH49" s="1098" t="s">
        <v>757</v>
      </c>
      <c r="AI49" s="79"/>
      <c r="AJ49" s="1096" t="s">
        <v>757</v>
      </c>
      <c r="AK49" s="1097" t="s">
        <v>757</v>
      </c>
      <c r="AL49" s="1097" t="s">
        <v>757</v>
      </c>
      <c r="AM49" s="1097" t="s">
        <v>757</v>
      </c>
      <c r="AN49" s="1097" t="s">
        <v>757</v>
      </c>
      <c r="AO49" s="1097" t="s">
        <v>757</v>
      </c>
      <c r="AP49" s="1097" t="s">
        <v>757</v>
      </c>
      <c r="AQ49" s="1097" t="s">
        <v>757</v>
      </c>
      <c r="AR49" s="1097" t="s">
        <v>757</v>
      </c>
      <c r="AS49" s="1097" t="s">
        <v>757</v>
      </c>
      <c r="AT49" s="1097" t="s">
        <v>757</v>
      </c>
      <c r="AU49" s="1099" t="s">
        <v>757</v>
      </c>
    </row>
    <row r="50" spans="1:47" x14ac:dyDescent="0.35">
      <c r="A50" s="16" t="s">
        <v>70</v>
      </c>
      <c r="B50" s="8" t="s">
        <v>57</v>
      </c>
      <c r="C50" s="1188" t="s">
        <v>757</v>
      </c>
      <c r="D50" s="1094" t="s">
        <v>757</v>
      </c>
      <c r="E50" s="1499" t="s">
        <v>757</v>
      </c>
      <c r="F50" s="1097" t="s">
        <v>757</v>
      </c>
      <c r="G50" s="1097" t="s">
        <v>757</v>
      </c>
      <c r="H50" s="1499" t="s">
        <v>757</v>
      </c>
      <c r="I50" s="1095" t="s">
        <v>757</v>
      </c>
      <c r="J50" s="79"/>
      <c r="K50" s="1096" t="s">
        <v>757</v>
      </c>
      <c r="L50" s="1097" t="s">
        <v>757</v>
      </c>
      <c r="M50" s="1097" t="s">
        <v>757</v>
      </c>
      <c r="N50" s="1097" t="s">
        <v>757</v>
      </c>
      <c r="O50" s="1097" t="s">
        <v>757</v>
      </c>
      <c r="P50" s="1097" t="s">
        <v>757</v>
      </c>
      <c r="Q50" s="1097" t="s">
        <v>757</v>
      </c>
      <c r="R50" s="1097" t="s">
        <v>757</v>
      </c>
      <c r="S50" s="1097" t="s">
        <v>757</v>
      </c>
      <c r="T50" s="1097" t="s">
        <v>757</v>
      </c>
      <c r="U50" s="1097" t="s">
        <v>757</v>
      </c>
      <c r="V50" s="1097" t="s">
        <v>757</v>
      </c>
      <c r="W50" s="1434" t="s">
        <v>757</v>
      </c>
      <c r="X50" s="1097" t="s">
        <v>757</v>
      </c>
      <c r="Y50" s="1097" t="s">
        <v>757</v>
      </c>
      <c r="Z50" s="1097" t="s">
        <v>757</v>
      </c>
      <c r="AA50" s="1097" t="s">
        <v>757</v>
      </c>
      <c r="AB50" s="1097" t="s">
        <v>757</v>
      </c>
      <c r="AC50" s="1097" t="s">
        <v>757</v>
      </c>
      <c r="AD50" s="1097" t="s">
        <v>757</v>
      </c>
      <c r="AE50" s="1097" t="s">
        <v>757</v>
      </c>
      <c r="AF50" s="1097" t="s">
        <v>757</v>
      </c>
      <c r="AG50" s="1097" t="s">
        <v>757</v>
      </c>
      <c r="AH50" s="1098" t="s">
        <v>757</v>
      </c>
      <c r="AI50" s="79"/>
      <c r="AJ50" s="1096" t="s">
        <v>757</v>
      </c>
      <c r="AK50" s="1097" t="s">
        <v>757</v>
      </c>
      <c r="AL50" s="1097" t="s">
        <v>757</v>
      </c>
      <c r="AM50" s="1097" t="s">
        <v>757</v>
      </c>
      <c r="AN50" s="1097" t="s">
        <v>757</v>
      </c>
      <c r="AO50" s="1097" t="s">
        <v>757</v>
      </c>
      <c r="AP50" s="1097" t="s">
        <v>757</v>
      </c>
      <c r="AQ50" s="1097" t="s">
        <v>757</v>
      </c>
      <c r="AR50" s="1097" t="s">
        <v>757</v>
      </c>
      <c r="AS50" s="1097" t="s">
        <v>757</v>
      </c>
      <c r="AT50" s="1097" t="s">
        <v>757</v>
      </c>
      <c r="AU50" s="1099" t="s">
        <v>757</v>
      </c>
    </row>
    <row r="51" spans="1:47" x14ac:dyDescent="0.35">
      <c r="A51" s="16" t="s">
        <v>70</v>
      </c>
      <c r="B51" s="8" t="s">
        <v>57</v>
      </c>
      <c r="C51" s="1188" t="s">
        <v>757</v>
      </c>
      <c r="D51" s="1094" t="s">
        <v>757</v>
      </c>
      <c r="E51" s="1499" t="s">
        <v>757</v>
      </c>
      <c r="F51" s="1097" t="s">
        <v>757</v>
      </c>
      <c r="G51" s="1097" t="s">
        <v>757</v>
      </c>
      <c r="H51" s="1499" t="s">
        <v>757</v>
      </c>
      <c r="I51" s="1095" t="s">
        <v>757</v>
      </c>
      <c r="J51" s="79"/>
      <c r="K51" s="1096" t="s">
        <v>757</v>
      </c>
      <c r="L51" s="1097" t="s">
        <v>757</v>
      </c>
      <c r="M51" s="1097" t="s">
        <v>757</v>
      </c>
      <c r="N51" s="1097" t="s">
        <v>757</v>
      </c>
      <c r="O51" s="1097" t="s">
        <v>757</v>
      </c>
      <c r="P51" s="1097" t="s">
        <v>757</v>
      </c>
      <c r="Q51" s="1097" t="s">
        <v>757</v>
      </c>
      <c r="R51" s="1097" t="s">
        <v>757</v>
      </c>
      <c r="S51" s="1097" t="s">
        <v>757</v>
      </c>
      <c r="T51" s="1097" t="s">
        <v>757</v>
      </c>
      <c r="U51" s="1097" t="s">
        <v>757</v>
      </c>
      <c r="V51" s="1097" t="s">
        <v>757</v>
      </c>
      <c r="W51" s="1434" t="s">
        <v>757</v>
      </c>
      <c r="X51" s="1097" t="s">
        <v>757</v>
      </c>
      <c r="Y51" s="1097" t="s">
        <v>757</v>
      </c>
      <c r="Z51" s="1097" t="s">
        <v>757</v>
      </c>
      <c r="AA51" s="1097" t="s">
        <v>757</v>
      </c>
      <c r="AB51" s="1097" t="s">
        <v>757</v>
      </c>
      <c r="AC51" s="1097" t="s">
        <v>757</v>
      </c>
      <c r="AD51" s="1097" t="s">
        <v>757</v>
      </c>
      <c r="AE51" s="1097" t="s">
        <v>757</v>
      </c>
      <c r="AF51" s="1097" t="s">
        <v>757</v>
      </c>
      <c r="AG51" s="1097" t="s">
        <v>757</v>
      </c>
      <c r="AH51" s="1098" t="s">
        <v>757</v>
      </c>
      <c r="AI51" s="79"/>
      <c r="AJ51" s="1096" t="s">
        <v>757</v>
      </c>
      <c r="AK51" s="1097" t="s">
        <v>757</v>
      </c>
      <c r="AL51" s="1097" t="s">
        <v>757</v>
      </c>
      <c r="AM51" s="1097" t="s">
        <v>757</v>
      </c>
      <c r="AN51" s="1097" t="s">
        <v>757</v>
      </c>
      <c r="AO51" s="1097" t="s">
        <v>757</v>
      </c>
      <c r="AP51" s="1097" t="s">
        <v>757</v>
      </c>
      <c r="AQ51" s="1097" t="s">
        <v>757</v>
      </c>
      <c r="AR51" s="1097" t="s">
        <v>757</v>
      </c>
      <c r="AS51" s="1097" t="s">
        <v>757</v>
      </c>
      <c r="AT51" s="1097" t="s">
        <v>757</v>
      </c>
      <c r="AU51" s="1099" t="s">
        <v>757</v>
      </c>
    </row>
    <row r="52" spans="1:47" x14ac:dyDescent="0.35">
      <c r="A52" s="16" t="s">
        <v>70</v>
      </c>
      <c r="B52" s="8" t="s">
        <v>57</v>
      </c>
      <c r="C52" s="1188" t="s">
        <v>757</v>
      </c>
      <c r="D52" s="1094" t="s">
        <v>757</v>
      </c>
      <c r="E52" s="1499" t="s">
        <v>757</v>
      </c>
      <c r="F52" s="1097" t="s">
        <v>757</v>
      </c>
      <c r="G52" s="1097" t="s">
        <v>757</v>
      </c>
      <c r="H52" s="1499" t="s">
        <v>757</v>
      </c>
      <c r="I52" s="1095" t="s">
        <v>757</v>
      </c>
      <c r="J52" s="79"/>
      <c r="K52" s="1096" t="s">
        <v>757</v>
      </c>
      <c r="L52" s="1097" t="s">
        <v>757</v>
      </c>
      <c r="M52" s="1097" t="s">
        <v>757</v>
      </c>
      <c r="N52" s="1097" t="s">
        <v>757</v>
      </c>
      <c r="O52" s="1097" t="s">
        <v>757</v>
      </c>
      <c r="P52" s="1097" t="s">
        <v>757</v>
      </c>
      <c r="Q52" s="1097" t="s">
        <v>757</v>
      </c>
      <c r="R52" s="1097" t="s">
        <v>757</v>
      </c>
      <c r="S52" s="1097" t="s">
        <v>757</v>
      </c>
      <c r="T52" s="1097" t="s">
        <v>757</v>
      </c>
      <c r="U52" s="1097" t="s">
        <v>757</v>
      </c>
      <c r="V52" s="1097" t="s">
        <v>757</v>
      </c>
      <c r="W52" s="1434" t="s">
        <v>757</v>
      </c>
      <c r="X52" s="1097" t="s">
        <v>757</v>
      </c>
      <c r="Y52" s="1097" t="s">
        <v>757</v>
      </c>
      <c r="Z52" s="1097" t="s">
        <v>757</v>
      </c>
      <c r="AA52" s="1097" t="s">
        <v>757</v>
      </c>
      <c r="AB52" s="1097" t="s">
        <v>757</v>
      </c>
      <c r="AC52" s="1097" t="s">
        <v>757</v>
      </c>
      <c r="AD52" s="1097" t="s">
        <v>757</v>
      </c>
      <c r="AE52" s="1097" t="s">
        <v>757</v>
      </c>
      <c r="AF52" s="1097" t="s">
        <v>757</v>
      </c>
      <c r="AG52" s="1097" t="s">
        <v>757</v>
      </c>
      <c r="AH52" s="1098" t="s">
        <v>757</v>
      </c>
      <c r="AI52" s="79"/>
      <c r="AJ52" s="1096" t="s">
        <v>757</v>
      </c>
      <c r="AK52" s="1097" t="s">
        <v>757</v>
      </c>
      <c r="AL52" s="1097" t="s">
        <v>757</v>
      </c>
      <c r="AM52" s="1097" t="s">
        <v>757</v>
      </c>
      <c r="AN52" s="1097" t="s">
        <v>757</v>
      </c>
      <c r="AO52" s="1097" t="s">
        <v>757</v>
      </c>
      <c r="AP52" s="1097" t="s">
        <v>757</v>
      </c>
      <c r="AQ52" s="1097" t="s">
        <v>757</v>
      </c>
      <c r="AR52" s="1097" t="s">
        <v>757</v>
      </c>
      <c r="AS52" s="1097" t="s">
        <v>757</v>
      </c>
      <c r="AT52" s="1097" t="s">
        <v>757</v>
      </c>
      <c r="AU52" s="1099" t="s">
        <v>757</v>
      </c>
    </row>
    <row r="53" spans="1:47" x14ac:dyDescent="0.35">
      <c r="A53" s="16" t="s">
        <v>70</v>
      </c>
      <c r="B53" s="8">
        <v>555</v>
      </c>
      <c r="C53" s="1188" t="s">
        <v>757</v>
      </c>
      <c r="D53" s="1094" t="s">
        <v>757</v>
      </c>
      <c r="E53" s="1499" t="s">
        <v>757</v>
      </c>
      <c r="F53" s="1097" t="s">
        <v>757</v>
      </c>
      <c r="G53" s="1097" t="s">
        <v>757</v>
      </c>
      <c r="H53" s="1499" t="s">
        <v>757</v>
      </c>
      <c r="I53" s="1095" t="s">
        <v>757</v>
      </c>
      <c r="J53" s="79"/>
      <c r="K53" s="1096" t="s">
        <v>757</v>
      </c>
      <c r="L53" s="1097" t="s">
        <v>757</v>
      </c>
      <c r="M53" s="1097" t="s">
        <v>757</v>
      </c>
      <c r="N53" s="1097" t="s">
        <v>757</v>
      </c>
      <c r="O53" s="1097" t="s">
        <v>757</v>
      </c>
      <c r="P53" s="1097" t="s">
        <v>757</v>
      </c>
      <c r="Q53" s="1097" t="s">
        <v>757</v>
      </c>
      <c r="R53" s="1097" t="s">
        <v>757</v>
      </c>
      <c r="S53" s="1097" t="s">
        <v>757</v>
      </c>
      <c r="T53" s="1097" t="s">
        <v>757</v>
      </c>
      <c r="U53" s="1097" t="s">
        <v>757</v>
      </c>
      <c r="V53" s="1097" t="s">
        <v>757</v>
      </c>
      <c r="W53" s="1434" t="s">
        <v>757</v>
      </c>
      <c r="X53" s="1097" t="s">
        <v>757</v>
      </c>
      <c r="Y53" s="1097" t="s">
        <v>757</v>
      </c>
      <c r="Z53" s="1097" t="s">
        <v>757</v>
      </c>
      <c r="AA53" s="1097" t="s">
        <v>757</v>
      </c>
      <c r="AB53" s="1097" t="s">
        <v>757</v>
      </c>
      <c r="AC53" s="1097" t="s">
        <v>757</v>
      </c>
      <c r="AD53" s="1097" t="s">
        <v>757</v>
      </c>
      <c r="AE53" s="1097" t="s">
        <v>757</v>
      </c>
      <c r="AF53" s="1097" t="s">
        <v>757</v>
      </c>
      <c r="AG53" s="1097" t="s">
        <v>757</v>
      </c>
      <c r="AH53" s="1098" t="s">
        <v>757</v>
      </c>
      <c r="AI53" s="79"/>
      <c r="AJ53" s="1096" t="s">
        <v>757</v>
      </c>
      <c r="AK53" s="1097" t="s">
        <v>757</v>
      </c>
      <c r="AL53" s="1097" t="s">
        <v>757</v>
      </c>
      <c r="AM53" s="1097" t="s">
        <v>757</v>
      </c>
      <c r="AN53" s="1097" t="s">
        <v>757</v>
      </c>
      <c r="AO53" s="1097" t="s">
        <v>757</v>
      </c>
      <c r="AP53" s="1097" t="s">
        <v>757</v>
      </c>
      <c r="AQ53" s="1097" t="s">
        <v>757</v>
      </c>
      <c r="AR53" s="1097" t="s">
        <v>757</v>
      </c>
      <c r="AS53" s="1097" t="s">
        <v>757</v>
      </c>
      <c r="AT53" s="1097" t="s">
        <v>757</v>
      </c>
      <c r="AU53" s="1099" t="s">
        <v>757</v>
      </c>
    </row>
    <row r="54" spans="1:47" x14ac:dyDescent="0.35">
      <c r="A54" s="16" t="s">
        <v>70</v>
      </c>
      <c r="B54" s="8">
        <v>555</v>
      </c>
      <c r="C54" s="1188" t="s">
        <v>757</v>
      </c>
      <c r="D54" s="1094" t="s">
        <v>757</v>
      </c>
      <c r="E54" s="1499" t="s">
        <v>757</v>
      </c>
      <c r="F54" s="1097" t="s">
        <v>757</v>
      </c>
      <c r="G54" s="1097" t="s">
        <v>757</v>
      </c>
      <c r="H54" s="1499" t="s">
        <v>757</v>
      </c>
      <c r="I54" s="1095" t="s">
        <v>757</v>
      </c>
      <c r="J54" s="79"/>
      <c r="K54" s="1096" t="s">
        <v>757</v>
      </c>
      <c r="L54" s="1097" t="s">
        <v>757</v>
      </c>
      <c r="M54" s="1097" t="s">
        <v>757</v>
      </c>
      <c r="N54" s="1097" t="s">
        <v>757</v>
      </c>
      <c r="O54" s="1097" t="s">
        <v>757</v>
      </c>
      <c r="P54" s="1097" t="s">
        <v>757</v>
      </c>
      <c r="Q54" s="1097" t="s">
        <v>757</v>
      </c>
      <c r="R54" s="1097" t="s">
        <v>757</v>
      </c>
      <c r="S54" s="1097" t="s">
        <v>757</v>
      </c>
      <c r="T54" s="1097" t="s">
        <v>757</v>
      </c>
      <c r="U54" s="1097" t="s">
        <v>757</v>
      </c>
      <c r="V54" s="1097" t="s">
        <v>757</v>
      </c>
      <c r="W54" s="1434" t="s">
        <v>757</v>
      </c>
      <c r="X54" s="1097" t="s">
        <v>757</v>
      </c>
      <c r="Y54" s="1097" t="s">
        <v>757</v>
      </c>
      <c r="Z54" s="1097" t="s">
        <v>757</v>
      </c>
      <c r="AA54" s="1097" t="s">
        <v>757</v>
      </c>
      <c r="AB54" s="1097" t="s">
        <v>757</v>
      </c>
      <c r="AC54" s="1097" t="s">
        <v>757</v>
      </c>
      <c r="AD54" s="1097" t="s">
        <v>757</v>
      </c>
      <c r="AE54" s="1097" t="s">
        <v>757</v>
      </c>
      <c r="AF54" s="1097" t="s">
        <v>757</v>
      </c>
      <c r="AG54" s="1097" t="s">
        <v>757</v>
      </c>
      <c r="AH54" s="1098" t="s">
        <v>757</v>
      </c>
      <c r="AI54" s="79"/>
      <c r="AJ54" s="1096" t="s">
        <v>757</v>
      </c>
      <c r="AK54" s="1097" t="s">
        <v>757</v>
      </c>
      <c r="AL54" s="1097" t="s">
        <v>757</v>
      </c>
      <c r="AM54" s="1097" t="s">
        <v>757</v>
      </c>
      <c r="AN54" s="1097" t="s">
        <v>757</v>
      </c>
      <c r="AO54" s="1097" t="s">
        <v>757</v>
      </c>
      <c r="AP54" s="1097" t="s">
        <v>757</v>
      </c>
      <c r="AQ54" s="1097" t="s">
        <v>757</v>
      </c>
      <c r="AR54" s="1097" t="s">
        <v>757</v>
      </c>
      <c r="AS54" s="1097" t="s">
        <v>757</v>
      </c>
      <c r="AT54" s="1097" t="s">
        <v>757</v>
      </c>
      <c r="AU54" s="1099" t="s">
        <v>757</v>
      </c>
    </row>
    <row r="55" spans="1:47" ht="15" thickBot="1" x14ac:dyDescent="0.4">
      <c r="A55" s="16" t="s">
        <v>70</v>
      </c>
      <c r="B55" s="8">
        <v>555</v>
      </c>
      <c r="C55" s="1189" t="s">
        <v>757</v>
      </c>
      <c r="D55" s="1191" t="s">
        <v>757</v>
      </c>
      <c r="E55" s="1500" t="s">
        <v>757</v>
      </c>
      <c r="F55" s="1100" t="s">
        <v>757</v>
      </c>
      <c r="G55" s="1100" t="s">
        <v>757</v>
      </c>
      <c r="H55" s="1500" t="s">
        <v>757</v>
      </c>
      <c r="I55" s="1101" t="s">
        <v>757</v>
      </c>
      <c r="J55" s="79"/>
      <c r="K55" s="1102" t="s">
        <v>757</v>
      </c>
      <c r="L55" s="1100" t="s">
        <v>757</v>
      </c>
      <c r="M55" s="1100" t="s">
        <v>757</v>
      </c>
      <c r="N55" s="1100" t="s">
        <v>757</v>
      </c>
      <c r="O55" s="1100" t="s">
        <v>757</v>
      </c>
      <c r="P55" s="1100" t="s">
        <v>757</v>
      </c>
      <c r="Q55" s="1100" t="s">
        <v>757</v>
      </c>
      <c r="R55" s="1100" t="s">
        <v>757</v>
      </c>
      <c r="S55" s="1100" t="s">
        <v>757</v>
      </c>
      <c r="T55" s="1100" t="s">
        <v>757</v>
      </c>
      <c r="U55" s="1100" t="s">
        <v>757</v>
      </c>
      <c r="V55" s="1100" t="s">
        <v>757</v>
      </c>
      <c r="W55" s="1435" t="s">
        <v>757</v>
      </c>
      <c r="X55" s="1100" t="s">
        <v>757</v>
      </c>
      <c r="Y55" s="1100" t="s">
        <v>757</v>
      </c>
      <c r="Z55" s="1100" t="s">
        <v>757</v>
      </c>
      <c r="AA55" s="1100" t="s">
        <v>757</v>
      </c>
      <c r="AB55" s="1100" t="s">
        <v>757</v>
      </c>
      <c r="AC55" s="1100" t="s">
        <v>757</v>
      </c>
      <c r="AD55" s="1100" t="s">
        <v>757</v>
      </c>
      <c r="AE55" s="1100" t="s">
        <v>757</v>
      </c>
      <c r="AF55" s="1100" t="s">
        <v>757</v>
      </c>
      <c r="AG55" s="1100" t="s">
        <v>757</v>
      </c>
      <c r="AH55" s="1103" t="s">
        <v>757</v>
      </c>
      <c r="AI55" s="79"/>
      <c r="AJ55" s="1102" t="s">
        <v>757</v>
      </c>
      <c r="AK55" s="1100" t="s">
        <v>757</v>
      </c>
      <c r="AL55" s="1100" t="s">
        <v>757</v>
      </c>
      <c r="AM55" s="1100" t="s">
        <v>757</v>
      </c>
      <c r="AN55" s="1100" t="s">
        <v>757</v>
      </c>
      <c r="AO55" s="1100" t="s">
        <v>757</v>
      </c>
      <c r="AP55" s="1100" t="s">
        <v>757</v>
      </c>
      <c r="AQ55" s="1100" t="s">
        <v>757</v>
      </c>
      <c r="AR55" s="1100" t="s">
        <v>757</v>
      </c>
      <c r="AS55" s="1100" t="s">
        <v>757</v>
      </c>
      <c r="AT55" s="1100" t="s">
        <v>757</v>
      </c>
      <c r="AU55" s="1104" t="s">
        <v>757</v>
      </c>
    </row>
    <row r="56" spans="1:47" ht="15.5" thickTop="1" thickBot="1" x14ac:dyDescent="0.4">
      <c r="A56" s="16" t="s">
        <v>70</v>
      </c>
      <c r="B56" s="8">
        <v>555</v>
      </c>
      <c r="C56" s="17" t="s">
        <v>1</v>
      </c>
      <c r="D56" s="1084">
        <v>0</v>
      </c>
      <c r="E56" s="1084">
        <v>0</v>
      </c>
      <c r="F56" s="1495">
        <v>0</v>
      </c>
      <c r="G56" s="1495"/>
      <c r="H56" s="1084">
        <v>0</v>
      </c>
      <c r="I56" s="1497">
        <v>0</v>
      </c>
      <c r="J56" s="79"/>
      <c r="K56" s="1085">
        <v>0</v>
      </c>
      <c r="L56" s="1079">
        <v>0</v>
      </c>
      <c r="M56" s="1079">
        <v>0</v>
      </c>
      <c r="N56" s="1079">
        <v>0</v>
      </c>
      <c r="O56" s="1079">
        <v>0</v>
      </c>
      <c r="P56" s="1079">
        <v>0</v>
      </c>
      <c r="Q56" s="1079">
        <v>0</v>
      </c>
      <c r="R56" s="1079">
        <v>0</v>
      </c>
      <c r="S56" s="1079">
        <v>0</v>
      </c>
      <c r="T56" s="1079">
        <v>0</v>
      </c>
      <c r="U56" s="1079">
        <v>0</v>
      </c>
      <c r="V56" s="1086">
        <v>0</v>
      </c>
      <c r="W56" s="1085">
        <v>0</v>
      </c>
      <c r="X56" s="1079">
        <v>0</v>
      </c>
      <c r="Y56" s="1079">
        <v>0</v>
      </c>
      <c r="Z56" s="1079">
        <v>0</v>
      </c>
      <c r="AA56" s="1079">
        <v>0</v>
      </c>
      <c r="AB56" s="1079">
        <v>0</v>
      </c>
      <c r="AC56" s="1079">
        <v>0</v>
      </c>
      <c r="AD56" s="1079">
        <v>0</v>
      </c>
      <c r="AE56" s="1079">
        <v>0</v>
      </c>
      <c r="AF56" s="1079">
        <v>0</v>
      </c>
      <c r="AG56" s="1079">
        <v>0</v>
      </c>
      <c r="AH56" s="1087">
        <v>0</v>
      </c>
      <c r="AI56" s="79"/>
      <c r="AJ56" s="1078">
        <v>0</v>
      </c>
      <c r="AK56" s="1079">
        <v>0</v>
      </c>
      <c r="AL56" s="1079">
        <v>0</v>
      </c>
      <c r="AM56" s="1079">
        <v>0</v>
      </c>
      <c r="AN56" s="1079">
        <v>0</v>
      </c>
      <c r="AO56" s="1079">
        <v>0</v>
      </c>
      <c r="AP56" s="1079">
        <v>0</v>
      </c>
      <c r="AQ56" s="1079">
        <v>0</v>
      </c>
      <c r="AR56" s="1079">
        <v>0</v>
      </c>
      <c r="AS56" s="1079">
        <v>0</v>
      </c>
      <c r="AT56" s="1079">
        <v>0</v>
      </c>
      <c r="AU56" s="1080">
        <v>0</v>
      </c>
    </row>
    <row r="57" spans="1:47" ht="15.5" thickTop="1" thickBot="1" x14ac:dyDescent="0.4">
      <c r="A57" s="16" t="s">
        <v>70</v>
      </c>
      <c r="B57" s="8">
        <v>555</v>
      </c>
      <c r="C57" s="17" t="s">
        <v>28</v>
      </c>
      <c r="D57" s="1105" t="s">
        <v>757</v>
      </c>
      <c r="E57" s="1501" t="s">
        <v>757</v>
      </c>
      <c r="F57" s="1106" t="s">
        <v>757</v>
      </c>
      <c r="G57" s="1106" t="s">
        <v>757</v>
      </c>
      <c r="H57" s="1501" t="s">
        <v>757</v>
      </c>
      <c r="I57" s="1107" t="s">
        <v>757</v>
      </c>
      <c r="J57" s="79"/>
      <c r="K57" s="1105" t="s">
        <v>757</v>
      </c>
      <c r="L57" s="1106" t="s">
        <v>757</v>
      </c>
      <c r="M57" s="1106" t="s">
        <v>757</v>
      </c>
      <c r="N57" s="1106" t="s">
        <v>757</v>
      </c>
      <c r="O57" s="1106" t="s">
        <v>757</v>
      </c>
      <c r="P57" s="1106" t="s">
        <v>757</v>
      </c>
      <c r="Q57" s="1106" t="s">
        <v>757</v>
      </c>
      <c r="R57" s="1106" t="s">
        <v>757</v>
      </c>
      <c r="S57" s="1106" t="s">
        <v>757</v>
      </c>
      <c r="T57" s="1106" t="s">
        <v>757</v>
      </c>
      <c r="U57" s="1106" t="s">
        <v>757</v>
      </c>
      <c r="V57" s="1106" t="s">
        <v>757</v>
      </c>
      <c r="W57" s="1436" t="s">
        <v>757</v>
      </c>
      <c r="X57" s="1106" t="s">
        <v>757</v>
      </c>
      <c r="Y57" s="1106" t="s">
        <v>757</v>
      </c>
      <c r="Z57" s="1106" t="s">
        <v>757</v>
      </c>
      <c r="AA57" s="1106" t="s">
        <v>757</v>
      </c>
      <c r="AB57" s="1106" t="s">
        <v>757</v>
      </c>
      <c r="AC57" s="1106" t="s">
        <v>757</v>
      </c>
      <c r="AD57" s="1106" t="s">
        <v>757</v>
      </c>
      <c r="AE57" s="1106" t="s">
        <v>757</v>
      </c>
      <c r="AF57" s="1106" t="s">
        <v>757</v>
      </c>
      <c r="AG57" s="1106" t="s">
        <v>757</v>
      </c>
      <c r="AH57" s="1107" t="s">
        <v>757</v>
      </c>
      <c r="AI57" s="79"/>
      <c r="AJ57" s="1105" t="s">
        <v>757</v>
      </c>
      <c r="AK57" s="1106" t="s">
        <v>757</v>
      </c>
      <c r="AL57" s="1106" t="s">
        <v>757</v>
      </c>
      <c r="AM57" s="1106" t="s">
        <v>757</v>
      </c>
      <c r="AN57" s="1106" t="s">
        <v>757</v>
      </c>
      <c r="AO57" s="1106" t="s">
        <v>757</v>
      </c>
      <c r="AP57" s="1106" t="s">
        <v>757</v>
      </c>
      <c r="AQ57" s="1106" t="s">
        <v>757</v>
      </c>
      <c r="AR57" s="1106" t="s">
        <v>757</v>
      </c>
      <c r="AS57" s="1106" t="s">
        <v>757</v>
      </c>
      <c r="AT57" s="1106" t="s">
        <v>757</v>
      </c>
      <c r="AU57" s="1108" t="s">
        <v>757</v>
      </c>
    </row>
    <row r="58" spans="1:47" ht="15" thickTop="1" x14ac:dyDescent="0.35">
      <c r="A58" s="16" t="s">
        <v>70</v>
      </c>
      <c r="B58" s="8">
        <v>555</v>
      </c>
      <c r="C58" s="17" t="s">
        <v>44</v>
      </c>
      <c r="D58" s="1084">
        <v>0</v>
      </c>
      <c r="E58" s="1084">
        <v>0</v>
      </c>
      <c r="F58" s="1495">
        <v>0</v>
      </c>
      <c r="G58" s="1495"/>
      <c r="H58" s="1084">
        <v>0</v>
      </c>
      <c r="I58" s="1497">
        <v>0</v>
      </c>
      <c r="J58" s="79"/>
      <c r="K58" s="1078">
        <v>0</v>
      </c>
      <c r="L58" s="1079">
        <v>0</v>
      </c>
      <c r="M58" s="1079">
        <v>0</v>
      </c>
      <c r="N58" s="1079">
        <v>0</v>
      </c>
      <c r="O58" s="1079">
        <v>0</v>
      </c>
      <c r="P58" s="1079">
        <v>0</v>
      </c>
      <c r="Q58" s="1079">
        <v>0</v>
      </c>
      <c r="R58" s="1079">
        <v>0</v>
      </c>
      <c r="S58" s="1079">
        <v>0</v>
      </c>
      <c r="T58" s="1079">
        <v>0</v>
      </c>
      <c r="U58" s="1079">
        <v>0</v>
      </c>
      <c r="V58" s="1432">
        <v>0</v>
      </c>
      <c r="W58" s="1078">
        <v>0</v>
      </c>
      <c r="X58" s="1079">
        <v>0</v>
      </c>
      <c r="Y58" s="1079">
        <v>0</v>
      </c>
      <c r="Z58" s="1079">
        <v>0</v>
      </c>
      <c r="AA58" s="1079">
        <v>0</v>
      </c>
      <c r="AB58" s="1079">
        <v>0</v>
      </c>
      <c r="AC58" s="1079">
        <v>0</v>
      </c>
      <c r="AD58" s="1079">
        <v>0</v>
      </c>
      <c r="AE58" s="1079">
        <v>0</v>
      </c>
      <c r="AF58" s="1079">
        <v>0</v>
      </c>
      <c r="AG58" s="1079">
        <v>0</v>
      </c>
      <c r="AH58" s="1109">
        <v>0</v>
      </c>
      <c r="AI58" s="79"/>
      <c r="AJ58" s="1078">
        <v>0</v>
      </c>
      <c r="AK58" s="1079">
        <v>0</v>
      </c>
      <c r="AL58" s="1079">
        <v>0</v>
      </c>
      <c r="AM58" s="1079">
        <v>0</v>
      </c>
      <c r="AN58" s="1079">
        <v>0</v>
      </c>
      <c r="AO58" s="1079">
        <v>0</v>
      </c>
      <c r="AP58" s="1079">
        <v>0</v>
      </c>
      <c r="AQ58" s="1079">
        <v>0</v>
      </c>
      <c r="AR58" s="1079">
        <v>0</v>
      </c>
      <c r="AS58" s="1079">
        <v>0</v>
      </c>
      <c r="AT58" s="1079">
        <v>0</v>
      </c>
      <c r="AU58" s="1080">
        <v>0</v>
      </c>
    </row>
    <row r="59" spans="1:47" x14ac:dyDescent="0.35">
      <c r="A59" s="16" t="s">
        <v>70</v>
      </c>
      <c r="B59" s="8">
        <v>555</v>
      </c>
      <c r="C59" s="17" t="s">
        <v>4</v>
      </c>
      <c r="D59" s="1084">
        <v>1910.48</v>
      </c>
      <c r="E59" s="1084">
        <v>1910.48</v>
      </c>
      <c r="F59" s="1495">
        <v>1917.1242999999999</v>
      </c>
      <c r="G59" s="1495"/>
      <c r="H59" s="1084">
        <v>-6.6442999999999302</v>
      </c>
      <c r="I59" s="1497">
        <v>0</v>
      </c>
      <c r="J59" s="79"/>
      <c r="K59" s="1078">
        <v>231.2</v>
      </c>
      <c r="L59" s="1079">
        <v>185.92</v>
      </c>
      <c r="M59" s="1079">
        <v>188.12</v>
      </c>
      <c r="N59" s="1079">
        <v>146.63999999999999</v>
      </c>
      <c r="O59" s="1079">
        <v>125.42</v>
      </c>
      <c r="P59" s="1079">
        <v>111.13</v>
      </c>
      <c r="Q59" s="1079">
        <v>122.77</v>
      </c>
      <c r="R59" s="1079">
        <v>121.88</v>
      </c>
      <c r="S59" s="1079">
        <v>114.63</v>
      </c>
      <c r="T59" s="1079">
        <v>136.83000000000001</v>
      </c>
      <c r="U59" s="1079">
        <v>190.81</v>
      </c>
      <c r="V59" s="1079">
        <v>235.13</v>
      </c>
      <c r="W59" s="1078">
        <v>231.2</v>
      </c>
      <c r="X59" s="1079">
        <v>185.92</v>
      </c>
      <c r="Y59" s="1079">
        <v>188.12</v>
      </c>
      <c r="Z59" s="1079">
        <v>146.63999999999999</v>
      </c>
      <c r="AA59" s="1079">
        <v>125.42</v>
      </c>
      <c r="AB59" s="1079">
        <v>111.13</v>
      </c>
      <c r="AC59" s="1079">
        <v>122.77</v>
      </c>
      <c r="AD59" s="1079">
        <v>121.88</v>
      </c>
      <c r="AE59" s="1079">
        <v>114.63</v>
      </c>
      <c r="AF59" s="1079">
        <v>136.83000000000001</v>
      </c>
      <c r="AG59" s="1079">
        <v>190.81</v>
      </c>
      <c r="AH59" s="1080">
        <v>235.13</v>
      </c>
      <c r="AI59" s="79"/>
      <c r="AJ59" s="1078">
        <v>231.1987</v>
      </c>
      <c r="AK59" s="1079">
        <v>192.55869999999999</v>
      </c>
      <c r="AL59" s="1079">
        <v>188.1215</v>
      </c>
      <c r="AM59" s="1079">
        <v>146.6412</v>
      </c>
      <c r="AN59" s="1079">
        <v>125.42100000000001</v>
      </c>
      <c r="AO59" s="1079">
        <v>111.1254</v>
      </c>
      <c r="AP59" s="1079">
        <v>122.7714</v>
      </c>
      <c r="AQ59" s="1079">
        <v>121.8823</v>
      </c>
      <c r="AR59" s="1079">
        <v>114.6259</v>
      </c>
      <c r="AS59" s="1079">
        <v>136.83199999999999</v>
      </c>
      <c r="AT59" s="1079">
        <v>190.81370000000001</v>
      </c>
      <c r="AU59" s="1080">
        <v>235.13249999999999</v>
      </c>
    </row>
    <row r="60" spans="1:47" x14ac:dyDescent="0.35">
      <c r="A60" s="16" t="s">
        <v>70</v>
      </c>
      <c r="B60" s="8" t="s">
        <v>57</v>
      </c>
      <c r="C60" s="17" t="s">
        <v>42</v>
      </c>
      <c r="D60" s="1084">
        <v>3531.57</v>
      </c>
      <c r="E60" s="1084">
        <v>3568.8</v>
      </c>
      <c r="F60" s="1495">
        <v>3507.1279</v>
      </c>
      <c r="G60" s="1495"/>
      <c r="H60" s="1084">
        <v>24.44210000000021</v>
      </c>
      <c r="I60" s="1497">
        <v>37.230000000000018</v>
      </c>
      <c r="J60" s="79"/>
      <c r="K60" s="1078">
        <v>258.16000000000003</v>
      </c>
      <c r="L60" s="1079">
        <v>150.88</v>
      </c>
      <c r="M60" s="1079">
        <v>144.26</v>
      </c>
      <c r="N60" s="1079">
        <v>293.92</v>
      </c>
      <c r="O60" s="1079">
        <v>592.24</v>
      </c>
      <c r="P60" s="1079">
        <v>558.44000000000005</v>
      </c>
      <c r="Q60" s="1079">
        <v>375.99</v>
      </c>
      <c r="R60" s="1079">
        <v>168.81</v>
      </c>
      <c r="S60" s="1079">
        <v>170.79</v>
      </c>
      <c r="T60" s="1079">
        <v>314.61</v>
      </c>
      <c r="U60" s="1079">
        <v>319.31</v>
      </c>
      <c r="V60" s="1079">
        <v>184.16</v>
      </c>
      <c r="W60" s="1078">
        <v>260.89</v>
      </c>
      <c r="X60" s="1079">
        <v>152.47999999999999</v>
      </c>
      <c r="Y60" s="1079">
        <v>145.79</v>
      </c>
      <c r="Z60" s="1079">
        <v>297.02999999999997</v>
      </c>
      <c r="AA60" s="1079">
        <v>598.52</v>
      </c>
      <c r="AB60" s="1079">
        <v>564.36</v>
      </c>
      <c r="AC60" s="1079">
        <v>379.93</v>
      </c>
      <c r="AD60" s="1079">
        <v>170.58</v>
      </c>
      <c r="AE60" s="1079">
        <v>172.58</v>
      </c>
      <c r="AF60" s="1079">
        <v>317.89999999999998</v>
      </c>
      <c r="AG60" s="1079">
        <v>322.64999999999998</v>
      </c>
      <c r="AH60" s="1080">
        <v>186.09</v>
      </c>
      <c r="AI60" s="79"/>
      <c r="AJ60" s="1078">
        <v>253.4314</v>
      </c>
      <c r="AK60" s="1079">
        <v>146.4324</v>
      </c>
      <c r="AL60" s="1079">
        <v>119.26179999999999</v>
      </c>
      <c r="AM60" s="1079">
        <v>274.10980000000001</v>
      </c>
      <c r="AN60" s="1079">
        <v>596.30909999999994</v>
      </c>
      <c r="AO60" s="1079">
        <v>569.85990000000004</v>
      </c>
      <c r="AP60" s="1079">
        <v>372.05130000000003</v>
      </c>
      <c r="AQ60" s="1079">
        <v>174.63630000000001</v>
      </c>
      <c r="AR60" s="1079">
        <v>169.00290000000001</v>
      </c>
      <c r="AS60" s="1079">
        <v>318.90109999999999</v>
      </c>
      <c r="AT60" s="1079">
        <v>323.3098</v>
      </c>
      <c r="AU60" s="1080">
        <v>189.82210000000001</v>
      </c>
    </row>
    <row r="61" spans="1:47" x14ac:dyDescent="0.35">
      <c r="A61" s="16" t="s">
        <v>70</v>
      </c>
      <c r="B61" s="8" t="s">
        <v>57</v>
      </c>
      <c r="C61" s="17" t="s">
        <v>46</v>
      </c>
      <c r="D61" s="1084">
        <v>5399.2000000000007</v>
      </c>
      <c r="E61" s="1084">
        <v>5399.2000000000007</v>
      </c>
      <c r="F61" s="1495">
        <v>5417.7516000000005</v>
      </c>
      <c r="G61" s="1495"/>
      <c r="H61" s="1084">
        <v>-18.55159999999978</v>
      </c>
      <c r="I61" s="1497">
        <v>0</v>
      </c>
      <c r="J61" s="79"/>
      <c r="K61" s="1078">
        <v>594.72</v>
      </c>
      <c r="L61" s="1079">
        <v>520.23</v>
      </c>
      <c r="M61" s="1079">
        <v>555.42999999999995</v>
      </c>
      <c r="N61" s="1079">
        <v>805.57</v>
      </c>
      <c r="O61" s="1079">
        <v>831.75</v>
      </c>
      <c r="P61" s="1079">
        <v>530.6</v>
      </c>
      <c r="Q61" s="1079">
        <v>154.57</v>
      </c>
      <c r="R61" s="1079">
        <v>6.58</v>
      </c>
      <c r="S61" s="1079">
        <v>89.53</v>
      </c>
      <c r="T61" s="1079">
        <v>311.48</v>
      </c>
      <c r="U61" s="1079">
        <v>528.23</v>
      </c>
      <c r="V61" s="1079">
        <v>470.51</v>
      </c>
      <c r="W61" s="1078">
        <v>594.72</v>
      </c>
      <c r="X61" s="1079">
        <v>520.23</v>
      </c>
      <c r="Y61" s="1079">
        <v>555.42999999999995</v>
      </c>
      <c r="Z61" s="1079">
        <v>805.57</v>
      </c>
      <c r="AA61" s="1079">
        <v>831.75</v>
      </c>
      <c r="AB61" s="1079">
        <v>530.6</v>
      </c>
      <c r="AC61" s="1079">
        <v>154.57</v>
      </c>
      <c r="AD61" s="1079">
        <v>6.58</v>
      </c>
      <c r="AE61" s="1079">
        <v>89.53</v>
      </c>
      <c r="AF61" s="1079">
        <v>311.48</v>
      </c>
      <c r="AG61" s="1079">
        <v>528.23</v>
      </c>
      <c r="AH61" s="1080">
        <v>470.51</v>
      </c>
      <c r="AI61" s="79"/>
      <c r="AJ61" s="1078">
        <v>624.29039999999998</v>
      </c>
      <c r="AK61" s="1079">
        <v>535.46759999999995</v>
      </c>
      <c r="AL61" s="1079">
        <v>511.01639999999998</v>
      </c>
      <c r="AM61" s="1079">
        <v>763.23599999999999</v>
      </c>
      <c r="AN61" s="1079">
        <v>855.97199999999998</v>
      </c>
      <c r="AO61" s="1079">
        <v>550.36800000000005</v>
      </c>
      <c r="AP61" s="1079">
        <v>138.71879999999999</v>
      </c>
      <c r="AQ61" s="1079">
        <v>5.3567999999999998</v>
      </c>
      <c r="AR61" s="1079">
        <v>78.3</v>
      </c>
      <c r="AS61" s="1079">
        <v>313.596</v>
      </c>
      <c r="AT61" s="1079">
        <v>549.72</v>
      </c>
      <c r="AU61" s="1080">
        <v>491.70960000000002</v>
      </c>
    </row>
    <row r="62" spans="1:47" x14ac:dyDescent="0.35">
      <c r="A62" s="16" t="s">
        <v>70</v>
      </c>
      <c r="B62" s="8" t="s">
        <v>57</v>
      </c>
      <c r="C62" s="17" t="s">
        <v>47</v>
      </c>
      <c r="D62" s="1084">
        <v>993.04000000000019</v>
      </c>
      <c r="E62" s="1084">
        <v>993.04000000000019</v>
      </c>
      <c r="F62" s="1495">
        <v>996.35959960000014</v>
      </c>
      <c r="G62" s="1495"/>
      <c r="H62" s="1084">
        <v>-3.3195995999999468</v>
      </c>
      <c r="I62" s="1497">
        <v>0</v>
      </c>
      <c r="J62" s="79"/>
      <c r="K62" s="1078">
        <v>93.17</v>
      </c>
      <c r="L62" s="1079">
        <v>75.66</v>
      </c>
      <c r="M62" s="1079">
        <v>81.88</v>
      </c>
      <c r="N62" s="1079">
        <v>130.25</v>
      </c>
      <c r="O62" s="1079">
        <v>168.25</v>
      </c>
      <c r="P62" s="1079">
        <v>155.44</v>
      </c>
      <c r="Q62" s="1079">
        <v>50.32</v>
      </c>
      <c r="R62" s="1079">
        <v>4.99</v>
      </c>
      <c r="S62" s="1079">
        <v>4.5</v>
      </c>
      <c r="T62" s="1079">
        <v>35.89</v>
      </c>
      <c r="U62" s="1079">
        <v>95.11</v>
      </c>
      <c r="V62" s="1079">
        <v>97.58</v>
      </c>
      <c r="W62" s="1078">
        <v>93.17</v>
      </c>
      <c r="X62" s="1079">
        <v>75.66</v>
      </c>
      <c r="Y62" s="1079">
        <v>81.88</v>
      </c>
      <c r="Z62" s="1079">
        <v>130.25</v>
      </c>
      <c r="AA62" s="1079">
        <v>168.25</v>
      </c>
      <c r="AB62" s="1079">
        <v>155.44</v>
      </c>
      <c r="AC62" s="1079">
        <v>50.32</v>
      </c>
      <c r="AD62" s="1079">
        <v>4.99</v>
      </c>
      <c r="AE62" s="1079">
        <v>4.5</v>
      </c>
      <c r="AF62" s="1079">
        <v>35.89</v>
      </c>
      <c r="AG62" s="1079">
        <v>95.11</v>
      </c>
      <c r="AH62" s="1080">
        <v>97.58</v>
      </c>
      <c r="AI62" s="79"/>
      <c r="AJ62" s="1078">
        <v>114.62820000000001</v>
      </c>
      <c r="AK62" s="1079">
        <v>97.493520000000004</v>
      </c>
      <c r="AL62" s="1079">
        <v>93.903809999999993</v>
      </c>
      <c r="AM62" s="1079">
        <v>145.90020000000001</v>
      </c>
      <c r="AN62" s="1079">
        <v>167.66079999999999</v>
      </c>
      <c r="AO62" s="1079">
        <v>105.15519999999999</v>
      </c>
      <c r="AP62" s="1079">
        <v>25.952919999999999</v>
      </c>
      <c r="AQ62" s="1079">
        <v>0.80084160000000004</v>
      </c>
      <c r="AR62" s="1079">
        <v>4.5879479999999999</v>
      </c>
      <c r="AS62" s="1079">
        <v>51.087020000000003</v>
      </c>
      <c r="AT62" s="1079">
        <v>99.856800000000007</v>
      </c>
      <c r="AU62" s="1080">
        <v>89.332340000000002</v>
      </c>
    </row>
    <row r="63" spans="1:47" x14ac:dyDescent="0.35">
      <c r="A63" s="16" t="s">
        <v>70</v>
      </c>
      <c r="B63" s="8">
        <v>555</v>
      </c>
      <c r="C63" s="17" t="s">
        <v>10</v>
      </c>
      <c r="D63" s="1084">
        <v>42696.049999999996</v>
      </c>
      <c r="E63" s="1084">
        <v>45298.41</v>
      </c>
      <c r="F63" s="1495">
        <v>33288.130999999994</v>
      </c>
      <c r="G63" s="1495"/>
      <c r="H63" s="1084">
        <v>9407.9190000000017</v>
      </c>
      <c r="I63" s="1497">
        <v>2602.3600000000079</v>
      </c>
      <c r="J63" s="79"/>
      <c r="K63" s="1078">
        <v>6007.59</v>
      </c>
      <c r="L63" s="1079">
        <v>4367.8900000000003</v>
      </c>
      <c r="M63" s="1079">
        <v>2862.42</v>
      </c>
      <c r="N63" s="1079">
        <v>1721.17</v>
      </c>
      <c r="O63" s="1079">
        <v>761.42</v>
      </c>
      <c r="P63" s="1079">
        <v>1709.49</v>
      </c>
      <c r="Q63" s="1079">
        <v>3517.91</v>
      </c>
      <c r="R63" s="1079">
        <v>3839.66</v>
      </c>
      <c r="S63" s="1079">
        <v>3563.43</v>
      </c>
      <c r="T63" s="1079">
        <v>4278.78</v>
      </c>
      <c r="U63" s="1079">
        <v>4679.34</v>
      </c>
      <c r="V63" s="1079">
        <v>5386.95</v>
      </c>
      <c r="W63" s="1078">
        <v>7141.65</v>
      </c>
      <c r="X63" s="1079">
        <v>4835.4799999999996</v>
      </c>
      <c r="Y63" s="1079">
        <v>3274.88</v>
      </c>
      <c r="Z63" s="1079">
        <v>1798.24</v>
      </c>
      <c r="AA63" s="1079">
        <v>848.82</v>
      </c>
      <c r="AB63" s="1079">
        <v>1840.78</v>
      </c>
      <c r="AC63" s="1079">
        <v>3775.88</v>
      </c>
      <c r="AD63" s="1079">
        <v>3977.88</v>
      </c>
      <c r="AE63" s="1079">
        <v>3616.14</v>
      </c>
      <c r="AF63" s="1079">
        <v>4204.6499999999996</v>
      </c>
      <c r="AG63" s="1079">
        <v>4671.75</v>
      </c>
      <c r="AH63" s="1080">
        <v>5312.26</v>
      </c>
      <c r="AI63" s="79"/>
      <c r="AJ63" s="1078">
        <v>5579.3959999999997</v>
      </c>
      <c r="AK63" s="1079">
        <v>3808.578</v>
      </c>
      <c r="AL63" s="1079">
        <v>2450.998</v>
      </c>
      <c r="AM63" s="1079">
        <v>1648.53</v>
      </c>
      <c r="AN63" s="1079">
        <v>863.31200000000001</v>
      </c>
      <c r="AO63" s="1079">
        <v>1221.6600000000001</v>
      </c>
      <c r="AP63" s="1079">
        <v>2288.3609999999999</v>
      </c>
      <c r="AQ63" s="1079">
        <v>2755.5</v>
      </c>
      <c r="AR63" s="1079">
        <v>2622.9070000000002</v>
      </c>
      <c r="AS63" s="1079">
        <v>2898.5459999999998</v>
      </c>
      <c r="AT63" s="1079">
        <v>3141.732</v>
      </c>
      <c r="AU63" s="1080">
        <v>4008.6109999999999</v>
      </c>
    </row>
    <row r="64" spans="1:47" x14ac:dyDescent="0.35">
      <c r="A64" s="16" t="s">
        <v>70</v>
      </c>
      <c r="B64" s="8">
        <v>555</v>
      </c>
      <c r="C64" s="17" t="s">
        <v>530</v>
      </c>
      <c r="D64" s="1084">
        <v>8.8899999999999988</v>
      </c>
      <c r="E64" s="1084">
        <v>9.09</v>
      </c>
      <c r="F64" s="1495">
        <v>8.65916</v>
      </c>
      <c r="G64" s="1495"/>
      <c r="H64" s="1084">
        <v>0.23083999999999882</v>
      </c>
      <c r="I64" s="1497">
        <v>0.20000000000000107</v>
      </c>
      <c r="J64" s="79"/>
      <c r="K64" s="1078">
        <v>0.31</v>
      </c>
      <c r="L64" s="1079">
        <v>0.25</v>
      </c>
      <c r="M64" s="1079">
        <v>0.5</v>
      </c>
      <c r="N64" s="1079">
        <v>0.88</v>
      </c>
      <c r="O64" s="1079">
        <v>0.94</v>
      </c>
      <c r="P64" s="1079">
        <v>1.25</v>
      </c>
      <c r="Q64" s="1079">
        <v>1.38</v>
      </c>
      <c r="R64" s="1079">
        <v>1.1299999999999999</v>
      </c>
      <c r="S64" s="1079">
        <v>0.84</v>
      </c>
      <c r="T64" s="1079">
        <v>0.63</v>
      </c>
      <c r="U64" s="1079">
        <v>0.44</v>
      </c>
      <c r="V64" s="1079">
        <v>0.34</v>
      </c>
      <c r="W64" s="1078">
        <v>0.32</v>
      </c>
      <c r="X64" s="1079">
        <v>0.26</v>
      </c>
      <c r="Y64" s="1079">
        <v>0.51</v>
      </c>
      <c r="Z64" s="1079">
        <v>0.9</v>
      </c>
      <c r="AA64" s="1079">
        <v>0.96</v>
      </c>
      <c r="AB64" s="1079">
        <v>1.28</v>
      </c>
      <c r="AC64" s="1079">
        <v>1.41</v>
      </c>
      <c r="AD64" s="1079">
        <v>1.1499999999999999</v>
      </c>
      <c r="AE64" s="1079">
        <v>0.86</v>
      </c>
      <c r="AF64" s="1079">
        <v>0.64</v>
      </c>
      <c r="AG64" s="1079">
        <v>0.45</v>
      </c>
      <c r="AH64" s="1080">
        <v>0.35</v>
      </c>
      <c r="AI64" s="79"/>
      <c r="AJ64" s="1078">
        <v>0.3049</v>
      </c>
      <c r="AK64" s="1079">
        <v>0.24392</v>
      </c>
      <c r="AL64" s="1079">
        <v>0.48784</v>
      </c>
      <c r="AM64" s="1079">
        <v>0.85372000000000003</v>
      </c>
      <c r="AN64" s="1079">
        <v>0.91469999999999996</v>
      </c>
      <c r="AO64" s="1079">
        <v>1.2196</v>
      </c>
      <c r="AP64" s="1079">
        <v>1.3415600000000001</v>
      </c>
      <c r="AQ64" s="1079">
        <v>1.0976399999999999</v>
      </c>
      <c r="AR64" s="1079">
        <v>0.82323000000000002</v>
      </c>
      <c r="AS64" s="1079">
        <v>0.60980000000000001</v>
      </c>
      <c r="AT64" s="1079">
        <v>0.42686000000000002</v>
      </c>
      <c r="AU64" s="1080">
        <v>0.33539000000000002</v>
      </c>
    </row>
    <row r="65" spans="1:47" x14ac:dyDescent="0.35">
      <c r="A65" s="16" t="s">
        <v>70</v>
      </c>
      <c r="B65" s="8">
        <v>555</v>
      </c>
      <c r="C65" s="17" t="s">
        <v>531</v>
      </c>
      <c r="D65" s="1084">
        <v>220.73000000000002</v>
      </c>
      <c r="E65" s="1084">
        <v>226.24999999999997</v>
      </c>
      <c r="F65" s="1495">
        <v>215.35991989999997</v>
      </c>
      <c r="G65" s="1495"/>
      <c r="H65" s="1084">
        <v>5.3700801000000524</v>
      </c>
      <c r="I65" s="1497">
        <v>5.5199999999999534</v>
      </c>
      <c r="J65" s="79"/>
      <c r="K65" s="1078">
        <v>24.36</v>
      </c>
      <c r="L65" s="1079">
        <v>8.6300000000000008</v>
      </c>
      <c r="M65" s="1079">
        <v>13.56</v>
      </c>
      <c r="N65" s="1079">
        <v>41.45</v>
      </c>
      <c r="O65" s="1079">
        <v>64.84</v>
      </c>
      <c r="P65" s="1079">
        <v>19.59</v>
      </c>
      <c r="Q65" s="1079">
        <v>2.77</v>
      </c>
      <c r="R65" s="1079">
        <v>0.92</v>
      </c>
      <c r="S65" s="1079">
        <v>2.33</v>
      </c>
      <c r="T65" s="1079">
        <v>7.87</v>
      </c>
      <c r="U65" s="1079">
        <v>28.22</v>
      </c>
      <c r="V65" s="1079">
        <v>6.19</v>
      </c>
      <c r="W65" s="1078">
        <v>24.97</v>
      </c>
      <c r="X65" s="1079">
        <v>8.84</v>
      </c>
      <c r="Y65" s="1079">
        <v>13.9</v>
      </c>
      <c r="Z65" s="1079">
        <v>42.49</v>
      </c>
      <c r="AA65" s="1079">
        <v>66.47</v>
      </c>
      <c r="AB65" s="1079">
        <v>20.079999999999998</v>
      </c>
      <c r="AC65" s="1079">
        <v>2.84</v>
      </c>
      <c r="AD65" s="1079">
        <v>0.95</v>
      </c>
      <c r="AE65" s="1079">
        <v>2.39</v>
      </c>
      <c r="AF65" s="1079">
        <v>8.06</v>
      </c>
      <c r="AG65" s="1079">
        <v>28.92</v>
      </c>
      <c r="AH65" s="1080">
        <v>6.34</v>
      </c>
      <c r="AI65" s="79"/>
      <c r="AJ65" s="1078">
        <v>23.770060000000001</v>
      </c>
      <c r="AK65" s="1079">
        <v>8.4174600000000002</v>
      </c>
      <c r="AL65" s="1079">
        <v>13.234999999999999</v>
      </c>
      <c r="AM65" s="1079">
        <v>40.446159999999999</v>
      </c>
      <c r="AN65" s="1079">
        <v>63.263300000000001</v>
      </c>
      <c r="AO65" s="1079">
        <v>19.111339999999998</v>
      </c>
      <c r="AP65" s="1079">
        <v>2.6999399999999998</v>
      </c>
      <c r="AQ65" s="1079">
        <v>0.89997990000000005</v>
      </c>
      <c r="AR65" s="1079">
        <v>2.2764199999999999</v>
      </c>
      <c r="AS65" s="1079">
        <v>7.6763000000000003</v>
      </c>
      <c r="AT65" s="1079">
        <v>27.5288</v>
      </c>
      <c r="AU65" s="1080">
        <v>6.0351600000000003</v>
      </c>
    </row>
    <row r="66" spans="1:47" x14ac:dyDescent="0.35">
      <c r="A66" s="16" t="s">
        <v>70</v>
      </c>
      <c r="B66" s="8">
        <v>555</v>
      </c>
      <c r="C66" s="17" t="s">
        <v>532</v>
      </c>
      <c r="D66" s="1084">
        <v>11.040000000000001</v>
      </c>
      <c r="E66" s="1084">
        <v>11.279999999999996</v>
      </c>
      <c r="F66" s="1495">
        <v>10.735200000000001</v>
      </c>
      <c r="G66" s="1495"/>
      <c r="H66" s="1084">
        <v>0.30480000000000018</v>
      </c>
      <c r="I66" s="1497">
        <v>0.23999999999999488</v>
      </c>
      <c r="J66" s="79"/>
      <c r="K66" s="1078">
        <v>0.92</v>
      </c>
      <c r="L66" s="1079">
        <v>0.92</v>
      </c>
      <c r="M66" s="1079">
        <v>0.92</v>
      </c>
      <c r="N66" s="1079">
        <v>0.92</v>
      </c>
      <c r="O66" s="1079">
        <v>0.92</v>
      </c>
      <c r="P66" s="1079">
        <v>0.92</v>
      </c>
      <c r="Q66" s="1079">
        <v>0.92</v>
      </c>
      <c r="R66" s="1079">
        <v>0.92</v>
      </c>
      <c r="S66" s="1079">
        <v>0.92</v>
      </c>
      <c r="T66" s="1079">
        <v>0.92</v>
      </c>
      <c r="U66" s="1079">
        <v>0.92</v>
      </c>
      <c r="V66" s="1079">
        <v>0.92</v>
      </c>
      <c r="W66" s="1078">
        <v>0.94</v>
      </c>
      <c r="X66" s="1079">
        <v>0.94</v>
      </c>
      <c r="Y66" s="1079">
        <v>0.94</v>
      </c>
      <c r="Z66" s="1079">
        <v>0.94</v>
      </c>
      <c r="AA66" s="1079">
        <v>0.94</v>
      </c>
      <c r="AB66" s="1079">
        <v>0.94</v>
      </c>
      <c r="AC66" s="1079">
        <v>0.94</v>
      </c>
      <c r="AD66" s="1079">
        <v>0.94</v>
      </c>
      <c r="AE66" s="1079">
        <v>0.94</v>
      </c>
      <c r="AF66" s="1079">
        <v>0.94</v>
      </c>
      <c r="AG66" s="1079">
        <v>0.94</v>
      </c>
      <c r="AH66" s="1080">
        <v>0.94</v>
      </c>
      <c r="AI66" s="79"/>
      <c r="AJ66" s="1078">
        <v>0.89459999999999995</v>
      </c>
      <c r="AK66" s="1079">
        <v>0.89459999999999995</v>
      </c>
      <c r="AL66" s="1079">
        <v>0.89459999999999995</v>
      </c>
      <c r="AM66" s="1079">
        <v>0.89459999999999995</v>
      </c>
      <c r="AN66" s="1079">
        <v>0.89459999999999995</v>
      </c>
      <c r="AO66" s="1079">
        <v>0.89459999999999995</v>
      </c>
      <c r="AP66" s="1079">
        <v>0.89459999999999995</v>
      </c>
      <c r="AQ66" s="1079">
        <v>0.89459999999999995</v>
      </c>
      <c r="AR66" s="1079">
        <v>0.89459999999999995</v>
      </c>
      <c r="AS66" s="1079">
        <v>0.89459999999999995</v>
      </c>
      <c r="AT66" s="1079">
        <v>0.89459999999999995</v>
      </c>
      <c r="AU66" s="1080">
        <v>0.89459999999999995</v>
      </c>
    </row>
    <row r="67" spans="1:47" x14ac:dyDescent="0.35">
      <c r="A67" s="16" t="s">
        <v>70</v>
      </c>
      <c r="B67" s="8">
        <v>555</v>
      </c>
      <c r="C67" s="17" t="s">
        <v>533</v>
      </c>
      <c r="D67" s="1084">
        <v>1.69</v>
      </c>
      <c r="E67" s="1084">
        <v>1.76</v>
      </c>
      <c r="F67" s="1495">
        <v>1.6603400000000001</v>
      </c>
      <c r="G67" s="1495"/>
      <c r="H67" s="1084">
        <v>2.9659999999999798E-2</v>
      </c>
      <c r="I67" s="1497">
        <v>7.0000000000000062E-2</v>
      </c>
      <c r="J67" s="79"/>
      <c r="K67" s="1078">
        <v>0.08</v>
      </c>
      <c r="L67" s="1079">
        <v>0.12</v>
      </c>
      <c r="M67" s="1079">
        <v>0.15</v>
      </c>
      <c r="N67" s="1079">
        <v>0.19</v>
      </c>
      <c r="O67" s="1079">
        <v>0.19</v>
      </c>
      <c r="P67" s="1079">
        <v>0.19</v>
      </c>
      <c r="Q67" s="1079">
        <v>0.23</v>
      </c>
      <c r="R67" s="1079">
        <v>0.23</v>
      </c>
      <c r="S67" s="1079">
        <v>0.15</v>
      </c>
      <c r="T67" s="1079">
        <v>0.08</v>
      </c>
      <c r="U67" s="1079">
        <v>0.04</v>
      </c>
      <c r="V67" s="1079">
        <v>0.04</v>
      </c>
      <c r="W67" s="1078">
        <v>0.08</v>
      </c>
      <c r="X67" s="1079">
        <v>0.12</v>
      </c>
      <c r="Y67" s="1079">
        <v>0.16</v>
      </c>
      <c r="Z67" s="1079">
        <v>0.2</v>
      </c>
      <c r="AA67" s="1079">
        <v>0.2</v>
      </c>
      <c r="AB67" s="1079">
        <v>0.2</v>
      </c>
      <c r="AC67" s="1079">
        <v>0.24</v>
      </c>
      <c r="AD67" s="1079">
        <v>0.24</v>
      </c>
      <c r="AE67" s="1079">
        <v>0.16</v>
      </c>
      <c r="AF67" s="1079">
        <v>0.08</v>
      </c>
      <c r="AG67" s="1079">
        <v>0.04</v>
      </c>
      <c r="AH67" s="1080">
        <v>0.04</v>
      </c>
      <c r="AI67" s="79"/>
      <c r="AJ67" s="1078">
        <v>7.5469999999999995E-2</v>
      </c>
      <c r="AK67" s="1079">
        <v>0.113205</v>
      </c>
      <c r="AL67" s="1079">
        <v>0.15093999999999999</v>
      </c>
      <c r="AM67" s="1079">
        <v>0.18867500000000001</v>
      </c>
      <c r="AN67" s="1079">
        <v>0.18867500000000001</v>
      </c>
      <c r="AO67" s="1079">
        <v>0.18867500000000001</v>
      </c>
      <c r="AP67" s="1079">
        <v>0.22641</v>
      </c>
      <c r="AQ67" s="1079">
        <v>0.22641</v>
      </c>
      <c r="AR67" s="1079">
        <v>0.15093999999999999</v>
      </c>
      <c r="AS67" s="1079">
        <v>7.5469999999999995E-2</v>
      </c>
      <c r="AT67" s="1079">
        <v>3.7734999999999998E-2</v>
      </c>
      <c r="AU67" s="1080">
        <v>3.7734999999999998E-2</v>
      </c>
    </row>
    <row r="68" spans="1:47" x14ac:dyDescent="0.35">
      <c r="A68" s="16" t="s">
        <v>70</v>
      </c>
      <c r="B68" s="8">
        <v>555</v>
      </c>
      <c r="C68" s="17" t="s">
        <v>534</v>
      </c>
      <c r="D68" s="1084">
        <v>1.69</v>
      </c>
      <c r="E68" s="1084">
        <v>1.76</v>
      </c>
      <c r="F68" s="1495">
        <v>1.6603400000000001</v>
      </c>
      <c r="G68" s="1495"/>
      <c r="H68" s="1084">
        <v>2.9659999999999798E-2</v>
      </c>
      <c r="I68" s="1497">
        <v>7.0000000000000062E-2</v>
      </c>
      <c r="J68" s="79"/>
      <c r="K68" s="1078">
        <v>0.08</v>
      </c>
      <c r="L68" s="1079">
        <v>0.12</v>
      </c>
      <c r="M68" s="1079">
        <v>0.15</v>
      </c>
      <c r="N68" s="1079">
        <v>0.19</v>
      </c>
      <c r="O68" s="1079">
        <v>0.19</v>
      </c>
      <c r="P68" s="1079">
        <v>0.19</v>
      </c>
      <c r="Q68" s="1079">
        <v>0.23</v>
      </c>
      <c r="R68" s="1079">
        <v>0.23</v>
      </c>
      <c r="S68" s="1079">
        <v>0.15</v>
      </c>
      <c r="T68" s="1079">
        <v>0.08</v>
      </c>
      <c r="U68" s="1079">
        <v>0.04</v>
      </c>
      <c r="V68" s="1079">
        <v>0.04</v>
      </c>
      <c r="W68" s="1078">
        <v>0.08</v>
      </c>
      <c r="X68" s="1079">
        <v>0.12</v>
      </c>
      <c r="Y68" s="1079">
        <v>0.16</v>
      </c>
      <c r="Z68" s="1079">
        <v>0.2</v>
      </c>
      <c r="AA68" s="1079">
        <v>0.2</v>
      </c>
      <c r="AB68" s="1079">
        <v>0.2</v>
      </c>
      <c r="AC68" s="1079">
        <v>0.24</v>
      </c>
      <c r="AD68" s="1079">
        <v>0.24</v>
      </c>
      <c r="AE68" s="1079">
        <v>0.16</v>
      </c>
      <c r="AF68" s="1079">
        <v>0.08</v>
      </c>
      <c r="AG68" s="1079">
        <v>0.04</v>
      </c>
      <c r="AH68" s="1080">
        <v>0.04</v>
      </c>
      <c r="AI68" s="79"/>
      <c r="AJ68" s="1078">
        <v>7.5469999999999995E-2</v>
      </c>
      <c r="AK68" s="1079">
        <v>0.113205</v>
      </c>
      <c r="AL68" s="1079">
        <v>0.15093999999999999</v>
      </c>
      <c r="AM68" s="1079">
        <v>0.18867500000000001</v>
      </c>
      <c r="AN68" s="1079">
        <v>0.18867500000000001</v>
      </c>
      <c r="AO68" s="1079">
        <v>0.18867500000000001</v>
      </c>
      <c r="AP68" s="1079">
        <v>0.22641</v>
      </c>
      <c r="AQ68" s="1079">
        <v>0.22641</v>
      </c>
      <c r="AR68" s="1079">
        <v>0.15093999999999999</v>
      </c>
      <c r="AS68" s="1079">
        <v>7.5469999999999995E-2</v>
      </c>
      <c r="AT68" s="1079">
        <v>3.7734999999999998E-2</v>
      </c>
      <c r="AU68" s="1080">
        <v>3.7734999999999998E-2</v>
      </c>
    </row>
    <row r="69" spans="1:47" x14ac:dyDescent="0.35">
      <c r="A69" s="16" t="s">
        <v>70</v>
      </c>
      <c r="B69" s="8">
        <v>555</v>
      </c>
      <c r="C69" s="17" t="s">
        <v>535</v>
      </c>
      <c r="D69" s="1084">
        <v>2901</v>
      </c>
      <c r="E69" s="1084">
        <v>2973.36</v>
      </c>
      <c r="F69" s="1495">
        <v>2821.0466000000006</v>
      </c>
      <c r="G69" s="1495"/>
      <c r="H69" s="1084">
        <v>79.953399999999419</v>
      </c>
      <c r="I69" s="1497">
        <v>72.360000000000127</v>
      </c>
      <c r="J69" s="79"/>
      <c r="K69" s="1078">
        <v>251.42</v>
      </c>
      <c r="L69" s="1079">
        <v>212.74</v>
      </c>
      <c r="M69" s="1079">
        <v>251.42</v>
      </c>
      <c r="N69" s="1079">
        <v>232.08</v>
      </c>
      <c r="O69" s="1079">
        <v>251.42</v>
      </c>
      <c r="P69" s="1079">
        <v>232.08</v>
      </c>
      <c r="Q69" s="1079">
        <v>251.42</v>
      </c>
      <c r="R69" s="1079">
        <v>251.42</v>
      </c>
      <c r="S69" s="1079">
        <v>232.08</v>
      </c>
      <c r="T69" s="1079">
        <v>251.42</v>
      </c>
      <c r="U69" s="1079">
        <v>232.08</v>
      </c>
      <c r="V69" s="1079">
        <v>251.42</v>
      </c>
      <c r="W69" s="1078">
        <v>257.69</v>
      </c>
      <c r="X69" s="1079">
        <v>218.05</v>
      </c>
      <c r="Y69" s="1079">
        <v>257.69</v>
      </c>
      <c r="Z69" s="1079">
        <v>237.87</v>
      </c>
      <c r="AA69" s="1079">
        <v>257.69</v>
      </c>
      <c r="AB69" s="1079">
        <v>237.87</v>
      </c>
      <c r="AC69" s="1079">
        <v>257.69</v>
      </c>
      <c r="AD69" s="1079">
        <v>257.69</v>
      </c>
      <c r="AE69" s="1079">
        <v>237.87</v>
      </c>
      <c r="AF69" s="1079">
        <v>257.69</v>
      </c>
      <c r="AG69" s="1079">
        <v>237.87</v>
      </c>
      <c r="AH69" s="1080">
        <v>257.69</v>
      </c>
      <c r="AI69" s="79"/>
      <c r="AJ69" s="1078">
        <v>239.6037</v>
      </c>
      <c r="AK69" s="1079">
        <v>216.4187</v>
      </c>
      <c r="AL69" s="1079">
        <v>239.6037</v>
      </c>
      <c r="AM69" s="1079">
        <v>231.85050000000001</v>
      </c>
      <c r="AN69" s="1079">
        <v>239.6037</v>
      </c>
      <c r="AO69" s="1079">
        <v>231.85050000000001</v>
      </c>
      <c r="AP69" s="1079">
        <v>239.6037</v>
      </c>
      <c r="AQ69" s="1079">
        <v>239.6037</v>
      </c>
      <c r="AR69" s="1079">
        <v>231.85050000000001</v>
      </c>
      <c r="AS69" s="1079">
        <v>239.6037</v>
      </c>
      <c r="AT69" s="1079">
        <v>231.85050000000001</v>
      </c>
      <c r="AU69" s="1080">
        <v>239.6037</v>
      </c>
    </row>
    <row r="70" spans="1:47" x14ac:dyDescent="0.35">
      <c r="A70" s="16" t="s">
        <v>70</v>
      </c>
      <c r="B70" s="8">
        <v>555</v>
      </c>
      <c r="C70" s="17" t="s">
        <v>536</v>
      </c>
      <c r="D70" s="1084">
        <v>2891.8000000000006</v>
      </c>
      <c r="E70" s="1084">
        <v>2964.0800000000004</v>
      </c>
      <c r="F70" s="1495">
        <v>2830.125</v>
      </c>
      <c r="G70" s="1495"/>
      <c r="H70" s="1084">
        <v>61.675000000000637</v>
      </c>
      <c r="I70" s="1497">
        <v>72.279999999999745</v>
      </c>
      <c r="J70" s="79"/>
      <c r="K70" s="1078">
        <v>245.61</v>
      </c>
      <c r="L70" s="1079">
        <v>221.85</v>
      </c>
      <c r="M70" s="1079">
        <v>245.61</v>
      </c>
      <c r="N70" s="1079">
        <v>237.67</v>
      </c>
      <c r="O70" s="1079">
        <v>245.61</v>
      </c>
      <c r="P70" s="1079">
        <v>237.67</v>
      </c>
      <c r="Q70" s="1079">
        <v>245.61</v>
      </c>
      <c r="R70" s="1079">
        <v>245.61</v>
      </c>
      <c r="S70" s="1079">
        <v>237.67</v>
      </c>
      <c r="T70" s="1079">
        <v>245.61</v>
      </c>
      <c r="U70" s="1079">
        <v>237.67</v>
      </c>
      <c r="V70" s="1079">
        <v>245.61</v>
      </c>
      <c r="W70" s="1078">
        <v>251.75</v>
      </c>
      <c r="X70" s="1079">
        <v>227.39</v>
      </c>
      <c r="Y70" s="1079">
        <v>251.75</v>
      </c>
      <c r="Z70" s="1079">
        <v>243.61</v>
      </c>
      <c r="AA70" s="1079">
        <v>251.75</v>
      </c>
      <c r="AB70" s="1079">
        <v>243.61</v>
      </c>
      <c r="AC70" s="1079">
        <v>251.75</v>
      </c>
      <c r="AD70" s="1079">
        <v>251.75</v>
      </c>
      <c r="AE70" s="1079">
        <v>243.61</v>
      </c>
      <c r="AF70" s="1079">
        <v>251.75</v>
      </c>
      <c r="AG70" s="1079">
        <v>243.61</v>
      </c>
      <c r="AH70" s="1080">
        <v>251.75</v>
      </c>
      <c r="AI70" s="79"/>
      <c r="AJ70" s="1078">
        <v>245.2775</v>
      </c>
      <c r="AK70" s="1079">
        <v>207.54249999999999</v>
      </c>
      <c r="AL70" s="1079">
        <v>245.2775</v>
      </c>
      <c r="AM70" s="1079">
        <v>226.41</v>
      </c>
      <c r="AN70" s="1079">
        <v>245.2775</v>
      </c>
      <c r="AO70" s="1079">
        <v>226.41</v>
      </c>
      <c r="AP70" s="1079">
        <v>245.2775</v>
      </c>
      <c r="AQ70" s="1079">
        <v>245.2775</v>
      </c>
      <c r="AR70" s="1079">
        <v>226.41</v>
      </c>
      <c r="AS70" s="1079">
        <v>245.2775</v>
      </c>
      <c r="AT70" s="1079">
        <v>226.41</v>
      </c>
      <c r="AU70" s="1080">
        <v>245.2775</v>
      </c>
    </row>
    <row r="71" spans="1:47" x14ac:dyDescent="0.35">
      <c r="A71" s="16" t="s">
        <v>70</v>
      </c>
      <c r="B71" s="8">
        <v>555</v>
      </c>
      <c r="C71" s="17" t="s">
        <v>537</v>
      </c>
      <c r="D71" s="1084">
        <v>0</v>
      </c>
      <c r="E71" s="1084">
        <v>0</v>
      </c>
      <c r="F71" s="1495">
        <v>7.9768499999999989</v>
      </c>
      <c r="G71" s="1495"/>
      <c r="H71" s="1084">
        <v>-7.9768499999999989</v>
      </c>
      <c r="I71" s="1497">
        <v>0</v>
      </c>
      <c r="J71" s="79"/>
      <c r="K71" s="1078">
        <v>0</v>
      </c>
      <c r="L71" s="1079">
        <v>0</v>
      </c>
      <c r="M71" s="1079">
        <v>0</v>
      </c>
      <c r="N71" s="1079">
        <v>0</v>
      </c>
      <c r="O71" s="1079">
        <v>0</v>
      </c>
      <c r="P71" s="1079">
        <v>0</v>
      </c>
      <c r="Q71" s="1079">
        <v>0</v>
      </c>
      <c r="R71" s="1079">
        <v>0</v>
      </c>
      <c r="S71" s="1079">
        <v>0</v>
      </c>
      <c r="T71" s="1079">
        <v>0</v>
      </c>
      <c r="U71" s="1079">
        <v>0</v>
      </c>
      <c r="V71" s="1079">
        <v>0</v>
      </c>
      <c r="W71" s="1078">
        <v>0</v>
      </c>
      <c r="X71" s="1079">
        <v>0</v>
      </c>
      <c r="Y71" s="1079">
        <v>0</v>
      </c>
      <c r="Z71" s="1079">
        <v>0</v>
      </c>
      <c r="AA71" s="1079">
        <v>0</v>
      </c>
      <c r="AB71" s="1079">
        <v>0</v>
      </c>
      <c r="AC71" s="1079">
        <v>0</v>
      </c>
      <c r="AD71" s="1079">
        <v>0</v>
      </c>
      <c r="AE71" s="1079">
        <v>0</v>
      </c>
      <c r="AF71" s="1079">
        <v>0</v>
      </c>
      <c r="AG71" s="1079">
        <v>0</v>
      </c>
      <c r="AH71" s="1080">
        <v>0</v>
      </c>
      <c r="AI71" s="79"/>
      <c r="AJ71" s="1078">
        <v>1.11825</v>
      </c>
      <c r="AK71" s="1079">
        <v>1.11825</v>
      </c>
      <c r="AL71" s="1079">
        <v>1.11825</v>
      </c>
      <c r="AM71" s="1079">
        <v>1.11825</v>
      </c>
      <c r="AN71" s="1079">
        <v>0.74550000000000005</v>
      </c>
      <c r="AO71" s="1079">
        <v>0.52185000000000004</v>
      </c>
      <c r="AP71" s="1079">
        <v>0.29820000000000002</v>
      </c>
      <c r="AQ71" s="1079">
        <v>0.14910000000000001</v>
      </c>
      <c r="AR71" s="1079">
        <v>7.4550000000000005E-2</v>
      </c>
      <c r="AS71" s="1079">
        <v>0.22364999999999999</v>
      </c>
      <c r="AT71" s="1079">
        <v>0.59640000000000004</v>
      </c>
      <c r="AU71" s="1080">
        <v>0.89459999999999995</v>
      </c>
    </row>
    <row r="72" spans="1:47" x14ac:dyDescent="0.35">
      <c r="A72" s="16" t="s">
        <v>70</v>
      </c>
      <c r="B72" s="8">
        <v>555</v>
      </c>
      <c r="C72" s="17" t="s">
        <v>538</v>
      </c>
      <c r="D72" s="1084">
        <v>874.31999999999982</v>
      </c>
      <c r="E72" s="1084">
        <v>896.18</v>
      </c>
      <c r="F72" s="1495">
        <v>852.92660000000012</v>
      </c>
      <c r="G72" s="1495"/>
      <c r="H72" s="1084">
        <v>21.393399999999701</v>
      </c>
      <c r="I72" s="1497">
        <v>21.860000000000127</v>
      </c>
      <c r="J72" s="79"/>
      <c r="K72" s="1078">
        <v>20.56</v>
      </c>
      <c r="L72" s="1079">
        <v>42.18</v>
      </c>
      <c r="M72" s="1079">
        <v>70.760000000000005</v>
      </c>
      <c r="N72" s="1079">
        <v>91.32</v>
      </c>
      <c r="O72" s="1079">
        <v>107.37</v>
      </c>
      <c r="P72" s="1079">
        <v>116.85</v>
      </c>
      <c r="Q72" s="1079">
        <v>127.39</v>
      </c>
      <c r="R72" s="1079">
        <v>111.88</v>
      </c>
      <c r="S72" s="1079">
        <v>85.13</v>
      </c>
      <c r="T72" s="1079">
        <v>54.03</v>
      </c>
      <c r="U72" s="1079">
        <v>28.81</v>
      </c>
      <c r="V72" s="1079">
        <v>18.04</v>
      </c>
      <c r="W72" s="1078">
        <v>21.07</v>
      </c>
      <c r="X72" s="1079">
        <v>43.24</v>
      </c>
      <c r="Y72" s="1079">
        <v>72.53</v>
      </c>
      <c r="Z72" s="1079">
        <v>93.6</v>
      </c>
      <c r="AA72" s="1079">
        <v>110.05</v>
      </c>
      <c r="AB72" s="1079">
        <v>119.77</v>
      </c>
      <c r="AC72" s="1079">
        <v>130.58000000000001</v>
      </c>
      <c r="AD72" s="1079">
        <v>114.68</v>
      </c>
      <c r="AE72" s="1079">
        <v>87.26</v>
      </c>
      <c r="AF72" s="1079">
        <v>55.38</v>
      </c>
      <c r="AG72" s="1079">
        <v>29.53</v>
      </c>
      <c r="AH72" s="1080">
        <v>18.489999999999998</v>
      </c>
      <c r="AI72" s="79"/>
      <c r="AJ72" s="1078">
        <v>20.05395</v>
      </c>
      <c r="AK72" s="1079">
        <v>41.151600000000002</v>
      </c>
      <c r="AL72" s="1079">
        <v>69.033299999999997</v>
      </c>
      <c r="AM72" s="1079">
        <v>89.087249999999997</v>
      </c>
      <c r="AN72" s="1079">
        <v>104.7428</v>
      </c>
      <c r="AO72" s="1079">
        <v>113.98699999999999</v>
      </c>
      <c r="AP72" s="1079">
        <v>124.2748</v>
      </c>
      <c r="AQ72" s="1079">
        <v>109.1412</v>
      </c>
      <c r="AR72" s="1079">
        <v>83.048699999999997</v>
      </c>
      <c r="AS72" s="1079">
        <v>52.706850000000003</v>
      </c>
      <c r="AT72" s="1079">
        <v>28.105350000000001</v>
      </c>
      <c r="AU72" s="1080">
        <v>17.593800000000002</v>
      </c>
    </row>
    <row r="73" spans="1:47" x14ac:dyDescent="0.35">
      <c r="A73" s="16" t="s">
        <v>70</v>
      </c>
      <c r="B73" s="8">
        <v>555</v>
      </c>
      <c r="C73" s="17" t="s">
        <v>539</v>
      </c>
      <c r="D73" s="1084">
        <v>23.85</v>
      </c>
      <c r="E73" s="1084">
        <v>24.460000000000004</v>
      </c>
      <c r="F73" s="1495">
        <v>23.274264279999997</v>
      </c>
      <c r="G73" s="1495"/>
      <c r="H73" s="1084">
        <v>0.57573572000000439</v>
      </c>
      <c r="I73" s="1497">
        <v>0.61000000000000298</v>
      </c>
      <c r="J73" s="79"/>
      <c r="K73" s="1078">
        <v>0.02</v>
      </c>
      <c r="L73" s="1079">
        <v>0.31</v>
      </c>
      <c r="M73" s="1079">
        <v>1.47</v>
      </c>
      <c r="N73" s="1079">
        <v>2.9</v>
      </c>
      <c r="O73" s="1079">
        <v>4.47</v>
      </c>
      <c r="P73" s="1079">
        <v>4.67</v>
      </c>
      <c r="Q73" s="1079">
        <v>4.33</v>
      </c>
      <c r="R73" s="1079">
        <v>2.73</v>
      </c>
      <c r="S73" s="1079">
        <v>1.77</v>
      </c>
      <c r="T73" s="1079">
        <v>0.91</v>
      </c>
      <c r="U73" s="1079">
        <v>0.2</v>
      </c>
      <c r="V73" s="1079">
        <v>7.0000000000000007E-2</v>
      </c>
      <c r="W73" s="1078">
        <v>0.02</v>
      </c>
      <c r="X73" s="1079">
        <v>0.32</v>
      </c>
      <c r="Y73" s="1079">
        <v>1.51</v>
      </c>
      <c r="Z73" s="1079">
        <v>2.97</v>
      </c>
      <c r="AA73" s="1079">
        <v>4.58</v>
      </c>
      <c r="AB73" s="1079">
        <v>4.79</v>
      </c>
      <c r="AC73" s="1079">
        <v>4.4400000000000004</v>
      </c>
      <c r="AD73" s="1079">
        <v>2.8</v>
      </c>
      <c r="AE73" s="1079">
        <v>1.81</v>
      </c>
      <c r="AF73" s="1079">
        <v>0.94</v>
      </c>
      <c r="AG73" s="1079">
        <v>0.21</v>
      </c>
      <c r="AH73" s="1080">
        <v>7.0000000000000007E-2</v>
      </c>
      <c r="AI73" s="79"/>
      <c r="AJ73" s="1078">
        <v>1.8712030000000001E-2</v>
      </c>
      <c r="AK73" s="1079">
        <v>0.30609439999999999</v>
      </c>
      <c r="AL73" s="1079">
        <v>1.43482</v>
      </c>
      <c r="AM73" s="1079">
        <v>2.824576</v>
      </c>
      <c r="AN73" s="1079">
        <v>4.3583869999999996</v>
      </c>
      <c r="AO73" s="1079">
        <v>4.5546870000000004</v>
      </c>
      <c r="AP73" s="1079">
        <v>4.2278010000000004</v>
      </c>
      <c r="AQ73" s="1079">
        <v>2.6652369999999999</v>
      </c>
      <c r="AR73" s="1079">
        <v>1.72488</v>
      </c>
      <c r="AS73" s="1079">
        <v>0.89184730000000001</v>
      </c>
      <c r="AT73" s="1079">
        <v>0.19691549999999999</v>
      </c>
      <c r="AU73" s="1080">
        <v>7.0307049999999996E-2</v>
      </c>
    </row>
    <row r="74" spans="1:47" x14ac:dyDescent="0.35">
      <c r="A74" s="16" t="s">
        <v>70</v>
      </c>
      <c r="B74" s="8">
        <v>555</v>
      </c>
      <c r="C74" s="17" t="s">
        <v>540</v>
      </c>
      <c r="D74" s="1084">
        <v>6.2399999999999984</v>
      </c>
      <c r="E74" s="1084">
        <v>6.3600000000000021</v>
      </c>
      <c r="F74" s="1495">
        <v>6.0992196000000005</v>
      </c>
      <c r="G74" s="1495"/>
      <c r="H74" s="1084">
        <v>0.14078039999999792</v>
      </c>
      <c r="I74" s="1497">
        <v>0.12000000000000366</v>
      </c>
      <c r="J74" s="79"/>
      <c r="K74" s="1078">
        <v>0.52</v>
      </c>
      <c r="L74" s="1079">
        <v>0.52</v>
      </c>
      <c r="M74" s="1079">
        <v>0.52</v>
      </c>
      <c r="N74" s="1079">
        <v>0.52</v>
      </c>
      <c r="O74" s="1079">
        <v>0.52</v>
      </c>
      <c r="P74" s="1079">
        <v>0.52</v>
      </c>
      <c r="Q74" s="1079">
        <v>0.52</v>
      </c>
      <c r="R74" s="1079">
        <v>0.52</v>
      </c>
      <c r="S74" s="1079">
        <v>0.52</v>
      </c>
      <c r="T74" s="1079">
        <v>0.52</v>
      </c>
      <c r="U74" s="1079">
        <v>0.52</v>
      </c>
      <c r="V74" s="1079">
        <v>0.52</v>
      </c>
      <c r="W74" s="1078">
        <v>0.53</v>
      </c>
      <c r="X74" s="1079">
        <v>0.53</v>
      </c>
      <c r="Y74" s="1079">
        <v>0.53</v>
      </c>
      <c r="Z74" s="1079">
        <v>0.53</v>
      </c>
      <c r="AA74" s="1079">
        <v>0.53</v>
      </c>
      <c r="AB74" s="1079">
        <v>0.53</v>
      </c>
      <c r="AC74" s="1079">
        <v>0.53</v>
      </c>
      <c r="AD74" s="1079">
        <v>0.53</v>
      </c>
      <c r="AE74" s="1079">
        <v>0.53</v>
      </c>
      <c r="AF74" s="1079">
        <v>0.53</v>
      </c>
      <c r="AG74" s="1079">
        <v>0.53</v>
      </c>
      <c r="AH74" s="1080">
        <v>0.53</v>
      </c>
      <c r="AI74" s="79"/>
      <c r="AJ74" s="1078">
        <v>0.50826830000000001</v>
      </c>
      <c r="AK74" s="1079">
        <v>0.50826830000000001</v>
      </c>
      <c r="AL74" s="1079">
        <v>0.50826830000000001</v>
      </c>
      <c r="AM74" s="1079">
        <v>0.50826830000000001</v>
      </c>
      <c r="AN74" s="1079">
        <v>0.50826830000000001</v>
      </c>
      <c r="AO74" s="1079">
        <v>0.50826830000000001</v>
      </c>
      <c r="AP74" s="1079">
        <v>0.50826830000000001</v>
      </c>
      <c r="AQ74" s="1079">
        <v>0.50826830000000001</v>
      </c>
      <c r="AR74" s="1079">
        <v>0.50826830000000001</v>
      </c>
      <c r="AS74" s="1079">
        <v>0.50826830000000001</v>
      </c>
      <c r="AT74" s="1079">
        <v>0.50826830000000001</v>
      </c>
      <c r="AU74" s="1080">
        <v>0.50826830000000001</v>
      </c>
    </row>
    <row r="75" spans="1:47" x14ac:dyDescent="0.35">
      <c r="A75" s="16" t="s">
        <v>70</v>
      </c>
      <c r="B75" s="8">
        <v>555</v>
      </c>
      <c r="C75" s="17" t="s">
        <v>541</v>
      </c>
      <c r="D75" s="1084">
        <v>874.31999999999982</v>
      </c>
      <c r="E75" s="1084">
        <v>896.18</v>
      </c>
      <c r="F75" s="1495">
        <v>852.92660000000012</v>
      </c>
      <c r="G75" s="1495"/>
      <c r="H75" s="1084">
        <v>21.393399999999701</v>
      </c>
      <c r="I75" s="1497">
        <v>21.860000000000127</v>
      </c>
      <c r="J75" s="79"/>
      <c r="K75" s="1078">
        <v>20.56</v>
      </c>
      <c r="L75" s="1079">
        <v>42.18</v>
      </c>
      <c r="M75" s="1079">
        <v>70.760000000000005</v>
      </c>
      <c r="N75" s="1079">
        <v>91.32</v>
      </c>
      <c r="O75" s="1079">
        <v>107.37</v>
      </c>
      <c r="P75" s="1079">
        <v>116.85</v>
      </c>
      <c r="Q75" s="1079">
        <v>127.39</v>
      </c>
      <c r="R75" s="1079">
        <v>111.88</v>
      </c>
      <c r="S75" s="1079">
        <v>85.13</v>
      </c>
      <c r="T75" s="1079">
        <v>54.03</v>
      </c>
      <c r="U75" s="1079">
        <v>28.81</v>
      </c>
      <c r="V75" s="1079">
        <v>18.04</v>
      </c>
      <c r="W75" s="1078">
        <v>21.07</v>
      </c>
      <c r="X75" s="1079">
        <v>43.24</v>
      </c>
      <c r="Y75" s="1079">
        <v>72.53</v>
      </c>
      <c r="Z75" s="1079">
        <v>93.6</v>
      </c>
      <c r="AA75" s="1079">
        <v>110.05</v>
      </c>
      <c r="AB75" s="1079">
        <v>119.77</v>
      </c>
      <c r="AC75" s="1079">
        <v>130.58000000000001</v>
      </c>
      <c r="AD75" s="1079">
        <v>114.68</v>
      </c>
      <c r="AE75" s="1079">
        <v>87.26</v>
      </c>
      <c r="AF75" s="1079">
        <v>55.38</v>
      </c>
      <c r="AG75" s="1079">
        <v>29.53</v>
      </c>
      <c r="AH75" s="1080">
        <v>18.489999999999998</v>
      </c>
      <c r="AI75" s="79"/>
      <c r="AJ75" s="1078">
        <v>20.05395</v>
      </c>
      <c r="AK75" s="1079">
        <v>41.151600000000002</v>
      </c>
      <c r="AL75" s="1079">
        <v>69.033299999999997</v>
      </c>
      <c r="AM75" s="1079">
        <v>89.087249999999997</v>
      </c>
      <c r="AN75" s="1079">
        <v>104.7428</v>
      </c>
      <c r="AO75" s="1079">
        <v>113.98699999999999</v>
      </c>
      <c r="AP75" s="1079">
        <v>124.2748</v>
      </c>
      <c r="AQ75" s="1079">
        <v>109.1412</v>
      </c>
      <c r="AR75" s="1079">
        <v>83.048699999999997</v>
      </c>
      <c r="AS75" s="1079">
        <v>52.706850000000003</v>
      </c>
      <c r="AT75" s="1079">
        <v>28.105350000000001</v>
      </c>
      <c r="AU75" s="1080">
        <v>17.593800000000002</v>
      </c>
    </row>
    <row r="76" spans="1:47" x14ac:dyDescent="0.35">
      <c r="A76" s="16" t="s">
        <v>70</v>
      </c>
      <c r="B76" s="8">
        <v>555</v>
      </c>
      <c r="C76" s="17" t="s">
        <v>542</v>
      </c>
      <c r="D76" s="1084">
        <v>150.32</v>
      </c>
      <c r="E76" s="1084">
        <v>0</v>
      </c>
      <c r="F76" s="1495">
        <v>146.64645999999999</v>
      </c>
      <c r="G76" s="1495"/>
      <c r="H76" s="1084">
        <v>3.6735400000000027</v>
      </c>
      <c r="I76" s="1497">
        <v>-150.32</v>
      </c>
      <c r="J76" s="79"/>
      <c r="K76" s="1078">
        <v>23.09</v>
      </c>
      <c r="L76" s="1079">
        <v>20.57</v>
      </c>
      <c r="M76" s="1079">
        <v>19.899999999999999</v>
      </c>
      <c r="N76" s="1079">
        <v>16.98</v>
      </c>
      <c r="O76" s="1079">
        <v>8.5299999999999994</v>
      </c>
      <c r="P76" s="1079">
        <v>6.54</v>
      </c>
      <c r="Q76" s="1079">
        <v>4.33</v>
      </c>
      <c r="R76" s="1079">
        <v>2.4900000000000002</v>
      </c>
      <c r="S76" s="1079">
        <v>6.22</v>
      </c>
      <c r="T76" s="1079">
        <v>8.8800000000000008</v>
      </c>
      <c r="U76" s="1079">
        <v>15.24</v>
      </c>
      <c r="V76" s="1079">
        <v>17.55</v>
      </c>
      <c r="W76" s="1078">
        <v>0</v>
      </c>
      <c r="X76" s="1079">
        <v>0</v>
      </c>
      <c r="Y76" s="1079">
        <v>0</v>
      </c>
      <c r="Z76" s="1079">
        <v>0</v>
      </c>
      <c r="AA76" s="1079">
        <v>0</v>
      </c>
      <c r="AB76" s="1079">
        <v>0</v>
      </c>
      <c r="AC76" s="1079">
        <v>0</v>
      </c>
      <c r="AD76" s="1079">
        <v>0</v>
      </c>
      <c r="AE76" s="1079">
        <v>0</v>
      </c>
      <c r="AF76" s="1079">
        <v>0</v>
      </c>
      <c r="AG76" s="1079">
        <v>0</v>
      </c>
      <c r="AH76" s="1080">
        <v>0</v>
      </c>
      <c r="AI76" s="79"/>
      <c r="AJ76" s="1078">
        <v>22.529</v>
      </c>
      <c r="AK76" s="1079">
        <v>20.06814</v>
      </c>
      <c r="AL76" s="1079">
        <v>19.409600000000001</v>
      </c>
      <c r="AM76" s="1079">
        <v>16.56748</v>
      </c>
      <c r="AN76" s="1079">
        <v>8.3184000000000005</v>
      </c>
      <c r="AO76" s="1079">
        <v>6.37744</v>
      </c>
      <c r="AP76" s="1079">
        <v>4.2285199999999996</v>
      </c>
      <c r="AQ76" s="1079">
        <v>2.4262000000000001</v>
      </c>
      <c r="AR76" s="1079">
        <v>6.0655000000000001</v>
      </c>
      <c r="AS76" s="1079">
        <v>8.6649999999999991</v>
      </c>
      <c r="AT76" s="1079">
        <v>14.86914</v>
      </c>
      <c r="AU76" s="1080">
        <v>17.122039999999998</v>
      </c>
    </row>
    <row r="77" spans="1:47" x14ac:dyDescent="0.35">
      <c r="A77" s="16" t="s">
        <v>70</v>
      </c>
      <c r="B77" s="8">
        <v>555</v>
      </c>
      <c r="C77" s="17" t="s">
        <v>543</v>
      </c>
      <c r="D77" s="1084">
        <v>0</v>
      </c>
      <c r="E77" s="1084">
        <v>0</v>
      </c>
      <c r="F77" s="1495">
        <v>4.194</v>
      </c>
      <c r="G77" s="1495"/>
      <c r="H77" s="1084">
        <v>-4.194</v>
      </c>
      <c r="I77" s="1497">
        <v>0</v>
      </c>
      <c r="J77" s="79"/>
      <c r="K77" s="1078">
        <v>0</v>
      </c>
      <c r="L77" s="1079">
        <v>0</v>
      </c>
      <c r="M77" s="1079">
        <v>0</v>
      </c>
      <c r="N77" s="1079">
        <v>0</v>
      </c>
      <c r="O77" s="1079">
        <v>0</v>
      </c>
      <c r="P77" s="1079">
        <v>0</v>
      </c>
      <c r="Q77" s="1079">
        <v>0</v>
      </c>
      <c r="R77" s="1079">
        <v>0</v>
      </c>
      <c r="S77" s="1079">
        <v>0</v>
      </c>
      <c r="T77" s="1079">
        <v>0</v>
      </c>
      <c r="U77" s="1079">
        <v>0</v>
      </c>
      <c r="V77" s="1079">
        <v>0</v>
      </c>
      <c r="W77" s="1078">
        <v>0</v>
      </c>
      <c r="X77" s="1079">
        <v>0</v>
      </c>
      <c r="Y77" s="1079">
        <v>0</v>
      </c>
      <c r="Z77" s="1079">
        <v>0</v>
      </c>
      <c r="AA77" s="1079">
        <v>0</v>
      </c>
      <c r="AB77" s="1079">
        <v>0</v>
      </c>
      <c r="AC77" s="1079">
        <v>0</v>
      </c>
      <c r="AD77" s="1079">
        <v>0</v>
      </c>
      <c r="AE77" s="1079">
        <v>0</v>
      </c>
      <c r="AF77" s="1079">
        <v>0</v>
      </c>
      <c r="AG77" s="1079">
        <v>0</v>
      </c>
      <c r="AH77" s="1080">
        <v>0</v>
      </c>
      <c r="AI77" s="79"/>
      <c r="AJ77" s="1078">
        <v>0.69899999999999995</v>
      </c>
      <c r="AK77" s="1079">
        <v>0.69899999999999995</v>
      </c>
      <c r="AL77" s="1079">
        <v>0.69899999999999995</v>
      </c>
      <c r="AM77" s="1079">
        <v>0.62909999999999999</v>
      </c>
      <c r="AN77" s="1079">
        <v>0.10485</v>
      </c>
      <c r="AO77" s="1079">
        <v>0</v>
      </c>
      <c r="AP77" s="1079">
        <v>0</v>
      </c>
      <c r="AQ77" s="1079">
        <v>0</v>
      </c>
      <c r="AR77" s="1079">
        <v>0</v>
      </c>
      <c r="AS77" s="1079">
        <v>0.10485</v>
      </c>
      <c r="AT77" s="1079">
        <v>0.55920000000000003</v>
      </c>
      <c r="AU77" s="1080">
        <v>0.69899999999999995</v>
      </c>
    </row>
    <row r="78" spans="1:47" x14ac:dyDescent="0.35">
      <c r="A78" s="16" t="s">
        <v>70</v>
      </c>
      <c r="B78" s="8">
        <v>555</v>
      </c>
      <c r="C78" s="17" t="s">
        <v>544</v>
      </c>
      <c r="D78" s="1084">
        <v>0</v>
      </c>
      <c r="E78" s="1084">
        <v>0</v>
      </c>
      <c r="F78" s="1495">
        <v>89.68365</v>
      </c>
      <c r="G78" s="1495"/>
      <c r="H78" s="1084">
        <v>-89.68365</v>
      </c>
      <c r="I78" s="1497">
        <v>0</v>
      </c>
      <c r="J78" s="79"/>
      <c r="K78" s="1078">
        <v>0</v>
      </c>
      <c r="L78" s="1079">
        <v>0</v>
      </c>
      <c r="M78" s="1079">
        <v>0</v>
      </c>
      <c r="N78" s="1079">
        <v>0</v>
      </c>
      <c r="O78" s="1079">
        <v>0</v>
      </c>
      <c r="P78" s="1079">
        <v>0</v>
      </c>
      <c r="Q78" s="1079">
        <v>0</v>
      </c>
      <c r="R78" s="1079">
        <v>0</v>
      </c>
      <c r="S78" s="1079">
        <v>0</v>
      </c>
      <c r="T78" s="1079">
        <v>0</v>
      </c>
      <c r="U78" s="1079">
        <v>0</v>
      </c>
      <c r="V78" s="1079">
        <v>0</v>
      </c>
      <c r="W78" s="1078">
        <v>0</v>
      </c>
      <c r="X78" s="1079">
        <v>0</v>
      </c>
      <c r="Y78" s="1079">
        <v>0</v>
      </c>
      <c r="Z78" s="1079">
        <v>0</v>
      </c>
      <c r="AA78" s="1079">
        <v>0</v>
      </c>
      <c r="AB78" s="1079">
        <v>0</v>
      </c>
      <c r="AC78" s="1079">
        <v>0</v>
      </c>
      <c r="AD78" s="1079">
        <v>0</v>
      </c>
      <c r="AE78" s="1079">
        <v>0</v>
      </c>
      <c r="AF78" s="1079">
        <v>0</v>
      </c>
      <c r="AG78" s="1079">
        <v>0</v>
      </c>
      <c r="AH78" s="1080">
        <v>0</v>
      </c>
      <c r="AI78" s="79"/>
      <c r="AJ78" s="1078">
        <v>13.046250000000001</v>
      </c>
      <c r="AK78" s="1079">
        <v>8.7223500000000005</v>
      </c>
      <c r="AL78" s="1079">
        <v>12.375299999999999</v>
      </c>
      <c r="AM78" s="1079">
        <v>13.419</v>
      </c>
      <c r="AN78" s="1079">
        <v>8.2750500000000002</v>
      </c>
      <c r="AO78" s="1079">
        <v>4.1748000000000003</v>
      </c>
      <c r="AP78" s="1079">
        <v>1.3419000000000001</v>
      </c>
      <c r="AQ78" s="1079">
        <v>0</v>
      </c>
      <c r="AR78" s="1079">
        <v>0.96914999999999996</v>
      </c>
      <c r="AS78" s="1079">
        <v>4.3239000000000001</v>
      </c>
      <c r="AT78" s="1079">
        <v>11.7789</v>
      </c>
      <c r="AU78" s="1080">
        <v>11.25705</v>
      </c>
    </row>
    <row r="79" spans="1:47" ht="15" thickBot="1" x14ac:dyDescent="0.4">
      <c r="A79" s="16" t="s">
        <v>70</v>
      </c>
      <c r="B79" s="8">
        <v>555</v>
      </c>
      <c r="C79" s="17" t="s">
        <v>545</v>
      </c>
      <c r="D79" s="1084">
        <v>874.31999999999982</v>
      </c>
      <c r="E79" s="1084">
        <v>896.18</v>
      </c>
      <c r="F79" s="1495">
        <v>852.92660000000012</v>
      </c>
      <c r="G79" s="1495"/>
      <c r="H79" s="1084">
        <v>21.393399999999701</v>
      </c>
      <c r="I79" s="1497">
        <v>21.860000000000127</v>
      </c>
      <c r="J79" s="79"/>
      <c r="K79" s="1078">
        <v>20.56</v>
      </c>
      <c r="L79" s="1079">
        <v>42.18</v>
      </c>
      <c r="M79" s="1079">
        <v>70.760000000000005</v>
      </c>
      <c r="N79" s="1079">
        <v>91.32</v>
      </c>
      <c r="O79" s="1079">
        <v>107.37</v>
      </c>
      <c r="P79" s="1079">
        <v>116.85</v>
      </c>
      <c r="Q79" s="1079">
        <v>127.39</v>
      </c>
      <c r="R79" s="1079">
        <v>111.88</v>
      </c>
      <c r="S79" s="1079">
        <v>85.13</v>
      </c>
      <c r="T79" s="1079">
        <v>54.03</v>
      </c>
      <c r="U79" s="1079">
        <v>28.81</v>
      </c>
      <c r="V79" s="1079">
        <v>18.04</v>
      </c>
      <c r="W79" s="1078">
        <v>21.07</v>
      </c>
      <c r="X79" s="1079">
        <v>43.24</v>
      </c>
      <c r="Y79" s="1079">
        <v>72.53</v>
      </c>
      <c r="Z79" s="1079">
        <v>93.6</v>
      </c>
      <c r="AA79" s="1079">
        <v>110.05</v>
      </c>
      <c r="AB79" s="1079">
        <v>119.77</v>
      </c>
      <c r="AC79" s="1079">
        <v>130.58000000000001</v>
      </c>
      <c r="AD79" s="1079">
        <v>114.68</v>
      </c>
      <c r="AE79" s="1079">
        <v>87.26</v>
      </c>
      <c r="AF79" s="1079">
        <v>55.38</v>
      </c>
      <c r="AG79" s="1079">
        <v>29.53</v>
      </c>
      <c r="AH79" s="1080">
        <v>18.489999999999998</v>
      </c>
      <c r="AI79" s="79"/>
      <c r="AJ79" s="1078">
        <v>20.05395</v>
      </c>
      <c r="AK79" s="1079">
        <v>41.151600000000002</v>
      </c>
      <c r="AL79" s="1079">
        <v>69.033299999999997</v>
      </c>
      <c r="AM79" s="1079">
        <v>89.087249999999997</v>
      </c>
      <c r="AN79" s="1079">
        <v>104.7428</v>
      </c>
      <c r="AO79" s="1079">
        <v>113.98699999999999</v>
      </c>
      <c r="AP79" s="1079">
        <v>124.2748</v>
      </c>
      <c r="AQ79" s="1079">
        <v>109.1412</v>
      </c>
      <c r="AR79" s="1079">
        <v>83.048699999999997</v>
      </c>
      <c r="AS79" s="1079">
        <v>52.706850000000003</v>
      </c>
      <c r="AT79" s="1079">
        <v>28.105350000000001</v>
      </c>
      <c r="AU79" s="1080">
        <v>17.593800000000002</v>
      </c>
    </row>
    <row r="80" spans="1:47" ht="15" thickTop="1" x14ac:dyDescent="0.35">
      <c r="A80" s="16" t="s">
        <v>70</v>
      </c>
      <c r="B80" s="8">
        <v>447</v>
      </c>
      <c r="C80" s="17" t="s">
        <v>59</v>
      </c>
      <c r="D80" s="1091" t="s">
        <v>757</v>
      </c>
      <c r="E80" s="1502" t="s">
        <v>757</v>
      </c>
      <c r="F80" s="1089" t="s">
        <v>757</v>
      </c>
      <c r="G80" s="1089" t="s">
        <v>757</v>
      </c>
      <c r="H80" s="1502" t="s">
        <v>757</v>
      </c>
      <c r="I80" s="1092" t="s">
        <v>757</v>
      </c>
      <c r="J80" s="79"/>
      <c r="K80" s="1091" t="s">
        <v>757</v>
      </c>
      <c r="L80" s="1089" t="s">
        <v>757</v>
      </c>
      <c r="M80" s="1089" t="s">
        <v>757</v>
      </c>
      <c r="N80" s="1089" t="s">
        <v>757</v>
      </c>
      <c r="O80" s="1089" t="s">
        <v>757</v>
      </c>
      <c r="P80" s="1089" t="s">
        <v>757</v>
      </c>
      <c r="Q80" s="1089" t="s">
        <v>757</v>
      </c>
      <c r="R80" s="1089" t="s">
        <v>757</v>
      </c>
      <c r="S80" s="1089" t="s">
        <v>757</v>
      </c>
      <c r="T80" s="1089" t="s">
        <v>757</v>
      </c>
      <c r="U80" s="1089" t="s">
        <v>757</v>
      </c>
      <c r="V80" s="1089" t="s">
        <v>757</v>
      </c>
      <c r="W80" s="1433" t="s">
        <v>757</v>
      </c>
      <c r="X80" s="1089" t="s">
        <v>757</v>
      </c>
      <c r="Y80" s="1089" t="s">
        <v>757</v>
      </c>
      <c r="Z80" s="1089" t="s">
        <v>757</v>
      </c>
      <c r="AA80" s="1089" t="s">
        <v>757</v>
      </c>
      <c r="AB80" s="1089" t="s">
        <v>757</v>
      </c>
      <c r="AC80" s="1089" t="s">
        <v>757</v>
      </c>
      <c r="AD80" s="1089" t="s">
        <v>757</v>
      </c>
      <c r="AE80" s="1089" t="s">
        <v>757</v>
      </c>
      <c r="AF80" s="1089" t="s">
        <v>757</v>
      </c>
      <c r="AG80" s="1089" t="s">
        <v>757</v>
      </c>
      <c r="AH80" s="1092" t="s">
        <v>757</v>
      </c>
      <c r="AI80" s="79"/>
      <c r="AJ80" s="1091" t="s">
        <v>757</v>
      </c>
      <c r="AK80" s="1089" t="s">
        <v>757</v>
      </c>
      <c r="AL80" s="1089" t="s">
        <v>757</v>
      </c>
      <c r="AM80" s="1089" t="s">
        <v>757</v>
      </c>
      <c r="AN80" s="1089" t="s">
        <v>757</v>
      </c>
      <c r="AO80" s="1089" t="s">
        <v>757</v>
      </c>
      <c r="AP80" s="1089" t="s">
        <v>757</v>
      </c>
      <c r="AQ80" s="1089" t="s">
        <v>757</v>
      </c>
      <c r="AR80" s="1089" t="s">
        <v>757</v>
      </c>
      <c r="AS80" s="1089" t="s">
        <v>757</v>
      </c>
      <c r="AT80" s="1089" t="s">
        <v>757</v>
      </c>
      <c r="AU80" s="1092" t="s">
        <v>757</v>
      </c>
    </row>
    <row r="81" spans="1:47" x14ac:dyDescent="0.35">
      <c r="A81" s="16" t="s">
        <v>70</v>
      </c>
      <c r="B81" s="8" t="s">
        <v>60</v>
      </c>
      <c r="C81" s="17" t="s">
        <v>61</v>
      </c>
      <c r="D81" s="1096" t="s">
        <v>757</v>
      </c>
      <c r="E81" s="1503" t="s">
        <v>757</v>
      </c>
      <c r="F81" s="1097" t="s">
        <v>757</v>
      </c>
      <c r="G81" s="1097" t="s">
        <v>757</v>
      </c>
      <c r="H81" s="1503" t="s">
        <v>757</v>
      </c>
      <c r="I81" s="1098" t="s">
        <v>757</v>
      </c>
      <c r="J81" s="79"/>
      <c r="K81" s="1096" t="s">
        <v>757</v>
      </c>
      <c r="L81" s="1097" t="s">
        <v>757</v>
      </c>
      <c r="M81" s="1097" t="s">
        <v>757</v>
      </c>
      <c r="N81" s="1097" t="s">
        <v>757</v>
      </c>
      <c r="O81" s="1097" t="s">
        <v>757</v>
      </c>
      <c r="P81" s="1097" t="s">
        <v>757</v>
      </c>
      <c r="Q81" s="1097" t="s">
        <v>757</v>
      </c>
      <c r="R81" s="1097" t="s">
        <v>757</v>
      </c>
      <c r="S81" s="1097" t="s">
        <v>757</v>
      </c>
      <c r="T81" s="1097" t="s">
        <v>757</v>
      </c>
      <c r="U81" s="1097" t="s">
        <v>757</v>
      </c>
      <c r="V81" s="1097" t="s">
        <v>757</v>
      </c>
      <c r="W81" s="1434" t="s">
        <v>757</v>
      </c>
      <c r="X81" s="1097" t="s">
        <v>757</v>
      </c>
      <c r="Y81" s="1097" t="s">
        <v>757</v>
      </c>
      <c r="Z81" s="1097" t="s">
        <v>757</v>
      </c>
      <c r="AA81" s="1097" t="s">
        <v>757</v>
      </c>
      <c r="AB81" s="1097" t="s">
        <v>757</v>
      </c>
      <c r="AC81" s="1097" t="s">
        <v>757</v>
      </c>
      <c r="AD81" s="1097" t="s">
        <v>757</v>
      </c>
      <c r="AE81" s="1097" t="s">
        <v>757</v>
      </c>
      <c r="AF81" s="1097" t="s">
        <v>757</v>
      </c>
      <c r="AG81" s="1097" t="s">
        <v>757</v>
      </c>
      <c r="AH81" s="1098" t="s">
        <v>757</v>
      </c>
      <c r="AI81" s="79"/>
      <c r="AJ81" s="1096" t="s">
        <v>757</v>
      </c>
      <c r="AK81" s="1097" t="s">
        <v>757</v>
      </c>
      <c r="AL81" s="1097" t="s">
        <v>757</v>
      </c>
      <c r="AM81" s="1097" t="s">
        <v>757</v>
      </c>
      <c r="AN81" s="1097" t="s">
        <v>757</v>
      </c>
      <c r="AO81" s="1097" t="s">
        <v>757</v>
      </c>
      <c r="AP81" s="1097" t="s">
        <v>757</v>
      </c>
      <c r="AQ81" s="1097" t="s">
        <v>757</v>
      </c>
      <c r="AR81" s="1097" t="s">
        <v>757</v>
      </c>
      <c r="AS81" s="1097" t="s">
        <v>757</v>
      </c>
      <c r="AT81" s="1097" t="s">
        <v>757</v>
      </c>
      <c r="AU81" s="1098" t="s">
        <v>757</v>
      </c>
    </row>
    <row r="82" spans="1:47" x14ac:dyDescent="0.35">
      <c r="A82" s="16" t="s">
        <v>70</v>
      </c>
      <c r="B82" s="8" t="s">
        <v>60</v>
      </c>
      <c r="C82" s="17" t="s">
        <v>547</v>
      </c>
      <c r="D82" s="1096" t="s">
        <v>757</v>
      </c>
      <c r="E82" s="1503" t="s">
        <v>757</v>
      </c>
      <c r="F82" s="1097" t="s">
        <v>757</v>
      </c>
      <c r="G82" s="1097" t="s">
        <v>757</v>
      </c>
      <c r="H82" s="1503" t="s">
        <v>757</v>
      </c>
      <c r="I82" s="1098" t="s">
        <v>757</v>
      </c>
      <c r="J82" s="79"/>
      <c r="K82" s="1096" t="s">
        <v>757</v>
      </c>
      <c r="L82" s="1097" t="s">
        <v>757</v>
      </c>
      <c r="M82" s="1097" t="s">
        <v>757</v>
      </c>
      <c r="N82" s="1097" t="s">
        <v>757</v>
      </c>
      <c r="O82" s="1097" t="s">
        <v>757</v>
      </c>
      <c r="P82" s="1097" t="s">
        <v>757</v>
      </c>
      <c r="Q82" s="1097" t="s">
        <v>757</v>
      </c>
      <c r="R82" s="1097" t="s">
        <v>757</v>
      </c>
      <c r="S82" s="1097" t="s">
        <v>757</v>
      </c>
      <c r="T82" s="1097" t="s">
        <v>757</v>
      </c>
      <c r="U82" s="1097" t="s">
        <v>757</v>
      </c>
      <c r="V82" s="1097" t="s">
        <v>757</v>
      </c>
      <c r="W82" s="1434" t="s">
        <v>757</v>
      </c>
      <c r="X82" s="1097" t="s">
        <v>757</v>
      </c>
      <c r="Y82" s="1097" t="s">
        <v>757</v>
      </c>
      <c r="Z82" s="1097" t="s">
        <v>757</v>
      </c>
      <c r="AA82" s="1097" t="s">
        <v>757</v>
      </c>
      <c r="AB82" s="1097" t="s">
        <v>757</v>
      </c>
      <c r="AC82" s="1097" t="s">
        <v>757</v>
      </c>
      <c r="AD82" s="1097" t="s">
        <v>757</v>
      </c>
      <c r="AE82" s="1097" t="s">
        <v>757</v>
      </c>
      <c r="AF82" s="1097" t="s">
        <v>757</v>
      </c>
      <c r="AG82" s="1097" t="s">
        <v>757</v>
      </c>
      <c r="AH82" s="1098" t="s">
        <v>757</v>
      </c>
      <c r="AI82" s="79"/>
      <c r="AJ82" s="1096" t="s">
        <v>757</v>
      </c>
      <c r="AK82" s="1097" t="s">
        <v>757</v>
      </c>
      <c r="AL82" s="1097" t="s">
        <v>757</v>
      </c>
      <c r="AM82" s="1097" t="s">
        <v>757</v>
      </c>
      <c r="AN82" s="1097" t="s">
        <v>757</v>
      </c>
      <c r="AO82" s="1097" t="s">
        <v>757</v>
      </c>
      <c r="AP82" s="1097" t="s">
        <v>757</v>
      </c>
      <c r="AQ82" s="1097" t="s">
        <v>757</v>
      </c>
      <c r="AR82" s="1097" t="s">
        <v>757</v>
      </c>
      <c r="AS82" s="1097" t="s">
        <v>757</v>
      </c>
      <c r="AT82" s="1097" t="s">
        <v>757</v>
      </c>
      <c r="AU82" s="1098" t="s">
        <v>757</v>
      </c>
    </row>
    <row r="83" spans="1:47" x14ac:dyDescent="0.35">
      <c r="A83" s="16" t="s">
        <v>70</v>
      </c>
      <c r="B83" s="8">
        <v>447</v>
      </c>
      <c r="C83" s="17" t="s">
        <v>548</v>
      </c>
      <c r="D83" s="1096" t="s">
        <v>757</v>
      </c>
      <c r="E83" s="1503" t="s">
        <v>757</v>
      </c>
      <c r="F83" s="1097" t="s">
        <v>757</v>
      </c>
      <c r="G83" s="1097" t="s">
        <v>757</v>
      </c>
      <c r="H83" s="1503" t="s">
        <v>757</v>
      </c>
      <c r="I83" s="1098" t="s">
        <v>757</v>
      </c>
      <c r="J83" s="79"/>
      <c r="K83" s="1096" t="s">
        <v>757</v>
      </c>
      <c r="L83" s="1097" t="s">
        <v>757</v>
      </c>
      <c r="M83" s="1097" t="s">
        <v>757</v>
      </c>
      <c r="N83" s="1097" t="s">
        <v>757</v>
      </c>
      <c r="O83" s="1097" t="s">
        <v>757</v>
      </c>
      <c r="P83" s="1097" t="s">
        <v>757</v>
      </c>
      <c r="Q83" s="1097" t="s">
        <v>757</v>
      </c>
      <c r="R83" s="1097" t="s">
        <v>757</v>
      </c>
      <c r="S83" s="1097" t="s">
        <v>757</v>
      </c>
      <c r="T83" s="1097" t="s">
        <v>757</v>
      </c>
      <c r="U83" s="1097" t="s">
        <v>757</v>
      </c>
      <c r="V83" s="1097" t="s">
        <v>757</v>
      </c>
      <c r="W83" s="1434" t="s">
        <v>757</v>
      </c>
      <c r="X83" s="1097" t="s">
        <v>757</v>
      </c>
      <c r="Y83" s="1097" t="s">
        <v>757</v>
      </c>
      <c r="Z83" s="1097" t="s">
        <v>757</v>
      </c>
      <c r="AA83" s="1097" t="s">
        <v>757</v>
      </c>
      <c r="AB83" s="1097" t="s">
        <v>757</v>
      </c>
      <c r="AC83" s="1097" t="s">
        <v>757</v>
      </c>
      <c r="AD83" s="1097" t="s">
        <v>757</v>
      </c>
      <c r="AE83" s="1097" t="s">
        <v>757</v>
      </c>
      <c r="AF83" s="1097" t="s">
        <v>757</v>
      </c>
      <c r="AG83" s="1097" t="s">
        <v>757</v>
      </c>
      <c r="AH83" s="1098" t="s">
        <v>757</v>
      </c>
      <c r="AI83" s="79"/>
      <c r="AJ83" s="1096" t="s">
        <v>757</v>
      </c>
      <c r="AK83" s="1097" t="s">
        <v>757</v>
      </c>
      <c r="AL83" s="1097" t="s">
        <v>757</v>
      </c>
      <c r="AM83" s="1097" t="s">
        <v>757</v>
      </c>
      <c r="AN83" s="1097" t="s">
        <v>757</v>
      </c>
      <c r="AO83" s="1097" t="s">
        <v>757</v>
      </c>
      <c r="AP83" s="1097" t="s">
        <v>757</v>
      </c>
      <c r="AQ83" s="1097" t="s">
        <v>757</v>
      </c>
      <c r="AR83" s="1097" t="s">
        <v>757</v>
      </c>
      <c r="AS83" s="1097" t="s">
        <v>757</v>
      </c>
      <c r="AT83" s="1097" t="s">
        <v>757</v>
      </c>
      <c r="AU83" s="1098" t="s">
        <v>757</v>
      </c>
    </row>
    <row r="84" spans="1:47" x14ac:dyDescent="0.35">
      <c r="A84" s="16" t="s">
        <v>70</v>
      </c>
      <c r="B84" s="8" t="s">
        <v>60</v>
      </c>
      <c r="C84" s="17" t="s">
        <v>549</v>
      </c>
      <c r="D84" s="1096" t="s">
        <v>757</v>
      </c>
      <c r="E84" s="1503" t="s">
        <v>757</v>
      </c>
      <c r="F84" s="1097" t="s">
        <v>757</v>
      </c>
      <c r="G84" s="1097" t="s">
        <v>757</v>
      </c>
      <c r="H84" s="1503" t="s">
        <v>757</v>
      </c>
      <c r="I84" s="1098" t="s">
        <v>757</v>
      </c>
      <c r="J84" s="79"/>
      <c r="K84" s="1096" t="s">
        <v>757</v>
      </c>
      <c r="L84" s="1097" t="s">
        <v>757</v>
      </c>
      <c r="M84" s="1097" t="s">
        <v>757</v>
      </c>
      <c r="N84" s="1097" t="s">
        <v>757</v>
      </c>
      <c r="O84" s="1097" t="s">
        <v>757</v>
      </c>
      <c r="P84" s="1097" t="s">
        <v>757</v>
      </c>
      <c r="Q84" s="1097" t="s">
        <v>757</v>
      </c>
      <c r="R84" s="1097" t="s">
        <v>757</v>
      </c>
      <c r="S84" s="1097" t="s">
        <v>757</v>
      </c>
      <c r="T84" s="1097" t="s">
        <v>757</v>
      </c>
      <c r="U84" s="1097" t="s">
        <v>757</v>
      </c>
      <c r="V84" s="1097" t="s">
        <v>757</v>
      </c>
      <c r="W84" s="1434" t="s">
        <v>757</v>
      </c>
      <c r="X84" s="1097" t="s">
        <v>757</v>
      </c>
      <c r="Y84" s="1097" t="s">
        <v>757</v>
      </c>
      <c r="Z84" s="1097" t="s">
        <v>757</v>
      </c>
      <c r="AA84" s="1097" t="s">
        <v>757</v>
      </c>
      <c r="AB84" s="1097" t="s">
        <v>757</v>
      </c>
      <c r="AC84" s="1097" t="s">
        <v>757</v>
      </c>
      <c r="AD84" s="1097" t="s">
        <v>757</v>
      </c>
      <c r="AE84" s="1097" t="s">
        <v>757</v>
      </c>
      <c r="AF84" s="1097" t="s">
        <v>757</v>
      </c>
      <c r="AG84" s="1097" t="s">
        <v>757</v>
      </c>
      <c r="AH84" s="1098" t="s">
        <v>757</v>
      </c>
      <c r="AI84" s="79"/>
      <c r="AJ84" s="1096" t="s">
        <v>757</v>
      </c>
      <c r="AK84" s="1097" t="s">
        <v>757</v>
      </c>
      <c r="AL84" s="1097" t="s">
        <v>757</v>
      </c>
      <c r="AM84" s="1097" t="s">
        <v>757</v>
      </c>
      <c r="AN84" s="1097" t="s">
        <v>757</v>
      </c>
      <c r="AO84" s="1097" t="s">
        <v>757</v>
      </c>
      <c r="AP84" s="1097" t="s">
        <v>757</v>
      </c>
      <c r="AQ84" s="1097" t="s">
        <v>757</v>
      </c>
      <c r="AR84" s="1097" t="s">
        <v>757</v>
      </c>
      <c r="AS84" s="1097" t="s">
        <v>757</v>
      </c>
      <c r="AT84" s="1097" t="s">
        <v>757</v>
      </c>
      <c r="AU84" s="1098" t="s">
        <v>757</v>
      </c>
    </row>
    <row r="85" spans="1:47" x14ac:dyDescent="0.35">
      <c r="A85" s="16" t="s">
        <v>70</v>
      </c>
      <c r="B85" s="8">
        <v>447</v>
      </c>
      <c r="C85" s="17" t="s">
        <v>550</v>
      </c>
      <c r="D85" s="1110" t="s">
        <v>757</v>
      </c>
      <c r="E85" s="1504" t="s">
        <v>757</v>
      </c>
      <c r="F85" s="1111" t="s">
        <v>757</v>
      </c>
      <c r="G85" s="1111" t="s">
        <v>757</v>
      </c>
      <c r="H85" s="1504" t="s">
        <v>757</v>
      </c>
      <c r="I85" s="1112" t="s">
        <v>757</v>
      </c>
      <c r="J85" s="79"/>
      <c r="K85" s="1110" t="s">
        <v>757</v>
      </c>
      <c r="L85" s="1111" t="s">
        <v>757</v>
      </c>
      <c r="M85" s="1111" t="s">
        <v>757</v>
      </c>
      <c r="N85" s="1111" t="s">
        <v>757</v>
      </c>
      <c r="O85" s="1111" t="s">
        <v>757</v>
      </c>
      <c r="P85" s="1111" t="s">
        <v>757</v>
      </c>
      <c r="Q85" s="1111" t="s">
        <v>757</v>
      </c>
      <c r="R85" s="1111" t="s">
        <v>757</v>
      </c>
      <c r="S85" s="1111" t="s">
        <v>757</v>
      </c>
      <c r="T85" s="1111" t="s">
        <v>757</v>
      </c>
      <c r="U85" s="1111" t="s">
        <v>757</v>
      </c>
      <c r="V85" s="1111" t="s">
        <v>757</v>
      </c>
      <c r="W85" s="1437" t="s">
        <v>757</v>
      </c>
      <c r="X85" s="1111" t="s">
        <v>757</v>
      </c>
      <c r="Y85" s="1111" t="s">
        <v>757</v>
      </c>
      <c r="Z85" s="1111" t="s">
        <v>757</v>
      </c>
      <c r="AA85" s="1111" t="s">
        <v>757</v>
      </c>
      <c r="AB85" s="1111" t="s">
        <v>757</v>
      </c>
      <c r="AC85" s="1111" t="s">
        <v>757</v>
      </c>
      <c r="AD85" s="1111" t="s">
        <v>757</v>
      </c>
      <c r="AE85" s="1111" t="s">
        <v>757</v>
      </c>
      <c r="AF85" s="1111" t="s">
        <v>757</v>
      </c>
      <c r="AG85" s="1111" t="s">
        <v>757</v>
      </c>
      <c r="AH85" s="1112" t="s">
        <v>757</v>
      </c>
      <c r="AI85" s="79"/>
      <c r="AJ85" s="1110" t="s">
        <v>757</v>
      </c>
      <c r="AK85" s="1111" t="s">
        <v>757</v>
      </c>
      <c r="AL85" s="1111" t="s">
        <v>757</v>
      </c>
      <c r="AM85" s="1111" t="s">
        <v>757</v>
      </c>
      <c r="AN85" s="1111" t="s">
        <v>757</v>
      </c>
      <c r="AO85" s="1111" t="s">
        <v>757</v>
      </c>
      <c r="AP85" s="1111" t="s">
        <v>757</v>
      </c>
      <c r="AQ85" s="1111" t="s">
        <v>757</v>
      </c>
      <c r="AR85" s="1111" t="s">
        <v>757</v>
      </c>
      <c r="AS85" s="1111" t="s">
        <v>757</v>
      </c>
      <c r="AT85" s="1111" t="s">
        <v>757</v>
      </c>
      <c r="AU85" s="1112" t="s">
        <v>757</v>
      </c>
    </row>
    <row r="86" spans="1:47" ht="15" thickBot="1" x14ac:dyDescent="0.4">
      <c r="A86" s="321" t="s">
        <v>70</v>
      </c>
      <c r="B86" s="322"/>
      <c r="C86" s="323" t="s">
        <v>33</v>
      </c>
      <c r="D86" s="1113" t="s">
        <v>757</v>
      </c>
      <c r="E86" s="1114" t="s">
        <v>757</v>
      </c>
      <c r="F86" s="1114" t="s">
        <v>757</v>
      </c>
      <c r="G86" s="1114" t="s">
        <v>757</v>
      </c>
      <c r="H86" s="1114" t="s">
        <v>757</v>
      </c>
      <c r="I86" s="1115" t="s">
        <v>757</v>
      </c>
      <c r="J86" s="79"/>
      <c r="K86" s="1113" t="s">
        <v>757</v>
      </c>
      <c r="L86" s="1114" t="s">
        <v>757</v>
      </c>
      <c r="M86" s="1114" t="s">
        <v>757</v>
      </c>
      <c r="N86" s="1114" t="s">
        <v>757</v>
      </c>
      <c r="O86" s="1114" t="s">
        <v>757</v>
      </c>
      <c r="P86" s="1114" t="s">
        <v>757</v>
      </c>
      <c r="Q86" s="1114" t="s">
        <v>757</v>
      </c>
      <c r="R86" s="1114" t="s">
        <v>757</v>
      </c>
      <c r="S86" s="1114" t="s">
        <v>757</v>
      </c>
      <c r="T86" s="1114" t="s">
        <v>757</v>
      </c>
      <c r="U86" s="1114" t="s">
        <v>757</v>
      </c>
      <c r="V86" s="1114" t="s">
        <v>757</v>
      </c>
      <c r="W86" s="1438" t="s">
        <v>757</v>
      </c>
      <c r="X86" s="1114" t="s">
        <v>757</v>
      </c>
      <c r="Y86" s="1114" t="s">
        <v>757</v>
      </c>
      <c r="Z86" s="1114" t="s">
        <v>757</v>
      </c>
      <c r="AA86" s="1114" t="s">
        <v>757</v>
      </c>
      <c r="AB86" s="1114" t="s">
        <v>757</v>
      </c>
      <c r="AC86" s="1114" t="s">
        <v>757</v>
      </c>
      <c r="AD86" s="1114" t="s">
        <v>757</v>
      </c>
      <c r="AE86" s="1114" t="s">
        <v>757</v>
      </c>
      <c r="AF86" s="1114" t="s">
        <v>757</v>
      </c>
      <c r="AG86" s="1114" t="s">
        <v>757</v>
      </c>
      <c r="AH86" s="1115" t="s">
        <v>757</v>
      </c>
      <c r="AI86" s="79"/>
      <c r="AJ86" s="1113" t="s">
        <v>757</v>
      </c>
      <c r="AK86" s="1114" t="s">
        <v>757</v>
      </c>
      <c r="AL86" s="1114" t="s">
        <v>757</v>
      </c>
      <c r="AM86" s="1114" t="s">
        <v>757</v>
      </c>
      <c r="AN86" s="1114" t="s">
        <v>757</v>
      </c>
      <c r="AO86" s="1114" t="s">
        <v>757</v>
      </c>
      <c r="AP86" s="1114" t="s">
        <v>757</v>
      </c>
      <c r="AQ86" s="1114" t="s">
        <v>757</v>
      </c>
      <c r="AR86" s="1114" t="s">
        <v>757</v>
      </c>
      <c r="AS86" s="1114" t="s">
        <v>757</v>
      </c>
      <c r="AT86" s="1114" t="s">
        <v>757</v>
      </c>
      <c r="AU86" s="1116" t="s">
        <v>757</v>
      </c>
    </row>
    <row r="87" spans="1:47" s="502" customFormat="1" ht="15" thickTop="1" x14ac:dyDescent="0.35">
      <c r="A87" s="499"/>
      <c r="B87" s="500"/>
      <c r="C87" s="501"/>
      <c r="D87" s="1552"/>
      <c r="K87" s="503"/>
      <c r="L87" s="503"/>
      <c r="M87" s="503"/>
      <c r="N87" s="503"/>
      <c r="O87" s="503"/>
      <c r="P87" s="503"/>
      <c r="Q87" s="503"/>
      <c r="R87" s="503"/>
      <c r="S87" s="503"/>
      <c r="T87" s="503"/>
      <c r="U87" s="503"/>
      <c r="V87" s="503"/>
      <c r="W87" s="503"/>
      <c r="X87" s="503"/>
      <c r="Y87" s="503"/>
      <c r="Z87" s="503"/>
      <c r="AA87" s="503"/>
      <c r="AB87" s="503"/>
      <c r="AC87" s="503"/>
      <c r="AD87" s="503"/>
      <c r="AE87" s="503"/>
      <c r="AF87" s="503"/>
      <c r="AG87" s="503"/>
      <c r="AH87" s="503"/>
    </row>
    <row r="88" spans="1:47" x14ac:dyDescent="0.35">
      <c r="A88" s="7"/>
      <c r="B88" s="9"/>
      <c r="C88" s="10"/>
      <c r="K88" s="504"/>
      <c r="L88" s="504"/>
      <c r="M88" s="504"/>
      <c r="N88" s="504"/>
      <c r="O88" s="504"/>
      <c r="P88" s="504"/>
      <c r="Q88" s="504"/>
      <c r="R88" s="504"/>
      <c r="S88" s="504"/>
      <c r="T88" s="504"/>
      <c r="U88" s="504"/>
      <c r="V88" s="504"/>
      <c r="W88" s="504"/>
      <c r="X88" s="504"/>
      <c r="Y88" s="504"/>
      <c r="Z88" s="504"/>
      <c r="AA88" s="504"/>
      <c r="AB88" s="504"/>
      <c r="AC88" s="504"/>
      <c r="AD88" s="504"/>
      <c r="AE88" s="504"/>
      <c r="AF88" s="504"/>
      <c r="AG88" s="504"/>
      <c r="AH88" s="504"/>
    </row>
    <row r="89" spans="1:47" x14ac:dyDescent="0.35">
      <c r="A89" s="493" t="s">
        <v>54</v>
      </c>
      <c r="B89" s="494" t="s">
        <v>55</v>
      </c>
      <c r="C89" s="11" t="s">
        <v>557</v>
      </c>
      <c r="K89" s="18"/>
      <c r="L89" s="18"/>
      <c r="M89" s="18"/>
      <c r="N89" s="18"/>
      <c r="O89" s="18"/>
      <c r="P89" s="18"/>
      <c r="Q89" s="18"/>
      <c r="R89" s="18"/>
      <c r="S89" s="18"/>
      <c r="T89" s="505"/>
      <c r="U89" s="505"/>
      <c r="V89" s="505"/>
      <c r="W89" s="18"/>
      <c r="X89" s="18"/>
      <c r="Y89" s="18"/>
      <c r="Z89" s="18"/>
      <c r="AA89" s="18"/>
      <c r="AB89" s="18"/>
      <c r="AC89" s="18"/>
      <c r="AD89" s="18"/>
      <c r="AE89" s="18"/>
      <c r="AF89" s="505"/>
      <c r="AG89" s="505"/>
      <c r="AH89" s="505"/>
    </row>
    <row r="90" spans="1:47" ht="15" thickBot="1" x14ac:dyDescent="0.4">
      <c r="A90" s="493"/>
      <c r="B90" s="494"/>
      <c r="C90" s="11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</row>
    <row r="91" spans="1:47" ht="15" thickTop="1" x14ac:dyDescent="0.35">
      <c r="A91" s="7" t="s">
        <v>232</v>
      </c>
      <c r="B91" s="479" t="s">
        <v>57</v>
      </c>
      <c r="C91" s="43" t="s">
        <v>20</v>
      </c>
      <c r="D91" s="20" t="s">
        <v>757</v>
      </c>
      <c r="E91" s="52" t="s">
        <v>757</v>
      </c>
      <c r="F91" s="52" t="s">
        <v>757</v>
      </c>
      <c r="G91" s="52" t="s">
        <v>757</v>
      </c>
      <c r="H91" s="52" t="s">
        <v>757</v>
      </c>
      <c r="I91" s="290" t="s">
        <v>757</v>
      </c>
      <c r="K91" s="20" t="s">
        <v>757</v>
      </c>
      <c r="L91" s="52" t="s">
        <v>757</v>
      </c>
      <c r="M91" s="52" t="s">
        <v>757</v>
      </c>
      <c r="N91" s="52" t="s">
        <v>757</v>
      </c>
      <c r="O91" s="52" t="s">
        <v>757</v>
      </c>
      <c r="P91" s="52" t="s">
        <v>757</v>
      </c>
      <c r="Q91" s="52" t="s">
        <v>757</v>
      </c>
      <c r="R91" s="52" t="s">
        <v>757</v>
      </c>
      <c r="S91" s="52" t="s">
        <v>757</v>
      </c>
      <c r="T91" s="52" t="s">
        <v>757</v>
      </c>
      <c r="U91" s="52" t="s">
        <v>757</v>
      </c>
      <c r="V91" s="52" t="s">
        <v>757</v>
      </c>
      <c r="W91" s="1425" t="s">
        <v>757</v>
      </c>
      <c r="X91" s="52" t="s">
        <v>757</v>
      </c>
      <c r="Y91" s="52" t="s">
        <v>757</v>
      </c>
      <c r="Z91" s="52" t="s">
        <v>757</v>
      </c>
      <c r="AA91" s="52" t="s">
        <v>757</v>
      </c>
      <c r="AB91" s="52" t="s">
        <v>757</v>
      </c>
      <c r="AC91" s="52" t="s">
        <v>757</v>
      </c>
      <c r="AD91" s="52" t="s">
        <v>757</v>
      </c>
      <c r="AE91" s="52" t="s">
        <v>757</v>
      </c>
      <c r="AF91" s="52" t="s">
        <v>757</v>
      </c>
      <c r="AG91" s="52" t="s">
        <v>757</v>
      </c>
      <c r="AH91" s="290" t="s">
        <v>757</v>
      </c>
      <c r="AJ91" s="21" t="s">
        <v>757</v>
      </c>
      <c r="AK91" s="52" t="s">
        <v>757</v>
      </c>
      <c r="AL91" s="52" t="s">
        <v>757</v>
      </c>
      <c r="AM91" s="52" t="s">
        <v>757</v>
      </c>
      <c r="AN91" s="52" t="s">
        <v>757</v>
      </c>
      <c r="AO91" s="52" t="s">
        <v>757</v>
      </c>
      <c r="AP91" s="52" t="s">
        <v>757</v>
      </c>
      <c r="AQ91" s="52" t="s">
        <v>757</v>
      </c>
      <c r="AR91" s="52" t="s">
        <v>757</v>
      </c>
      <c r="AS91" s="52" t="s">
        <v>757</v>
      </c>
      <c r="AT91" s="52" t="s">
        <v>757</v>
      </c>
      <c r="AU91" s="31" t="s">
        <v>757</v>
      </c>
    </row>
    <row r="92" spans="1:47" x14ac:dyDescent="0.35">
      <c r="A92" s="7" t="s">
        <v>232</v>
      </c>
      <c r="B92" s="479" t="s">
        <v>57</v>
      </c>
      <c r="C92" s="43" t="s">
        <v>22</v>
      </c>
      <c r="D92" s="27" t="s">
        <v>757</v>
      </c>
      <c r="E92" s="53" t="s">
        <v>757</v>
      </c>
      <c r="F92" s="53" t="s">
        <v>757</v>
      </c>
      <c r="G92" s="53" t="s">
        <v>757</v>
      </c>
      <c r="H92" s="53" t="s">
        <v>757</v>
      </c>
      <c r="I92" s="37" t="s">
        <v>757</v>
      </c>
      <c r="K92" s="27" t="s">
        <v>757</v>
      </c>
      <c r="L92" s="53" t="s">
        <v>757</v>
      </c>
      <c r="M92" s="53" t="s">
        <v>757</v>
      </c>
      <c r="N92" s="53" t="s">
        <v>757</v>
      </c>
      <c r="O92" s="53" t="s">
        <v>757</v>
      </c>
      <c r="P92" s="53" t="s">
        <v>757</v>
      </c>
      <c r="Q92" s="53" t="s">
        <v>757</v>
      </c>
      <c r="R92" s="53" t="s">
        <v>757</v>
      </c>
      <c r="S92" s="53" t="s">
        <v>757</v>
      </c>
      <c r="T92" s="53" t="s">
        <v>757</v>
      </c>
      <c r="U92" s="53" t="s">
        <v>757</v>
      </c>
      <c r="V92" s="53" t="s">
        <v>757</v>
      </c>
      <c r="W92" s="1426" t="s">
        <v>757</v>
      </c>
      <c r="X92" s="53" t="s">
        <v>757</v>
      </c>
      <c r="Y92" s="53" t="s">
        <v>757</v>
      </c>
      <c r="Z92" s="53" t="s">
        <v>757</v>
      </c>
      <c r="AA92" s="53" t="s">
        <v>757</v>
      </c>
      <c r="AB92" s="53" t="s">
        <v>757</v>
      </c>
      <c r="AC92" s="53" t="s">
        <v>757</v>
      </c>
      <c r="AD92" s="53" t="s">
        <v>757</v>
      </c>
      <c r="AE92" s="53" t="s">
        <v>757</v>
      </c>
      <c r="AF92" s="53" t="s">
        <v>757</v>
      </c>
      <c r="AG92" s="53" t="s">
        <v>757</v>
      </c>
      <c r="AH92" s="37" t="s">
        <v>757</v>
      </c>
      <c r="AJ92" s="22" t="s">
        <v>757</v>
      </c>
      <c r="AK92" s="53" t="s">
        <v>757</v>
      </c>
      <c r="AL92" s="53" t="s">
        <v>757</v>
      </c>
      <c r="AM92" s="53" t="s">
        <v>757</v>
      </c>
      <c r="AN92" s="53" t="s">
        <v>757</v>
      </c>
      <c r="AO92" s="53" t="s">
        <v>757</v>
      </c>
      <c r="AP92" s="53" t="s">
        <v>757</v>
      </c>
      <c r="AQ92" s="53" t="s">
        <v>757</v>
      </c>
      <c r="AR92" s="53" t="s">
        <v>757</v>
      </c>
      <c r="AS92" s="53" t="s">
        <v>757</v>
      </c>
      <c r="AT92" s="53" t="s">
        <v>757</v>
      </c>
      <c r="AU92" s="32" t="s">
        <v>757</v>
      </c>
    </row>
    <row r="93" spans="1:47" ht="15" thickBot="1" x14ac:dyDescent="0.4">
      <c r="A93" s="7" t="s">
        <v>232</v>
      </c>
      <c r="B93" s="479" t="s">
        <v>57</v>
      </c>
      <c r="C93" s="43" t="s">
        <v>45</v>
      </c>
      <c r="D93" s="54" t="s">
        <v>757</v>
      </c>
      <c r="E93" s="55" t="s">
        <v>757</v>
      </c>
      <c r="F93" s="55" t="s">
        <v>757</v>
      </c>
      <c r="G93" s="55" t="s">
        <v>757</v>
      </c>
      <c r="H93" s="55" t="s">
        <v>757</v>
      </c>
      <c r="I93" s="291" t="s">
        <v>757</v>
      </c>
      <c r="K93" s="54" t="s">
        <v>757</v>
      </c>
      <c r="L93" s="55" t="s">
        <v>757</v>
      </c>
      <c r="M93" s="55" t="s">
        <v>757</v>
      </c>
      <c r="N93" s="55" t="s">
        <v>757</v>
      </c>
      <c r="O93" s="55" t="s">
        <v>757</v>
      </c>
      <c r="P93" s="55" t="s">
        <v>757</v>
      </c>
      <c r="Q93" s="55" t="s">
        <v>757</v>
      </c>
      <c r="R93" s="55" t="s">
        <v>757</v>
      </c>
      <c r="S93" s="55" t="s">
        <v>757</v>
      </c>
      <c r="T93" s="55" t="s">
        <v>757</v>
      </c>
      <c r="U93" s="55" t="s">
        <v>757</v>
      </c>
      <c r="V93" s="55" t="s">
        <v>757</v>
      </c>
      <c r="W93" s="1430" t="s">
        <v>757</v>
      </c>
      <c r="X93" s="55" t="s">
        <v>757</v>
      </c>
      <c r="Y93" s="55" t="s">
        <v>757</v>
      </c>
      <c r="Z93" s="55" t="s">
        <v>757</v>
      </c>
      <c r="AA93" s="55" t="s">
        <v>757</v>
      </c>
      <c r="AB93" s="55" t="s">
        <v>757</v>
      </c>
      <c r="AC93" s="55" t="s">
        <v>757</v>
      </c>
      <c r="AD93" s="55" t="s">
        <v>757</v>
      </c>
      <c r="AE93" s="55" t="s">
        <v>757</v>
      </c>
      <c r="AF93" s="55" t="s">
        <v>757</v>
      </c>
      <c r="AG93" s="55" t="s">
        <v>757</v>
      </c>
      <c r="AH93" s="291" t="s">
        <v>757</v>
      </c>
      <c r="AJ93" s="23" t="s">
        <v>757</v>
      </c>
      <c r="AK93" s="55" t="s">
        <v>757</v>
      </c>
      <c r="AL93" s="55" t="s">
        <v>757</v>
      </c>
      <c r="AM93" s="55" t="s">
        <v>757</v>
      </c>
      <c r="AN93" s="55" t="s">
        <v>757</v>
      </c>
      <c r="AO93" s="55" t="s">
        <v>757</v>
      </c>
      <c r="AP93" s="55" t="s">
        <v>757</v>
      </c>
      <c r="AQ93" s="55" t="s">
        <v>757</v>
      </c>
      <c r="AR93" s="55" t="s">
        <v>757</v>
      </c>
      <c r="AS93" s="55" t="s">
        <v>757</v>
      </c>
      <c r="AT93" s="55" t="s">
        <v>757</v>
      </c>
      <c r="AU93" s="33" t="s">
        <v>757</v>
      </c>
    </row>
    <row r="94" spans="1:47" ht="15" thickTop="1" x14ac:dyDescent="0.35">
      <c r="A94" s="7" t="s">
        <v>232</v>
      </c>
      <c r="B94" s="479" t="s">
        <v>57</v>
      </c>
      <c r="C94" s="43" t="s">
        <v>2</v>
      </c>
      <c r="D94" s="24">
        <v>-228254</v>
      </c>
      <c r="E94" s="24">
        <v>-228886</v>
      </c>
      <c r="F94" s="50">
        <v>-257989.81</v>
      </c>
      <c r="G94" s="24"/>
      <c r="H94" s="24">
        <v>29735.809999999998</v>
      </c>
      <c r="I94" s="24">
        <v>-632</v>
      </c>
      <c r="K94" s="56">
        <v>-18330</v>
      </c>
      <c r="L94" s="57">
        <v>-16353</v>
      </c>
      <c r="M94" s="57">
        <v>-19023</v>
      </c>
      <c r="N94" s="57">
        <v>-19752</v>
      </c>
      <c r="O94" s="57">
        <v>-20512</v>
      </c>
      <c r="P94" s="57">
        <v>-18993</v>
      </c>
      <c r="Q94" s="57">
        <v>-20512</v>
      </c>
      <c r="R94" s="57">
        <v>-19752</v>
      </c>
      <c r="S94" s="57">
        <v>-18927</v>
      </c>
      <c r="T94" s="57">
        <v>-19655</v>
      </c>
      <c r="U94" s="57">
        <v>-18199</v>
      </c>
      <c r="V94" s="1428">
        <v>-18246</v>
      </c>
      <c r="W94" s="56">
        <v>-18475</v>
      </c>
      <c r="X94" s="57">
        <v>-16413</v>
      </c>
      <c r="Y94" s="57">
        <v>-19042</v>
      </c>
      <c r="Z94" s="57">
        <v>-19804</v>
      </c>
      <c r="AA94" s="57">
        <v>-19793</v>
      </c>
      <c r="AB94" s="57">
        <v>-19783</v>
      </c>
      <c r="AC94" s="57">
        <v>-20533</v>
      </c>
      <c r="AD94" s="57">
        <v>-19762</v>
      </c>
      <c r="AE94" s="57">
        <v>-18981</v>
      </c>
      <c r="AF94" s="57">
        <v>-19701</v>
      </c>
      <c r="AG94" s="57">
        <v>-18232</v>
      </c>
      <c r="AH94" s="1185">
        <v>-18367</v>
      </c>
      <c r="AJ94" s="24">
        <v>-21737.54</v>
      </c>
      <c r="AK94" s="57">
        <v>-20189.240000000002</v>
      </c>
      <c r="AL94" s="57">
        <v>-21583.97</v>
      </c>
      <c r="AM94" s="57">
        <v>-22096.33</v>
      </c>
      <c r="AN94" s="57">
        <v>-22946.19</v>
      </c>
      <c r="AO94" s="57">
        <v>-21246.47</v>
      </c>
      <c r="AP94" s="57">
        <v>-22946.19</v>
      </c>
      <c r="AQ94" s="57">
        <v>-22946.19</v>
      </c>
      <c r="AR94" s="57">
        <v>-20607.95</v>
      </c>
      <c r="AS94" s="57">
        <v>-21282.42</v>
      </c>
      <c r="AT94" s="57">
        <v>-20494.189999999999</v>
      </c>
      <c r="AU94" s="34">
        <v>-19913.13</v>
      </c>
    </row>
    <row r="95" spans="1:47" x14ac:dyDescent="0.35">
      <c r="A95" s="7" t="s">
        <v>232</v>
      </c>
      <c r="B95" s="479" t="s">
        <v>57</v>
      </c>
      <c r="C95" s="43" t="s">
        <v>43</v>
      </c>
      <c r="D95" s="24">
        <v>468210</v>
      </c>
      <c r="E95" s="24">
        <v>468225</v>
      </c>
      <c r="F95" s="30">
        <v>481876.78</v>
      </c>
      <c r="G95" s="24"/>
      <c r="H95" s="24">
        <v>-13666.780000000028</v>
      </c>
      <c r="I95" s="24">
        <v>15</v>
      </c>
      <c r="K95" s="58">
        <v>41045</v>
      </c>
      <c r="L95" s="57">
        <v>36972</v>
      </c>
      <c r="M95" s="57">
        <v>37548</v>
      </c>
      <c r="N95" s="57">
        <v>39896</v>
      </c>
      <c r="O95" s="57">
        <v>45616</v>
      </c>
      <c r="P95" s="57">
        <v>48895</v>
      </c>
      <c r="Q95" s="57">
        <v>46919</v>
      </c>
      <c r="R95" s="57">
        <v>39120</v>
      </c>
      <c r="S95" s="57">
        <v>27851</v>
      </c>
      <c r="T95" s="57">
        <v>29380</v>
      </c>
      <c r="U95" s="57">
        <v>35736</v>
      </c>
      <c r="V95" s="1413">
        <v>39232</v>
      </c>
      <c r="W95" s="58">
        <v>41140</v>
      </c>
      <c r="X95" s="57">
        <v>36949</v>
      </c>
      <c r="Y95" s="57">
        <v>37619</v>
      </c>
      <c r="Z95" s="57">
        <v>39359</v>
      </c>
      <c r="AA95" s="57">
        <v>46012</v>
      </c>
      <c r="AB95" s="57">
        <v>48894</v>
      </c>
      <c r="AC95" s="57">
        <v>46919</v>
      </c>
      <c r="AD95" s="57">
        <v>39120</v>
      </c>
      <c r="AE95" s="57">
        <v>27851</v>
      </c>
      <c r="AF95" s="57">
        <v>29380</v>
      </c>
      <c r="AG95" s="57">
        <v>35741</v>
      </c>
      <c r="AH95" s="1186">
        <v>39241</v>
      </c>
      <c r="AJ95" s="24">
        <v>41161.980000000003</v>
      </c>
      <c r="AK95" s="57">
        <v>38767.94</v>
      </c>
      <c r="AL95" s="57">
        <v>38932.89</v>
      </c>
      <c r="AM95" s="57">
        <v>41443.22</v>
      </c>
      <c r="AN95" s="57">
        <v>48849.369999999995</v>
      </c>
      <c r="AO95" s="57">
        <v>49741.21</v>
      </c>
      <c r="AP95" s="57">
        <v>47784.229999999996</v>
      </c>
      <c r="AQ95" s="57">
        <v>40010.879999999997</v>
      </c>
      <c r="AR95" s="57">
        <v>28486.11</v>
      </c>
      <c r="AS95" s="57">
        <v>30050.050000000003</v>
      </c>
      <c r="AT95" s="57">
        <v>36543.94</v>
      </c>
      <c r="AU95" s="34">
        <v>40104.959999999999</v>
      </c>
    </row>
    <row r="96" spans="1:47" x14ac:dyDescent="0.35">
      <c r="A96" s="7" t="s">
        <v>232</v>
      </c>
      <c r="B96" s="479" t="s">
        <v>57</v>
      </c>
      <c r="C96" s="43" t="s">
        <v>31</v>
      </c>
      <c r="D96" s="24">
        <v>894107</v>
      </c>
      <c r="E96" s="24">
        <v>894435</v>
      </c>
      <c r="F96" s="30">
        <v>898778.30999999994</v>
      </c>
      <c r="G96" s="24"/>
      <c r="H96" s="24">
        <v>-4671.3099999999395</v>
      </c>
      <c r="I96" s="24">
        <v>328</v>
      </c>
      <c r="K96" s="58">
        <v>77657</v>
      </c>
      <c r="L96" s="57">
        <v>69036</v>
      </c>
      <c r="M96" s="57">
        <v>72648</v>
      </c>
      <c r="N96" s="57">
        <v>74905</v>
      </c>
      <c r="O96" s="57">
        <v>82900</v>
      </c>
      <c r="P96" s="57">
        <v>88218</v>
      </c>
      <c r="Q96" s="57">
        <v>86030</v>
      </c>
      <c r="R96" s="57">
        <v>78499</v>
      </c>
      <c r="S96" s="57">
        <v>59271</v>
      </c>
      <c r="T96" s="57">
        <v>61095</v>
      </c>
      <c r="U96" s="57">
        <v>68702</v>
      </c>
      <c r="V96" s="1413">
        <v>75146</v>
      </c>
      <c r="W96" s="58">
        <v>77737</v>
      </c>
      <c r="X96" s="57">
        <v>68954</v>
      </c>
      <c r="Y96" s="57">
        <v>72829</v>
      </c>
      <c r="Z96" s="57">
        <v>74367</v>
      </c>
      <c r="AA96" s="57">
        <v>83627</v>
      </c>
      <c r="AB96" s="57">
        <v>88175</v>
      </c>
      <c r="AC96" s="57">
        <v>86030</v>
      </c>
      <c r="AD96" s="57">
        <v>78499</v>
      </c>
      <c r="AE96" s="57">
        <v>59271</v>
      </c>
      <c r="AF96" s="57">
        <v>61095</v>
      </c>
      <c r="AG96" s="57">
        <v>68698</v>
      </c>
      <c r="AH96" s="1186">
        <v>75153</v>
      </c>
      <c r="AJ96" s="24">
        <v>75993.09</v>
      </c>
      <c r="AK96" s="57">
        <v>70818.100000000006</v>
      </c>
      <c r="AL96" s="57">
        <v>73516.88</v>
      </c>
      <c r="AM96" s="57">
        <v>75877.210000000006</v>
      </c>
      <c r="AN96" s="57">
        <v>85923.35</v>
      </c>
      <c r="AO96" s="57">
        <v>88140.56</v>
      </c>
      <c r="AP96" s="57">
        <v>85883.03</v>
      </c>
      <c r="AQ96" s="57">
        <v>78498.86</v>
      </c>
      <c r="AR96" s="57">
        <v>59270.64</v>
      </c>
      <c r="AS96" s="57">
        <v>61095.28</v>
      </c>
      <c r="AT96" s="57">
        <v>68677.22</v>
      </c>
      <c r="AU96" s="34">
        <v>75084.09</v>
      </c>
    </row>
    <row r="97" spans="1:47" x14ac:dyDescent="0.35">
      <c r="A97" s="7" t="s">
        <v>232</v>
      </c>
      <c r="B97" s="479" t="s">
        <v>57</v>
      </c>
      <c r="C97" s="43" t="s">
        <v>30</v>
      </c>
      <c r="D97" s="24">
        <v>2078265</v>
      </c>
      <c r="E97" s="24">
        <v>2076112</v>
      </c>
      <c r="F97" s="30">
        <v>2088591.3</v>
      </c>
      <c r="G97" s="24"/>
      <c r="H97" s="24">
        <v>-10326.300000000047</v>
      </c>
      <c r="I97" s="24">
        <v>-2153</v>
      </c>
      <c r="K97" s="58">
        <v>182376</v>
      </c>
      <c r="L97" s="57">
        <v>157597</v>
      </c>
      <c r="M97" s="57">
        <v>167126</v>
      </c>
      <c r="N97" s="57">
        <v>176903</v>
      </c>
      <c r="O97" s="57">
        <v>213584</v>
      </c>
      <c r="P97" s="57">
        <v>222779</v>
      </c>
      <c r="Q97" s="57">
        <v>203806</v>
      </c>
      <c r="R97" s="57">
        <v>176881</v>
      </c>
      <c r="S97" s="57">
        <v>123675</v>
      </c>
      <c r="T97" s="57">
        <v>128617</v>
      </c>
      <c r="U97" s="57">
        <v>153161</v>
      </c>
      <c r="V97" s="1413">
        <v>171760</v>
      </c>
      <c r="W97" s="58">
        <v>182606</v>
      </c>
      <c r="X97" s="57">
        <v>157697</v>
      </c>
      <c r="Y97" s="57">
        <v>167271</v>
      </c>
      <c r="Z97" s="57">
        <v>176717</v>
      </c>
      <c r="AA97" s="57">
        <v>210828</v>
      </c>
      <c r="AB97" s="57">
        <v>223088</v>
      </c>
      <c r="AC97" s="57">
        <v>203806</v>
      </c>
      <c r="AD97" s="57">
        <v>176881</v>
      </c>
      <c r="AE97" s="57">
        <v>123675</v>
      </c>
      <c r="AF97" s="57">
        <v>128617</v>
      </c>
      <c r="AG97" s="57">
        <v>153160</v>
      </c>
      <c r="AH97" s="1186">
        <v>171766</v>
      </c>
      <c r="AJ97" s="24">
        <v>180984.1</v>
      </c>
      <c r="AK97" s="57">
        <v>162533.79999999999</v>
      </c>
      <c r="AL97" s="57">
        <v>168070.3</v>
      </c>
      <c r="AM97" s="57">
        <v>178021.4</v>
      </c>
      <c r="AN97" s="57">
        <v>217844.3</v>
      </c>
      <c r="AO97" s="57">
        <v>223429.9</v>
      </c>
      <c r="AP97" s="57">
        <v>203679.8</v>
      </c>
      <c r="AQ97" s="57">
        <v>176881.3</v>
      </c>
      <c r="AR97" s="57">
        <v>123675.1</v>
      </c>
      <c r="AS97" s="57">
        <v>128617.3</v>
      </c>
      <c r="AT97" s="57">
        <v>153109.6</v>
      </c>
      <c r="AU97" s="34">
        <v>171744.4</v>
      </c>
    </row>
    <row r="98" spans="1:47" ht="15" thickBot="1" x14ac:dyDescent="0.4">
      <c r="A98" s="7" t="s">
        <v>232</v>
      </c>
      <c r="B98" s="479" t="s">
        <v>57</v>
      </c>
      <c r="C98" s="43" t="s">
        <v>32</v>
      </c>
      <c r="D98" s="24">
        <v>779753</v>
      </c>
      <c r="E98" s="24">
        <v>822588</v>
      </c>
      <c r="F98" s="51">
        <v>842297.84997264657</v>
      </c>
      <c r="G98" s="24"/>
      <c r="H98" s="24">
        <v>-62544.849972646567</v>
      </c>
      <c r="I98" s="24">
        <v>42835</v>
      </c>
      <c r="K98" s="58">
        <v>37506</v>
      </c>
      <c r="L98" s="57">
        <v>33558</v>
      </c>
      <c r="M98" s="57">
        <v>61839</v>
      </c>
      <c r="N98" s="57">
        <v>83719</v>
      </c>
      <c r="O98" s="57">
        <v>94980</v>
      </c>
      <c r="P98" s="57">
        <v>101033</v>
      </c>
      <c r="Q98" s="57">
        <v>93799</v>
      </c>
      <c r="R98" s="57">
        <v>83804</v>
      </c>
      <c r="S98" s="57">
        <v>47126</v>
      </c>
      <c r="T98" s="57">
        <v>48448</v>
      </c>
      <c r="U98" s="57">
        <v>57817</v>
      </c>
      <c r="V98" s="1429">
        <v>36124</v>
      </c>
      <c r="W98" s="58">
        <v>43180</v>
      </c>
      <c r="X98" s="57">
        <v>38441</v>
      </c>
      <c r="Y98" s="57">
        <v>65616</v>
      </c>
      <c r="Z98" s="57">
        <v>86156</v>
      </c>
      <c r="AA98" s="57">
        <v>98525</v>
      </c>
      <c r="AB98" s="57">
        <v>104150</v>
      </c>
      <c r="AC98" s="57">
        <v>96728</v>
      </c>
      <c r="AD98" s="57">
        <v>86421</v>
      </c>
      <c r="AE98" s="57">
        <v>49757</v>
      </c>
      <c r="AF98" s="57">
        <v>51153</v>
      </c>
      <c r="AG98" s="57">
        <v>61051</v>
      </c>
      <c r="AH98" s="1187">
        <v>41410</v>
      </c>
      <c r="AJ98" s="24">
        <v>45280.554487621659</v>
      </c>
      <c r="AK98" s="57">
        <v>45370.925834212278</v>
      </c>
      <c r="AL98" s="57">
        <v>67995.117093128851</v>
      </c>
      <c r="AM98" s="57">
        <v>95704.716096048447</v>
      </c>
      <c r="AN98" s="57">
        <v>112111.64070209504</v>
      </c>
      <c r="AO98" s="57">
        <v>113613.44042130267</v>
      </c>
      <c r="AP98" s="57">
        <v>105900.8397030582</v>
      </c>
      <c r="AQ98" s="57">
        <v>94766.573496327124</v>
      </c>
      <c r="AR98" s="57">
        <v>51317.777710501454</v>
      </c>
      <c r="AS98" s="57">
        <v>38175.857829049797</v>
      </c>
      <c r="AT98" s="57">
        <v>45503.651354663954</v>
      </c>
      <c r="AU98" s="34">
        <v>26556.755244637039</v>
      </c>
    </row>
    <row r="99" spans="1:47" ht="15" thickTop="1" x14ac:dyDescent="0.35">
      <c r="A99" s="7" t="s">
        <v>232</v>
      </c>
      <c r="B99" s="479">
        <v>501</v>
      </c>
      <c r="C99" s="43" t="s">
        <v>37</v>
      </c>
      <c r="D99" s="20" t="s">
        <v>757</v>
      </c>
      <c r="E99" s="52" t="s">
        <v>757</v>
      </c>
      <c r="F99" s="52" t="s">
        <v>757</v>
      </c>
      <c r="G99" s="52" t="s">
        <v>757</v>
      </c>
      <c r="H99" s="52" t="s">
        <v>757</v>
      </c>
      <c r="I99" s="290" t="s">
        <v>757</v>
      </c>
      <c r="K99" s="20" t="s">
        <v>757</v>
      </c>
      <c r="L99" s="52" t="s">
        <v>757</v>
      </c>
      <c r="M99" s="52" t="s">
        <v>757</v>
      </c>
      <c r="N99" s="52" t="s">
        <v>757</v>
      </c>
      <c r="O99" s="52" t="s">
        <v>757</v>
      </c>
      <c r="P99" s="52" t="s">
        <v>757</v>
      </c>
      <c r="Q99" s="52" t="s">
        <v>757</v>
      </c>
      <c r="R99" s="52" t="s">
        <v>757</v>
      </c>
      <c r="S99" s="52" t="s">
        <v>757</v>
      </c>
      <c r="T99" s="52" t="s">
        <v>757</v>
      </c>
      <c r="U99" s="52" t="s">
        <v>757</v>
      </c>
      <c r="V99" s="52" t="s">
        <v>757</v>
      </c>
      <c r="W99" s="1425" t="s">
        <v>757</v>
      </c>
      <c r="X99" s="52" t="s">
        <v>757</v>
      </c>
      <c r="Y99" s="52" t="s">
        <v>757</v>
      </c>
      <c r="Z99" s="52" t="s">
        <v>757</v>
      </c>
      <c r="AA99" s="52" t="s">
        <v>757</v>
      </c>
      <c r="AB99" s="52" t="s">
        <v>757</v>
      </c>
      <c r="AC99" s="52" t="s">
        <v>757</v>
      </c>
      <c r="AD99" s="52" t="s">
        <v>757</v>
      </c>
      <c r="AE99" s="52" t="s">
        <v>757</v>
      </c>
      <c r="AF99" s="52" t="s">
        <v>757</v>
      </c>
      <c r="AG99" s="52" t="s">
        <v>757</v>
      </c>
      <c r="AH99" s="290" t="s">
        <v>757</v>
      </c>
      <c r="AJ99" s="25" t="s">
        <v>757</v>
      </c>
      <c r="AK99" s="52" t="s">
        <v>757</v>
      </c>
      <c r="AL99" s="52" t="s">
        <v>757</v>
      </c>
      <c r="AM99" s="52" t="s">
        <v>757</v>
      </c>
      <c r="AN99" s="52" t="s">
        <v>757</v>
      </c>
      <c r="AO99" s="52" t="s">
        <v>757</v>
      </c>
      <c r="AP99" s="52" t="s">
        <v>757</v>
      </c>
      <c r="AQ99" s="52" t="s">
        <v>757</v>
      </c>
      <c r="AR99" s="52" t="s">
        <v>757</v>
      </c>
      <c r="AS99" s="52" t="s">
        <v>757</v>
      </c>
      <c r="AT99" s="52" t="s">
        <v>757</v>
      </c>
      <c r="AU99" s="35" t="s">
        <v>757</v>
      </c>
    </row>
    <row r="100" spans="1:47" x14ac:dyDescent="0.35">
      <c r="A100" s="7" t="s">
        <v>232</v>
      </c>
      <c r="B100" s="479">
        <v>547</v>
      </c>
      <c r="C100" s="43" t="s">
        <v>26</v>
      </c>
      <c r="D100" s="27" t="s">
        <v>757</v>
      </c>
      <c r="E100" s="53" t="s">
        <v>757</v>
      </c>
      <c r="F100" s="53" t="s">
        <v>757</v>
      </c>
      <c r="G100" s="53" t="s">
        <v>757</v>
      </c>
      <c r="H100" s="53" t="s">
        <v>757</v>
      </c>
      <c r="I100" s="37" t="s">
        <v>757</v>
      </c>
      <c r="K100" s="27" t="s">
        <v>757</v>
      </c>
      <c r="L100" s="53" t="s">
        <v>757</v>
      </c>
      <c r="M100" s="53" t="s">
        <v>757</v>
      </c>
      <c r="N100" s="53" t="s">
        <v>757</v>
      </c>
      <c r="O100" s="53" t="s">
        <v>757</v>
      </c>
      <c r="P100" s="53" t="s">
        <v>757</v>
      </c>
      <c r="Q100" s="53" t="s">
        <v>757</v>
      </c>
      <c r="R100" s="53" t="s">
        <v>757</v>
      </c>
      <c r="S100" s="53" t="s">
        <v>757</v>
      </c>
      <c r="T100" s="53" t="s">
        <v>757</v>
      </c>
      <c r="U100" s="53" t="s">
        <v>757</v>
      </c>
      <c r="V100" s="53" t="s">
        <v>757</v>
      </c>
      <c r="W100" s="1426" t="s">
        <v>757</v>
      </c>
      <c r="X100" s="53" t="s">
        <v>757</v>
      </c>
      <c r="Y100" s="53" t="s">
        <v>757</v>
      </c>
      <c r="Z100" s="53" t="s">
        <v>757</v>
      </c>
      <c r="AA100" s="53" t="s">
        <v>757</v>
      </c>
      <c r="AB100" s="53" t="s">
        <v>757</v>
      </c>
      <c r="AC100" s="53" t="s">
        <v>757</v>
      </c>
      <c r="AD100" s="53" t="s">
        <v>757</v>
      </c>
      <c r="AE100" s="53" t="s">
        <v>757</v>
      </c>
      <c r="AF100" s="53" t="s">
        <v>757</v>
      </c>
      <c r="AG100" s="53" t="s">
        <v>757</v>
      </c>
      <c r="AH100" s="37" t="s">
        <v>757</v>
      </c>
      <c r="AJ100" s="26" t="s">
        <v>757</v>
      </c>
      <c r="AK100" s="53" t="s">
        <v>757</v>
      </c>
      <c r="AL100" s="53" t="s">
        <v>757</v>
      </c>
      <c r="AM100" s="53" t="s">
        <v>757</v>
      </c>
      <c r="AN100" s="53" t="s">
        <v>757</v>
      </c>
      <c r="AO100" s="53" t="s">
        <v>757</v>
      </c>
      <c r="AP100" s="53" t="s">
        <v>757</v>
      </c>
      <c r="AQ100" s="53" t="s">
        <v>757</v>
      </c>
      <c r="AR100" s="53" t="s">
        <v>757</v>
      </c>
      <c r="AS100" s="53" t="s">
        <v>757</v>
      </c>
      <c r="AT100" s="53" t="s">
        <v>757</v>
      </c>
      <c r="AU100" s="36" t="s">
        <v>757</v>
      </c>
    </row>
    <row r="101" spans="1:47" x14ac:dyDescent="0.35">
      <c r="A101" s="7" t="s">
        <v>232</v>
      </c>
      <c r="B101" s="479">
        <v>547</v>
      </c>
      <c r="C101" s="43" t="s">
        <v>27</v>
      </c>
      <c r="D101" s="27" t="s">
        <v>757</v>
      </c>
      <c r="E101" s="53" t="s">
        <v>757</v>
      </c>
      <c r="F101" s="53" t="s">
        <v>757</v>
      </c>
      <c r="G101" s="53" t="s">
        <v>757</v>
      </c>
      <c r="H101" s="53" t="s">
        <v>757</v>
      </c>
      <c r="I101" s="37" t="s">
        <v>757</v>
      </c>
      <c r="K101" s="27" t="s">
        <v>757</v>
      </c>
      <c r="L101" s="53" t="s">
        <v>757</v>
      </c>
      <c r="M101" s="53" t="s">
        <v>757</v>
      </c>
      <c r="N101" s="53" t="s">
        <v>757</v>
      </c>
      <c r="O101" s="53" t="s">
        <v>757</v>
      </c>
      <c r="P101" s="53" t="s">
        <v>757</v>
      </c>
      <c r="Q101" s="53" t="s">
        <v>757</v>
      </c>
      <c r="R101" s="53" t="s">
        <v>757</v>
      </c>
      <c r="S101" s="53" t="s">
        <v>757</v>
      </c>
      <c r="T101" s="53" t="s">
        <v>757</v>
      </c>
      <c r="U101" s="53" t="s">
        <v>757</v>
      </c>
      <c r="V101" s="53" t="s">
        <v>757</v>
      </c>
      <c r="W101" s="1426" t="s">
        <v>757</v>
      </c>
      <c r="X101" s="53" t="s">
        <v>757</v>
      </c>
      <c r="Y101" s="53" t="s">
        <v>757</v>
      </c>
      <c r="Z101" s="53" t="s">
        <v>757</v>
      </c>
      <c r="AA101" s="53" t="s">
        <v>757</v>
      </c>
      <c r="AB101" s="53" t="s">
        <v>757</v>
      </c>
      <c r="AC101" s="53" t="s">
        <v>757</v>
      </c>
      <c r="AD101" s="53" t="s">
        <v>757</v>
      </c>
      <c r="AE101" s="53" t="s">
        <v>757</v>
      </c>
      <c r="AF101" s="53" t="s">
        <v>757</v>
      </c>
      <c r="AG101" s="53" t="s">
        <v>757</v>
      </c>
      <c r="AH101" s="37" t="s">
        <v>757</v>
      </c>
      <c r="AJ101" s="27" t="s">
        <v>757</v>
      </c>
      <c r="AK101" s="53" t="s">
        <v>757</v>
      </c>
      <c r="AL101" s="53" t="s">
        <v>757</v>
      </c>
      <c r="AM101" s="53" t="s">
        <v>757</v>
      </c>
      <c r="AN101" s="53" t="s">
        <v>757</v>
      </c>
      <c r="AO101" s="53" t="s">
        <v>757</v>
      </c>
      <c r="AP101" s="53" t="s">
        <v>757</v>
      </c>
      <c r="AQ101" s="53" t="s">
        <v>757</v>
      </c>
      <c r="AR101" s="53" t="s">
        <v>757</v>
      </c>
      <c r="AS101" s="53" t="s">
        <v>757</v>
      </c>
      <c r="AT101" s="53" t="s">
        <v>757</v>
      </c>
      <c r="AU101" s="37" t="s">
        <v>757</v>
      </c>
    </row>
    <row r="102" spans="1:47" x14ac:dyDescent="0.35">
      <c r="A102" s="7" t="s">
        <v>232</v>
      </c>
      <c r="B102" s="479">
        <v>547</v>
      </c>
      <c r="C102" s="43" t="s">
        <v>24</v>
      </c>
      <c r="D102" s="27" t="s">
        <v>757</v>
      </c>
      <c r="E102" s="53" t="s">
        <v>757</v>
      </c>
      <c r="F102" s="53" t="s">
        <v>757</v>
      </c>
      <c r="G102" s="53" t="s">
        <v>757</v>
      </c>
      <c r="H102" s="53" t="s">
        <v>757</v>
      </c>
      <c r="I102" s="37" t="s">
        <v>757</v>
      </c>
      <c r="K102" s="27" t="s">
        <v>757</v>
      </c>
      <c r="L102" s="53" t="s">
        <v>757</v>
      </c>
      <c r="M102" s="53" t="s">
        <v>757</v>
      </c>
      <c r="N102" s="53" t="s">
        <v>757</v>
      </c>
      <c r="O102" s="53" t="s">
        <v>757</v>
      </c>
      <c r="P102" s="53" t="s">
        <v>757</v>
      </c>
      <c r="Q102" s="53" t="s">
        <v>757</v>
      </c>
      <c r="R102" s="53" t="s">
        <v>757</v>
      </c>
      <c r="S102" s="53" t="s">
        <v>757</v>
      </c>
      <c r="T102" s="53" t="s">
        <v>757</v>
      </c>
      <c r="U102" s="53" t="s">
        <v>757</v>
      </c>
      <c r="V102" s="53" t="s">
        <v>757</v>
      </c>
      <c r="W102" s="1426" t="s">
        <v>757</v>
      </c>
      <c r="X102" s="53" t="s">
        <v>757</v>
      </c>
      <c r="Y102" s="53" t="s">
        <v>757</v>
      </c>
      <c r="Z102" s="53" t="s">
        <v>757</v>
      </c>
      <c r="AA102" s="53" t="s">
        <v>757</v>
      </c>
      <c r="AB102" s="53" t="s">
        <v>757</v>
      </c>
      <c r="AC102" s="53" t="s">
        <v>757</v>
      </c>
      <c r="AD102" s="53" t="s">
        <v>757</v>
      </c>
      <c r="AE102" s="53" t="s">
        <v>757</v>
      </c>
      <c r="AF102" s="53" t="s">
        <v>757</v>
      </c>
      <c r="AG102" s="53" t="s">
        <v>757</v>
      </c>
      <c r="AH102" s="37" t="s">
        <v>757</v>
      </c>
      <c r="AJ102" s="22" t="s">
        <v>757</v>
      </c>
      <c r="AK102" s="53" t="s">
        <v>757</v>
      </c>
      <c r="AL102" s="53" t="s">
        <v>757</v>
      </c>
      <c r="AM102" s="53" t="s">
        <v>757</v>
      </c>
      <c r="AN102" s="53" t="s">
        <v>757</v>
      </c>
      <c r="AO102" s="53" t="s">
        <v>757</v>
      </c>
      <c r="AP102" s="53" t="s">
        <v>757</v>
      </c>
      <c r="AQ102" s="53" t="s">
        <v>757</v>
      </c>
      <c r="AR102" s="53" t="s">
        <v>757</v>
      </c>
      <c r="AS102" s="53" t="s">
        <v>757</v>
      </c>
      <c r="AT102" s="53" t="s">
        <v>757</v>
      </c>
      <c r="AU102" s="32" t="s">
        <v>757</v>
      </c>
    </row>
    <row r="103" spans="1:47" x14ac:dyDescent="0.35">
      <c r="A103" s="7" t="s">
        <v>232</v>
      </c>
      <c r="B103" s="479">
        <v>547</v>
      </c>
      <c r="C103" s="43" t="s">
        <v>29</v>
      </c>
      <c r="D103" s="27" t="s">
        <v>757</v>
      </c>
      <c r="E103" s="53" t="s">
        <v>757</v>
      </c>
      <c r="F103" s="53" t="s">
        <v>757</v>
      </c>
      <c r="G103" s="53" t="s">
        <v>757</v>
      </c>
      <c r="H103" s="53" t="s">
        <v>757</v>
      </c>
      <c r="I103" s="37" t="s">
        <v>757</v>
      </c>
      <c r="K103" s="27" t="s">
        <v>757</v>
      </c>
      <c r="L103" s="53" t="s">
        <v>757</v>
      </c>
      <c r="M103" s="53" t="s">
        <v>757</v>
      </c>
      <c r="N103" s="53" t="s">
        <v>757</v>
      </c>
      <c r="O103" s="53" t="s">
        <v>757</v>
      </c>
      <c r="P103" s="53" t="s">
        <v>757</v>
      </c>
      <c r="Q103" s="53" t="s">
        <v>757</v>
      </c>
      <c r="R103" s="53" t="s">
        <v>757</v>
      </c>
      <c r="S103" s="53" t="s">
        <v>757</v>
      </c>
      <c r="T103" s="53" t="s">
        <v>757</v>
      </c>
      <c r="U103" s="53" t="s">
        <v>757</v>
      </c>
      <c r="V103" s="53" t="s">
        <v>757</v>
      </c>
      <c r="W103" s="1426" t="s">
        <v>757</v>
      </c>
      <c r="X103" s="53" t="s">
        <v>757</v>
      </c>
      <c r="Y103" s="53" t="s">
        <v>757</v>
      </c>
      <c r="Z103" s="53" t="s">
        <v>757</v>
      </c>
      <c r="AA103" s="53" t="s">
        <v>757</v>
      </c>
      <c r="AB103" s="53" t="s">
        <v>757</v>
      </c>
      <c r="AC103" s="53" t="s">
        <v>757</v>
      </c>
      <c r="AD103" s="53" t="s">
        <v>757</v>
      </c>
      <c r="AE103" s="53" t="s">
        <v>757</v>
      </c>
      <c r="AF103" s="53" t="s">
        <v>757</v>
      </c>
      <c r="AG103" s="53" t="s">
        <v>757</v>
      </c>
      <c r="AH103" s="37" t="s">
        <v>757</v>
      </c>
      <c r="AJ103" s="26" t="s">
        <v>757</v>
      </c>
      <c r="AK103" s="53" t="s">
        <v>757</v>
      </c>
      <c r="AL103" s="53" t="s">
        <v>757</v>
      </c>
      <c r="AM103" s="53" t="s">
        <v>757</v>
      </c>
      <c r="AN103" s="53" t="s">
        <v>757</v>
      </c>
      <c r="AO103" s="53" t="s">
        <v>757</v>
      </c>
      <c r="AP103" s="53" t="s">
        <v>757</v>
      </c>
      <c r="AQ103" s="53" t="s">
        <v>757</v>
      </c>
      <c r="AR103" s="53" t="s">
        <v>757</v>
      </c>
      <c r="AS103" s="53" t="s">
        <v>757</v>
      </c>
      <c r="AT103" s="53" t="s">
        <v>757</v>
      </c>
      <c r="AU103" s="36" t="s">
        <v>757</v>
      </c>
    </row>
    <row r="104" spans="1:47" x14ac:dyDescent="0.35">
      <c r="A104" s="7" t="s">
        <v>232</v>
      </c>
      <c r="B104" s="479">
        <v>547</v>
      </c>
      <c r="C104" s="43" t="s">
        <v>707</v>
      </c>
      <c r="D104" s="27" t="s">
        <v>757</v>
      </c>
      <c r="E104" s="53" t="s">
        <v>757</v>
      </c>
      <c r="F104" s="53" t="s">
        <v>757</v>
      </c>
      <c r="G104" s="53" t="s">
        <v>757</v>
      </c>
      <c r="H104" s="53" t="s">
        <v>757</v>
      </c>
      <c r="I104" s="37" t="s">
        <v>757</v>
      </c>
      <c r="K104" s="27" t="s">
        <v>757</v>
      </c>
      <c r="L104" s="53" t="s">
        <v>757</v>
      </c>
      <c r="M104" s="53" t="s">
        <v>757</v>
      </c>
      <c r="N104" s="53" t="s">
        <v>757</v>
      </c>
      <c r="O104" s="53" t="s">
        <v>757</v>
      </c>
      <c r="P104" s="53" t="s">
        <v>757</v>
      </c>
      <c r="Q104" s="53" t="s">
        <v>757</v>
      </c>
      <c r="R104" s="53" t="s">
        <v>757</v>
      </c>
      <c r="S104" s="53" t="s">
        <v>757</v>
      </c>
      <c r="T104" s="53" t="s">
        <v>757</v>
      </c>
      <c r="U104" s="53" t="s">
        <v>757</v>
      </c>
      <c r="V104" s="53" t="s">
        <v>757</v>
      </c>
      <c r="W104" s="1426" t="s">
        <v>757</v>
      </c>
      <c r="X104" s="53" t="s">
        <v>757</v>
      </c>
      <c r="Y104" s="53" t="s">
        <v>757</v>
      </c>
      <c r="Z104" s="53" t="s">
        <v>757</v>
      </c>
      <c r="AA104" s="53" t="s">
        <v>757</v>
      </c>
      <c r="AB104" s="53" t="s">
        <v>757</v>
      </c>
      <c r="AC104" s="53" t="s">
        <v>757</v>
      </c>
      <c r="AD104" s="53" t="s">
        <v>757</v>
      </c>
      <c r="AE104" s="53" t="s">
        <v>757</v>
      </c>
      <c r="AF104" s="53" t="s">
        <v>757</v>
      </c>
      <c r="AG104" s="53" t="s">
        <v>757</v>
      </c>
      <c r="AH104" s="37" t="s">
        <v>757</v>
      </c>
      <c r="AJ104" s="26" t="s">
        <v>757</v>
      </c>
      <c r="AK104" s="53" t="s">
        <v>757</v>
      </c>
      <c r="AL104" s="53" t="s">
        <v>757</v>
      </c>
      <c r="AM104" s="53" t="s">
        <v>757</v>
      </c>
      <c r="AN104" s="53" t="s">
        <v>757</v>
      </c>
      <c r="AO104" s="53" t="s">
        <v>757</v>
      </c>
      <c r="AP104" s="53" t="s">
        <v>757</v>
      </c>
      <c r="AQ104" s="53" t="s">
        <v>757</v>
      </c>
      <c r="AR104" s="53" t="s">
        <v>757</v>
      </c>
      <c r="AS104" s="53" t="s">
        <v>757</v>
      </c>
      <c r="AT104" s="53" t="s">
        <v>757</v>
      </c>
      <c r="AU104" s="36" t="s">
        <v>757</v>
      </c>
    </row>
    <row r="105" spans="1:47" x14ac:dyDescent="0.35">
      <c r="A105" s="7" t="s">
        <v>232</v>
      </c>
      <c r="B105" s="479">
        <v>547</v>
      </c>
      <c r="C105" s="43" t="s">
        <v>23</v>
      </c>
      <c r="D105" s="27" t="s">
        <v>757</v>
      </c>
      <c r="E105" s="53" t="s">
        <v>757</v>
      </c>
      <c r="F105" s="53" t="s">
        <v>757</v>
      </c>
      <c r="G105" s="53" t="s">
        <v>757</v>
      </c>
      <c r="H105" s="53" t="s">
        <v>757</v>
      </c>
      <c r="I105" s="37" t="s">
        <v>757</v>
      </c>
      <c r="K105" s="27" t="s">
        <v>757</v>
      </c>
      <c r="L105" s="53" t="s">
        <v>757</v>
      </c>
      <c r="M105" s="53" t="s">
        <v>757</v>
      </c>
      <c r="N105" s="53" t="s">
        <v>757</v>
      </c>
      <c r="O105" s="53" t="s">
        <v>757</v>
      </c>
      <c r="P105" s="53" t="s">
        <v>757</v>
      </c>
      <c r="Q105" s="53" t="s">
        <v>757</v>
      </c>
      <c r="R105" s="53" t="s">
        <v>757</v>
      </c>
      <c r="S105" s="53" t="s">
        <v>757</v>
      </c>
      <c r="T105" s="53" t="s">
        <v>757</v>
      </c>
      <c r="U105" s="53" t="s">
        <v>757</v>
      </c>
      <c r="V105" s="53" t="s">
        <v>757</v>
      </c>
      <c r="W105" s="1426" t="s">
        <v>757</v>
      </c>
      <c r="X105" s="53" t="s">
        <v>757</v>
      </c>
      <c r="Y105" s="53" t="s">
        <v>757</v>
      </c>
      <c r="Z105" s="53" t="s">
        <v>757</v>
      </c>
      <c r="AA105" s="53" t="s">
        <v>757</v>
      </c>
      <c r="AB105" s="53" t="s">
        <v>757</v>
      </c>
      <c r="AC105" s="53" t="s">
        <v>757</v>
      </c>
      <c r="AD105" s="53" t="s">
        <v>757</v>
      </c>
      <c r="AE105" s="53" t="s">
        <v>757</v>
      </c>
      <c r="AF105" s="53" t="s">
        <v>757</v>
      </c>
      <c r="AG105" s="53" t="s">
        <v>757</v>
      </c>
      <c r="AH105" s="37" t="s">
        <v>757</v>
      </c>
      <c r="AJ105" s="22" t="s">
        <v>757</v>
      </c>
      <c r="AK105" s="53" t="s">
        <v>757</v>
      </c>
      <c r="AL105" s="53" t="s">
        <v>757</v>
      </c>
      <c r="AM105" s="53" t="s">
        <v>757</v>
      </c>
      <c r="AN105" s="53" t="s">
        <v>757</v>
      </c>
      <c r="AO105" s="53" t="s">
        <v>757</v>
      </c>
      <c r="AP105" s="53" t="s">
        <v>757</v>
      </c>
      <c r="AQ105" s="53" t="s">
        <v>757</v>
      </c>
      <c r="AR105" s="53" t="s">
        <v>757</v>
      </c>
      <c r="AS105" s="53" t="s">
        <v>757</v>
      </c>
      <c r="AT105" s="53" t="s">
        <v>757</v>
      </c>
      <c r="AU105" s="32" t="s">
        <v>757</v>
      </c>
    </row>
    <row r="106" spans="1:47" x14ac:dyDescent="0.35">
      <c r="A106" s="7" t="s">
        <v>232</v>
      </c>
      <c r="B106" s="479">
        <v>547</v>
      </c>
      <c r="C106" s="43" t="s">
        <v>39</v>
      </c>
      <c r="D106" s="27" t="s">
        <v>757</v>
      </c>
      <c r="E106" s="53" t="s">
        <v>757</v>
      </c>
      <c r="F106" s="53" t="s">
        <v>757</v>
      </c>
      <c r="G106" s="53" t="s">
        <v>757</v>
      </c>
      <c r="H106" s="53" t="s">
        <v>757</v>
      </c>
      <c r="I106" s="37" t="s">
        <v>757</v>
      </c>
      <c r="K106" s="27" t="s">
        <v>757</v>
      </c>
      <c r="L106" s="53" t="s">
        <v>757</v>
      </c>
      <c r="M106" s="53" t="s">
        <v>757</v>
      </c>
      <c r="N106" s="53" t="s">
        <v>757</v>
      </c>
      <c r="O106" s="53" t="s">
        <v>757</v>
      </c>
      <c r="P106" s="53" t="s">
        <v>757</v>
      </c>
      <c r="Q106" s="53" t="s">
        <v>757</v>
      </c>
      <c r="R106" s="53" t="s">
        <v>757</v>
      </c>
      <c r="S106" s="53" t="s">
        <v>757</v>
      </c>
      <c r="T106" s="53" t="s">
        <v>757</v>
      </c>
      <c r="U106" s="53" t="s">
        <v>757</v>
      </c>
      <c r="V106" s="53" t="s">
        <v>757</v>
      </c>
      <c r="W106" s="1426" t="s">
        <v>757</v>
      </c>
      <c r="X106" s="53" t="s">
        <v>757</v>
      </c>
      <c r="Y106" s="53" t="s">
        <v>757</v>
      </c>
      <c r="Z106" s="53" t="s">
        <v>757</v>
      </c>
      <c r="AA106" s="53" t="s">
        <v>757</v>
      </c>
      <c r="AB106" s="53" t="s">
        <v>757</v>
      </c>
      <c r="AC106" s="53" t="s">
        <v>757</v>
      </c>
      <c r="AD106" s="53" t="s">
        <v>757</v>
      </c>
      <c r="AE106" s="53" t="s">
        <v>757</v>
      </c>
      <c r="AF106" s="53" t="s">
        <v>757</v>
      </c>
      <c r="AG106" s="53" t="s">
        <v>757</v>
      </c>
      <c r="AH106" s="37" t="s">
        <v>757</v>
      </c>
      <c r="AJ106" s="26" t="s">
        <v>757</v>
      </c>
      <c r="AK106" s="53" t="s">
        <v>757</v>
      </c>
      <c r="AL106" s="53" t="s">
        <v>757</v>
      </c>
      <c r="AM106" s="53" t="s">
        <v>757</v>
      </c>
      <c r="AN106" s="53" t="s">
        <v>757</v>
      </c>
      <c r="AO106" s="53" t="s">
        <v>757</v>
      </c>
      <c r="AP106" s="53" t="s">
        <v>757</v>
      </c>
      <c r="AQ106" s="53" t="s">
        <v>757</v>
      </c>
      <c r="AR106" s="53" t="s">
        <v>757</v>
      </c>
      <c r="AS106" s="53" t="s">
        <v>757</v>
      </c>
      <c r="AT106" s="53" t="s">
        <v>757</v>
      </c>
      <c r="AU106" s="36" t="s">
        <v>757</v>
      </c>
    </row>
    <row r="107" spans="1:47" x14ac:dyDescent="0.35">
      <c r="A107" s="7" t="s">
        <v>232</v>
      </c>
      <c r="B107" s="479">
        <v>547</v>
      </c>
      <c r="C107" s="43" t="s">
        <v>40</v>
      </c>
      <c r="D107" s="27" t="s">
        <v>757</v>
      </c>
      <c r="E107" s="53" t="s">
        <v>757</v>
      </c>
      <c r="F107" s="53" t="s">
        <v>757</v>
      </c>
      <c r="G107" s="53" t="s">
        <v>757</v>
      </c>
      <c r="H107" s="53" t="s">
        <v>757</v>
      </c>
      <c r="I107" s="37" t="s">
        <v>757</v>
      </c>
      <c r="K107" s="27" t="s">
        <v>757</v>
      </c>
      <c r="L107" s="53" t="s">
        <v>757</v>
      </c>
      <c r="M107" s="53" t="s">
        <v>757</v>
      </c>
      <c r="N107" s="53" t="s">
        <v>757</v>
      </c>
      <c r="O107" s="53" t="s">
        <v>757</v>
      </c>
      <c r="P107" s="53" t="s">
        <v>757</v>
      </c>
      <c r="Q107" s="53" t="s">
        <v>757</v>
      </c>
      <c r="R107" s="53" t="s">
        <v>757</v>
      </c>
      <c r="S107" s="53" t="s">
        <v>757</v>
      </c>
      <c r="T107" s="53" t="s">
        <v>757</v>
      </c>
      <c r="U107" s="53" t="s">
        <v>757</v>
      </c>
      <c r="V107" s="53" t="s">
        <v>757</v>
      </c>
      <c r="W107" s="1426" t="s">
        <v>757</v>
      </c>
      <c r="X107" s="53" t="s">
        <v>757</v>
      </c>
      <c r="Y107" s="53" t="s">
        <v>757</v>
      </c>
      <c r="Z107" s="53" t="s">
        <v>757</v>
      </c>
      <c r="AA107" s="53" t="s">
        <v>757</v>
      </c>
      <c r="AB107" s="53" t="s">
        <v>757</v>
      </c>
      <c r="AC107" s="53" t="s">
        <v>757</v>
      </c>
      <c r="AD107" s="53" t="s">
        <v>757</v>
      </c>
      <c r="AE107" s="53" t="s">
        <v>757</v>
      </c>
      <c r="AF107" s="53" t="s">
        <v>757</v>
      </c>
      <c r="AG107" s="53" t="s">
        <v>757</v>
      </c>
      <c r="AH107" s="37" t="s">
        <v>757</v>
      </c>
      <c r="AJ107" s="26" t="s">
        <v>757</v>
      </c>
      <c r="AK107" s="53" t="s">
        <v>757</v>
      </c>
      <c r="AL107" s="53" t="s">
        <v>757</v>
      </c>
      <c r="AM107" s="53" t="s">
        <v>757</v>
      </c>
      <c r="AN107" s="53" t="s">
        <v>757</v>
      </c>
      <c r="AO107" s="53" t="s">
        <v>757</v>
      </c>
      <c r="AP107" s="53" t="s">
        <v>757</v>
      </c>
      <c r="AQ107" s="53" t="s">
        <v>757</v>
      </c>
      <c r="AR107" s="53" t="s">
        <v>757</v>
      </c>
      <c r="AS107" s="53" t="s">
        <v>757</v>
      </c>
      <c r="AT107" s="53" t="s">
        <v>757</v>
      </c>
      <c r="AU107" s="36" t="s">
        <v>757</v>
      </c>
    </row>
    <row r="108" spans="1:47" x14ac:dyDescent="0.35">
      <c r="A108" s="7" t="s">
        <v>232</v>
      </c>
      <c r="B108" s="479">
        <v>547</v>
      </c>
      <c r="C108" s="43" t="s">
        <v>38</v>
      </c>
      <c r="D108" s="27" t="s">
        <v>757</v>
      </c>
      <c r="E108" s="53" t="s">
        <v>757</v>
      </c>
      <c r="F108" s="53" t="s">
        <v>757</v>
      </c>
      <c r="G108" s="53" t="s">
        <v>757</v>
      </c>
      <c r="H108" s="53" t="s">
        <v>757</v>
      </c>
      <c r="I108" s="37" t="s">
        <v>757</v>
      </c>
      <c r="K108" s="27" t="s">
        <v>757</v>
      </c>
      <c r="L108" s="53" t="s">
        <v>757</v>
      </c>
      <c r="M108" s="53" t="s">
        <v>757</v>
      </c>
      <c r="N108" s="53" t="s">
        <v>757</v>
      </c>
      <c r="O108" s="53" t="s">
        <v>757</v>
      </c>
      <c r="P108" s="53" t="s">
        <v>757</v>
      </c>
      <c r="Q108" s="53" t="s">
        <v>757</v>
      </c>
      <c r="R108" s="53" t="s">
        <v>757</v>
      </c>
      <c r="S108" s="53" t="s">
        <v>757</v>
      </c>
      <c r="T108" s="53" t="s">
        <v>757</v>
      </c>
      <c r="U108" s="53" t="s">
        <v>757</v>
      </c>
      <c r="V108" s="53" t="s">
        <v>757</v>
      </c>
      <c r="W108" s="1426" t="s">
        <v>757</v>
      </c>
      <c r="X108" s="53" t="s">
        <v>757</v>
      </c>
      <c r="Y108" s="53" t="s">
        <v>757</v>
      </c>
      <c r="Z108" s="53" t="s">
        <v>757</v>
      </c>
      <c r="AA108" s="53" t="s">
        <v>757</v>
      </c>
      <c r="AB108" s="53" t="s">
        <v>757</v>
      </c>
      <c r="AC108" s="53" t="s">
        <v>757</v>
      </c>
      <c r="AD108" s="53" t="s">
        <v>757</v>
      </c>
      <c r="AE108" s="53" t="s">
        <v>757</v>
      </c>
      <c r="AF108" s="53" t="s">
        <v>757</v>
      </c>
      <c r="AG108" s="53" t="s">
        <v>757</v>
      </c>
      <c r="AH108" s="37" t="s">
        <v>757</v>
      </c>
      <c r="AJ108" s="26" t="s">
        <v>757</v>
      </c>
      <c r="AK108" s="53" t="s">
        <v>757</v>
      </c>
      <c r="AL108" s="53" t="s">
        <v>757</v>
      </c>
      <c r="AM108" s="53" t="s">
        <v>757</v>
      </c>
      <c r="AN108" s="53" t="s">
        <v>757</v>
      </c>
      <c r="AO108" s="53" t="s">
        <v>757</v>
      </c>
      <c r="AP108" s="53" t="s">
        <v>757</v>
      </c>
      <c r="AQ108" s="53" t="s">
        <v>757</v>
      </c>
      <c r="AR108" s="53" t="s">
        <v>757</v>
      </c>
      <c r="AS108" s="53" t="s">
        <v>757</v>
      </c>
      <c r="AT108" s="53" t="s">
        <v>757</v>
      </c>
      <c r="AU108" s="36" t="s">
        <v>757</v>
      </c>
    </row>
    <row r="109" spans="1:47" x14ac:dyDescent="0.35">
      <c r="A109" s="7" t="s">
        <v>232</v>
      </c>
      <c r="B109" s="479">
        <v>547</v>
      </c>
      <c r="C109" s="43" t="s">
        <v>48</v>
      </c>
      <c r="D109" s="27" t="s">
        <v>757</v>
      </c>
      <c r="E109" s="53" t="s">
        <v>757</v>
      </c>
      <c r="F109" s="53" t="s">
        <v>757</v>
      </c>
      <c r="G109" s="53" t="s">
        <v>757</v>
      </c>
      <c r="H109" s="53" t="s">
        <v>757</v>
      </c>
      <c r="I109" s="37" t="s">
        <v>757</v>
      </c>
      <c r="K109" s="27" t="s">
        <v>757</v>
      </c>
      <c r="L109" s="53" t="s">
        <v>757</v>
      </c>
      <c r="M109" s="53" t="s">
        <v>757</v>
      </c>
      <c r="N109" s="53" t="s">
        <v>757</v>
      </c>
      <c r="O109" s="53" t="s">
        <v>757</v>
      </c>
      <c r="P109" s="53" t="s">
        <v>757</v>
      </c>
      <c r="Q109" s="53" t="s">
        <v>757</v>
      </c>
      <c r="R109" s="53" t="s">
        <v>757</v>
      </c>
      <c r="S109" s="53" t="s">
        <v>757</v>
      </c>
      <c r="T109" s="53" t="s">
        <v>757</v>
      </c>
      <c r="U109" s="53" t="s">
        <v>757</v>
      </c>
      <c r="V109" s="53" t="s">
        <v>757</v>
      </c>
      <c r="W109" s="1426" t="s">
        <v>757</v>
      </c>
      <c r="X109" s="53" t="s">
        <v>757</v>
      </c>
      <c r="Y109" s="53" t="s">
        <v>757</v>
      </c>
      <c r="Z109" s="53" t="s">
        <v>757</v>
      </c>
      <c r="AA109" s="53" t="s">
        <v>757</v>
      </c>
      <c r="AB109" s="53" t="s">
        <v>757</v>
      </c>
      <c r="AC109" s="53" t="s">
        <v>757</v>
      </c>
      <c r="AD109" s="53" t="s">
        <v>757</v>
      </c>
      <c r="AE109" s="53" t="s">
        <v>757</v>
      </c>
      <c r="AF109" s="53" t="s">
        <v>757</v>
      </c>
      <c r="AG109" s="53" t="s">
        <v>757</v>
      </c>
      <c r="AH109" s="37" t="s">
        <v>757</v>
      </c>
      <c r="AJ109" s="22" t="s">
        <v>757</v>
      </c>
      <c r="AK109" s="53" t="s">
        <v>757</v>
      </c>
      <c r="AL109" s="53" t="s">
        <v>757</v>
      </c>
      <c r="AM109" s="53" t="s">
        <v>757</v>
      </c>
      <c r="AN109" s="53" t="s">
        <v>757</v>
      </c>
      <c r="AO109" s="53" t="s">
        <v>757</v>
      </c>
      <c r="AP109" s="53" t="s">
        <v>757</v>
      </c>
      <c r="AQ109" s="53" t="s">
        <v>757</v>
      </c>
      <c r="AR109" s="53" t="s">
        <v>757</v>
      </c>
      <c r="AS109" s="53" t="s">
        <v>757</v>
      </c>
      <c r="AT109" s="53" t="s">
        <v>757</v>
      </c>
      <c r="AU109" s="32" t="s">
        <v>757</v>
      </c>
    </row>
    <row r="110" spans="1:47" x14ac:dyDescent="0.35">
      <c r="A110" s="7" t="s">
        <v>232</v>
      </c>
      <c r="B110" s="479">
        <v>547</v>
      </c>
      <c r="C110" s="43" t="s">
        <v>25</v>
      </c>
      <c r="D110" s="27" t="s">
        <v>757</v>
      </c>
      <c r="E110" s="53" t="s">
        <v>757</v>
      </c>
      <c r="F110" s="53" t="s">
        <v>757</v>
      </c>
      <c r="G110" s="53" t="s">
        <v>757</v>
      </c>
      <c r="H110" s="53" t="s">
        <v>757</v>
      </c>
      <c r="I110" s="37" t="s">
        <v>757</v>
      </c>
      <c r="K110" s="27" t="s">
        <v>757</v>
      </c>
      <c r="L110" s="53" t="s">
        <v>757</v>
      </c>
      <c r="M110" s="53" t="s">
        <v>757</v>
      </c>
      <c r="N110" s="53" t="s">
        <v>757</v>
      </c>
      <c r="O110" s="53" t="s">
        <v>757</v>
      </c>
      <c r="P110" s="53" t="s">
        <v>757</v>
      </c>
      <c r="Q110" s="53" t="s">
        <v>757</v>
      </c>
      <c r="R110" s="53" t="s">
        <v>757</v>
      </c>
      <c r="S110" s="53" t="s">
        <v>757</v>
      </c>
      <c r="T110" s="53" t="s">
        <v>757</v>
      </c>
      <c r="U110" s="53" t="s">
        <v>757</v>
      </c>
      <c r="V110" s="53" t="s">
        <v>757</v>
      </c>
      <c r="W110" s="1426" t="s">
        <v>757</v>
      </c>
      <c r="X110" s="53" t="s">
        <v>757</v>
      </c>
      <c r="Y110" s="53" t="s">
        <v>757</v>
      </c>
      <c r="Z110" s="53" t="s">
        <v>757</v>
      </c>
      <c r="AA110" s="53" t="s">
        <v>757</v>
      </c>
      <c r="AB110" s="53" t="s">
        <v>757</v>
      </c>
      <c r="AC110" s="53" t="s">
        <v>757</v>
      </c>
      <c r="AD110" s="53" t="s">
        <v>757</v>
      </c>
      <c r="AE110" s="53" t="s">
        <v>757</v>
      </c>
      <c r="AF110" s="53" t="s">
        <v>757</v>
      </c>
      <c r="AG110" s="53" t="s">
        <v>757</v>
      </c>
      <c r="AH110" s="37" t="s">
        <v>757</v>
      </c>
      <c r="AJ110" s="26" t="s">
        <v>757</v>
      </c>
      <c r="AK110" s="53" t="s">
        <v>757</v>
      </c>
      <c r="AL110" s="53" t="s">
        <v>757</v>
      </c>
      <c r="AM110" s="53" t="s">
        <v>757</v>
      </c>
      <c r="AN110" s="53" t="s">
        <v>757</v>
      </c>
      <c r="AO110" s="53" t="s">
        <v>757</v>
      </c>
      <c r="AP110" s="53" t="s">
        <v>757</v>
      </c>
      <c r="AQ110" s="53" t="s">
        <v>757</v>
      </c>
      <c r="AR110" s="53" t="s">
        <v>757</v>
      </c>
      <c r="AS110" s="53" t="s">
        <v>757</v>
      </c>
      <c r="AT110" s="53" t="s">
        <v>757</v>
      </c>
      <c r="AU110" s="36" t="s">
        <v>757</v>
      </c>
    </row>
    <row r="111" spans="1:47" x14ac:dyDescent="0.35">
      <c r="A111" s="7" t="s">
        <v>232</v>
      </c>
      <c r="B111" s="479">
        <v>547</v>
      </c>
      <c r="C111" s="43" t="s">
        <v>21</v>
      </c>
      <c r="D111" s="27" t="s">
        <v>757</v>
      </c>
      <c r="E111" s="53" t="s">
        <v>757</v>
      </c>
      <c r="F111" s="53" t="s">
        <v>757</v>
      </c>
      <c r="G111" s="53" t="s">
        <v>757</v>
      </c>
      <c r="H111" s="53" t="s">
        <v>757</v>
      </c>
      <c r="I111" s="37" t="s">
        <v>757</v>
      </c>
      <c r="K111" s="27" t="s">
        <v>757</v>
      </c>
      <c r="L111" s="53" t="s">
        <v>757</v>
      </c>
      <c r="M111" s="53" t="s">
        <v>757</v>
      </c>
      <c r="N111" s="53" t="s">
        <v>757</v>
      </c>
      <c r="O111" s="53" t="s">
        <v>757</v>
      </c>
      <c r="P111" s="53" t="s">
        <v>757</v>
      </c>
      <c r="Q111" s="53" t="s">
        <v>757</v>
      </c>
      <c r="R111" s="53" t="s">
        <v>757</v>
      </c>
      <c r="S111" s="53" t="s">
        <v>757</v>
      </c>
      <c r="T111" s="53" t="s">
        <v>757</v>
      </c>
      <c r="U111" s="53" t="s">
        <v>757</v>
      </c>
      <c r="V111" s="53" t="s">
        <v>757</v>
      </c>
      <c r="W111" s="1426" t="s">
        <v>757</v>
      </c>
      <c r="X111" s="53" t="s">
        <v>757</v>
      </c>
      <c r="Y111" s="53" t="s">
        <v>757</v>
      </c>
      <c r="Z111" s="53" t="s">
        <v>757</v>
      </c>
      <c r="AA111" s="53" t="s">
        <v>757</v>
      </c>
      <c r="AB111" s="53" t="s">
        <v>757</v>
      </c>
      <c r="AC111" s="53" t="s">
        <v>757</v>
      </c>
      <c r="AD111" s="53" t="s">
        <v>757</v>
      </c>
      <c r="AE111" s="53" t="s">
        <v>757</v>
      </c>
      <c r="AF111" s="53" t="s">
        <v>757</v>
      </c>
      <c r="AG111" s="53" t="s">
        <v>757</v>
      </c>
      <c r="AH111" s="37" t="s">
        <v>757</v>
      </c>
      <c r="AJ111" s="22" t="s">
        <v>757</v>
      </c>
      <c r="AK111" s="53" t="s">
        <v>757</v>
      </c>
      <c r="AL111" s="53" t="s">
        <v>757</v>
      </c>
      <c r="AM111" s="53" t="s">
        <v>757</v>
      </c>
      <c r="AN111" s="53" t="s">
        <v>757</v>
      </c>
      <c r="AO111" s="53" t="s">
        <v>757</v>
      </c>
      <c r="AP111" s="53" t="s">
        <v>757</v>
      </c>
      <c r="AQ111" s="53" t="s">
        <v>757</v>
      </c>
      <c r="AR111" s="53" t="s">
        <v>757</v>
      </c>
      <c r="AS111" s="53" t="s">
        <v>757</v>
      </c>
      <c r="AT111" s="53" t="s">
        <v>757</v>
      </c>
      <c r="AU111" s="32" t="s">
        <v>757</v>
      </c>
    </row>
    <row r="112" spans="1:47" x14ac:dyDescent="0.35">
      <c r="A112" s="7" t="s">
        <v>232</v>
      </c>
      <c r="B112" s="479">
        <v>555</v>
      </c>
      <c r="C112" s="43" t="s">
        <v>3</v>
      </c>
      <c r="D112" s="27" t="s">
        <v>757</v>
      </c>
      <c r="E112" s="53" t="s">
        <v>757</v>
      </c>
      <c r="F112" s="53" t="s">
        <v>757</v>
      </c>
      <c r="G112" s="53" t="s">
        <v>757</v>
      </c>
      <c r="H112" s="53" t="s">
        <v>757</v>
      </c>
      <c r="I112" s="37" t="s">
        <v>757</v>
      </c>
      <c r="K112" s="27" t="s">
        <v>757</v>
      </c>
      <c r="L112" s="53" t="s">
        <v>757</v>
      </c>
      <c r="M112" s="53" t="s">
        <v>757</v>
      </c>
      <c r="N112" s="53" t="s">
        <v>757</v>
      </c>
      <c r="O112" s="53" t="s">
        <v>757</v>
      </c>
      <c r="P112" s="53" t="s">
        <v>757</v>
      </c>
      <c r="Q112" s="53" t="s">
        <v>757</v>
      </c>
      <c r="R112" s="53" t="s">
        <v>757</v>
      </c>
      <c r="S112" s="53" t="s">
        <v>757</v>
      </c>
      <c r="T112" s="53" t="s">
        <v>757</v>
      </c>
      <c r="U112" s="53" t="s">
        <v>757</v>
      </c>
      <c r="V112" s="53" t="s">
        <v>757</v>
      </c>
      <c r="W112" s="1426" t="s">
        <v>757</v>
      </c>
      <c r="X112" s="53" t="s">
        <v>757</v>
      </c>
      <c r="Y112" s="53" t="s">
        <v>757</v>
      </c>
      <c r="Z112" s="53" t="s">
        <v>757</v>
      </c>
      <c r="AA112" s="53" t="s">
        <v>757</v>
      </c>
      <c r="AB112" s="53" t="s">
        <v>757</v>
      </c>
      <c r="AC112" s="53" t="s">
        <v>757</v>
      </c>
      <c r="AD112" s="53" t="s">
        <v>757</v>
      </c>
      <c r="AE112" s="53" t="s">
        <v>757</v>
      </c>
      <c r="AF112" s="53" t="s">
        <v>757</v>
      </c>
      <c r="AG112" s="53" t="s">
        <v>757</v>
      </c>
      <c r="AH112" s="37" t="s">
        <v>757</v>
      </c>
      <c r="AJ112" s="22" t="s">
        <v>757</v>
      </c>
      <c r="AK112" s="53" t="s">
        <v>757</v>
      </c>
      <c r="AL112" s="53" t="s">
        <v>757</v>
      </c>
      <c r="AM112" s="53" t="s">
        <v>757</v>
      </c>
      <c r="AN112" s="53" t="s">
        <v>757</v>
      </c>
      <c r="AO112" s="53" t="s">
        <v>757</v>
      </c>
      <c r="AP112" s="53" t="s">
        <v>757</v>
      </c>
      <c r="AQ112" s="53" t="s">
        <v>757</v>
      </c>
      <c r="AR112" s="53" t="s">
        <v>757</v>
      </c>
      <c r="AS112" s="53" t="s">
        <v>757</v>
      </c>
      <c r="AT112" s="53" t="s">
        <v>757</v>
      </c>
      <c r="AU112" s="32" t="s">
        <v>757</v>
      </c>
    </row>
    <row r="113" spans="1:47" x14ac:dyDescent="0.35">
      <c r="A113" s="7" t="s">
        <v>232</v>
      </c>
      <c r="B113" s="479" t="s">
        <v>58</v>
      </c>
      <c r="C113" s="43" t="s">
        <v>87</v>
      </c>
      <c r="D113" s="27" t="s">
        <v>757</v>
      </c>
      <c r="E113" s="53" t="s">
        <v>757</v>
      </c>
      <c r="F113" s="53" t="s">
        <v>757</v>
      </c>
      <c r="G113" s="53" t="s">
        <v>757</v>
      </c>
      <c r="H113" s="53" t="s">
        <v>757</v>
      </c>
      <c r="I113" s="37" t="s">
        <v>757</v>
      </c>
      <c r="K113" s="27" t="s">
        <v>757</v>
      </c>
      <c r="L113" s="53" t="s">
        <v>757</v>
      </c>
      <c r="M113" s="53" t="s">
        <v>757</v>
      </c>
      <c r="N113" s="53" t="s">
        <v>757</v>
      </c>
      <c r="O113" s="53" t="s">
        <v>757</v>
      </c>
      <c r="P113" s="53" t="s">
        <v>757</v>
      </c>
      <c r="Q113" s="53" t="s">
        <v>757</v>
      </c>
      <c r="R113" s="53" t="s">
        <v>757</v>
      </c>
      <c r="S113" s="53" t="s">
        <v>757</v>
      </c>
      <c r="T113" s="53" t="s">
        <v>757</v>
      </c>
      <c r="U113" s="53" t="s">
        <v>757</v>
      </c>
      <c r="V113" s="53" t="s">
        <v>757</v>
      </c>
      <c r="W113" s="1426" t="s">
        <v>757</v>
      </c>
      <c r="X113" s="53" t="s">
        <v>757</v>
      </c>
      <c r="Y113" s="53" t="s">
        <v>757</v>
      </c>
      <c r="Z113" s="53" t="s">
        <v>757</v>
      </c>
      <c r="AA113" s="53" t="s">
        <v>757</v>
      </c>
      <c r="AB113" s="53" t="s">
        <v>757</v>
      </c>
      <c r="AC113" s="53" t="s">
        <v>757</v>
      </c>
      <c r="AD113" s="53" t="s">
        <v>757</v>
      </c>
      <c r="AE113" s="53" t="s">
        <v>757</v>
      </c>
      <c r="AF113" s="53" t="s">
        <v>757</v>
      </c>
      <c r="AG113" s="53" t="s">
        <v>757</v>
      </c>
      <c r="AH113" s="37" t="s">
        <v>757</v>
      </c>
      <c r="AJ113" s="22" t="s">
        <v>757</v>
      </c>
      <c r="AK113" s="53" t="s">
        <v>757</v>
      </c>
      <c r="AL113" s="53" t="s">
        <v>757</v>
      </c>
      <c r="AM113" s="53" t="s">
        <v>757</v>
      </c>
      <c r="AN113" s="53" t="s">
        <v>757</v>
      </c>
      <c r="AO113" s="53" t="s">
        <v>757</v>
      </c>
      <c r="AP113" s="53" t="s">
        <v>757</v>
      </c>
      <c r="AQ113" s="53" t="s">
        <v>757</v>
      </c>
      <c r="AR113" s="53" t="s">
        <v>757</v>
      </c>
      <c r="AS113" s="53" t="s">
        <v>757</v>
      </c>
      <c r="AT113" s="53" t="s">
        <v>757</v>
      </c>
      <c r="AU113" s="32" t="s">
        <v>757</v>
      </c>
    </row>
    <row r="114" spans="1:47" x14ac:dyDescent="0.35">
      <c r="A114" s="7" t="s">
        <v>232</v>
      </c>
      <c r="B114" s="479" t="s">
        <v>58</v>
      </c>
      <c r="C114" s="43" t="s">
        <v>88</v>
      </c>
      <c r="D114" s="27" t="s">
        <v>757</v>
      </c>
      <c r="E114" s="53" t="s">
        <v>757</v>
      </c>
      <c r="F114" s="53" t="s">
        <v>757</v>
      </c>
      <c r="G114" s="53" t="s">
        <v>757</v>
      </c>
      <c r="H114" s="53" t="s">
        <v>757</v>
      </c>
      <c r="I114" s="37" t="s">
        <v>757</v>
      </c>
      <c r="K114" s="27" t="s">
        <v>757</v>
      </c>
      <c r="L114" s="53" t="s">
        <v>757</v>
      </c>
      <c r="M114" s="53" t="s">
        <v>757</v>
      </c>
      <c r="N114" s="53" t="s">
        <v>757</v>
      </c>
      <c r="O114" s="53" t="s">
        <v>757</v>
      </c>
      <c r="P114" s="53" t="s">
        <v>757</v>
      </c>
      <c r="Q114" s="53" t="s">
        <v>757</v>
      </c>
      <c r="R114" s="53" t="s">
        <v>757</v>
      </c>
      <c r="S114" s="53" t="s">
        <v>757</v>
      </c>
      <c r="T114" s="53" t="s">
        <v>757</v>
      </c>
      <c r="U114" s="53" t="s">
        <v>757</v>
      </c>
      <c r="V114" s="53" t="s">
        <v>757</v>
      </c>
      <c r="W114" s="1426" t="s">
        <v>757</v>
      </c>
      <c r="X114" s="53" t="s">
        <v>757</v>
      </c>
      <c r="Y114" s="53" t="s">
        <v>757</v>
      </c>
      <c r="Z114" s="53" t="s">
        <v>757</v>
      </c>
      <c r="AA114" s="53" t="s">
        <v>757</v>
      </c>
      <c r="AB114" s="53" t="s">
        <v>757</v>
      </c>
      <c r="AC114" s="53" t="s">
        <v>757</v>
      </c>
      <c r="AD114" s="53" t="s">
        <v>757</v>
      </c>
      <c r="AE114" s="53" t="s">
        <v>757</v>
      </c>
      <c r="AF114" s="53" t="s">
        <v>757</v>
      </c>
      <c r="AG114" s="53" t="s">
        <v>757</v>
      </c>
      <c r="AH114" s="37" t="s">
        <v>757</v>
      </c>
      <c r="AJ114" s="22" t="s">
        <v>757</v>
      </c>
      <c r="AK114" s="53" t="s">
        <v>757</v>
      </c>
      <c r="AL114" s="53" t="s">
        <v>757</v>
      </c>
      <c r="AM114" s="53" t="s">
        <v>757</v>
      </c>
      <c r="AN114" s="53" t="s">
        <v>757</v>
      </c>
      <c r="AO114" s="53" t="s">
        <v>757</v>
      </c>
      <c r="AP114" s="53" t="s">
        <v>757</v>
      </c>
      <c r="AQ114" s="53" t="s">
        <v>757</v>
      </c>
      <c r="AR114" s="53" t="s">
        <v>757</v>
      </c>
      <c r="AS114" s="53" t="s">
        <v>757</v>
      </c>
      <c r="AT114" s="53" t="s">
        <v>757</v>
      </c>
      <c r="AU114" s="32" t="s">
        <v>757</v>
      </c>
    </row>
    <row r="115" spans="1:47" x14ac:dyDescent="0.35">
      <c r="A115" s="7" t="s">
        <v>232</v>
      </c>
      <c r="B115" s="479" t="s">
        <v>58</v>
      </c>
      <c r="C115" s="43" t="s">
        <v>17</v>
      </c>
      <c r="D115" s="27" t="s">
        <v>757</v>
      </c>
      <c r="E115" s="53" t="s">
        <v>757</v>
      </c>
      <c r="F115" s="53" t="s">
        <v>757</v>
      </c>
      <c r="G115" s="53" t="s">
        <v>757</v>
      </c>
      <c r="H115" s="53" t="s">
        <v>757</v>
      </c>
      <c r="I115" s="37" t="s">
        <v>757</v>
      </c>
      <c r="K115" s="27" t="s">
        <v>757</v>
      </c>
      <c r="L115" s="53" t="s">
        <v>757</v>
      </c>
      <c r="M115" s="53" t="s">
        <v>757</v>
      </c>
      <c r="N115" s="53" t="s">
        <v>757</v>
      </c>
      <c r="O115" s="53" t="s">
        <v>757</v>
      </c>
      <c r="P115" s="53" t="s">
        <v>757</v>
      </c>
      <c r="Q115" s="53" t="s">
        <v>757</v>
      </c>
      <c r="R115" s="53" t="s">
        <v>757</v>
      </c>
      <c r="S115" s="53" t="s">
        <v>757</v>
      </c>
      <c r="T115" s="53" t="s">
        <v>757</v>
      </c>
      <c r="U115" s="53" t="s">
        <v>757</v>
      </c>
      <c r="V115" s="53" t="s">
        <v>757</v>
      </c>
      <c r="W115" s="1426" t="s">
        <v>757</v>
      </c>
      <c r="X115" s="53" t="s">
        <v>757</v>
      </c>
      <c r="Y115" s="53" t="s">
        <v>757</v>
      </c>
      <c r="Z115" s="53" t="s">
        <v>757</v>
      </c>
      <c r="AA115" s="53" t="s">
        <v>757</v>
      </c>
      <c r="AB115" s="53" t="s">
        <v>757</v>
      </c>
      <c r="AC115" s="53" t="s">
        <v>757</v>
      </c>
      <c r="AD115" s="53" t="s">
        <v>757</v>
      </c>
      <c r="AE115" s="53" t="s">
        <v>757</v>
      </c>
      <c r="AF115" s="53" t="s">
        <v>757</v>
      </c>
      <c r="AG115" s="53" t="s">
        <v>757</v>
      </c>
      <c r="AH115" s="37" t="s">
        <v>757</v>
      </c>
      <c r="AJ115" s="22" t="s">
        <v>757</v>
      </c>
      <c r="AK115" s="53" t="s">
        <v>757</v>
      </c>
      <c r="AL115" s="53" t="s">
        <v>757</v>
      </c>
      <c r="AM115" s="53" t="s">
        <v>757</v>
      </c>
      <c r="AN115" s="53" t="s">
        <v>757</v>
      </c>
      <c r="AO115" s="53" t="s">
        <v>757</v>
      </c>
      <c r="AP115" s="53" t="s">
        <v>757</v>
      </c>
      <c r="AQ115" s="53" t="s">
        <v>757</v>
      </c>
      <c r="AR115" s="53" t="s">
        <v>757</v>
      </c>
      <c r="AS115" s="53" t="s">
        <v>757</v>
      </c>
      <c r="AT115" s="53" t="s">
        <v>757</v>
      </c>
      <c r="AU115" s="32" t="s">
        <v>757</v>
      </c>
    </row>
    <row r="116" spans="1:47" x14ac:dyDescent="0.35">
      <c r="A116" s="7" t="s">
        <v>232</v>
      </c>
      <c r="B116" s="479" t="s">
        <v>58</v>
      </c>
      <c r="C116" s="43" t="s">
        <v>18</v>
      </c>
      <c r="D116" s="27" t="s">
        <v>757</v>
      </c>
      <c r="E116" s="53" t="s">
        <v>757</v>
      </c>
      <c r="F116" s="53" t="s">
        <v>757</v>
      </c>
      <c r="G116" s="53" t="s">
        <v>757</v>
      </c>
      <c r="H116" s="53" t="s">
        <v>757</v>
      </c>
      <c r="I116" s="37" t="s">
        <v>757</v>
      </c>
      <c r="K116" s="27" t="s">
        <v>757</v>
      </c>
      <c r="L116" s="53" t="s">
        <v>757</v>
      </c>
      <c r="M116" s="53" t="s">
        <v>757</v>
      </c>
      <c r="N116" s="53" t="s">
        <v>757</v>
      </c>
      <c r="O116" s="53" t="s">
        <v>757</v>
      </c>
      <c r="P116" s="53" t="s">
        <v>757</v>
      </c>
      <c r="Q116" s="53" t="s">
        <v>757</v>
      </c>
      <c r="R116" s="53" t="s">
        <v>757</v>
      </c>
      <c r="S116" s="53" t="s">
        <v>757</v>
      </c>
      <c r="T116" s="53" t="s">
        <v>757</v>
      </c>
      <c r="U116" s="53" t="s">
        <v>757</v>
      </c>
      <c r="V116" s="53" t="s">
        <v>757</v>
      </c>
      <c r="W116" s="1426" t="s">
        <v>757</v>
      </c>
      <c r="X116" s="53" t="s">
        <v>757</v>
      </c>
      <c r="Y116" s="53" t="s">
        <v>757</v>
      </c>
      <c r="Z116" s="53" t="s">
        <v>757</v>
      </c>
      <c r="AA116" s="53" t="s">
        <v>757</v>
      </c>
      <c r="AB116" s="53" t="s">
        <v>757</v>
      </c>
      <c r="AC116" s="53" t="s">
        <v>757</v>
      </c>
      <c r="AD116" s="53" t="s">
        <v>757</v>
      </c>
      <c r="AE116" s="53" t="s">
        <v>757</v>
      </c>
      <c r="AF116" s="53" t="s">
        <v>757</v>
      </c>
      <c r="AG116" s="53" t="s">
        <v>757</v>
      </c>
      <c r="AH116" s="37" t="s">
        <v>757</v>
      </c>
      <c r="AJ116" s="22" t="s">
        <v>757</v>
      </c>
      <c r="AK116" s="53" t="s">
        <v>757</v>
      </c>
      <c r="AL116" s="53" t="s">
        <v>757</v>
      </c>
      <c r="AM116" s="53" t="s">
        <v>757</v>
      </c>
      <c r="AN116" s="53" t="s">
        <v>757</v>
      </c>
      <c r="AO116" s="53" t="s">
        <v>757</v>
      </c>
      <c r="AP116" s="53" t="s">
        <v>757</v>
      </c>
      <c r="AQ116" s="53" t="s">
        <v>757</v>
      </c>
      <c r="AR116" s="53" t="s">
        <v>757</v>
      </c>
      <c r="AS116" s="53" t="s">
        <v>757</v>
      </c>
      <c r="AT116" s="53" t="s">
        <v>757</v>
      </c>
      <c r="AU116" s="32" t="s">
        <v>757</v>
      </c>
    </row>
    <row r="117" spans="1:47" x14ac:dyDescent="0.35">
      <c r="A117" s="7" t="s">
        <v>232</v>
      </c>
      <c r="B117" s="479" t="s">
        <v>58</v>
      </c>
      <c r="C117" s="43" t="s">
        <v>49</v>
      </c>
      <c r="D117" s="27" t="s">
        <v>757</v>
      </c>
      <c r="E117" s="53" t="s">
        <v>757</v>
      </c>
      <c r="F117" s="53" t="s">
        <v>757</v>
      </c>
      <c r="G117" s="53" t="s">
        <v>757</v>
      </c>
      <c r="H117" s="53" t="s">
        <v>757</v>
      </c>
      <c r="I117" s="37" t="s">
        <v>757</v>
      </c>
      <c r="K117" s="27" t="s">
        <v>757</v>
      </c>
      <c r="L117" s="53" t="s">
        <v>757</v>
      </c>
      <c r="M117" s="53" t="s">
        <v>757</v>
      </c>
      <c r="N117" s="53" t="s">
        <v>757</v>
      </c>
      <c r="O117" s="53" t="s">
        <v>757</v>
      </c>
      <c r="P117" s="53" t="s">
        <v>757</v>
      </c>
      <c r="Q117" s="53" t="s">
        <v>757</v>
      </c>
      <c r="R117" s="53" t="s">
        <v>757</v>
      </c>
      <c r="S117" s="53" t="s">
        <v>757</v>
      </c>
      <c r="T117" s="53" t="s">
        <v>757</v>
      </c>
      <c r="U117" s="53" t="s">
        <v>757</v>
      </c>
      <c r="V117" s="53" t="s">
        <v>757</v>
      </c>
      <c r="W117" s="1426" t="s">
        <v>757</v>
      </c>
      <c r="X117" s="53" t="s">
        <v>757</v>
      </c>
      <c r="Y117" s="53" t="s">
        <v>757</v>
      </c>
      <c r="Z117" s="53" t="s">
        <v>757</v>
      </c>
      <c r="AA117" s="53" t="s">
        <v>757</v>
      </c>
      <c r="AB117" s="53" t="s">
        <v>757</v>
      </c>
      <c r="AC117" s="53" t="s">
        <v>757</v>
      </c>
      <c r="AD117" s="53" t="s">
        <v>757</v>
      </c>
      <c r="AE117" s="53" t="s">
        <v>757</v>
      </c>
      <c r="AF117" s="53" t="s">
        <v>757</v>
      </c>
      <c r="AG117" s="53" t="s">
        <v>757</v>
      </c>
      <c r="AH117" s="37" t="s">
        <v>757</v>
      </c>
      <c r="AJ117" s="22" t="s">
        <v>757</v>
      </c>
      <c r="AK117" s="53" t="s">
        <v>757</v>
      </c>
      <c r="AL117" s="53" t="s">
        <v>757</v>
      </c>
      <c r="AM117" s="53" t="s">
        <v>757</v>
      </c>
      <c r="AN117" s="53" t="s">
        <v>757</v>
      </c>
      <c r="AO117" s="53" t="s">
        <v>757</v>
      </c>
      <c r="AP117" s="53" t="s">
        <v>757</v>
      </c>
      <c r="AQ117" s="53" t="s">
        <v>757</v>
      </c>
      <c r="AR117" s="53" t="s">
        <v>757</v>
      </c>
      <c r="AS117" s="53" t="s">
        <v>757</v>
      </c>
      <c r="AT117" s="53" t="s">
        <v>757</v>
      </c>
      <c r="AU117" s="32" t="s">
        <v>757</v>
      </c>
    </row>
    <row r="118" spans="1:47" x14ac:dyDescent="0.35">
      <c r="A118" s="7" t="s">
        <v>232</v>
      </c>
      <c r="B118" s="479" t="s">
        <v>58</v>
      </c>
      <c r="C118" s="43" t="s">
        <v>19</v>
      </c>
      <c r="D118" s="27" t="s">
        <v>757</v>
      </c>
      <c r="E118" s="53" t="s">
        <v>757</v>
      </c>
      <c r="F118" s="53" t="s">
        <v>757</v>
      </c>
      <c r="G118" s="53" t="s">
        <v>757</v>
      </c>
      <c r="H118" s="53" t="s">
        <v>757</v>
      </c>
      <c r="I118" s="37" t="s">
        <v>757</v>
      </c>
      <c r="K118" s="27" t="s">
        <v>757</v>
      </c>
      <c r="L118" s="53" t="s">
        <v>757</v>
      </c>
      <c r="M118" s="53" t="s">
        <v>757</v>
      </c>
      <c r="N118" s="53" t="s">
        <v>757</v>
      </c>
      <c r="O118" s="53" t="s">
        <v>757</v>
      </c>
      <c r="P118" s="53" t="s">
        <v>757</v>
      </c>
      <c r="Q118" s="53" t="s">
        <v>757</v>
      </c>
      <c r="R118" s="53" t="s">
        <v>757</v>
      </c>
      <c r="S118" s="53" t="s">
        <v>757</v>
      </c>
      <c r="T118" s="53" t="s">
        <v>757</v>
      </c>
      <c r="U118" s="53" t="s">
        <v>757</v>
      </c>
      <c r="V118" s="53" t="s">
        <v>757</v>
      </c>
      <c r="W118" s="1426" t="s">
        <v>757</v>
      </c>
      <c r="X118" s="53" t="s">
        <v>757</v>
      </c>
      <c r="Y118" s="53" t="s">
        <v>757</v>
      </c>
      <c r="Z118" s="53" t="s">
        <v>757</v>
      </c>
      <c r="AA118" s="53" t="s">
        <v>757</v>
      </c>
      <c r="AB118" s="53" t="s">
        <v>757</v>
      </c>
      <c r="AC118" s="53" t="s">
        <v>757</v>
      </c>
      <c r="AD118" s="53" t="s">
        <v>757</v>
      </c>
      <c r="AE118" s="53" t="s">
        <v>757</v>
      </c>
      <c r="AF118" s="53" t="s">
        <v>757</v>
      </c>
      <c r="AG118" s="53" t="s">
        <v>757</v>
      </c>
      <c r="AH118" s="37" t="s">
        <v>757</v>
      </c>
      <c r="AJ118" s="22" t="s">
        <v>757</v>
      </c>
      <c r="AK118" s="53" t="s">
        <v>757</v>
      </c>
      <c r="AL118" s="53" t="s">
        <v>757</v>
      </c>
      <c r="AM118" s="53" t="s">
        <v>757</v>
      </c>
      <c r="AN118" s="53" t="s">
        <v>757</v>
      </c>
      <c r="AO118" s="53" t="s">
        <v>757</v>
      </c>
      <c r="AP118" s="53" t="s">
        <v>757</v>
      </c>
      <c r="AQ118" s="53" t="s">
        <v>757</v>
      </c>
      <c r="AR118" s="53" t="s">
        <v>757</v>
      </c>
      <c r="AS118" s="53" t="s">
        <v>757</v>
      </c>
      <c r="AT118" s="53" t="s">
        <v>757</v>
      </c>
      <c r="AU118" s="32" t="s">
        <v>757</v>
      </c>
    </row>
    <row r="119" spans="1:47" x14ac:dyDescent="0.35">
      <c r="A119" s="7" t="s">
        <v>232</v>
      </c>
      <c r="B119" s="479" t="s">
        <v>58</v>
      </c>
      <c r="C119" s="43" t="s">
        <v>697</v>
      </c>
      <c r="D119" s="27" t="s">
        <v>757</v>
      </c>
      <c r="E119" s="53" t="s">
        <v>757</v>
      </c>
      <c r="F119" s="53" t="s">
        <v>757</v>
      </c>
      <c r="G119" s="53" t="s">
        <v>757</v>
      </c>
      <c r="H119" s="53" t="s">
        <v>757</v>
      </c>
      <c r="I119" s="37" t="s">
        <v>757</v>
      </c>
      <c r="K119" s="27" t="s">
        <v>757</v>
      </c>
      <c r="L119" s="53" t="s">
        <v>757</v>
      </c>
      <c r="M119" s="53" t="s">
        <v>757</v>
      </c>
      <c r="N119" s="53" t="s">
        <v>757</v>
      </c>
      <c r="O119" s="53" t="s">
        <v>757</v>
      </c>
      <c r="P119" s="53" t="s">
        <v>757</v>
      </c>
      <c r="Q119" s="53" t="s">
        <v>757</v>
      </c>
      <c r="R119" s="53" t="s">
        <v>757</v>
      </c>
      <c r="S119" s="53" t="s">
        <v>757</v>
      </c>
      <c r="T119" s="53" t="s">
        <v>757</v>
      </c>
      <c r="U119" s="53" t="s">
        <v>757</v>
      </c>
      <c r="V119" s="53" t="s">
        <v>757</v>
      </c>
      <c r="W119" s="1426" t="s">
        <v>757</v>
      </c>
      <c r="X119" s="53" t="s">
        <v>757</v>
      </c>
      <c r="Y119" s="53" t="s">
        <v>757</v>
      </c>
      <c r="Z119" s="53" t="s">
        <v>757</v>
      </c>
      <c r="AA119" s="53" t="s">
        <v>757</v>
      </c>
      <c r="AB119" s="53" t="s">
        <v>757</v>
      </c>
      <c r="AC119" s="53" t="s">
        <v>757</v>
      </c>
      <c r="AD119" s="53" t="s">
        <v>757</v>
      </c>
      <c r="AE119" s="53" t="s">
        <v>757</v>
      </c>
      <c r="AF119" s="53" t="s">
        <v>757</v>
      </c>
      <c r="AG119" s="53" t="s">
        <v>757</v>
      </c>
      <c r="AH119" s="37" t="s">
        <v>757</v>
      </c>
      <c r="AJ119" s="22" t="s">
        <v>757</v>
      </c>
      <c r="AK119" s="53" t="s">
        <v>757</v>
      </c>
      <c r="AL119" s="53" t="s">
        <v>757</v>
      </c>
      <c r="AM119" s="53" t="s">
        <v>757</v>
      </c>
      <c r="AN119" s="53" t="s">
        <v>757</v>
      </c>
      <c r="AO119" s="53" t="s">
        <v>757</v>
      </c>
      <c r="AP119" s="53" t="s">
        <v>757</v>
      </c>
      <c r="AQ119" s="53" t="s">
        <v>757</v>
      </c>
      <c r="AR119" s="53" t="s">
        <v>757</v>
      </c>
      <c r="AS119" s="53" t="s">
        <v>757</v>
      </c>
      <c r="AT119" s="53" t="s">
        <v>757</v>
      </c>
      <c r="AU119" s="32" t="s">
        <v>757</v>
      </c>
    </row>
    <row r="120" spans="1:47" x14ac:dyDescent="0.35">
      <c r="A120" s="7" t="s">
        <v>232</v>
      </c>
      <c r="B120" s="479" t="s">
        <v>58</v>
      </c>
      <c r="C120" s="43" t="s">
        <v>698</v>
      </c>
      <c r="D120" s="27" t="s">
        <v>757</v>
      </c>
      <c r="E120" s="53" t="s">
        <v>757</v>
      </c>
      <c r="F120" s="53" t="s">
        <v>757</v>
      </c>
      <c r="G120" s="53" t="s">
        <v>757</v>
      </c>
      <c r="H120" s="53" t="s">
        <v>757</v>
      </c>
      <c r="I120" s="37" t="s">
        <v>757</v>
      </c>
      <c r="K120" s="27" t="s">
        <v>757</v>
      </c>
      <c r="L120" s="53" t="s">
        <v>757</v>
      </c>
      <c r="M120" s="53" t="s">
        <v>757</v>
      </c>
      <c r="N120" s="53" t="s">
        <v>757</v>
      </c>
      <c r="O120" s="53" t="s">
        <v>757</v>
      </c>
      <c r="P120" s="53" t="s">
        <v>757</v>
      </c>
      <c r="Q120" s="53" t="s">
        <v>757</v>
      </c>
      <c r="R120" s="53" t="s">
        <v>757</v>
      </c>
      <c r="S120" s="53" t="s">
        <v>757</v>
      </c>
      <c r="T120" s="53" t="s">
        <v>757</v>
      </c>
      <c r="U120" s="53" t="s">
        <v>757</v>
      </c>
      <c r="V120" s="53" t="s">
        <v>757</v>
      </c>
      <c r="W120" s="1426" t="s">
        <v>757</v>
      </c>
      <c r="X120" s="53" t="s">
        <v>757</v>
      </c>
      <c r="Y120" s="53" t="s">
        <v>757</v>
      </c>
      <c r="Z120" s="53" t="s">
        <v>757</v>
      </c>
      <c r="AA120" s="53" t="s">
        <v>757</v>
      </c>
      <c r="AB120" s="53" t="s">
        <v>757</v>
      </c>
      <c r="AC120" s="53" t="s">
        <v>757</v>
      </c>
      <c r="AD120" s="53" t="s">
        <v>757</v>
      </c>
      <c r="AE120" s="53" t="s">
        <v>757</v>
      </c>
      <c r="AF120" s="53" t="s">
        <v>757</v>
      </c>
      <c r="AG120" s="53" t="s">
        <v>757</v>
      </c>
      <c r="AH120" s="37" t="s">
        <v>757</v>
      </c>
      <c r="AJ120" s="22" t="s">
        <v>757</v>
      </c>
      <c r="AK120" s="53" t="s">
        <v>757</v>
      </c>
      <c r="AL120" s="53" t="s">
        <v>757</v>
      </c>
      <c r="AM120" s="53" t="s">
        <v>757</v>
      </c>
      <c r="AN120" s="53" t="s">
        <v>757</v>
      </c>
      <c r="AO120" s="53" t="s">
        <v>757</v>
      </c>
      <c r="AP120" s="53" t="s">
        <v>757</v>
      </c>
      <c r="AQ120" s="53" t="s">
        <v>757</v>
      </c>
      <c r="AR120" s="53" t="s">
        <v>757</v>
      </c>
      <c r="AS120" s="53" t="s">
        <v>757</v>
      </c>
      <c r="AT120" s="53" t="s">
        <v>757</v>
      </c>
      <c r="AU120" s="32" t="s">
        <v>757</v>
      </c>
    </row>
    <row r="121" spans="1:47" x14ac:dyDescent="0.35">
      <c r="A121" s="7" t="s">
        <v>232</v>
      </c>
      <c r="B121" s="479" t="s">
        <v>58</v>
      </c>
      <c r="C121" s="43" t="s">
        <v>41</v>
      </c>
      <c r="D121" s="27" t="s">
        <v>757</v>
      </c>
      <c r="E121" s="53" t="s">
        <v>757</v>
      </c>
      <c r="F121" s="53" t="s">
        <v>757</v>
      </c>
      <c r="G121" s="53" t="s">
        <v>757</v>
      </c>
      <c r="H121" s="53" t="s">
        <v>757</v>
      </c>
      <c r="I121" s="37" t="s">
        <v>757</v>
      </c>
      <c r="K121" s="27" t="s">
        <v>757</v>
      </c>
      <c r="L121" s="53" t="s">
        <v>757</v>
      </c>
      <c r="M121" s="53" t="s">
        <v>757</v>
      </c>
      <c r="N121" s="53" t="s">
        <v>757</v>
      </c>
      <c r="O121" s="53" t="s">
        <v>757</v>
      </c>
      <c r="P121" s="53" t="s">
        <v>757</v>
      </c>
      <c r="Q121" s="53" t="s">
        <v>757</v>
      </c>
      <c r="R121" s="53" t="s">
        <v>757</v>
      </c>
      <c r="S121" s="53" t="s">
        <v>757</v>
      </c>
      <c r="T121" s="53" t="s">
        <v>757</v>
      </c>
      <c r="U121" s="53" t="s">
        <v>757</v>
      </c>
      <c r="V121" s="53" t="s">
        <v>757</v>
      </c>
      <c r="W121" s="1426" t="s">
        <v>757</v>
      </c>
      <c r="X121" s="53" t="s">
        <v>757</v>
      </c>
      <c r="Y121" s="53" t="s">
        <v>757</v>
      </c>
      <c r="Z121" s="53" t="s">
        <v>757</v>
      </c>
      <c r="AA121" s="53" t="s">
        <v>757</v>
      </c>
      <c r="AB121" s="53" t="s">
        <v>757</v>
      </c>
      <c r="AC121" s="53" t="s">
        <v>757</v>
      </c>
      <c r="AD121" s="53" t="s">
        <v>757</v>
      </c>
      <c r="AE121" s="53" t="s">
        <v>757</v>
      </c>
      <c r="AF121" s="53" t="s">
        <v>757</v>
      </c>
      <c r="AG121" s="53" t="s">
        <v>757</v>
      </c>
      <c r="AH121" s="37" t="s">
        <v>757</v>
      </c>
      <c r="AJ121" s="22" t="s">
        <v>757</v>
      </c>
      <c r="AK121" s="53" t="s">
        <v>757</v>
      </c>
      <c r="AL121" s="53" t="s">
        <v>757</v>
      </c>
      <c r="AM121" s="53" t="s">
        <v>757</v>
      </c>
      <c r="AN121" s="53" t="s">
        <v>757</v>
      </c>
      <c r="AO121" s="53" t="s">
        <v>757</v>
      </c>
      <c r="AP121" s="53" t="s">
        <v>757</v>
      </c>
      <c r="AQ121" s="53" t="s">
        <v>757</v>
      </c>
      <c r="AR121" s="53" t="s">
        <v>757</v>
      </c>
      <c r="AS121" s="53" t="s">
        <v>757</v>
      </c>
      <c r="AT121" s="53" t="s">
        <v>757</v>
      </c>
      <c r="AU121" s="32" t="s">
        <v>757</v>
      </c>
    </row>
    <row r="122" spans="1:47" x14ac:dyDescent="0.35">
      <c r="A122" s="7" t="s">
        <v>232</v>
      </c>
      <c r="B122" s="479" t="s">
        <v>58</v>
      </c>
      <c r="C122" s="43" t="s">
        <v>8</v>
      </c>
      <c r="D122" s="27" t="s">
        <v>757</v>
      </c>
      <c r="E122" s="53" t="s">
        <v>757</v>
      </c>
      <c r="F122" s="53" t="s">
        <v>757</v>
      </c>
      <c r="G122" s="53" t="s">
        <v>757</v>
      </c>
      <c r="H122" s="53" t="s">
        <v>757</v>
      </c>
      <c r="I122" s="37" t="s">
        <v>757</v>
      </c>
      <c r="K122" s="27" t="s">
        <v>757</v>
      </c>
      <c r="L122" s="53" t="s">
        <v>757</v>
      </c>
      <c r="M122" s="53" t="s">
        <v>757</v>
      </c>
      <c r="N122" s="53" t="s">
        <v>757</v>
      </c>
      <c r="O122" s="53" t="s">
        <v>757</v>
      </c>
      <c r="P122" s="53" t="s">
        <v>757</v>
      </c>
      <c r="Q122" s="53" t="s">
        <v>757</v>
      </c>
      <c r="R122" s="53" t="s">
        <v>757</v>
      </c>
      <c r="S122" s="53" t="s">
        <v>757</v>
      </c>
      <c r="T122" s="53" t="s">
        <v>757</v>
      </c>
      <c r="U122" s="53" t="s">
        <v>757</v>
      </c>
      <c r="V122" s="53" t="s">
        <v>757</v>
      </c>
      <c r="W122" s="1426" t="s">
        <v>757</v>
      </c>
      <c r="X122" s="53" t="s">
        <v>757</v>
      </c>
      <c r="Y122" s="53" t="s">
        <v>757</v>
      </c>
      <c r="Z122" s="53" t="s">
        <v>757</v>
      </c>
      <c r="AA122" s="53" t="s">
        <v>757</v>
      </c>
      <c r="AB122" s="53" t="s">
        <v>757</v>
      </c>
      <c r="AC122" s="53" t="s">
        <v>757</v>
      </c>
      <c r="AD122" s="53" t="s">
        <v>757</v>
      </c>
      <c r="AE122" s="53" t="s">
        <v>757</v>
      </c>
      <c r="AF122" s="53" t="s">
        <v>757</v>
      </c>
      <c r="AG122" s="53" t="s">
        <v>757</v>
      </c>
      <c r="AH122" s="37" t="s">
        <v>757</v>
      </c>
      <c r="AJ122" s="22" t="s">
        <v>757</v>
      </c>
      <c r="AK122" s="53" t="s">
        <v>757</v>
      </c>
      <c r="AL122" s="53" t="s">
        <v>757</v>
      </c>
      <c r="AM122" s="53" t="s">
        <v>757</v>
      </c>
      <c r="AN122" s="53" t="s">
        <v>757</v>
      </c>
      <c r="AO122" s="53" t="s">
        <v>757</v>
      </c>
      <c r="AP122" s="53" t="s">
        <v>757</v>
      </c>
      <c r="AQ122" s="53" t="s">
        <v>757</v>
      </c>
      <c r="AR122" s="53" t="s">
        <v>757</v>
      </c>
      <c r="AS122" s="53" t="s">
        <v>757</v>
      </c>
      <c r="AT122" s="53" t="s">
        <v>757</v>
      </c>
      <c r="AU122" s="32" t="s">
        <v>757</v>
      </c>
    </row>
    <row r="123" spans="1:47" x14ac:dyDescent="0.35">
      <c r="A123" s="7" t="s">
        <v>232</v>
      </c>
      <c r="B123" s="479" t="s">
        <v>58</v>
      </c>
      <c r="C123" s="43" t="s">
        <v>9</v>
      </c>
      <c r="D123" s="27" t="s">
        <v>757</v>
      </c>
      <c r="E123" s="53" t="s">
        <v>757</v>
      </c>
      <c r="F123" s="53" t="s">
        <v>757</v>
      </c>
      <c r="G123" s="53" t="s">
        <v>757</v>
      </c>
      <c r="H123" s="53" t="s">
        <v>757</v>
      </c>
      <c r="I123" s="37" t="s">
        <v>757</v>
      </c>
      <c r="K123" s="27" t="s">
        <v>757</v>
      </c>
      <c r="L123" s="53" t="s">
        <v>757</v>
      </c>
      <c r="M123" s="53" t="s">
        <v>757</v>
      </c>
      <c r="N123" s="53" t="s">
        <v>757</v>
      </c>
      <c r="O123" s="53" t="s">
        <v>757</v>
      </c>
      <c r="P123" s="53" t="s">
        <v>757</v>
      </c>
      <c r="Q123" s="53" t="s">
        <v>757</v>
      </c>
      <c r="R123" s="53" t="s">
        <v>757</v>
      </c>
      <c r="S123" s="53" t="s">
        <v>757</v>
      </c>
      <c r="T123" s="53" t="s">
        <v>757</v>
      </c>
      <c r="U123" s="53" t="s">
        <v>757</v>
      </c>
      <c r="V123" s="53" t="s">
        <v>757</v>
      </c>
      <c r="W123" s="1426" t="s">
        <v>757</v>
      </c>
      <c r="X123" s="53" t="s">
        <v>757</v>
      </c>
      <c r="Y123" s="53" t="s">
        <v>757</v>
      </c>
      <c r="Z123" s="53" t="s">
        <v>757</v>
      </c>
      <c r="AA123" s="53" t="s">
        <v>757</v>
      </c>
      <c r="AB123" s="53" t="s">
        <v>757</v>
      </c>
      <c r="AC123" s="53" t="s">
        <v>757</v>
      </c>
      <c r="AD123" s="53" t="s">
        <v>757</v>
      </c>
      <c r="AE123" s="53" t="s">
        <v>757</v>
      </c>
      <c r="AF123" s="53" t="s">
        <v>757</v>
      </c>
      <c r="AG123" s="53" t="s">
        <v>757</v>
      </c>
      <c r="AH123" s="37" t="s">
        <v>757</v>
      </c>
      <c r="AJ123" s="22" t="s">
        <v>757</v>
      </c>
      <c r="AK123" s="53" t="s">
        <v>757</v>
      </c>
      <c r="AL123" s="53" t="s">
        <v>757</v>
      </c>
      <c r="AM123" s="53" t="s">
        <v>757</v>
      </c>
      <c r="AN123" s="53" t="s">
        <v>757</v>
      </c>
      <c r="AO123" s="53" t="s">
        <v>757</v>
      </c>
      <c r="AP123" s="53" t="s">
        <v>757</v>
      </c>
      <c r="AQ123" s="53" t="s">
        <v>757</v>
      </c>
      <c r="AR123" s="53" t="s">
        <v>757</v>
      </c>
      <c r="AS123" s="53" t="s">
        <v>757</v>
      </c>
      <c r="AT123" s="53" t="s">
        <v>757</v>
      </c>
      <c r="AU123" s="32" t="s">
        <v>757</v>
      </c>
    </row>
    <row r="124" spans="1:47" x14ac:dyDescent="0.35">
      <c r="A124" s="7" t="s">
        <v>232</v>
      </c>
      <c r="B124" s="479" t="s">
        <v>58</v>
      </c>
      <c r="C124" s="43" t="s">
        <v>693</v>
      </c>
      <c r="D124" s="27" t="s">
        <v>757</v>
      </c>
      <c r="E124" s="53" t="s">
        <v>757</v>
      </c>
      <c r="F124" s="53" t="s">
        <v>757</v>
      </c>
      <c r="G124" s="53" t="s">
        <v>757</v>
      </c>
      <c r="H124" s="53" t="s">
        <v>757</v>
      </c>
      <c r="I124" s="37" t="s">
        <v>757</v>
      </c>
      <c r="K124" s="27" t="s">
        <v>757</v>
      </c>
      <c r="L124" s="53" t="s">
        <v>757</v>
      </c>
      <c r="M124" s="53" t="s">
        <v>757</v>
      </c>
      <c r="N124" s="53" t="s">
        <v>757</v>
      </c>
      <c r="O124" s="53" t="s">
        <v>757</v>
      </c>
      <c r="P124" s="53" t="s">
        <v>757</v>
      </c>
      <c r="Q124" s="53" t="s">
        <v>757</v>
      </c>
      <c r="R124" s="53" t="s">
        <v>757</v>
      </c>
      <c r="S124" s="53" t="s">
        <v>757</v>
      </c>
      <c r="T124" s="53" t="s">
        <v>757</v>
      </c>
      <c r="U124" s="53" t="s">
        <v>757</v>
      </c>
      <c r="V124" s="53" t="s">
        <v>757</v>
      </c>
      <c r="W124" s="1426" t="s">
        <v>757</v>
      </c>
      <c r="X124" s="53" t="s">
        <v>757</v>
      </c>
      <c r="Y124" s="53" t="s">
        <v>757</v>
      </c>
      <c r="Z124" s="53" t="s">
        <v>757</v>
      </c>
      <c r="AA124" s="53" t="s">
        <v>757</v>
      </c>
      <c r="AB124" s="53" t="s">
        <v>757</v>
      </c>
      <c r="AC124" s="53" t="s">
        <v>757</v>
      </c>
      <c r="AD124" s="53" t="s">
        <v>757</v>
      </c>
      <c r="AE124" s="53" t="s">
        <v>757</v>
      </c>
      <c r="AF124" s="53" t="s">
        <v>757</v>
      </c>
      <c r="AG124" s="53" t="s">
        <v>757</v>
      </c>
      <c r="AH124" s="37" t="s">
        <v>757</v>
      </c>
      <c r="AJ124" s="22" t="s">
        <v>757</v>
      </c>
      <c r="AK124" s="53" t="s">
        <v>757</v>
      </c>
      <c r="AL124" s="53" t="s">
        <v>757</v>
      </c>
      <c r="AM124" s="53" t="s">
        <v>757</v>
      </c>
      <c r="AN124" s="53" t="s">
        <v>757</v>
      </c>
      <c r="AO124" s="53" t="s">
        <v>757</v>
      </c>
      <c r="AP124" s="53" t="s">
        <v>757</v>
      </c>
      <c r="AQ124" s="53" t="s">
        <v>757</v>
      </c>
      <c r="AR124" s="53" t="s">
        <v>757</v>
      </c>
      <c r="AS124" s="53" t="s">
        <v>757</v>
      </c>
      <c r="AT124" s="53" t="s">
        <v>757</v>
      </c>
      <c r="AU124" s="32" t="s">
        <v>757</v>
      </c>
    </row>
    <row r="125" spans="1:47" x14ac:dyDescent="0.35">
      <c r="A125" s="7" t="s">
        <v>232</v>
      </c>
      <c r="B125" s="479">
        <v>555</v>
      </c>
      <c r="C125" s="43" t="s">
        <v>50</v>
      </c>
      <c r="D125" s="27" t="s">
        <v>757</v>
      </c>
      <c r="E125" s="53" t="s">
        <v>757</v>
      </c>
      <c r="F125" s="53" t="s">
        <v>757</v>
      </c>
      <c r="G125" s="53" t="s">
        <v>757</v>
      </c>
      <c r="H125" s="53" t="s">
        <v>757</v>
      </c>
      <c r="I125" s="37" t="s">
        <v>757</v>
      </c>
      <c r="K125" s="27" t="s">
        <v>757</v>
      </c>
      <c r="L125" s="53" t="s">
        <v>757</v>
      </c>
      <c r="M125" s="53" t="s">
        <v>757</v>
      </c>
      <c r="N125" s="53" t="s">
        <v>757</v>
      </c>
      <c r="O125" s="53" t="s">
        <v>757</v>
      </c>
      <c r="P125" s="53" t="s">
        <v>757</v>
      </c>
      <c r="Q125" s="53" t="s">
        <v>757</v>
      </c>
      <c r="R125" s="53" t="s">
        <v>757</v>
      </c>
      <c r="S125" s="53" t="s">
        <v>757</v>
      </c>
      <c r="T125" s="53" t="s">
        <v>757</v>
      </c>
      <c r="U125" s="53" t="s">
        <v>757</v>
      </c>
      <c r="V125" s="53" t="s">
        <v>757</v>
      </c>
      <c r="W125" s="1426" t="s">
        <v>757</v>
      </c>
      <c r="X125" s="53" t="s">
        <v>757</v>
      </c>
      <c r="Y125" s="53" t="s">
        <v>757</v>
      </c>
      <c r="Z125" s="53" t="s">
        <v>757</v>
      </c>
      <c r="AA125" s="53" t="s">
        <v>757</v>
      </c>
      <c r="AB125" s="53" t="s">
        <v>757</v>
      </c>
      <c r="AC125" s="53" t="s">
        <v>757</v>
      </c>
      <c r="AD125" s="53" t="s">
        <v>757</v>
      </c>
      <c r="AE125" s="53" t="s">
        <v>757</v>
      </c>
      <c r="AF125" s="53" t="s">
        <v>757</v>
      </c>
      <c r="AG125" s="53" t="s">
        <v>757</v>
      </c>
      <c r="AH125" s="37" t="s">
        <v>757</v>
      </c>
      <c r="AJ125" s="22" t="s">
        <v>757</v>
      </c>
      <c r="AK125" s="53" t="s">
        <v>757</v>
      </c>
      <c r="AL125" s="53" t="s">
        <v>757</v>
      </c>
      <c r="AM125" s="53" t="s">
        <v>757</v>
      </c>
      <c r="AN125" s="53" t="s">
        <v>757</v>
      </c>
      <c r="AO125" s="53" t="s">
        <v>757</v>
      </c>
      <c r="AP125" s="53" t="s">
        <v>757</v>
      </c>
      <c r="AQ125" s="53" t="s">
        <v>757</v>
      </c>
      <c r="AR125" s="53" t="s">
        <v>757</v>
      </c>
      <c r="AS125" s="53" t="s">
        <v>757</v>
      </c>
      <c r="AT125" s="53" t="s">
        <v>757</v>
      </c>
      <c r="AU125" s="32" t="s">
        <v>757</v>
      </c>
    </row>
    <row r="126" spans="1:47" x14ac:dyDescent="0.35">
      <c r="A126" s="7" t="s">
        <v>232</v>
      </c>
      <c r="B126" s="479">
        <v>555</v>
      </c>
      <c r="C126" s="43" t="s">
        <v>51</v>
      </c>
      <c r="D126" s="27" t="s">
        <v>757</v>
      </c>
      <c r="E126" s="53" t="s">
        <v>757</v>
      </c>
      <c r="F126" s="53" t="s">
        <v>757</v>
      </c>
      <c r="G126" s="53" t="s">
        <v>757</v>
      </c>
      <c r="H126" s="53" t="s">
        <v>757</v>
      </c>
      <c r="I126" s="37" t="s">
        <v>757</v>
      </c>
      <c r="K126" s="27" t="s">
        <v>757</v>
      </c>
      <c r="L126" s="53" t="s">
        <v>757</v>
      </c>
      <c r="M126" s="53" t="s">
        <v>757</v>
      </c>
      <c r="N126" s="53" t="s">
        <v>757</v>
      </c>
      <c r="O126" s="53" t="s">
        <v>757</v>
      </c>
      <c r="P126" s="53" t="s">
        <v>757</v>
      </c>
      <c r="Q126" s="53" t="s">
        <v>757</v>
      </c>
      <c r="R126" s="53" t="s">
        <v>757</v>
      </c>
      <c r="S126" s="53" t="s">
        <v>757</v>
      </c>
      <c r="T126" s="53" t="s">
        <v>757</v>
      </c>
      <c r="U126" s="53" t="s">
        <v>757</v>
      </c>
      <c r="V126" s="53" t="s">
        <v>757</v>
      </c>
      <c r="W126" s="1426" t="s">
        <v>757</v>
      </c>
      <c r="X126" s="53" t="s">
        <v>757</v>
      </c>
      <c r="Y126" s="53" t="s">
        <v>757</v>
      </c>
      <c r="Z126" s="53" t="s">
        <v>757</v>
      </c>
      <c r="AA126" s="53" t="s">
        <v>757</v>
      </c>
      <c r="AB126" s="53" t="s">
        <v>757</v>
      </c>
      <c r="AC126" s="53" t="s">
        <v>757</v>
      </c>
      <c r="AD126" s="53" t="s">
        <v>757</v>
      </c>
      <c r="AE126" s="53" t="s">
        <v>757</v>
      </c>
      <c r="AF126" s="53" t="s">
        <v>757</v>
      </c>
      <c r="AG126" s="53" t="s">
        <v>757</v>
      </c>
      <c r="AH126" s="37" t="s">
        <v>757</v>
      </c>
      <c r="AJ126" s="22" t="s">
        <v>757</v>
      </c>
      <c r="AK126" s="53" t="s">
        <v>757</v>
      </c>
      <c r="AL126" s="53" t="s">
        <v>757</v>
      </c>
      <c r="AM126" s="53" t="s">
        <v>757</v>
      </c>
      <c r="AN126" s="53" t="s">
        <v>757</v>
      </c>
      <c r="AO126" s="53" t="s">
        <v>757</v>
      </c>
      <c r="AP126" s="53" t="s">
        <v>757</v>
      </c>
      <c r="AQ126" s="53" t="s">
        <v>757</v>
      </c>
      <c r="AR126" s="53" t="s">
        <v>757</v>
      </c>
      <c r="AS126" s="53" t="s">
        <v>757</v>
      </c>
      <c r="AT126" s="53" t="s">
        <v>757</v>
      </c>
      <c r="AU126" s="32" t="s">
        <v>757</v>
      </c>
    </row>
    <row r="127" spans="1:47" x14ac:dyDescent="0.35">
      <c r="A127" s="7" t="s">
        <v>232</v>
      </c>
      <c r="B127" s="479" t="s">
        <v>57</v>
      </c>
      <c r="C127" s="43" t="s">
        <v>5</v>
      </c>
      <c r="D127" s="27" t="s">
        <v>757</v>
      </c>
      <c r="E127" s="53" t="s">
        <v>757</v>
      </c>
      <c r="F127" s="53" t="s">
        <v>757</v>
      </c>
      <c r="G127" s="53" t="s">
        <v>757</v>
      </c>
      <c r="H127" s="53" t="s">
        <v>757</v>
      </c>
      <c r="I127" s="37" t="s">
        <v>757</v>
      </c>
      <c r="K127" s="27" t="s">
        <v>757</v>
      </c>
      <c r="L127" s="53" t="s">
        <v>757</v>
      </c>
      <c r="M127" s="53" t="s">
        <v>757</v>
      </c>
      <c r="N127" s="53" t="s">
        <v>757</v>
      </c>
      <c r="O127" s="53" t="s">
        <v>757</v>
      </c>
      <c r="P127" s="53" t="s">
        <v>757</v>
      </c>
      <c r="Q127" s="53" t="s">
        <v>757</v>
      </c>
      <c r="R127" s="53" t="s">
        <v>757</v>
      </c>
      <c r="S127" s="53" t="s">
        <v>757</v>
      </c>
      <c r="T127" s="53" t="s">
        <v>757</v>
      </c>
      <c r="U127" s="53" t="s">
        <v>757</v>
      </c>
      <c r="V127" s="53" t="s">
        <v>757</v>
      </c>
      <c r="W127" s="1426" t="s">
        <v>757</v>
      </c>
      <c r="X127" s="53" t="s">
        <v>757</v>
      </c>
      <c r="Y127" s="53" t="s">
        <v>757</v>
      </c>
      <c r="Z127" s="53" t="s">
        <v>757</v>
      </c>
      <c r="AA127" s="53" t="s">
        <v>757</v>
      </c>
      <c r="AB127" s="53" t="s">
        <v>757</v>
      </c>
      <c r="AC127" s="53" t="s">
        <v>757</v>
      </c>
      <c r="AD127" s="53" t="s">
        <v>757</v>
      </c>
      <c r="AE127" s="53" t="s">
        <v>757</v>
      </c>
      <c r="AF127" s="53" t="s">
        <v>757</v>
      </c>
      <c r="AG127" s="53" t="s">
        <v>757</v>
      </c>
      <c r="AH127" s="37" t="s">
        <v>757</v>
      </c>
      <c r="AJ127" s="22" t="s">
        <v>757</v>
      </c>
      <c r="AK127" s="53" t="s">
        <v>757</v>
      </c>
      <c r="AL127" s="53" t="s">
        <v>757</v>
      </c>
      <c r="AM127" s="53" t="s">
        <v>757</v>
      </c>
      <c r="AN127" s="53" t="s">
        <v>757</v>
      </c>
      <c r="AO127" s="53" t="s">
        <v>757</v>
      </c>
      <c r="AP127" s="53" t="s">
        <v>757</v>
      </c>
      <c r="AQ127" s="53" t="s">
        <v>757</v>
      </c>
      <c r="AR127" s="53" t="s">
        <v>757</v>
      </c>
      <c r="AS127" s="53" t="s">
        <v>757</v>
      </c>
      <c r="AT127" s="53" t="s">
        <v>757</v>
      </c>
      <c r="AU127" s="32" t="s">
        <v>757</v>
      </c>
    </row>
    <row r="128" spans="1:47" x14ac:dyDescent="0.35">
      <c r="A128" s="7" t="s">
        <v>232</v>
      </c>
      <c r="B128" s="479">
        <v>555</v>
      </c>
      <c r="C128" s="43" t="s">
        <v>6</v>
      </c>
      <c r="D128" s="27" t="s">
        <v>757</v>
      </c>
      <c r="E128" s="53" t="s">
        <v>757</v>
      </c>
      <c r="F128" s="53" t="s">
        <v>757</v>
      </c>
      <c r="G128" s="53" t="s">
        <v>757</v>
      </c>
      <c r="H128" s="53" t="s">
        <v>757</v>
      </c>
      <c r="I128" s="37" t="s">
        <v>757</v>
      </c>
      <c r="K128" s="27" t="s">
        <v>757</v>
      </c>
      <c r="L128" s="53" t="s">
        <v>757</v>
      </c>
      <c r="M128" s="53" t="s">
        <v>757</v>
      </c>
      <c r="N128" s="53" t="s">
        <v>757</v>
      </c>
      <c r="O128" s="53" t="s">
        <v>757</v>
      </c>
      <c r="P128" s="53" t="s">
        <v>757</v>
      </c>
      <c r="Q128" s="53" t="s">
        <v>757</v>
      </c>
      <c r="R128" s="53" t="s">
        <v>757</v>
      </c>
      <c r="S128" s="53" t="s">
        <v>757</v>
      </c>
      <c r="T128" s="53" t="s">
        <v>757</v>
      </c>
      <c r="U128" s="53" t="s">
        <v>757</v>
      </c>
      <c r="V128" s="53" t="s">
        <v>757</v>
      </c>
      <c r="W128" s="1426" t="s">
        <v>757</v>
      </c>
      <c r="X128" s="53" t="s">
        <v>757</v>
      </c>
      <c r="Y128" s="53" t="s">
        <v>757</v>
      </c>
      <c r="Z128" s="53" t="s">
        <v>757</v>
      </c>
      <c r="AA128" s="53" t="s">
        <v>757</v>
      </c>
      <c r="AB128" s="53" t="s">
        <v>757</v>
      </c>
      <c r="AC128" s="53" t="s">
        <v>757</v>
      </c>
      <c r="AD128" s="53" t="s">
        <v>757</v>
      </c>
      <c r="AE128" s="53" t="s">
        <v>757</v>
      </c>
      <c r="AF128" s="53" t="s">
        <v>757</v>
      </c>
      <c r="AG128" s="53" t="s">
        <v>757</v>
      </c>
      <c r="AH128" s="37" t="s">
        <v>757</v>
      </c>
      <c r="AJ128" s="22" t="s">
        <v>757</v>
      </c>
      <c r="AK128" s="53" t="s">
        <v>757</v>
      </c>
      <c r="AL128" s="53" t="s">
        <v>757</v>
      </c>
      <c r="AM128" s="53" t="s">
        <v>757</v>
      </c>
      <c r="AN128" s="53" t="s">
        <v>757</v>
      </c>
      <c r="AO128" s="53" t="s">
        <v>757</v>
      </c>
      <c r="AP128" s="53" t="s">
        <v>757</v>
      </c>
      <c r="AQ128" s="53" t="s">
        <v>757</v>
      </c>
      <c r="AR128" s="53" t="s">
        <v>757</v>
      </c>
      <c r="AS128" s="53" t="s">
        <v>757</v>
      </c>
      <c r="AT128" s="53" t="s">
        <v>757</v>
      </c>
      <c r="AU128" s="32" t="s">
        <v>757</v>
      </c>
    </row>
    <row r="129" spans="1:47" x14ac:dyDescent="0.35">
      <c r="A129" s="7" t="s">
        <v>232</v>
      </c>
      <c r="B129" s="479">
        <v>555</v>
      </c>
      <c r="C129" s="43" t="s">
        <v>7</v>
      </c>
      <c r="D129" s="27" t="s">
        <v>757</v>
      </c>
      <c r="E129" s="53" t="s">
        <v>757</v>
      </c>
      <c r="F129" s="53" t="s">
        <v>757</v>
      </c>
      <c r="G129" s="53" t="s">
        <v>757</v>
      </c>
      <c r="H129" s="53" t="s">
        <v>757</v>
      </c>
      <c r="I129" s="37" t="s">
        <v>757</v>
      </c>
      <c r="K129" s="27" t="s">
        <v>757</v>
      </c>
      <c r="L129" s="53" t="s">
        <v>757</v>
      </c>
      <c r="M129" s="53" t="s">
        <v>757</v>
      </c>
      <c r="N129" s="53" t="s">
        <v>757</v>
      </c>
      <c r="O129" s="53" t="s">
        <v>757</v>
      </c>
      <c r="P129" s="53" t="s">
        <v>757</v>
      </c>
      <c r="Q129" s="53" t="s">
        <v>757</v>
      </c>
      <c r="R129" s="53" t="s">
        <v>757</v>
      </c>
      <c r="S129" s="53" t="s">
        <v>757</v>
      </c>
      <c r="T129" s="53" t="s">
        <v>757</v>
      </c>
      <c r="U129" s="53" t="s">
        <v>757</v>
      </c>
      <c r="V129" s="53" t="s">
        <v>757</v>
      </c>
      <c r="W129" s="1426" t="s">
        <v>757</v>
      </c>
      <c r="X129" s="53" t="s">
        <v>757</v>
      </c>
      <c r="Y129" s="53" t="s">
        <v>757</v>
      </c>
      <c r="Z129" s="53" t="s">
        <v>757</v>
      </c>
      <c r="AA129" s="53" t="s">
        <v>757</v>
      </c>
      <c r="AB129" s="53" t="s">
        <v>757</v>
      </c>
      <c r="AC129" s="53" t="s">
        <v>757</v>
      </c>
      <c r="AD129" s="53" t="s">
        <v>757</v>
      </c>
      <c r="AE129" s="53" t="s">
        <v>757</v>
      </c>
      <c r="AF129" s="53" t="s">
        <v>757</v>
      </c>
      <c r="AG129" s="53" t="s">
        <v>757</v>
      </c>
      <c r="AH129" s="37" t="s">
        <v>757</v>
      </c>
      <c r="AJ129" s="22" t="s">
        <v>757</v>
      </c>
      <c r="AK129" s="53" t="s">
        <v>757</v>
      </c>
      <c r="AL129" s="53" t="s">
        <v>757</v>
      </c>
      <c r="AM129" s="53" t="s">
        <v>757</v>
      </c>
      <c r="AN129" s="53" t="s">
        <v>757</v>
      </c>
      <c r="AO129" s="53" t="s">
        <v>757</v>
      </c>
      <c r="AP129" s="53" t="s">
        <v>757</v>
      </c>
      <c r="AQ129" s="53" t="s">
        <v>757</v>
      </c>
      <c r="AR129" s="53" t="s">
        <v>757</v>
      </c>
      <c r="AS129" s="53" t="s">
        <v>757</v>
      </c>
      <c r="AT129" s="53" t="s">
        <v>757</v>
      </c>
      <c r="AU129" s="32" t="s">
        <v>757</v>
      </c>
    </row>
    <row r="130" spans="1:47" x14ac:dyDescent="0.35">
      <c r="A130" s="7" t="s">
        <v>232</v>
      </c>
      <c r="B130" s="479" t="s">
        <v>57</v>
      </c>
      <c r="C130" s="43" t="s">
        <v>551</v>
      </c>
      <c r="D130" s="27" t="s">
        <v>757</v>
      </c>
      <c r="E130" s="53" t="s">
        <v>757</v>
      </c>
      <c r="F130" s="53" t="s">
        <v>757</v>
      </c>
      <c r="G130" s="53" t="s">
        <v>757</v>
      </c>
      <c r="H130" s="53" t="s">
        <v>757</v>
      </c>
      <c r="I130" s="37" t="s">
        <v>757</v>
      </c>
      <c r="K130" s="27" t="s">
        <v>757</v>
      </c>
      <c r="L130" s="53" t="s">
        <v>757</v>
      </c>
      <c r="M130" s="53" t="s">
        <v>757</v>
      </c>
      <c r="N130" s="53" t="s">
        <v>757</v>
      </c>
      <c r="O130" s="53" t="s">
        <v>757</v>
      </c>
      <c r="P130" s="53" t="s">
        <v>757</v>
      </c>
      <c r="Q130" s="53" t="s">
        <v>757</v>
      </c>
      <c r="R130" s="53" t="s">
        <v>757</v>
      </c>
      <c r="S130" s="53" t="s">
        <v>757</v>
      </c>
      <c r="T130" s="53" t="s">
        <v>757</v>
      </c>
      <c r="U130" s="53" t="s">
        <v>757</v>
      </c>
      <c r="V130" s="53" t="s">
        <v>757</v>
      </c>
      <c r="W130" s="1426" t="s">
        <v>757</v>
      </c>
      <c r="X130" s="53" t="s">
        <v>757</v>
      </c>
      <c r="Y130" s="53" t="s">
        <v>757</v>
      </c>
      <c r="Z130" s="53" t="s">
        <v>757</v>
      </c>
      <c r="AA130" s="53" t="s">
        <v>757</v>
      </c>
      <c r="AB130" s="53" t="s">
        <v>757</v>
      </c>
      <c r="AC130" s="53" t="s">
        <v>757</v>
      </c>
      <c r="AD130" s="53" t="s">
        <v>757</v>
      </c>
      <c r="AE130" s="53" t="s">
        <v>757</v>
      </c>
      <c r="AF130" s="53" t="s">
        <v>757</v>
      </c>
      <c r="AG130" s="53" t="s">
        <v>757</v>
      </c>
      <c r="AH130" s="37" t="s">
        <v>757</v>
      </c>
      <c r="AJ130" s="22" t="s">
        <v>757</v>
      </c>
      <c r="AK130" s="53" t="s">
        <v>757</v>
      </c>
      <c r="AL130" s="53" t="s">
        <v>757</v>
      </c>
      <c r="AM130" s="53" t="s">
        <v>757</v>
      </c>
      <c r="AN130" s="53" t="s">
        <v>757</v>
      </c>
      <c r="AO130" s="53" t="s">
        <v>757</v>
      </c>
      <c r="AP130" s="53" t="s">
        <v>757</v>
      </c>
      <c r="AQ130" s="53" t="s">
        <v>757</v>
      </c>
      <c r="AR130" s="53" t="s">
        <v>757</v>
      </c>
      <c r="AS130" s="53" t="s">
        <v>757</v>
      </c>
      <c r="AT130" s="53" t="s">
        <v>757</v>
      </c>
      <c r="AU130" s="32" t="s">
        <v>757</v>
      </c>
    </row>
    <row r="131" spans="1:47" x14ac:dyDescent="0.35">
      <c r="A131" s="7" t="s">
        <v>232</v>
      </c>
      <c r="B131" s="479" t="s">
        <v>57</v>
      </c>
      <c r="C131" s="43" t="s">
        <v>552</v>
      </c>
      <c r="D131" s="27" t="s">
        <v>757</v>
      </c>
      <c r="E131" s="53" t="s">
        <v>757</v>
      </c>
      <c r="F131" s="53" t="s">
        <v>757</v>
      </c>
      <c r="G131" s="53" t="s">
        <v>757</v>
      </c>
      <c r="H131" s="53" t="s">
        <v>757</v>
      </c>
      <c r="I131" s="37" t="s">
        <v>757</v>
      </c>
      <c r="K131" s="27" t="s">
        <v>757</v>
      </c>
      <c r="L131" s="53" t="s">
        <v>757</v>
      </c>
      <c r="M131" s="53" t="s">
        <v>757</v>
      </c>
      <c r="N131" s="53" t="s">
        <v>757</v>
      </c>
      <c r="O131" s="53" t="s">
        <v>757</v>
      </c>
      <c r="P131" s="53" t="s">
        <v>757</v>
      </c>
      <c r="Q131" s="53" t="s">
        <v>757</v>
      </c>
      <c r="R131" s="53" t="s">
        <v>757</v>
      </c>
      <c r="S131" s="53" t="s">
        <v>757</v>
      </c>
      <c r="T131" s="53" t="s">
        <v>757</v>
      </c>
      <c r="U131" s="53" t="s">
        <v>757</v>
      </c>
      <c r="V131" s="53" t="s">
        <v>757</v>
      </c>
      <c r="W131" s="1426" t="s">
        <v>757</v>
      </c>
      <c r="X131" s="53" t="s">
        <v>757</v>
      </c>
      <c r="Y131" s="53" t="s">
        <v>757</v>
      </c>
      <c r="Z131" s="53" t="s">
        <v>757</v>
      </c>
      <c r="AA131" s="53" t="s">
        <v>757</v>
      </c>
      <c r="AB131" s="53" t="s">
        <v>757</v>
      </c>
      <c r="AC131" s="53" t="s">
        <v>757</v>
      </c>
      <c r="AD131" s="53" t="s">
        <v>757</v>
      </c>
      <c r="AE131" s="53" t="s">
        <v>757</v>
      </c>
      <c r="AF131" s="53" t="s">
        <v>757</v>
      </c>
      <c r="AG131" s="53" t="s">
        <v>757</v>
      </c>
      <c r="AH131" s="37" t="s">
        <v>757</v>
      </c>
      <c r="AJ131" s="22" t="s">
        <v>757</v>
      </c>
      <c r="AK131" s="53" t="s">
        <v>757</v>
      </c>
      <c r="AL131" s="53" t="s">
        <v>757</v>
      </c>
      <c r="AM131" s="53" t="s">
        <v>757</v>
      </c>
      <c r="AN131" s="53" t="s">
        <v>757</v>
      </c>
      <c r="AO131" s="53" t="s">
        <v>757</v>
      </c>
      <c r="AP131" s="53" t="s">
        <v>757</v>
      </c>
      <c r="AQ131" s="53" t="s">
        <v>757</v>
      </c>
      <c r="AR131" s="53" t="s">
        <v>757</v>
      </c>
      <c r="AS131" s="53" t="s">
        <v>757</v>
      </c>
      <c r="AT131" s="53" t="s">
        <v>757</v>
      </c>
      <c r="AU131" s="32" t="s">
        <v>757</v>
      </c>
    </row>
    <row r="132" spans="1:47" x14ac:dyDescent="0.35">
      <c r="A132" s="7" t="s">
        <v>232</v>
      </c>
      <c r="B132" s="479" t="s">
        <v>57</v>
      </c>
      <c r="C132" s="43" t="s">
        <v>553</v>
      </c>
      <c r="D132" s="27" t="s">
        <v>757</v>
      </c>
      <c r="E132" s="53" t="s">
        <v>757</v>
      </c>
      <c r="F132" s="53" t="s">
        <v>757</v>
      </c>
      <c r="G132" s="53" t="s">
        <v>757</v>
      </c>
      <c r="H132" s="53" t="s">
        <v>757</v>
      </c>
      <c r="I132" s="37" t="s">
        <v>757</v>
      </c>
      <c r="K132" s="27" t="s">
        <v>757</v>
      </c>
      <c r="L132" s="53" t="s">
        <v>757</v>
      </c>
      <c r="M132" s="53" t="s">
        <v>757</v>
      </c>
      <c r="N132" s="53" t="s">
        <v>757</v>
      </c>
      <c r="O132" s="53" t="s">
        <v>757</v>
      </c>
      <c r="P132" s="53" t="s">
        <v>757</v>
      </c>
      <c r="Q132" s="53" t="s">
        <v>757</v>
      </c>
      <c r="R132" s="53" t="s">
        <v>757</v>
      </c>
      <c r="S132" s="53" t="s">
        <v>757</v>
      </c>
      <c r="T132" s="53" t="s">
        <v>757</v>
      </c>
      <c r="U132" s="53" t="s">
        <v>757</v>
      </c>
      <c r="V132" s="53" t="s">
        <v>757</v>
      </c>
      <c r="W132" s="1426" t="s">
        <v>757</v>
      </c>
      <c r="X132" s="53" t="s">
        <v>757</v>
      </c>
      <c r="Y132" s="53" t="s">
        <v>757</v>
      </c>
      <c r="Z132" s="53" t="s">
        <v>757</v>
      </c>
      <c r="AA132" s="53" t="s">
        <v>757</v>
      </c>
      <c r="AB132" s="53" t="s">
        <v>757</v>
      </c>
      <c r="AC132" s="53" t="s">
        <v>757</v>
      </c>
      <c r="AD132" s="53" t="s">
        <v>757</v>
      </c>
      <c r="AE132" s="53" t="s">
        <v>757</v>
      </c>
      <c r="AF132" s="53" t="s">
        <v>757</v>
      </c>
      <c r="AG132" s="53" t="s">
        <v>757</v>
      </c>
      <c r="AH132" s="37" t="s">
        <v>757</v>
      </c>
      <c r="AJ132" s="22" t="s">
        <v>757</v>
      </c>
      <c r="AK132" s="53" t="s">
        <v>757</v>
      </c>
      <c r="AL132" s="53" t="s">
        <v>757</v>
      </c>
      <c r="AM132" s="53" t="s">
        <v>757</v>
      </c>
      <c r="AN132" s="53" t="s">
        <v>757</v>
      </c>
      <c r="AO132" s="53" t="s">
        <v>757</v>
      </c>
      <c r="AP132" s="53" t="s">
        <v>757</v>
      </c>
      <c r="AQ132" s="53" t="s">
        <v>757</v>
      </c>
      <c r="AR132" s="53" t="s">
        <v>757</v>
      </c>
      <c r="AS132" s="53" t="s">
        <v>757</v>
      </c>
      <c r="AT132" s="53" t="s">
        <v>757</v>
      </c>
      <c r="AU132" s="32" t="s">
        <v>757</v>
      </c>
    </row>
    <row r="133" spans="1:47" x14ac:dyDescent="0.35">
      <c r="A133" s="7" t="s">
        <v>232</v>
      </c>
      <c r="B133" s="479" t="s">
        <v>57</v>
      </c>
      <c r="C133" s="43" t="s">
        <v>554</v>
      </c>
      <c r="D133" s="27" t="s">
        <v>757</v>
      </c>
      <c r="E133" s="53" t="s">
        <v>757</v>
      </c>
      <c r="F133" s="53" t="s">
        <v>757</v>
      </c>
      <c r="G133" s="53" t="s">
        <v>757</v>
      </c>
      <c r="H133" s="53" t="s">
        <v>757</v>
      </c>
      <c r="I133" s="37" t="s">
        <v>757</v>
      </c>
      <c r="K133" s="27" t="s">
        <v>757</v>
      </c>
      <c r="L133" s="53" t="s">
        <v>757</v>
      </c>
      <c r="M133" s="53" t="s">
        <v>757</v>
      </c>
      <c r="N133" s="53" t="s">
        <v>757</v>
      </c>
      <c r="O133" s="53" t="s">
        <v>757</v>
      </c>
      <c r="P133" s="53" t="s">
        <v>757</v>
      </c>
      <c r="Q133" s="53" t="s">
        <v>757</v>
      </c>
      <c r="R133" s="53" t="s">
        <v>757</v>
      </c>
      <c r="S133" s="53" t="s">
        <v>757</v>
      </c>
      <c r="T133" s="53" t="s">
        <v>757</v>
      </c>
      <c r="U133" s="53" t="s">
        <v>757</v>
      </c>
      <c r="V133" s="53" t="s">
        <v>757</v>
      </c>
      <c r="W133" s="1426" t="s">
        <v>757</v>
      </c>
      <c r="X133" s="53" t="s">
        <v>757</v>
      </c>
      <c r="Y133" s="53" t="s">
        <v>757</v>
      </c>
      <c r="Z133" s="53" t="s">
        <v>757</v>
      </c>
      <c r="AA133" s="53" t="s">
        <v>757</v>
      </c>
      <c r="AB133" s="53" t="s">
        <v>757</v>
      </c>
      <c r="AC133" s="53" t="s">
        <v>757</v>
      </c>
      <c r="AD133" s="53" t="s">
        <v>757</v>
      </c>
      <c r="AE133" s="53" t="s">
        <v>757</v>
      </c>
      <c r="AF133" s="53" t="s">
        <v>757</v>
      </c>
      <c r="AG133" s="53" t="s">
        <v>757</v>
      </c>
      <c r="AH133" s="37" t="s">
        <v>757</v>
      </c>
      <c r="AJ133" s="22" t="s">
        <v>757</v>
      </c>
      <c r="AK133" s="53" t="s">
        <v>757</v>
      </c>
      <c r="AL133" s="53" t="s">
        <v>757</v>
      </c>
      <c r="AM133" s="53" t="s">
        <v>757</v>
      </c>
      <c r="AN133" s="53" t="s">
        <v>757</v>
      </c>
      <c r="AO133" s="53" t="s">
        <v>757</v>
      </c>
      <c r="AP133" s="53" t="s">
        <v>757</v>
      </c>
      <c r="AQ133" s="53" t="s">
        <v>757</v>
      </c>
      <c r="AR133" s="53" t="s">
        <v>757</v>
      </c>
      <c r="AS133" s="53" t="s">
        <v>757</v>
      </c>
      <c r="AT133" s="53" t="s">
        <v>757</v>
      </c>
      <c r="AU133" s="32" t="s">
        <v>757</v>
      </c>
    </row>
    <row r="134" spans="1:47" x14ac:dyDescent="0.35">
      <c r="A134" s="7" t="s">
        <v>232</v>
      </c>
      <c r="B134" s="479" t="s">
        <v>57</v>
      </c>
      <c r="C134" s="43" t="s">
        <v>694</v>
      </c>
      <c r="D134" s="27" t="s">
        <v>757</v>
      </c>
      <c r="E134" s="53" t="s">
        <v>757</v>
      </c>
      <c r="F134" s="53" t="s">
        <v>757</v>
      </c>
      <c r="G134" s="53" t="s">
        <v>757</v>
      </c>
      <c r="H134" s="53" t="s">
        <v>757</v>
      </c>
      <c r="I134" s="37" t="s">
        <v>757</v>
      </c>
      <c r="K134" s="27" t="s">
        <v>757</v>
      </c>
      <c r="L134" s="53" t="s">
        <v>757</v>
      </c>
      <c r="M134" s="53" t="s">
        <v>757</v>
      </c>
      <c r="N134" s="53" t="s">
        <v>757</v>
      </c>
      <c r="O134" s="53" t="s">
        <v>757</v>
      </c>
      <c r="P134" s="53" t="s">
        <v>757</v>
      </c>
      <c r="Q134" s="53" t="s">
        <v>757</v>
      </c>
      <c r="R134" s="53" t="s">
        <v>757</v>
      </c>
      <c r="S134" s="53" t="s">
        <v>757</v>
      </c>
      <c r="T134" s="53" t="s">
        <v>757</v>
      </c>
      <c r="U134" s="53" t="s">
        <v>757</v>
      </c>
      <c r="V134" s="53" t="s">
        <v>757</v>
      </c>
      <c r="W134" s="1426" t="s">
        <v>757</v>
      </c>
      <c r="X134" s="53" t="s">
        <v>757</v>
      </c>
      <c r="Y134" s="53" t="s">
        <v>757</v>
      </c>
      <c r="Z134" s="53" t="s">
        <v>757</v>
      </c>
      <c r="AA134" s="53" t="s">
        <v>757</v>
      </c>
      <c r="AB134" s="53" t="s">
        <v>757</v>
      </c>
      <c r="AC134" s="53" t="s">
        <v>757</v>
      </c>
      <c r="AD134" s="53" t="s">
        <v>757</v>
      </c>
      <c r="AE134" s="53" t="s">
        <v>757</v>
      </c>
      <c r="AF134" s="53" t="s">
        <v>757</v>
      </c>
      <c r="AG134" s="53" t="s">
        <v>757</v>
      </c>
      <c r="AH134" s="37" t="s">
        <v>757</v>
      </c>
      <c r="AJ134" s="22" t="s">
        <v>757</v>
      </c>
      <c r="AK134" s="53" t="s">
        <v>757</v>
      </c>
      <c r="AL134" s="53" t="s">
        <v>757</v>
      </c>
      <c r="AM134" s="53" t="s">
        <v>757</v>
      </c>
      <c r="AN134" s="53" t="s">
        <v>757</v>
      </c>
      <c r="AO134" s="53" t="s">
        <v>757</v>
      </c>
      <c r="AP134" s="53" t="s">
        <v>757</v>
      </c>
      <c r="AQ134" s="53" t="s">
        <v>757</v>
      </c>
      <c r="AR134" s="53" t="s">
        <v>757</v>
      </c>
      <c r="AS134" s="53" t="s">
        <v>757</v>
      </c>
      <c r="AT134" s="53" t="s">
        <v>757</v>
      </c>
      <c r="AU134" s="32" t="s">
        <v>757</v>
      </c>
    </row>
    <row r="135" spans="1:47" x14ac:dyDescent="0.35">
      <c r="A135" s="7" t="s">
        <v>232</v>
      </c>
      <c r="B135" s="479">
        <v>555</v>
      </c>
      <c r="C135" s="43" t="s">
        <v>555</v>
      </c>
      <c r="D135" s="27" t="s">
        <v>757</v>
      </c>
      <c r="E135" s="53" t="s">
        <v>757</v>
      </c>
      <c r="F135" s="53" t="s">
        <v>757</v>
      </c>
      <c r="G135" s="53" t="s">
        <v>757</v>
      </c>
      <c r="H135" s="53" t="s">
        <v>757</v>
      </c>
      <c r="I135" s="37" t="s">
        <v>757</v>
      </c>
      <c r="K135" s="27" t="s">
        <v>757</v>
      </c>
      <c r="L135" s="53" t="s">
        <v>757</v>
      </c>
      <c r="M135" s="53" t="s">
        <v>757</v>
      </c>
      <c r="N135" s="53" t="s">
        <v>757</v>
      </c>
      <c r="O135" s="53" t="s">
        <v>757</v>
      </c>
      <c r="P135" s="53" t="s">
        <v>757</v>
      </c>
      <c r="Q135" s="53" t="s">
        <v>757</v>
      </c>
      <c r="R135" s="53" t="s">
        <v>757</v>
      </c>
      <c r="S135" s="53" t="s">
        <v>757</v>
      </c>
      <c r="T135" s="53" t="s">
        <v>757</v>
      </c>
      <c r="U135" s="53" t="s">
        <v>757</v>
      </c>
      <c r="V135" s="53" t="s">
        <v>757</v>
      </c>
      <c r="W135" s="1426" t="s">
        <v>757</v>
      </c>
      <c r="X135" s="53" t="s">
        <v>757</v>
      </c>
      <c r="Y135" s="53" t="s">
        <v>757</v>
      </c>
      <c r="Z135" s="53" t="s">
        <v>757</v>
      </c>
      <c r="AA135" s="53" t="s">
        <v>757</v>
      </c>
      <c r="AB135" s="53" t="s">
        <v>757</v>
      </c>
      <c r="AC135" s="53" t="s">
        <v>757</v>
      </c>
      <c r="AD135" s="53" t="s">
        <v>757</v>
      </c>
      <c r="AE135" s="53" t="s">
        <v>757</v>
      </c>
      <c r="AF135" s="53" t="s">
        <v>757</v>
      </c>
      <c r="AG135" s="53" t="s">
        <v>757</v>
      </c>
      <c r="AH135" s="37" t="s">
        <v>757</v>
      </c>
      <c r="AJ135" s="22" t="s">
        <v>757</v>
      </c>
      <c r="AK135" s="53" t="s">
        <v>757</v>
      </c>
      <c r="AL135" s="53" t="s">
        <v>757</v>
      </c>
      <c r="AM135" s="53" t="s">
        <v>757</v>
      </c>
      <c r="AN135" s="53" t="s">
        <v>757</v>
      </c>
      <c r="AO135" s="53" t="s">
        <v>757</v>
      </c>
      <c r="AP135" s="53" t="s">
        <v>757</v>
      </c>
      <c r="AQ135" s="53" t="s">
        <v>757</v>
      </c>
      <c r="AR135" s="53" t="s">
        <v>757</v>
      </c>
      <c r="AS135" s="53" t="s">
        <v>757</v>
      </c>
      <c r="AT135" s="53" t="s">
        <v>757</v>
      </c>
      <c r="AU135" s="32" t="s">
        <v>757</v>
      </c>
    </row>
    <row r="136" spans="1:47" x14ac:dyDescent="0.35">
      <c r="A136" s="7" t="s">
        <v>232</v>
      </c>
      <c r="B136" s="479">
        <v>555</v>
      </c>
      <c r="C136" s="43" t="s">
        <v>695</v>
      </c>
      <c r="D136" s="27" t="s">
        <v>757</v>
      </c>
      <c r="E136" s="53" t="s">
        <v>757</v>
      </c>
      <c r="F136" s="53" t="s">
        <v>757</v>
      </c>
      <c r="G136" s="53" t="s">
        <v>757</v>
      </c>
      <c r="H136" s="53" t="s">
        <v>757</v>
      </c>
      <c r="I136" s="37" t="s">
        <v>757</v>
      </c>
      <c r="K136" s="27" t="s">
        <v>757</v>
      </c>
      <c r="L136" s="53" t="s">
        <v>757</v>
      </c>
      <c r="M136" s="53" t="s">
        <v>757</v>
      </c>
      <c r="N136" s="53" t="s">
        <v>757</v>
      </c>
      <c r="O136" s="53" t="s">
        <v>757</v>
      </c>
      <c r="P136" s="53" t="s">
        <v>757</v>
      </c>
      <c r="Q136" s="53" t="s">
        <v>757</v>
      </c>
      <c r="R136" s="53" t="s">
        <v>757</v>
      </c>
      <c r="S136" s="53" t="s">
        <v>757</v>
      </c>
      <c r="T136" s="53" t="s">
        <v>757</v>
      </c>
      <c r="U136" s="53" t="s">
        <v>757</v>
      </c>
      <c r="V136" s="53" t="s">
        <v>757</v>
      </c>
      <c r="W136" s="1426" t="s">
        <v>757</v>
      </c>
      <c r="X136" s="53" t="s">
        <v>757</v>
      </c>
      <c r="Y136" s="53" t="s">
        <v>757</v>
      </c>
      <c r="Z136" s="53" t="s">
        <v>757</v>
      </c>
      <c r="AA136" s="53" t="s">
        <v>757</v>
      </c>
      <c r="AB136" s="53" t="s">
        <v>757</v>
      </c>
      <c r="AC136" s="53" t="s">
        <v>757</v>
      </c>
      <c r="AD136" s="53" t="s">
        <v>757</v>
      </c>
      <c r="AE136" s="53" t="s">
        <v>757</v>
      </c>
      <c r="AF136" s="53" t="s">
        <v>757</v>
      </c>
      <c r="AG136" s="53" t="s">
        <v>757</v>
      </c>
      <c r="AH136" s="37" t="s">
        <v>757</v>
      </c>
      <c r="AJ136" s="22" t="s">
        <v>757</v>
      </c>
      <c r="AK136" s="53" t="s">
        <v>757</v>
      </c>
      <c r="AL136" s="53" t="s">
        <v>757</v>
      </c>
      <c r="AM136" s="53" t="s">
        <v>757</v>
      </c>
      <c r="AN136" s="53" t="s">
        <v>757</v>
      </c>
      <c r="AO136" s="53" t="s">
        <v>757</v>
      </c>
      <c r="AP136" s="53" t="s">
        <v>757</v>
      </c>
      <c r="AQ136" s="53" t="s">
        <v>757</v>
      </c>
      <c r="AR136" s="53" t="s">
        <v>757</v>
      </c>
      <c r="AS136" s="53" t="s">
        <v>757</v>
      </c>
      <c r="AT136" s="53" t="s">
        <v>757</v>
      </c>
      <c r="AU136" s="32" t="s">
        <v>757</v>
      </c>
    </row>
    <row r="137" spans="1:47" ht="15" thickBot="1" x14ac:dyDescent="0.4">
      <c r="A137" s="7" t="s">
        <v>232</v>
      </c>
      <c r="B137" s="479">
        <v>555</v>
      </c>
      <c r="C137" s="43" t="s">
        <v>696</v>
      </c>
      <c r="D137" s="54" t="s">
        <v>757</v>
      </c>
      <c r="E137" s="55" t="s">
        <v>757</v>
      </c>
      <c r="F137" s="55" t="s">
        <v>757</v>
      </c>
      <c r="G137" s="55" t="s">
        <v>757</v>
      </c>
      <c r="H137" s="55" t="s">
        <v>757</v>
      </c>
      <c r="I137" s="291" t="s">
        <v>757</v>
      </c>
      <c r="K137" s="54" t="s">
        <v>757</v>
      </c>
      <c r="L137" s="55" t="s">
        <v>757</v>
      </c>
      <c r="M137" s="55" t="s">
        <v>757</v>
      </c>
      <c r="N137" s="55" t="s">
        <v>757</v>
      </c>
      <c r="O137" s="55" t="s">
        <v>757</v>
      </c>
      <c r="P137" s="55" t="s">
        <v>757</v>
      </c>
      <c r="Q137" s="55" t="s">
        <v>757</v>
      </c>
      <c r="R137" s="55" t="s">
        <v>757</v>
      </c>
      <c r="S137" s="55" t="s">
        <v>757</v>
      </c>
      <c r="T137" s="55" t="s">
        <v>757</v>
      </c>
      <c r="U137" s="55" t="s">
        <v>757</v>
      </c>
      <c r="V137" s="55" t="s">
        <v>757</v>
      </c>
      <c r="W137" s="1430" t="s">
        <v>757</v>
      </c>
      <c r="X137" s="55" t="s">
        <v>757</v>
      </c>
      <c r="Y137" s="55" t="s">
        <v>757</v>
      </c>
      <c r="Z137" s="55" t="s">
        <v>757</v>
      </c>
      <c r="AA137" s="55" t="s">
        <v>757</v>
      </c>
      <c r="AB137" s="55" t="s">
        <v>757</v>
      </c>
      <c r="AC137" s="55" t="s">
        <v>757</v>
      </c>
      <c r="AD137" s="55" t="s">
        <v>757</v>
      </c>
      <c r="AE137" s="55" t="s">
        <v>757</v>
      </c>
      <c r="AF137" s="55" t="s">
        <v>757</v>
      </c>
      <c r="AG137" s="55" t="s">
        <v>757</v>
      </c>
      <c r="AH137" s="291" t="s">
        <v>757</v>
      </c>
      <c r="AJ137" s="23" t="s">
        <v>757</v>
      </c>
      <c r="AK137" s="55" t="s">
        <v>757</v>
      </c>
      <c r="AL137" s="55" t="s">
        <v>757</v>
      </c>
      <c r="AM137" s="55" t="s">
        <v>757</v>
      </c>
      <c r="AN137" s="55" t="s">
        <v>757</v>
      </c>
      <c r="AO137" s="55" t="s">
        <v>757</v>
      </c>
      <c r="AP137" s="55" t="s">
        <v>757</v>
      </c>
      <c r="AQ137" s="55" t="s">
        <v>757</v>
      </c>
      <c r="AR137" s="55" t="s">
        <v>757</v>
      </c>
      <c r="AS137" s="55" t="s">
        <v>757</v>
      </c>
      <c r="AT137" s="55" t="s">
        <v>757</v>
      </c>
      <c r="AU137" s="33" t="s">
        <v>757</v>
      </c>
    </row>
    <row r="138" spans="1:47" ht="15.5" thickTop="1" thickBot="1" x14ac:dyDescent="0.4">
      <c r="A138" s="7" t="s">
        <v>232</v>
      </c>
      <c r="B138" s="479">
        <v>555</v>
      </c>
      <c r="C138" s="43" t="s">
        <v>1</v>
      </c>
      <c r="D138" s="59">
        <v>7000</v>
      </c>
      <c r="E138" s="59">
        <v>7000</v>
      </c>
      <c r="F138" s="57">
        <v>7140.3580000000002</v>
      </c>
      <c r="G138" s="57"/>
      <c r="H138" s="57">
        <v>-140.35800000000017</v>
      </c>
      <c r="I138" s="57">
        <v>0</v>
      </c>
      <c r="K138" s="325">
        <v>1750</v>
      </c>
      <c r="L138" s="57">
        <v>1750</v>
      </c>
      <c r="M138" s="57">
        <v>0</v>
      </c>
      <c r="N138" s="57">
        <v>0</v>
      </c>
      <c r="O138" s="57">
        <v>0</v>
      </c>
      <c r="P138" s="57">
        <v>0</v>
      </c>
      <c r="Q138" s="57">
        <v>0</v>
      </c>
      <c r="R138" s="57">
        <v>0</v>
      </c>
      <c r="S138" s="57">
        <v>0</v>
      </c>
      <c r="T138" s="57">
        <v>0</v>
      </c>
      <c r="U138" s="57">
        <v>1750</v>
      </c>
      <c r="V138" s="57">
        <v>1750</v>
      </c>
      <c r="W138" s="325">
        <v>1750</v>
      </c>
      <c r="X138" s="57">
        <v>1750</v>
      </c>
      <c r="Y138" s="57">
        <v>0</v>
      </c>
      <c r="Z138" s="57">
        <v>0</v>
      </c>
      <c r="AA138" s="57">
        <v>0</v>
      </c>
      <c r="AB138" s="57">
        <v>0</v>
      </c>
      <c r="AC138" s="57">
        <v>0</v>
      </c>
      <c r="AD138" s="57">
        <v>0</v>
      </c>
      <c r="AE138" s="57">
        <v>0</v>
      </c>
      <c r="AF138" s="57">
        <v>0</v>
      </c>
      <c r="AG138" s="57">
        <v>1750</v>
      </c>
      <c r="AH138" s="1448">
        <v>1750</v>
      </c>
      <c r="AJ138" s="326">
        <v>1817.347</v>
      </c>
      <c r="AK138" s="57">
        <v>1822.94</v>
      </c>
      <c r="AL138" s="57">
        <v>0</v>
      </c>
      <c r="AM138" s="57">
        <v>0</v>
      </c>
      <c r="AN138" s="57">
        <v>0</v>
      </c>
      <c r="AO138" s="57">
        <v>0</v>
      </c>
      <c r="AP138" s="57">
        <v>0</v>
      </c>
      <c r="AQ138" s="57">
        <v>0</v>
      </c>
      <c r="AR138" s="57">
        <v>0</v>
      </c>
      <c r="AS138" s="57">
        <v>0</v>
      </c>
      <c r="AT138" s="57">
        <v>1750.0329999999999</v>
      </c>
      <c r="AU138" s="327">
        <v>1750.038</v>
      </c>
    </row>
    <row r="139" spans="1:47" ht="15.5" thickTop="1" thickBot="1" x14ac:dyDescent="0.4">
      <c r="A139" s="7" t="s">
        <v>232</v>
      </c>
      <c r="B139" s="479">
        <v>555</v>
      </c>
      <c r="C139" s="43" t="s">
        <v>28</v>
      </c>
      <c r="D139" s="60" t="s">
        <v>757</v>
      </c>
      <c r="E139" s="61" t="s">
        <v>757</v>
      </c>
      <c r="F139" s="61" t="s">
        <v>757</v>
      </c>
      <c r="G139" s="61" t="s">
        <v>757</v>
      </c>
      <c r="H139" s="61" t="s">
        <v>757</v>
      </c>
      <c r="I139" s="292" t="s">
        <v>757</v>
      </c>
      <c r="K139" s="60" t="s">
        <v>757</v>
      </c>
      <c r="L139" s="61" t="s">
        <v>757</v>
      </c>
      <c r="M139" s="61" t="s">
        <v>757</v>
      </c>
      <c r="N139" s="61" t="s">
        <v>757</v>
      </c>
      <c r="O139" s="61" t="s">
        <v>757</v>
      </c>
      <c r="P139" s="61" t="s">
        <v>757</v>
      </c>
      <c r="Q139" s="61" t="s">
        <v>757</v>
      </c>
      <c r="R139" s="61" t="s">
        <v>757</v>
      </c>
      <c r="S139" s="61" t="s">
        <v>757</v>
      </c>
      <c r="T139" s="61" t="s">
        <v>757</v>
      </c>
      <c r="U139" s="61" t="s">
        <v>757</v>
      </c>
      <c r="V139" s="61" t="s">
        <v>757</v>
      </c>
      <c r="W139" s="1431" t="s">
        <v>757</v>
      </c>
      <c r="X139" s="61" t="s">
        <v>757</v>
      </c>
      <c r="Y139" s="61" t="s">
        <v>757</v>
      </c>
      <c r="Z139" s="61" t="s">
        <v>757</v>
      </c>
      <c r="AA139" s="61" t="s">
        <v>757</v>
      </c>
      <c r="AB139" s="61" t="s">
        <v>757</v>
      </c>
      <c r="AC139" s="61" t="s">
        <v>757</v>
      </c>
      <c r="AD139" s="61" t="s">
        <v>757</v>
      </c>
      <c r="AE139" s="61" t="s">
        <v>757</v>
      </c>
      <c r="AF139" s="61" t="s">
        <v>757</v>
      </c>
      <c r="AG139" s="61" t="s">
        <v>757</v>
      </c>
      <c r="AH139" s="292" t="s">
        <v>757</v>
      </c>
      <c r="AJ139" s="28" t="s">
        <v>757</v>
      </c>
      <c r="AK139" s="61" t="s">
        <v>757</v>
      </c>
      <c r="AL139" s="61" t="s">
        <v>757</v>
      </c>
      <c r="AM139" s="61" t="s">
        <v>757</v>
      </c>
      <c r="AN139" s="61" t="s">
        <v>757</v>
      </c>
      <c r="AO139" s="61" t="s">
        <v>757</v>
      </c>
      <c r="AP139" s="61" t="s">
        <v>757</v>
      </c>
      <c r="AQ139" s="61" t="s">
        <v>757</v>
      </c>
      <c r="AR139" s="61" t="s">
        <v>757</v>
      </c>
      <c r="AS139" s="61" t="s">
        <v>757</v>
      </c>
      <c r="AT139" s="61" t="s">
        <v>757</v>
      </c>
      <c r="AU139" s="38" t="s">
        <v>757</v>
      </c>
    </row>
    <row r="140" spans="1:47" ht="15" thickTop="1" x14ac:dyDescent="0.35">
      <c r="A140" s="7" t="s">
        <v>232</v>
      </c>
      <c r="B140" s="479">
        <v>555</v>
      </c>
      <c r="C140" s="43" t="s">
        <v>44</v>
      </c>
      <c r="D140" s="24">
        <v>-2</v>
      </c>
      <c r="E140" s="24">
        <v>-2</v>
      </c>
      <c r="F140" s="50">
        <v>-2.9999999998835847E-2</v>
      </c>
      <c r="G140" s="24"/>
      <c r="H140" s="24">
        <v>-1.9700000000011642</v>
      </c>
      <c r="I140" s="24">
        <v>0</v>
      </c>
      <c r="K140" s="58">
        <v>52526</v>
      </c>
      <c r="L140" s="57">
        <v>45479</v>
      </c>
      <c r="M140" s="57">
        <v>0</v>
      </c>
      <c r="N140" s="57">
        <v>0</v>
      </c>
      <c r="O140" s="57">
        <v>0</v>
      </c>
      <c r="P140" s="57">
        <v>-56224</v>
      </c>
      <c r="Q140" s="57">
        <v>-105487</v>
      </c>
      <c r="R140" s="57">
        <v>-136797</v>
      </c>
      <c r="S140" s="57">
        <v>-114493</v>
      </c>
      <c r="T140" s="57">
        <v>0</v>
      </c>
      <c r="U140" s="57">
        <v>129936</v>
      </c>
      <c r="V140" s="57">
        <v>185058</v>
      </c>
      <c r="W140" s="58">
        <v>52526</v>
      </c>
      <c r="X140" s="57">
        <v>45479</v>
      </c>
      <c r="Y140" s="57">
        <v>0</v>
      </c>
      <c r="Z140" s="57">
        <v>0</v>
      </c>
      <c r="AA140" s="57">
        <v>0</v>
      </c>
      <c r="AB140" s="57">
        <v>-56224</v>
      </c>
      <c r="AC140" s="57">
        <v>-105487</v>
      </c>
      <c r="AD140" s="57">
        <v>-136797</v>
      </c>
      <c r="AE140" s="57">
        <v>-114493</v>
      </c>
      <c r="AF140" s="57">
        <v>0</v>
      </c>
      <c r="AG140" s="57">
        <v>129936</v>
      </c>
      <c r="AH140" s="1185">
        <v>185058</v>
      </c>
      <c r="AJ140" s="24">
        <v>128720.98999999999</v>
      </c>
      <c r="AK140" s="57">
        <v>38706.97</v>
      </c>
      <c r="AL140" s="57">
        <v>0</v>
      </c>
      <c r="AM140" s="57">
        <v>0</v>
      </c>
      <c r="AN140" s="57">
        <v>0</v>
      </c>
      <c r="AO140" s="57">
        <v>-44249.98</v>
      </c>
      <c r="AP140" s="57">
        <v>-76308.98</v>
      </c>
      <c r="AQ140" s="57">
        <v>-138484.99</v>
      </c>
      <c r="AR140" s="57">
        <v>-153956.01</v>
      </c>
      <c r="AS140" s="57">
        <v>0</v>
      </c>
      <c r="AT140" s="57">
        <v>101061.15</v>
      </c>
      <c r="AU140" s="34">
        <v>144510.82</v>
      </c>
    </row>
    <row r="141" spans="1:47" x14ac:dyDescent="0.35">
      <c r="A141" s="7" t="s">
        <v>232</v>
      </c>
      <c r="B141" s="479">
        <v>555</v>
      </c>
      <c r="C141" s="43" t="s">
        <v>4</v>
      </c>
      <c r="D141" s="24">
        <v>20653</v>
      </c>
      <c r="E141" s="24">
        <v>20653</v>
      </c>
      <c r="F141" s="30">
        <v>20725.667999999998</v>
      </c>
      <c r="G141" s="24"/>
      <c r="H141" s="24">
        <v>-72.667999999997846</v>
      </c>
      <c r="I141" s="24">
        <v>0</v>
      </c>
      <c r="K141" s="58">
        <v>2499</v>
      </c>
      <c r="L141" s="57">
        <v>2010</v>
      </c>
      <c r="M141" s="57">
        <v>2034</v>
      </c>
      <c r="N141" s="57">
        <v>1585</v>
      </c>
      <c r="O141" s="57">
        <v>1356</v>
      </c>
      <c r="P141" s="57">
        <v>1201</v>
      </c>
      <c r="Q141" s="57">
        <v>1327</v>
      </c>
      <c r="R141" s="57">
        <v>1318</v>
      </c>
      <c r="S141" s="57">
        <v>1239</v>
      </c>
      <c r="T141" s="57">
        <v>1479</v>
      </c>
      <c r="U141" s="57">
        <v>2063</v>
      </c>
      <c r="V141" s="57">
        <v>2542</v>
      </c>
      <c r="W141" s="58">
        <v>2499</v>
      </c>
      <c r="X141" s="57">
        <v>2010</v>
      </c>
      <c r="Y141" s="57">
        <v>2034</v>
      </c>
      <c r="Z141" s="57">
        <v>1585</v>
      </c>
      <c r="AA141" s="57">
        <v>1356</v>
      </c>
      <c r="AB141" s="57">
        <v>1201</v>
      </c>
      <c r="AC141" s="57">
        <v>1327</v>
      </c>
      <c r="AD141" s="57">
        <v>1318</v>
      </c>
      <c r="AE141" s="57">
        <v>1239</v>
      </c>
      <c r="AF141" s="57">
        <v>1479</v>
      </c>
      <c r="AG141" s="57">
        <v>2063</v>
      </c>
      <c r="AH141" s="1186">
        <v>2542</v>
      </c>
      <c r="AJ141" s="24">
        <v>2499.4459999999999</v>
      </c>
      <c r="AK141" s="57">
        <v>2081.7150000000001</v>
      </c>
      <c r="AL141" s="57">
        <v>2033.7460000000001</v>
      </c>
      <c r="AM141" s="57">
        <v>1585.31</v>
      </c>
      <c r="AN141" s="57">
        <v>1355.903</v>
      </c>
      <c r="AO141" s="57">
        <v>1201.356</v>
      </c>
      <c r="AP141" s="57">
        <v>1327.259</v>
      </c>
      <c r="AQ141" s="57">
        <v>1317.646</v>
      </c>
      <c r="AR141" s="57">
        <v>1239.1990000000001</v>
      </c>
      <c r="AS141" s="57">
        <v>1479.2650000000001</v>
      </c>
      <c r="AT141" s="57">
        <v>2062.85</v>
      </c>
      <c r="AU141" s="34">
        <v>2541.973</v>
      </c>
    </row>
    <row r="142" spans="1:47" x14ac:dyDescent="0.35">
      <c r="A142" s="7" t="s">
        <v>232</v>
      </c>
      <c r="B142" s="479" t="s">
        <v>57</v>
      </c>
      <c r="C142" s="43" t="s">
        <v>42</v>
      </c>
      <c r="D142" s="24">
        <v>40992</v>
      </c>
      <c r="E142" s="24">
        <v>40992</v>
      </c>
      <c r="F142" s="30">
        <v>41320.608</v>
      </c>
      <c r="G142" s="24"/>
      <c r="H142" s="24">
        <v>-328.60800000000017</v>
      </c>
      <c r="I142" s="24">
        <v>0</v>
      </c>
      <c r="K142" s="58">
        <v>3010</v>
      </c>
      <c r="L142" s="57">
        <v>1759</v>
      </c>
      <c r="M142" s="57">
        <v>1682</v>
      </c>
      <c r="N142" s="57">
        <v>3427</v>
      </c>
      <c r="O142" s="57">
        <v>6906</v>
      </c>
      <c r="P142" s="57">
        <v>6512</v>
      </c>
      <c r="Q142" s="57">
        <v>4338</v>
      </c>
      <c r="R142" s="57">
        <v>1948</v>
      </c>
      <c r="S142" s="57">
        <v>1971</v>
      </c>
      <c r="T142" s="57">
        <v>3630</v>
      </c>
      <c r="U142" s="57">
        <v>3684</v>
      </c>
      <c r="V142" s="57">
        <v>2125</v>
      </c>
      <c r="W142" s="58">
        <v>3010</v>
      </c>
      <c r="X142" s="57">
        <v>1759</v>
      </c>
      <c r="Y142" s="57">
        <v>1682</v>
      </c>
      <c r="Z142" s="57">
        <v>3427</v>
      </c>
      <c r="AA142" s="57">
        <v>6906</v>
      </c>
      <c r="AB142" s="57">
        <v>6512</v>
      </c>
      <c r="AC142" s="57">
        <v>4338</v>
      </c>
      <c r="AD142" s="57">
        <v>1948</v>
      </c>
      <c r="AE142" s="57">
        <v>1971</v>
      </c>
      <c r="AF142" s="57">
        <v>3630</v>
      </c>
      <c r="AG142" s="57">
        <v>3684</v>
      </c>
      <c r="AH142" s="1186">
        <v>2125</v>
      </c>
      <c r="AJ142" s="24">
        <v>3010.2240000000002</v>
      </c>
      <c r="AK142" s="57">
        <v>1739.3040000000001</v>
      </c>
      <c r="AL142" s="57">
        <v>1416.576</v>
      </c>
      <c r="AM142" s="57">
        <v>3255.84</v>
      </c>
      <c r="AN142" s="57">
        <v>7082.88</v>
      </c>
      <c r="AO142" s="57">
        <v>6768.72</v>
      </c>
      <c r="AP142" s="57">
        <v>4338.2640000000001</v>
      </c>
      <c r="AQ142" s="57">
        <v>2036.328</v>
      </c>
      <c r="AR142" s="57">
        <v>1970.64</v>
      </c>
      <c r="AS142" s="57">
        <v>3718.5120000000002</v>
      </c>
      <c r="AT142" s="57">
        <v>3769.92</v>
      </c>
      <c r="AU142" s="34">
        <v>2213.4</v>
      </c>
    </row>
    <row r="143" spans="1:47" x14ac:dyDescent="0.35">
      <c r="A143" s="7" t="s">
        <v>232</v>
      </c>
      <c r="B143" s="479" t="s">
        <v>57</v>
      </c>
      <c r="C143" s="43" t="s">
        <v>46</v>
      </c>
      <c r="D143" s="24">
        <v>71990</v>
      </c>
      <c r="E143" s="24">
        <v>71990</v>
      </c>
      <c r="F143" s="30">
        <v>72236.687999999995</v>
      </c>
      <c r="G143" s="24"/>
      <c r="H143" s="24">
        <v>-246.68799999999464</v>
      </c>
      <c r="I143" s="24">
        <v>0</v>
      </c>
      <c r="K143" s="58">
        <v>7930</v>
      </c>
      <c r="L143" s="57">
        <v>6936</v>
      </c>
      <c r="M143" s="57">
        <v>7406</v>
      </c>
      <c r="N143" s="57">
        <v>10741</v>
      </c>
      <c r="O143" s="57">
        <v>11090</v>
      </c>
      <c r="P143" s="57">
        <v>7075</v>
      </c>
      <c r="Q143" s="57">
        <v>2061</v>
      </c>
      <c r="R143" s="57">
        <v>88</v>
      </c>
      <c r="S143" s="57">
        <v>1194</v>
      </c>
      <c r="T143" s="57">
        <v>4153</v>
      </c>
      <c r="U143" s="57">
        <v>7043</v>
      </c>
      <c r="V143" s="57">
        <v>6273</v>
      </c>
      <c r="W143" s="58">
        <v>7930</v>
      </c>
      <c r="X143" s="57">
        <v>6936</v>
      </c>
      <c r="Y143" s="57">
        <v>7406</v>
      </c>
      <c r="Z143" s="57">
        <v>10741</v>
      </c>
      <c r="AA143" s="57">
        <v>11090</v>
      </c>
      <c r="AB143" s="57">
        <v>7075</v>
      </c>
      <c r="AC143" s="57">
        <v>2061</v>
      </c>
      <c r="AD143" s="57">
        <v>88</v>
      </c>
      <c r="AE143" s="57">
        <v>1194</v>
      </c>
      <c r="AF143" s="57">
        <v>4153</v>
      </c>
      <c r="AG143" s="57">
        <v>7043</v>
      </c>
      <c r="AH143" s="1186">
        <v>6273</v>
      </c>
      <c r="AJ143" s="24">
        <v>8323.8719999999994</v>
      </c>
      <c r="AK143" s="57">
        <v>7139.5680000000002</v>
      </c>
      <c r="AL143" s="57">
        <v>6813.5519999999997</v>
      </c>
      <c r="AM143" s="57">
        <v>10176.48</v>
      </c>
      <c r="AN143" s="57">
        <v>11412.96</v>
      </c>
      <c r="AO143" s="57">
        <v>7338.24</v>
      </c>
      <c r="AP143" s="57">
        <v>1849.5840000000001</v>
      </c>
      <c r="AQ143" s="57">
        <v>71.424000000000007</v>
      </c>
      <c r="AR143" s="57">
        <v>1044</v>
      </c>
      <c r="AS143" s="57">
        <v>4181.28</v>
      </c>
      <c r="AT143" s="57">
        <v>7329.6</v>
      </c>
      <c r="AU143" s="34">
        <v>6556.1279999999997</v>
      </c>
    </row>
    <row r="144" spans="1:47" x14ac:dyDescent="0.35">
      <c r="A144" s="7" t="s">
        <v>232</v>
      </c>
      <c r="B144" s="479" t="s">
        <v>57</v>
      </c>
      <c r="C144" s="43" t="s">
        <v>47</v>
      </c>
      <c r="D144" s="24">
        <v>13242</v>
      </c>
      <c r="E144" s="24">
        <v>13242</v>
      </c>
      <c r="F144" s="30">
        <v>13284.794629999999</v>
      </c>
      <c r="G144" s="24"/>
      <c r="H144" s="24">
        <v>-42.794629999998506</v>
      </c>
      <c r="I144" s="24">
        <v>0</v>
      </c>
      <c r="K144" s="58">
        <v>1242</v>
      </c>
      <c r="L144" s="57">
        <v>1009</v>
      </c>
      <c r="M144" s="57">
        <v>1092</v>
      </c>
      <c r="N144" s="57">
        <v>1737</v>
      </c>
      <c r="O144" s="57">
        <v>2243</v>
      </c>
      <c r="P144" s="57">
        <v>2073</v>
      </c>
      <c r="Q144" s="57">
        <v>671</v>
      </c>
      <c r="R144" s="57">
        <v>67</v>
      </c>
      <c r="S144" s="57">
        <v>60</v>
      </c>
      <c r="T144" s="57">
        <v>479</v>
      </c>
      <c r="U144" s="57">
        <v>1268</v>
      </c>
      <c r="V144" s="57">
        <v>1301</v>
      </c>
      <c r="W144" s="58">
        <v>1242</v>
      </c>
      <c r="X144" s="57">
        <v>1009</v>
      </c>
      <c r="Y144" s="57">
        <v>1092</v>
      </c>
      <c r="Z144" s="57">
        <v>1737</v>
      </c>
      <c r="AA144" s="57">
        <v>2243</v>
      </c>
      <c r="AB144" s="57">
        <v>2073</v>
      </c>
      <c r="AC144" s="57">
        <v>671</v>
      </c>
      <c r="AD144" s="57">
        <v>67</v>
      </c>
      <c r="AE144" s="57">
        <v>60</v>
      </c>
      <c r="AF144" s="57">
        <v>479</v>
      </c>
      <c r="AG144" s="57">
        <v>1268</v>
      </c>
      <c r="AH144" s="1186">
        <v>1301</v>
      </c>
      <c r="AJ144" s="24">
        <v>1528.375</v>
      </c>
      <c r="AK144" s="57">
        <v>1299.914</v>
      </c>
      <c r="AL144" s="57">
        <v>1252.0509999999999</v>
      </c>
      <c r="AM144" s="57">
        <v>1945.336</v>
      </c>
      <c r="AN144" s="57">
        <v>2235.4780000000001</v>
      </c>
      <c r="AO144" s="57">
        <v>1402.069</v>
      </c>
      <c r="AP144" s="57">
        <v>346.03879999999998</v>
      </c>
      <c r="AQ144" s="57">
        <v>10.67789</v>
      </c>
      <c r="AR144" s="57">
        <v>61.172640000000001</v>
      </c>
      <c r="AS144" s="57">
        <v>681.16030000000001</v>
      </c>
      <c r="AT144" s="57">
        <v>1331.424</v>
      </c>
      <c r="AU144" s="34">
        <v>1191.098</v>
      </c>
    </row>
    <row r="145" spans="1:47" x14ac:dyDescent="0.35">
      <c r="A145" s="7" t="s">
        <v>232</v>
      </c>
      <c r="B145" s="479">
        <v>555</v>
      </c>
      <c r="C145" s="43" t="s">
        <v>10</v>
      </c>
      <c r="D145" s="24">
        <v>621679</v>
      </c>
      <c r="E145" s="24">
        <v>621679</v>
      </c>
      <c r="F145" s="30">
        <v>623420.46000000008</v>
      </c>
      <c r="G145" s="24"/>
      <c r="H145" s="24">
        <v>-1741.4600000000792</v>
      </c>
      <c r="I145" s="24">
        <v>0</v>
      </c>
      <c r="K145" s="58">
        <v>61434</v>
      </c>
      <c r="L145" s="57">
        <v>48809</v>
      </c>
      <c r="M145" s="57">
        <v>51622</v>
      </c>
      <c r="N145" s="57">
        <v>44292</v>
      </c>
      <c r="O145" s="57">
        <v>42633</v>
      </c>
      <c r="P145" s="57">
        <v>46066</v>
      </c>
      <c r="Q145" s="57">
        <v>52861</v>
      </c>
      <c r="R145" s="57">
        <v>52757</v>
      </c>
      <c r="S145" s="57">
        <v>48807</v>
      </c>
      <c r="T145" s="57">
        <v>56590</v>
      </c>
      <c r="U145" s="57">
        <v>58353</v>
      </c>
      <c r="V145" s="57">
        <v>57455</v>
      </c>
      <c r="W145" s="58">
        <v>61434</v>
      </c>
      <c r="X145" s="57">
        <v>48809</v>
      </c>
      <c r="Y145" s="57">
        <v>51622</v>
      </c>
      <c r="Z145" s="57">
        <v>44292</v>
      </c>
      <c r="AA145" s="57">
        <v>42633</v>
      </c>
      <c r="AB145" s="57">
        <v>46066</v>
      </c>
      <c r="AC145" s="57">
        <v>52861</v>
      </c>
      <c r="AD145" s="57">
        <v>52757</v>
      </c>
      <c r="AE145" s="57">
        <v>48807</v>
      </c>
      <c r="AF145" s="57">
        <v>56590</v>
      </c>
      <c r="AG145" s="57">
        <v>58353</v>
      </c>
      <c r="AH145" s="1186">
        <v>57455</v>
      </c>
      <c r="AJ145" s="24">
        <v>61433.57</v>
      </c>
      <c r="AK145" s="57">
        <v>50551.87</v>
      </c>
      <c r="AL145" s="57">
        <v>51621.7</v>
      </c>
      <c r="AM145" s="57">
        <v>44291.519999999997</v>
      </c>
      <c r="AN145" s="57">
        <v>42632.69</v>
      </c>
      <c r="AO145" s="57">
        <v>46065.599999999999</v>
      </c>
      <c r="AP145" s="57">
        <v>52861.2</v>
      </c>
      <c r="AQ145" s="57">
        <v>52757.04</v>
      </c>
      <c r="AR145" s="57">
        <v>48807.360000000001</v>
      </c>
      <c r="AS145" s="57">
        <v>56590.13</v>
      </c>
      <c r="AT145" s="57">
        <v>58353.120000000003</v>
      </c>
      <c r="AU145" s="34">
        <v>57454.66</v>
      </c>
    </row>
    <row r="146" spans="1:47" x14ac:dyDescent="0.35">
      <c r="A146" s="7" t="s">
        <v>232</v>
      </c>
      <c r="B146" s="479">
        <v>555</v>
      </c>
      <c r="C146" s="43" t="s">
        <v>530</v>
      </c>
      <c r="D146" s="24">
        <v>284</v>
      </c>
      <c r="E146" s="24">
        <v>284</v>
      </c>
      <c r="F146" s="30">
        <v>284</v>
      </c>
      <c r="G146" s="24"/>
      <c r="H146" s="24">
        <v>0</v>
      </c>
      <c r="I146" s="24">
        <v>0</v>
      </c>
      <c r="K146" s="58">
        <v>10</v>
      </c>
      <c r="L146" s="57">
        <v>8</v>
      </c>
      <c r="M146" s="57">
        <v>16</v>
      </c>
      <c r="N146" s="57">
        <v>28</v>
      </c>
      <c r="O146" s="57">
        <v>30</v>
      </c>
      <c r="P146" s="57">
        <v>40</v>
      </c>
      <c r="Q146" s="57">
        <v>44</v>
      </c>
      <c r="R146" s="57">
        <v>36</v>
      </c>
      <c r="S146" s="57">
        <v>27</v>
      </c>
      <c r="T146" s="57">
        <v>20</v>
      </c>
      <c r="U146" s="57">
        <v>14</v>
      </c>
      <c r="V146" s="57">
        <v>11</v>
      </c>
      <c r="W146" s="58">
        <v>10</v>
      </c>
      <c r="X146" s="57">
        <v>8</v>
      </c>
      <c r="Y146" s="57">
        <v>16</v>
      </c>
      <c r="Z146" s="57">
        <v>28</v>
      </c>
      <c r="AA146" s="57">
        <v>30</v>
      </c>
      <c r="AB146" s="57">
        <v>40</v>
      </c>
      <c r="AC146" s="57">
        <v>44</v>
      </c>
      <c r="AD146" s="57">
        <v>36</v>
      </c>
      <c r="AE146" s="57">
        <v>27</v>
      </c>
      <c r="AF146" s="57">
        <v>20</v>
      </c>
      <c r="AG146" s="57">
        <v>14</v>
      </c>
      <c r="AH146" s="1186">
        <v>11</v>
      </c>
      <c r="AJ146" s="24">
        <v>10</v>
      </c>
      <c r="AK146" s="57">
        <v>8</v>
      </c>
      <c r="AL146" s="57">
        <v>16</v>
      </c>
      <c r="AM146" s="57">
        <v>28</v>
      </c>
      <c r="AN146" s="57">
        <v>30</v>
      </c>
      <c r="AO146" s="57">
        <v>40</v>
      </c>
      <c r="AP146" s="57">
        <v>44</v>
      </c>
      <c r="AQ146" s="57">
        <v>36</v>
      </c>
      <c r="AR146" s="57">
        <v>27</v>
      </c>
      <c r="AS146" s="57">
        <v>20</v>
      </c>
      <c r="AT146" s="57">
        <v>14</v>
      </c>
      <c r="AU146" s="34">
        <v>11</v>
      </c>
    </row>
    <row r="147" spans="1:47" x14ac:dyDescent="0.35">
      <c r="A147" s="7" t="s">
        <v>232</v>
      </c>
      <c r="B147" s="479">
        <v>555</v>
      </c>
      <c r="C147" s="43" t="s">
        <v>531</v>
      </c>
      <c r="D147" s="24">
        <v>4068</v>
      </c>
      <c r="E147" s="24">
        <v>4068</v>
      </c>
      <c r="F147" s="30">
        <v>4068</v>
      </c>
      <c r="G147" s="24"/>
      <c r="H147" s="24">
        <v>0</v>
      </c>
      <c r="I147" s="24">
        <v>0</v>
      </c>
      <c r="K147" s="58">
        <v>449</v>
      </c>
      <c r="L147" s="57">
        <v>159</v>
      </c>
      <c r="M147" s="57">
        <v>250</v>
      </c>
      <c r="N147" s="57">
        <v>764</v>
      </c>
      <c r="O147" s="57">
        <v>1195</v>
      </c>
      <c r="P147" s="57">
        <v>361</v>
      </c>
      <c r="Q147" s="57">
        <v>51</v>
      </c>
      <c r="R147" s="57">
        <v>17</v>
      </c>
      <c r="S147" s="57">
        <v>43</v>
      </c>
      <c r="T147" s="57">
        <v>145</v>
      </c>
      <c r="U147" s="57">
        <v>520</v>
      </c>
      <c r="V147" s="57">
        <v>114</v>
      </c>
      <c r="W147" s="58">
        <v>449</v>
      </c>
      <c r="X147" s="57">
        <v>159</v>
      </c>
      <c r="Y147" s="57">
        <v>250</v>
      </c>
      <c r="Z147" s="57">
        <v>764</v>
      </c>
      <c r="AA147" s="57">
        <v>1195</v>
      </c>
      <c r="AB147" s="57">
        <v>361</v>
      </c>
      <c r="AC147" s="57">
        <v>51</v>
      </c>
      <c r="AD147" s="57">
        <v>17</v>
      </c>
      <c r="AE147" s="57">
        <v>43</v>
      </c>
      <c r="AF147" s="57">
        <v>145</v>
      </c>
      <c r="AG147" s="57">
        <v>520</v>
      </c>
      <c r="AH147" s="1186">
        <v>114</v>
      </c>
      <c r="AJ147" s="24">
        <v>449</v>
      </c>
      <c r="AK147" s="57">
        <v>159</v>
      </c>
      <c r="AL147" s="57">
        <v>250</v>
      </c>
      <c r="AM147" s="57">
        <v>764</v>
      </c>
      <c r="AN147" s="57">
        <v>1195</v>
      </c>
      <c r="AO147" s="57">
        <v>361</v>
      </c>
      <c r="AP147" s="57">
        <v>51</v>
      </c>
      <c r="AQ147" s="57">
        <v>17</v>
      </c>
      <c r="AR147" s="57">
        <v>43</v>
      </c>
      <c r="AS147" s="57">
        <v>145</v>
      </c>
      <c r="AT147" s="57">
        <v>520</v>
      </c>
      <c r="AU147" s="34">
        <v>114</v>
      </c>
    </row>
    <row r="148" spans="1:47" x14ac:dyDescent="0.35">
      <c r="A148" s="7" t="s">
        <v>232</v>
      </c>
      <c r="B148" s="479">
        <v>555</v>
      </c>
      <c r="C148" s="43" t="s">
        <v>532</v>
      </c>
      <c r="D148" s="24">
        <v>144</v>
      </c>
      <c r="E148" s="24">
        <v>144</v>
      </c>
      <c r="F148" s="30">
        <v>144</v>
      </c>
      <c r="G148" s="24"/>
      <c r="H148" s="24">
        <v>0</v>
      </c>
      <c r="I148" s="24">
        <v>0</v>
      </c>
      <c r="K148" s="58">
        <v>12</v>
      </c>
      <c r="L148" s="57">
        <v>12</v>
      </c>
      <c r="M148" s="57">
        <v>12</v>
      </c>
      <c r="N148" s="57">
        <v>12</v>
      </c>
      <c r="O148" s="57">
        <v>12</v>
      </c>
      <c r="P148" s="57">
        <v>12</v>
      </c>
      <c r="Q148" s="57">
        <v>12</v>
      </c>
      <c r="R148" s="57">
        <v>12</v>
      </c>
      <c r="S148" s="57">
        <v>12</v>
      </c>
      <c r="T148" s="57">
        <v>12</v>
      </c>
      <c r="U148" s="57">
        <v>12</v>
      </c>
      <c r="V148" s="57">
        <v>12</v>
      </c>
      <c r="W148" s="58">
        <v>12</v>
      </c>
      <c r="X148" s="57">
        <v>12</v>
      </c>
      <c r="Y148" s="57">
        <v>12</v>
      </c>
      <c r="Z148" s="57">
        <v>12</v>
      </c>
      <c r="AA148" s="57">
        <v>12</v>
      </c>
      <c r="AB148" s="57">
        <v>12</v>
      </c>
      <c r="AC148" s="57">
        <v>12</v>
      </c>
      <c r="AD148" s="57">
        <v>12</v>
      </c>
      <c r="AE148" s="57">
        <v>12</v>
      </c>
      <c r="AF148" s="57">
        <v>12</v>
      </c>
      <c r="AG148" s="57">
        <v>12</v>
      </c>
      <c r="AH148" s="1186">
        <v>12</v>
      </c>
      <c r="AJ148" s="24">
        <v>12</v>
      </c>
      <c r="AK148" s="57">
        <v>12</v>
      </c>
      <c r="AL148" s="57">
        <v>12</v>
      </c>
      <c r="AM148" s="57">
        <v>12</v>
      </c>
      <c r="AN148" s="57">
        <v>12</v>
      </c>
      <c r="AO148" s="57">
        <v>12</v>
      </c>
      <c r="AP148" s="57">
        <v>12</v>
      </c>
      <c r="AQ148" s="57">
        <v>12</v>
      </c>
      <c r="AR148" s="57">
        <v>12</v>
      </c>
      <c r="AS148" s="57">
        <v>12</v>
      </c>
      <c r="AT148" s="57">
        <v>12</v>
      </c>
      <c r="AU148" s="34">
        <v>12</v>
      </c>
    </row>
    <row r="149" spans="1:47" x14ac:dyDescent="0.35">
      <c r="A149" s="7" t="s">
        <v>232</v>
      </c>
      <c r="B149" s="479">
        <v>555</v>
      </c>
      <c r="C149" s="43" t="s">
        <v>533</v>
      </c>
      <c r="D149" s="24">
        <v>25</v>
      </c>
      <c r="E149" s="24">
        <v>25</v>
      </c>
      <c r="F149" s="30">
        <v>22</v>
      </c>
      <c r="G149" s="24"/>
      <c r="H149" s="24">
        <v>3</v>
      </c>
      <c r="I149" s="24">
        <v>0</v>
      </c>
      <c r="K149" s="58">
        <v>1</v>
      </c>
      <c r="L149" s="57">
        <v>2</v>
      </c>
      <c r="M149" s="57">
        <v>2</v>
      </c>
      <c r="N149" s="57">
        <v>3</v>
      </c>
      <c r="O149" s="57">
        <v>3</v>
      </c>
      <c r="P149" s="57">
        <v>3</v>
      </c>
      <c r="Q149" s="57">
        <v>3</v>
      </c>
      <c r="R149" s="57">
        <v>3</v>
      </c>
      <c r="S149" s="57">
        <v>2</v>
      </c>
      <c r="T149" s="57">
        <v>1</v>
      </c>
      <c r="U149" s="57">
        <v>1</v>
      </c>
      <c r="V149" s="57">
        <v>1</v>
      </c>
      <c r="W149" s="58">
        <v>1</v>
      </c>
      <c r="X149" s="57">
        <v>2</v>
      </c>
      <c r="Y149" s="57">
        <v>2</v>
      </c>
      <c r="Z149" s="57">
        <v>3</v>
      </c>
      <c r="AA149" s="57">
        <v>3</v>
      </c>
      <c r="AB149" s="57">
        <v>3</v>
      </c>
      <c r="AC149" s="57">
        <v>3</v>
      </c>
      <c r="AD149" s="57">
        <v>3</v>
      </c>
      <c r="AE149" s="57">
        <v>2</v>
      </c>
      <c r="AF149" s="57">
        <v>1</v>
      </c>
      <c r="AG149" s="57">
        <v>1</v>
      </c>
      <c r="AH149" s="1186">
        <v>1</v>
      </c>
      <c r="AJ149" s="24">
        <v>1</v>
      </c>
      <c r="AK149" s="57">
        <v>1.5</v>
      </c>
      <c r="AL149" s="57">
        <v>2</v>
      </c>
      <c r="AM149" s="57">
        <v>2.5</v>
      </c>
      <c r="AN149" s="57">
        <v>2.5</v>
      </c>
      <c r="AO149" s="57">
        <v>2.5</v>
      </c>
      <c r="AP149" s="57">
        <v>3</v>
      </c>
      <c r="AQ149" s="57">
        <v>3</v>
      </c>
      <c r="AR149" s="57">
        <v>2</v>
      </c>
      <c r="AS149" s="57">
        <v>1</v>
      </c>
      <c r="AT149" s="57">
        <v>0.5</v>
      </c>
      <c r="AU149" s="34">
        <v>0.5</v>
      </c>
    </row>
    <row r="150" spans="1:47" x14ac:dyDescent="0.35">
      <c r="A150" s="7" t="s">
        <v>232</v>
      </c>
      <c r="B150" s="479">
        <v>555</v>
      </c>
      <c r="C150" s="43" t="s">
        <v>534</v>
      </c>
      <c r="D150" s="24">
        <v>25</v>
      </c>
      <c r="E150" s="24">
        <v>25</v>
      </c>
      <c r="F150" s="30">
        <v>22</v>
      </c>
      <c r="G150" s="24"/>
      <c r="H150" s="24">
        <v>3</v>
      </c>
      <c r="I150" s="24">
        <v>0</v>
      </c>
      <c r="K150" s="58">
        <v>1</v>
      </c>
      <c r="L150" s="57">
        <v>2</v>
      </c>
      <c r="M150" s="57">
        <v>2</v>
      </c>
      <c r="N150" s="57">
        <v>3</v>
      </c>
      <c r="O150" s="57">
        <v>3</v>
      </c>
      <c r="P150" s="57">
        <v>3</v>
      </c>
      <c r="Q150" s="57">
        <v>3</v>
      </c>
      <c r="R150" s="57">
        <v>3</v>
      </c>
      <c r="S150" s="57">
        <v>2</v>
      </c>
      <c r="T150" s="57">
        <v>1</v>
      </c>
      <c r="U150" s="57">
        <v>1</v>
      </c>
      <c r="V150" s="57">
        <v>1</v>
      </c>
      <c r="W150" s="58">
        <v>1</v>
      </c>
      <c r="X150" s="57">
        <v>2</v>
      </c>
      <c r="Y150" s="57">
        <v>2</v>
      </c>
      <c r="Z150" s="57">
        <v>3</v>
      </c>
      <c r="AA150" s="57">
        <v>3</v>
      </c>
      <c r="AB150" s="57">
        <v>3</v>
      </c>
      <c r="AC150" s="57">
        <v>3</v>
      </c>
      <c r="AD150" s="57">
        <v>3</v>
      </c>
      <c r="AE150" s="57">
        <v>2</v>
      </c>
      <c r="AF150" s="57">
        <v>1</v>
      </c>
      <c r="AG150" s="57">
        <v>1</v>
      </c>
      <c r="AH150" s="1186">
        <v>1</v>
      </c>
      <c r="AJ150" s="24">
        <v>1</v>
      </c>
      <c r="AK150" s="57">
        <v>1.5</v>
      </c>
      <c r="AL150" s="57">
        <v>2</v>
      </c>
      <c r="AM150" s="57">
        <v>2.5</v>
      </c>
      <c r="AN150" s="57">
        <v>2.5</v>
      </c>
      <c r="AO150" s="57">
        <v>2.5</v>
      </c>
      <c r="AP150" s="57">
        <v>3</v>
      </c>
      <c r="AQ150" s="57">
        <v>3</v>
      </c>
      <c r="AR150" s="57">
        <v>2</v>
      </c>
      <c r="AS150" s="57">
        <v>1</v>
      </c>
      <c r="AT150" s="57">
        <v>0.5</v>
      </c>
      <c r="AU150" s="34">
        <v>0.5</v>
      </c>
    </row>
    <row r="151" spans="1:47" x14ac:dyDescent="0.35">
      <c r="A151" s="7" t="s">
        <v>232</v>
      </c>
      <c r="B151" s="479">
        <v>555</v>
      </c>
      <c r="C151" s="43" t="s">
        <v>535</v>
      </c>
      <c r="D151" s="24">
        <v>37500</v>
      </c>
      <c r="E151" s="24">
        <v>37500</v>
      </c>
      <c r="F151" s="30">
        <v>37841</v>
      </c>
      <c r="G151" s="24"/>
      <c r="H151" s="24">
        <v>-341</v>
      </c>
      <c r="I151" s="24">
        <v>0</v>
      </c>
      <c r="K151" s="58">
        <v>3250</v>
      </c>
      <c r="L151" s="57">
        <v>2750</v>
      </c>
      <c r="M151" s="57">
        <v>3250</v>
      </c>
      <c r="N151" s="57">
        <v>3000</v>
      </c>
      <c r="O151" s="57">
        <v>3250</v>
      </c>
      <c r="P151" s="57">
        <v>3000</v>
      </c>
      <c r="Q151" s="57">
        <v>3250</v>
      </c>
      <c r="R151" s="57">
        <v>3250</v>
      </c>
      <c r="S151" s="57">
        <v>3000</v>
      </c>
      <c r="T151" s="57">
        <v>3250</v>
      </c>
      <c r="U151" s="57">
        <v>3000</v>
      </c>
      <c r="V151" s="57">
        <v>3250</v>
      </c>
      <c r="W151" s="58">
        <v>3250</v>
      </c>
      <c r="X151" s="57">
        <v>2750</v>
      </c>
      <c r="Y151" s="57">
        <v>3250</v>
      </c>
      <c r="Z151" s="57">
        <v>3000</v>
      </c>
      <c r="AA151" s="57">
        <v>3250</v>
      </c>
      <c r="AB151" s="57">
        <v>3000</v>
      </c>
      <c r="AC151" s="57">
        <v>3250</v>
      </c>
      <c r="AD151" s="57">
        <v>3250</v>
      </c>
      <c r="AE151" s="57">
        <v>3000</v>
      </c>
      <c r="AF151" s="57">
        <v>3250</v>
      </c>
      <c r="AG151" s="57">
        <v>3000</v>
      </c>
      <c r="AH151" s="1186">
        <v>3250</v>
      </c>
      <c r="AJ151" s="24">
        <v>3214</v>
      </c>
      <c r="AK151" s="57">
        <v>2903</v>
      </c>
      <c r="AL151" s="57">
        <v>3214</v>
      </c>
      <c r="AM151" s="57">
        <v>3110</v>
      </c>
      <c r="AN151" s="57">
        <v>3214</v>
      </c>
      <c r="AO151" s="57">
        <v>3110</v>
      </c>
      <c r="AP151" s="57">
        <v>3214</v>
      </c>
      <c r="AQ151" s="57">
        <v>3214</v>
      </c>
      <c r="AR151" s="57">
        <v>3110</v>
      </c>
      <c r="AS151" s="57">
        <v>3214</v>
      </c>
      <c r="AT151" s="57">
        <v>3110</v>
      </c>
      <c r="AU151" s="34">
        <v>3214</v>
      </c>
    </row>
    <row r="152" spans="1:47" x14ac:dyDescent="0.35">
      <c r="A152" s="7" t="s">
        <v>232</v>
      </c>
      <c r="B152" s="479">
        <v>555</v>
      </c>
      <c r="C152" s="43" t="s">
        <v>536</v>
      </c>
      <c r="D152" s="24">
        <v>37841</v>
      </c>
      <c r="E152" s="24">
        <v>37841</v>
      </c>
      <c r="F152" s="30">
        <v>37500</v>
      </c>
      <c r="G152" s="24"/>
      <c r="H152" s="24">
        <v>341</v>
      </c>
      <c r="I152" s="24">
        <v>0</v>
      </c>
      <c r="K152" s="58">
        <v>3214</v>
      </c>
      <c r="L152" s="57">
        <v>2903</v>
      </c>
      <c r="M152" s="57">
        <v>3214</v>
      </c>
      <c r="N152" s="57">
        <v>3110</v>
      </c>
      <c r="O152" s="57">
        <v>3214</v>
      </c>
      <c r="P152" s="57">
        <v>3110</v>
      </c>
      <c r="Q152" s="57">
        <v>3214</v>
      </c>
      <c r="R152" s="57">
        <v>3214</v>
      </c>
      <c r="S152" s="57">
        <v>3110</v>
      </c>
      <c r="T152" s="57">
        <v>3214</v>
      </c>
      <c r="U152" s="57">
        <v>3110</v>
      </c>
      <c r="V152" s="57">
        <v>3214</v>
      </c>
      <c r="W152" s="58">
        <v>3214</v>
      </c>
      <c r="X152" s="57">
        <v>2903</v>
      </c>
      <c r="Y152" s="57">
        <v>3214</v>
      </c>
      <c r="Z152" s="57">
        <v>3110</v>
      </c>
      <c r="AA152" s="57">
        <v>3214</v>
      </c>
      <c r="AB152" s="57">
        <v>3110</v>
      </c>
      <c r="AC152" s="57">
        <v>3214</v>
      </c>
      <c r="AD152" s="57">
        <v>3214</v>
      </c>
      <c r="AE152" s="57">
        <v>3110</v>
      </c>
      <c r="AF152" s="57">
        <v>3214</v>
      </c>
      <c r="AG152" s="57">
        <v>3110</v>
      </c>
      <c r="AH152" s="1186">
        <v>3214</v>
      </c>
      <c r="AJ152" s="24">
        <v>3250</v>
      </c>
      <c r="AK152" s="57">
        <v>2750</v>
      </c>
      <c r="AL152" s="57">
        <v>3250</v>
      </c>
      <c r="AM152" s="57">
        <v>3000</v>
      </c>
      <c r="AN152" s="57">
        <v>3250</v>
      </c>
      <c r="AO152" s="57">
        <v>3000</v>
      </c>
      <c r="AP152" s="57">
        <v>3250</v>
      </c>
      <c r="AQ152" s="57">
        <v>3250</v>
      </c>
      <c r="AR152" s="57">
        <v>3000</v>
      </c>
      <c r="AS152" s="57">
        <v>3250</v>
      </c>
      <c r="AT152" s="57">
        <v>3000</v>
      </c>
      <c r="AU152" s="34">
        <v>3250</v>
      </c>
    </row>
    <row r="153" spans="1:47" x14ac:dyDescent="0.35">
      <c r="A153" s="7" t="s">
        <v>232</v>
      </c>
      <c r="B153" s="479">
        <v>555</v>
      </c>
      <c r="C153" s="43" t="s">
        <v>537</v>
      </c>
      <c r="D153" s="24">
        <v>0</v>
      </c>
      <c r="E153" s="24">
        <v>0</v>
      </c>
      <c r="F153" s="30">
        <v>107</v>
      </c>
      <c r="G153" s="24"/>
      <c r="H153" s="24">
        <v>-107</v>
      </c>
      <c r="I153" s="24">
        <v>0</v>
      </c>
      <c r="K153" s="58">
        <v>0</v>
      </c>
      <c r="L153" s="57">
        <v>0</v>
      </c>
      <c r="M153" s="57">
        <v>0</v>
      </c>
      <c r="N153" s="57">
        <v>0</v>
      </c>
      <c r="O153" s="57">
        <v>0</v>
      </c>
      <c r="P153" s="57">
        <v>0</v>
      </c>
      <c r="Q153" s="57">
        <v>0</v>
      </c>
      <c r="R153" s="57">
        <v>0</v>
      </c>
      <c r="S153" s="57">
        <v>0</v>
      </c>
      <c r="T153" s="57">
        <v>0</v>
      </c>
      <c r="U153" s="57">
        <v>0</v>
      </c>
      <c r="V153" s="57">
        <v>0</v>
      </c>
      <c r="W153" s="58">
        <v>0</v>
      </c>
      <c r="X153" s="57">
        <v>0</v>
      </c>
      <c r="Y153" s="57">
        <v>0</v>
      </c>
      <c r="Z153" s="57">
        <v>0</v>
      </c>
      <c r="AA153" s="57">
        <v>0</v>
      </c>
      <c r="AB153" s="57">
        <v>0</v>
      </c>
      <c r="AC153" s="57">
        <v>0</v>
      </c>
      <c r="AD153" s="57">
        <v>0</v>
      </c>
      <c r="AE153" s="57">
        <v>0</v>
      </c>
      <c r="AF153" s="57">
        <v>0</v>
      </c>
      <c r="AG153" s="57">
        <v>0</v>
      </c>
      <c r="AH153" s="1186">
        <v>0</v>
      </c>
      <c r="AJ153" s="24">
        <v>15</v>
      </c>
      <c r="AK153" s="57">
        <v>15</v>
      </c>
      <c r="AL153" s="57">
        <v>15</v>
      </c>
      <c r="AM153" s="57">
        <v>15</v>
      </c>
      <c r="AN153" s="57">
        <v>10</v>
      </c>
      <c r="AO153" s="57">
        <v>7</v>
      </c>
      <c r="AP153" s="57">
        <v>4</v>
      </c>
      <c r="AQ153" s="57">
        <v>2</v>
      </c>
      <c r="AR153" s="57">
        <v>1</v>
      </c>
      <c r="AS153" s="57">
        <v>3</v>
      </c>
      <c r="AT153" s="57">
        <v>8</v>
      </c>
      <c r="AU153" s="34">
        <v>12</v>
      </c>
    </row>
    <row r="154" spans="1:47" x14ac:dyDescent="0.35">
      <c r="A154" s="7" t="s">
        <v>232</v>
      </c>
      <c r="B154" s="479">
        <v>555</v>
      </c>
      <c r="C154" s="43" t="s">
        <v>538</v>
      </c>
      <c r="D154" s="24">
        <v>11441</v>
      </c>
      <c r="E154" s="24">
        <v>11441</v>
      </c>
      <c r="F154" s="30">
        <v>11441</v>
      </c>
      <c r="G154" s="24"/>
      <c r="H154" s="24">
        <v>0</v>
      </c>
      <c r="I154" s="24">
        <v>0</v>
      </c>
      <c r="K154" s="58">
        <v>269</v>
      </c>
      <c r="L154" s="57">
        <v>552</v>
      </c>
      <c r="M154" s="57">
        <v>926</v>
      </c>
      <c r="N154" s="57">
        <v>1195</v>
      </c>
      <c r="O154" s="57">
        <v>1405</v>
      </c>
      <c r="P154" s="57">
        <v>1529</v>
      </c>
      <c r="Q154" s="57">
        <v>1667</v>
      </c>
      <c r="R154" s="57">
        <v>1464</v>
      </c>
      <c r="S154" s="57">
        <v>1114</v>
      </c>
      <c r="T154" s="57">
        <v>707</v>
      </c>
      <c r="U154" s="57">
        <v>377</v>
      </c>
      <c r="V154" s="57">
        <v>236</v>
      </c>
      <c r="W154" s="58">
        <v>269</v>
      </c>
      <c r="X154" s="57">
        <v>552</v>
      </c>
      <c r="Y154" s="57">
        <v>926</v>
      </c>
      <c r="Z154" s="57">
        <v>1195</v>
      </c>
      <c r="AA154" s="57">
        <v>1405</v>
      </c>
      <c r="AB154" s="57">
        <v>1529</v>
      </c>
      <c r="AC154" s="57">
        <v>1667</v>
      </c>
      <c r="AD154" s="57">
        <v>1464</v>
      </c>
      <c r="AE154" s="57">
        <v>1114</v>
      </c>
      <c r="AF154" s="57">
        <v>707</v>
      </c>
      <c r="AG154" s="57">
        <v>377</v>
      </c>
      <c r="AH154" s="1186">
        <v>236</v>
      </c>
      <c r="AJ154" s="24">
        <v>269</v>
      </c>
      <c r="AK154" s="57">
        <v>552</v>
      </c>
      <c r="AL154" s="57">
        <v>926</v>
      </c>
      <c r="AM154" s="57">
        <v>1195</v>
      </c>
      <c r="AN154" s="57">
        <v>1405</v>
      </c>
      <c r="AO154" s="57">
        <v>1529</v>
      </c>
      <c r="AP154" s="57">
        <v>1667</v>
      </c>
      <c r="AQ154" s="57">
        <v>1464</v>
      </c>
      <c r="AR154" s="57">
        <v>1114</v>
      </c>
      <c r="AS154" s="57">
        <v>707</v>
      </c>
      <c r="AT154" s="57">
        <v>377</v>
      </c>
      <c r="AU154" s="34">
        <v>236</v>
      </c>
    </row>
    <row r="155" spans="1:47" x14ac:dyDescent="0.35">
      <c r="A155" s="7" t="s">
        <v>232</v>
      </c>
      <c r="B155" s="479">
        <v>555</v>
      </c>
      <c r="C155" s="43" t="s">
        <v>539</v>
      </c>
      <c r="D155" s="24">
        <v>312</v>
      </c>
      <c r="E155" s="24">
        <v>312</v>
      </c>
      <c r="F155" s="30">
        <v>312.1967176</v>
      </c>
      <c r="G155" s="24"/>
      <c r="H155" s="24">
        <v>-0.19671759999999949</v>
      </c>
      <c r="I155" s="24">
        <v>0</v>
      </c>
      <c r="K155" s="58">
        <v>0</v>
      </c>
      <c r="L155" s="57">
        <v>4</v>
      </c>
      <c r="M155" s="57">
        <v>19</v>
      </c>
      <c r="N155" s="57">
        <v>38</v>
      </c>
      <c r="O155" s="57">
        <v>58</v>
      </c>
      <c r="P155" s="57">
        <v>61</v>
      </c>
      <c r="Q155" s="57">
        <v>57</v>
      </c>
      <c r="R155" s="57">
        <v>36</v>
      </c>
      <c r="S155" s="57">
        <v>23</v>
      </c>
      <c r="T155" s="57">
        <v>12</v>
      </c>
      <c r="U155" s="57">
        <v>3</v>
      </c>
      <c r="V155" s="57">
        <v>1</v>
      </c>
      <c r="W155" s="58">
        <v>0</v>
      </c>
      <c r="X155" s="57">
        <v>4</v>
      </c>
      <c r="Y155" s="57">
        <v>19</v>
      </c>
      <c r="Z155" s="57">
        <v>38</v>
      </c>
      <c r="AA155" s="57">
        <v>58</v>
      </c>
      <c r="AB155" s="57">
        <v>61</v>
      </c>
      <c r="AC155" s="57">
        <v>57</v>
      </c>
      <c r="AD155" s="57">
        <v>36</v>
      </c>
      <c r="AE155" s="57">
        <v>23</v>
      </c>
      <c r="AF155" s="57">
        <v>12</v>
      </c>
      <c r="AG155" s="57">
        <v>3</v>
      </c>
      <c r="AH155" s="1186">
        <v>1</v>
      </c>
      <c r="AJ155" s="24">
        <v>0.2509998</v>
      </c>
      <c r="AK155" s="57">
        <v>4.1058940000000002</v>
      </c>
      <c r="AL155" s="57">
        <v>19.246420000000001</v>
      </c>
      <c r="AM155" s="57">
        <v>37.888339999999999</v>
      </c>
      <c r="AN155" s="57">
        <v>58.462609999999998</v>
      </c>
      <c r="AO155" s="57">
        <v>61.095730000000003</v>
      </c>
      <c r="AP155" s="57">
        <v>56.710949999999997</v>
      </c>
      <c r="AQ155" s="57">
        <v>35.750999999999998</v>
      </c>
      <c r="AR155" s="57">
        <v>23.137219999999999</v>
      </c>
      <c r="AS155" s="57">
        <v>11.96308</v>
      </c>
      <c r="AT155" s="57">
        <v>2.6413880000000001</v>
      </c>
      <c r="AU155" s="34">
        <v>0.94308579999999997</v>
      </c>
    </row>
    <row r="156" spans="1:47" x14ac:dyDescent="0.35">
      <c r="A156" s="7" t="s">
        <v>232</v>
      </c>
      <c r="B156" s="479">
        <v>555</v>
      </c>
      <c r="C156" s="43" t="s">
        <v>540</v>
      </c>
      <c r="D156" s="24">
        <v>204</v>
      </c>
      <c r="E156" s="24">
        <v>204</v>
      </c>
      <c r="F156" s="30">
        <v>200.04000000000008</v>
      </c>
      <c r="G156" s="24"/>
      <c r="H156" s="24">
        <v>3.9599999999999227</v>
      </c>
      <c r="I156" s="24">
        <v>0</v>
      </c>
      <c r="K156" s="58">
        <v>17</v>
      </c>
      <c r="L156" s="57">
        <v>17</v>
      </c>
      <c r="M156" s="57">
        <v>17</v>
      </c>
      <c r="N156" s="57">
        <v>17</v>
      </c>
      <c r="O156" s="57">
        <v>17</v>
      </c>
      <c r="P156" s="57">
        <v>17</v>
      </c>
      <c r="Q156" s="57">
        <v>17</v>
      </c>
      <c r="R156" s="57">
        <v>17</v>
      </c>
      <c r="S156" s="57">
        <v>17</v>
      </c>
      <c r="T156" s="57">
        <v>17</v>
      </c>
      <c r="U156" s="57">
        <v>17</v>
      </c>
      <c r="V156" s="57">
        <v>17</v>
      </c>
      <c r="W156" s="58">
        <v>17</v>
      </c>
      <c r="X156" s="57">
        <v>17</v>
      </c>
      <c r="Y156" s="57">
        <v>17</v>
      </c>
      <c r="Z156" s="57">
        <v>17</v>
      </c>
      <c r="AA156" s="57">
        <v>17</v>
      </c>
      <c r="AB156" s="57">
        <v>17</v>
      </c>
      <c r="AC156" s="57">
        <v>17</v>
      </c>
      <c r="AD156" s="57">
        <v>17</v>
      </c>
      <c r="AE156" s="57">
        <v>17</v>
      </c>
      <c r="AF156" s="57">
        <v>17</v>
      </c>
      <c r="AG156" s="57">
        <v>17</v>
      </c>
      <c r="AH156" s="1186">
        <v>17</v>
      </c>
      <c r="AJ156" s="24">
        <v>16.670000000000002</v>
      </c>
      <c r="AK156" s="57">
        <v>16.670000000000002</v>
      </c>
      <c r="AL156" s="57">
        <v>16.670000000000002</v>
      </c>
      <c r="AM156" s="57">
        <v>16.670000000000002</v>
      </c>
      <c r="AN156" s="57">
        <v>16.670000000000002</v>
      </c>
      <c r="AO156" s="57">
        <v>16.670000000000002</v>
      </c>
      <c r="AP156" s="57">
        <v>16.670000000000002</v>
      </c>
      <c r="AQ156" s="57">
        <v>16.670000000000002</v>
      </c>
      <c r="AR156" s="57">
        <v>16.670000000000002</v>
      </c>
      <c r="AS156" s="57">
        <v>16.670000000000002</v>
      </c>
      <c r="AT156" s="57">
        <v>16.670000000000002</v>
      </c>
      <c r="AU156" s="34">
        <v>16.670000000000002</v>
      </c>
    </row>
    <row r="157" spans="1:47" x14ac:dyDescent="0.35">
      <c r="A157" s="7" t="s">
        <v>232</v>
      </c>
      <c r="B157" s="479">
        <v>555</v>
      </c>
      <c r="C157" s="43" t="s">
        <v>541</v>
      </c>
      <c r="D157" s="24">
        <v>11441</v>
      </c>
      <c r="E157" s="24">
        <v>11441</v>
      </c>
      <c r="F157" s="30">
        <v>11441</v>
      </c>
      <c r="G157" s="24"/>
      <c r="H157" s="24">
        <v>0</v>
      </c>
      <c r="I157" s="24">
        <v>0</v>
      </c>
      <c r="K157" s="58">
        <v>269</v>
      </c>
      <c r="L157" s="57">
        <v>552</v>
      </c>
      <c r="M157" s="57">
        <v>926</v>
      </c>
      <c r="N157" s="57">
        <v>1195</v>
      </c>
      <c r="O157" s="57">
        <v>1405</v>
      </c>
      <c r="P157" s="57">
        <v>1529</v>
      </c>
      <c r="Q157" s="57">
        <v>1667</v>
      </c>
      <c r="R157" s="57">
        <v>1464</v>
      </c>
      <c r="S157" s="57">
        <v>1114</v>
      </c>
      <c r="T157" s="57">
        <v>707</v>
      </c>
      <c r="U157" s="57">
        <v>377</v>
      </c>
      <c r="V157" s="57">
        <v>236</v>
      </c>
      <c r="W157" s="58">
        <v>269</v>
      </c>
      <c r="X157" s="57">
        <v>552</v>
      </c>
      <c r="Y157" s="57">
        <v>926</v>
      </c>
      <c r="Z157" s="57">
        <v>1195</v>
      </c>
      <c r="AA157" s="57">
        <v>1405</v>
      </c>
      <c r="AB157" s="57">
        <v>1529</v>
      </c>
      <c r="AC157" s="57">
        <v>1667</v>
      </c>
      <c r="AD157" s="57">
        <v>1464</v>
      </c>
      <c r="AE157" s="57">
        <v>1114</v>
      </c>
      <c r="AF157" s="57">
        <v>707</v>
      </c>
      <c r="AG157" s="57">
        <v>377</v>
      </c>
      <c r="AH157" s="1186">
        <v>236</v>
      </c>
      <c r="AJ157" s="24">
        <v>269</v>
      </c>
      <c r="AK157" s="57">
        <v>552</v>
      </c>
      <c r="AL157" s="57">
        <v>926</v>
      </c>
      <c r="AM157" s="57">
        <v>1195</v>
      </c>
      <c r="AN157" s="57">
        <v>1405</v>
      </c>
      <c r="AO157" s="57">
        <v>1529</v>
      </c>
      <c r="AP157" s="57">
        <v>1667</v>
      </c>
      <c r="AQ157" s="57">
        <v>1464</v>
      </c>
      <c r="AR157" s="57">
        <v>1114</v>
      </c>
      <c r="AS157" s="57">
        <v>707</v>
      </c>
      <c r="AT157" s="57">
        <v>377</v>
      </c>
      <c r="AU157" s="34">
        <v>236</v>
      </c>
    </row>
    <row r="158" spans="1:47" x14ac:dyDescent="0.35">
      <c r="A158" s="7" t="s">
        <v>232</v>
      </c>
      <c r="B158" s="479">
        <v>555</v>
      </c>
      <c r="C158" s="43" t="s">
        <v>542</v>
      </c>
      <c r="D158" s="24">
        <v>4231</v>
      </c>
      <c r="E158" s="24">
        <v>0</v>
      </c>
      <c r="F158" s="30">
        <v>4231</v>
      </c>
      <c r="G158" s="24"/>
      <c r="H158" s="24">
        <v>0</v>
      </c>
      <c r="I158" s="24">
        <v>-4231</v>
      </c>
      <c r="K158" s="58">
        <v>650</v>
      </c>
      <c r="L158" s="57">
        <v>579</v>
      </c>
      <c r="M158" s="57">
        <v>560</v>
      </c>
      <c r="N158" s="57">
        <v>478</v>
      </c>
      <c r="O158" s="57">
        <v>240</v>
      </c>
      <c r="P158" s="57">
        <v>184</v>
      </c>
      <c r="Q158" s="57">
        <v>122</v>
      </c>
      <c r="R158" s="57">
        <v>70</v>
      </c>
      <c r="S158" s="57">
        <v>175</v>
      </c>
      <c r="T158" s="57">
        <v>250</v>
      </c>
      <c r="U158" s="57">
        <v>429</v>
      </c>
      <c r="V158" s="57">
        <v>494</v>
      </c>
      <c r="W158" s="58">
        <v>0</v>
      </c>
      <c r="X158" s="57">
        <v>0</v>
      </c>
      <c r="Y158" s="57">
        <v>0</v>
      </c>
      <c r="Z158" s="57">
        <v>0</v>
      </c>
      <c r="AA158" s="57">
        <v>0</v>
      </c>
      <c r="AB158" s="57">
        <v>0</v>
      </c>
      <c r="AC158" s="57">
        <v>0</v>
      </c>
      <c r="AD158" s="57">
        <v>0</v>
      </c>
      <c r="AE158" s="57">
        <v>0</v>
      </c>
      <c r="AF158" s="57">
        <v>0</v>
      </c>
      <c r="AG158" s="57">
        <v>0</v>
      </c>
      <c r="AH158" s="1186">
        <v>0</v>
      </c>
      <c r="AJ158" s="24">
        <v>650</v>
      </c>
      <c r="AK158" s="57">
        <v>579</v>
      </c>
      <c r="AL158" s="57">
        <v>560</v>
      </c>
      <c r="AM158" s="57">
        <v>478</v>
      </c>
      <c r="AN158" s="57">
        <v>240</v>
      </c>
      <c r="AO158" s="57">
        <v>184</v>
      </c>
      <c r="AP158" s="57">
        <v>122</v>
      </c>
      <c r="AQ158" s="57">
        <v>70</v>
      </c>
      <c r="AR158" s="57">
        <v>175</v>
      </c>
      <c r="AS158" s="57">
        <v>250</v>
      </c>
      <c r="AT158" s="57">
        <v>429</v>
      </c>
      <c r="AU158" s="34">
        <v>494</v>
      </c>
    </row>
    <row r="159" spans="1:47" x14ac:dyDescent="0.35">
      <c r="A159" s="7" t="s">
        <v>232</v>
      </c>
      <c r="B159" s="479">
        <v>555</v>
      </c>
      <c r="C159" s="43" t="s">
        <v>543</v>
      </c>
      <c r="D159" s="24">
        <v>0</v>
      </c>
      <c r="E159" s="24">
        <v>0</v>
      </c>
      <c r="F159" s="30">
        <v>120</v>
      </c>
      <c r="G159" s="24"/>
      <c r="H159" s="24">
        <v>-120</v>
      </c>
      <c r="I159" s="24">
        <v>0</v>
      </c>
      <c r="K159" s="58">
        <v>0</v>
      </c>
      <c r="L159" s="57">
        <v>0</v>
      </c>
      <c r="M159" s="57">
        <v>0</v>
      </c>
      <c r="N159" s="57">
        <v>0</v>
      </c>
      <c r="O159" s="57">
        <v>0</v>
      </c>
      <c r="P159" s="57">
        <v>0</v>
      </c>
      <c r="Q159" s="57">
        <v>0</v>
      </c>
      <c r="R159" s="57">
        <v>0</v>
      </c>
      <c r="S159" s="57">
        <v>0</v>
      </c>
      <c r="T159" s="57">
        <v>0</v>
      </c>
      <c r="U159" s="57">
        <v>0</v>
      </c>
      <c r="V159" s="57">
        <v>0</v>
      </c>
      <c r="W159" s="58">
        <v>0</v>
      </c>
      <c r="X159" s="57">
        <v>0</v>
      </c>
      <c r="Y159" s="57">
        <v>0</v>
      </c>
      <c r="Z159" s="57">
        <v>0</v>
      </c>
      <c r="AA159" s="57">
        <v>0</v>
      </c>
      <c r="AB159" s="57">
        <v>0</v>
      </c>
      <c r="AC159" s="57">
        <v>0</v>
      </c>
      <c r="AD159" s="57">
        <v>0</v>
      </c>
      <c r="AE159" s="57">
        <v>0</v>
      </c>
      <c r="AF159" s="57">
        <v>0</v>
      </c>
      <c r="AG159" s="57">
        <v>0</v>
      </c>
      <c r="AH159" s="1186">
        <v>0</v>
      </c>
      <c r="AJ159" s="24">
        <v>20</v>
      </c>
      <c r="AK159" s="57">
        <v>20</v>
      </c>
      <c r="AL159" s="57">
        <v>20</v>
      </c>
      <c r="AM159" s="57">
        <v>18</v>
      </c>
      <c r="AN159" s="57">
        <v>3</v>
      </c>
      <c r="AO159" s="57">
        <v>0</v>
      </c>
      <c r="AP159" s="57">
        <v>0</v>
      </c>
      <c r="AQ159" s="57">
        <v>0</v>
      </c>
      <c r="AR159" s="57">
        <v>0</v>
      </c>
      <c r="AS159" s="57">
        <v>3</v>
      </c>
      <c r="AT159" s="57">
        <v>16</v>
      </c>
      <c r="AU159" s="34">
        <v>20</v>
      </c>
    </row>
    <row r="160" spans="1:47" x14ac:dyDescent="0.35">
      <c r="A160" s="7" t="s">
        <v>232</v>
      </c>
      <c r="B160" s="479">
        <v>555</v>
      </c>
      <c r="C160" s="43" t="s">
        <v>544</v>
      </c>
      <c r="D160" s="24">
        <v>0</v>
      </c>
      <c r="E160" s="24">
        <v>0</v>
      </c>
      <c r="F160" s="30">
        <v>1203</v>
      </c>
      <c r="G160" s="24"/>
      <c r="H160" s="24">
        <v>-1203</v>
      </c>
      <c r="I160" s="24">
        <v>0</v>
      </c>
      <c r="K160" s="58">
        <v>0</v>
      </c>
      <c r="L160" s="57">
        <v>0</v>
      </c>
      <c r="M160" s="57">
        <v>0</v>
      </c>
      <c r="N160" s="57">
        <v>0</v>
      </c>
      <c r="O160" s="57">
        <v>0</v>
      </c>
      <c r="P160" s="57">
        <v>0</v>
      </c>
      <c r="Q160" s="57">
        <v>0</v>
      </c>
      <c r="R160" s="57">
        <v>0</v>
      </c>
      <c r="S160" s="57">
        <v>0</v>
      </c>
      <c r="T160" s="57">
        <v>0</v>
      </c>
      <c r="U160" s="57">
        <v>0</v>
      </c>
      <c r="V160" s="57">
        <v>0</v>
      </c>
      <c r="W160" s="58">
        <v>0</v>
      </c>
      <c r="X160" s="57">
        <v>0</v>
      </c>
      <c r="Y160" s="57">
        <v>0</v>
      </c>
      <c r="Z160" s="57">
        <v>0</v>
      </c>
      <c r="AA160" s="57">
        <v>0</v>
      </c>
      <c r="AB160" s="57">
        <v>0</v>
      </c>
      <c r="AC160" s="57">
        <v>0</v>
      </c>
      <c r="AD160" s="57">
        <v>0</v>
      </c>
      <c r="AE160" s="57">
        <v>0</v>
      </c>
      <c r="AF160" s="57">
        <v>0</v>
      </c>
      <c r="AG160" s="57">
        <v>0</v>
      </c>
      <c r="AH160" s="1186">
        <v>0</v>
      </c>
      <c r="AJ160" s="24">
        <v>175</v>
      </c>
      <c r="AK160" s="57">
        <v>117</v>
      </c>
      <c r="AL160" s="57">
        <v>166</v>
      </c>
      <c r="AM160" s="57">
        <v>180</v>
      </c>
      <c r="AN160" s="57">
        <v>111</v>
      </c>
      <c r="AO160" s="57">
        <v>56</v>
      </c>
      <c r="AP160" s="57">
        <v>18</v>
      </c>
      <c r="AQ160" s="57">
        <v>0</v>
      </c>
      <c r="AR160" s="57">
        <v>13</v>
      </c>
      <c r="AS160" s="57">
        <v>58</v>
      </c>
      <c r="AT160" s="57">
        <v>158</v>
      </c>
      <c r="AU160" s="34">
        <v>151</v>
      </c>
    </row>
    <row r="161" spans="1:51" ht="15" thickBot="1" x14ac:dyDescent="0.4">
      <c r="A161" s="7" t="s">
        <v>232</v>
      </c>
      <c r="B161" s="479">
        <v>555</v>
      </c>
      <c r="C161" s="43" t="s">
        <v>545</v>
      </c>
      <c r="D161" s="24">
        <v>11441</v>
      </c>
      <c r="E161" s="24">
        <v>11441</v>
      </c>
      <c r="F161" s="30">
        <v>11441</v>
      </c>
      <c r="G161" s="24"/>
      <c r="H161" s="24">
        <v>0</v>
      </c>
      <c r="I161" s="24">
        <v>0</v>
      </c>
      <c r="K161" s="58">
        <v>269</v>
      </c>
      <c r="L161" s="57">
        <v>552</v>
      </c>
      <c r="M161" s="57">
        <v>926</v>
      </c>
      <c r="N161" s="57">
        <v>1195</v>
      </c>
      <c r="O161" s="57">
        <v>1405</v>
      </c>
      <c r="P161" s="57">
        <v>1529</v>
      </c>
      <c r="Q161" s="57">
        <v>1667</v>
      </c>
      <c r="R161" s="57">
        <v>1464</v>
      </c>
      <c r="S161" s="57">
        <v>1114</v>
      </c>
      <c r="T161" s="57">
        <v>707</v>
      </c>
      <c r="U161" s="57">
        <v>377</v>
      </c>
      <c r="V161" s="57">
        <v>236</v>
      </c>
      <c r="W161" s="58">
        <v>269</v>
      </c>
      <c r="X161" s="57">
        <v>552</v>
      </c>
      <c r="Y161" s="57">
        <v>926</v>
      </c>
      <c r="Z161" s="57">
        <v>1195</v>
      </c>
      <c r="AA161" s="57">
        <v>1405</v>
      </c>
      <c r="AB161" s="57">
        <v>1529</v>
      </c>
      <c r="AC161" s="57">
        <v>1667</v>
      </c>
      <c r="AD161" s="57">
        <v>1464</v>
      </c>
      <c r="AE161" s="57">
        <v>1114</v>
      </c>
      <c r="AF161" s="57">
        <v>707</v>
      </c>
      <c r="AG161" s="57">
        <v>377</v>
      </c>
      <c r="AH161" s="1187">
        <v>236</v>
      </c>
      <c r="AJ161" s="24">
        <v>269</v>
      </c>
      <c r="AK161" s="57">
        <v>552</v>
      </c>
      <c r="AL161" s="57">
        <v>926</v>
      </c>
      <c r="AM161" s="57">
        <v>1195</v>
      </c>
      <c r="AN161" s="57">
        <v>1405</v>
      </c>
      <c r="AO161" s="57">
        <v>1529</v>
      </c>
      <c r="AP161" s="57">
        <v>1667</v>
      </c>
      <c r="AQ161" s="57">
        <v>1464</v>
      </c>
      <c r="AR161" s="57">
        <v>1114</v>
      </c>
      <c r="AS161" s="57">
        <v>707</v>
      </c>
      <c r="AT161" s="57">
        <v>377</v>
      </c>
      <c r="AU161" s="34">
        <v>236</v>
      </c>
    </row>
    <row r="162" spans="1:51" ht="15" thickTop="1" x14ac:dyDescent="0.35">
      <c r="A162" s="7" t="s">
        <v>232</v>
      </c>
      <c r="B162" s="479">
        <v>447</v>
      </c>
      <c r="C162" s="43" t="s">
        <v>59</v>
      </c>
      <c r="D162" s="20" t="s">
        <v>757</v>
      </c>
      <c r="E162" s="52" t="s">
        <v>757</v>
      </c>
      <c r="F162" s="52" t="s">
        <v>757</v>
      </c>
      <c r="G162" s="52" t="s">
        <v>757</v>
      </c>
      <c r="H162" s="52" t="s">
        <v>757</v>
      </c>
      <c r="I162" s="290" t="s">
        <v>757</v>
      </c>
      <c r="K162" s="20" t="s">
        <v>757</v>
      </c>
      <c r="L162" s="52" t="s">
        <v>757</v>
      </c>
      <c r="M162" s="52" t="s">
        <v>757</v>
      </c>
      <c r="N162" s="52" t="s">
        <v>757</v>
      </c>
      <c r="O162" s="52" t="s">
        <v>757</v>
      </c>
      <c r="P162" s="52" t="s">
        <v>757</v>
      </c>
      <c r="Q162" s="52" t="s">
        <v>757</v>
      </c>
      <c r="R162" s="52" t="s">
        <v>757</v>
      </c>
      <c r="S162" s="52" t="s">
        <v>757</v>
      </c>
      <c r="T162" s="52" t="s">
        <v>757</v>
      </c>
      <c r="U162" s="52" t="s">
        <v>757</v>
      </c>
      <c r="V162" s="52" t="s">
        <v>757</v>
      </c>
      <c r="W162" s="1425" t="s">
        <v>757</v>
      </c>
      <c r="X162" s="52" t="s">
        <v>757</v>
      </c>
      <c r="Y162" s="52" t="s">
        <v>757</v>
      </c>
      <c r="Z162" s="52" t="s">
        <v>757</v>
      </c>
      <c r="AA162" s="52" t="s">
        <v>757</v>
      </c>
      <c r="AB162" s="52" t="s">
        <v>757</v>
      </c>
      <c r="AC162" s="52" t="s">
        <v>757</v>
      </c>
      <c r="AD162" s="52" t="s">
        <v>757</v>
      </c>
      <c r="AE162" s="52" t="s">
        <v>757</v>
      </c>
      <c r="AF162" s="52" t="s">
        <v>757</v>
      </c>
      <c r="AG162" s="52" t="s">
        <v>757</v>
      </c>
      <c r="AH162" s="290" t="s">
        <v>757</v>
      </c>
      <c r="AJ162" s="25" t="s">
        <v>757</v>
      </c>
      <c r="AK162" s="52" t="s">
        <v>757</v>
      </c>
      <c r="AL162" s="52" t="s">
        <v>757</v>
      </c>
      <c r="AM162" s="52" t="s">
        <v>757</v>
      </c>
      <c r="AN162" s="52" t="s">
        <v>757</v>
      </c>
      <c r="AO162" s="52" t="s">
        <v>757</v>
      </c>
      <c r="AP162" s="52" t="s">
        <v>757</v>
      </c>
      <c r="AQ162" s="52" t="s">
        <v>757</v>
      </c>
      <c r="AR162" s="52" t="s">
        <v>757</v>
      </c>
      <c r="AS162" s="52" t="s">
        <v>757</v>
      </c>
      <c r="AT162" s="52" t="s">
        <v>757</v>
      </c>
      <c r="AU162" s="35" t="s">
        <v>757</v>
      </c>
    </row>
    <row r="163" spans="1:51" x14ac:dyDescent="0.35">
      <c r="A163" s="7" t="s">
        <v>232</v>
      </c>
      <c r="B163" s="479" t="s">
        <v>60</v>
      </c>
      <c r="C163" s="43" t="s">
        <v>61</v>
      </c>
      <c r="D163" s="27" t="s">
        <v>757</v>
      </c>
      <c r="E163" s="53" t="s">
        <v>757</v>
      </c>
      <c r="F163" s="53" t="s">
        <v>757</v>
      </c>
      <c r="G163" s="53" t="s">
        <v>757</v>
      </c>
      <c r="H163" s="53" t="s">
        <v>757</v>
      </c>
      <c r="I163" s="37" t="s">
        <v>757</v>
      </c>
      <c r="K163" s="27" t="s">
        <v>757</v>
      </c>
      <c r="L163" s="53" t="s">
        <v>757</v>
      </c>
      <c r="M163" s="53" t="s">
        <v>757</v>
      </c>
      <c r="N163" s="53" t="s">
        <v>757</v>
      </c>
      <c r="O163" s="53" t="s">
        <v>757</v>
      </c>
      <c r="P163" s="53" t="s">
        <v>757</v>
      </c>
      <c r="Q163" s="53" t="s">
        <v>757</v>
      </c>
      <c r="R163" s="53" t="s">
        <v>757</v>
      </c>
      <c r="S163" s="53" t="s">
        <v>757</v>
      </c>
      <c r="T163" s="53" t="s">
        <v>757</v>
      </c>
      <c r="U163" s="53" t="s">
        <v>757</v>
      </c>
      <c r="V163" s="53" t="s">
        <v>757</v>
      </c>
      <c r="W163" s="1426" t="s">
        <v>757</v>
      </c>
      <c r="X163" s="53" t="s">
        <v>757</v>
      </c>
      <c r="Y163" s="53" t="s">
        <v>757</v>
      </c>
      <c r="Z163" s="53" t="s">
        <v>757</v>
      </c>
      <c r="AA163" s="53" t="s">
        <v>757</v>
      </c>
      <c r="AB163" s="53" t="s">
        <v>757</v>
      </c>
      <c r="AC163" s="53" t="s">
        <v>757</v>
      </c>
      <c r="AD163" s="53" t="s">
        <v>757</v>
      </c>
      <c r="AE163" s="53" t="s">
        <v>757</v>
      </c>
      <c r="AF163" s="53" t="s">
        <v>757</v>
      </c>
      <c r="AG163" s="53" t="s">
        <v>757</v>
      </c>
      <c r="AH163" s="37" t="s">
        <v>757</v>
      </c>
      <c r="AJ163" s="22" t="s">
        <v>757</v>
      </c>
      <c r="AK163" s="53" t="s">
        <v>757</v>
      </c>
      <c r="AL163" s="53" t="s">
        <v>757</v>
      </c>
      <c r="AM163" s="53" t="s">
        <v>757</v>
      </c>
      <c r="AN163" s="53" t="s">
        <v>757</v>
      </c>
      <c r="AO163" s="53" t="s">
        <v>757</v>
      </c>
      <c r="AP163" s="53" t="s">
        <v>757</v>
      </c>
      <c r="AQ163" s="53" t="s">
        <v>757</v>
      </c>
      <c r="AR163" s="53" t="s">
        <v>757</v>
      </c>
      <c r="AS163" s="53" t="s">
        <v>757</v>
      </c>
      <c r="AT163" s="53" t="s">
        <v>757</v>
      </c>
      <c r="AU163" s="32" t="s">
        <v>757</v>
      </c>
    </row>
    <row r="164" spans="1:51" x14ac:dyDescent="0.35">
      <c r="A164" s="7" t="s">
        <v>232</v>
      </c>
      <c r="B164" s="479" t="s">
        <v>60</v>
      </c>
      <c r="C164" s="43" t="s">
        <v>547</v>
      </c>
      <c r="D164" s="27" t="s">
        <v>757</v>
      </c>
      <c r="E164" s="53" t="s">
        <v>757</v>
      </c>
      <c r="F164" s="53" t="s">
        <v>757</v>
      </c>
      <c r="G164" s="53" t="s">
        <v>757</v>
      </c>
      <c r="H164" s="53" t="s">
        <v>757</v>
      </c>
      <c r="I164" s="37" t="s">
        <v>757</v>
      </c>
      <c r="K164" s="27" t="s">
        <v>757</v>
      </c>
      <c r="L164" s="53" t="s">
        <v>757</v>
      </c>
      <c r="M164" s="53" t="s">
        <v>757</v>
      </c>
      <c r="N164" s="53" t="s">
        <v>757</v>
      </c>
      <c r="O164" s="53" t="s">
        <v>757</v>
      </c>
      <c r="P164" s="53" t="s">
        <v>757</v>
      </c>
      <c r="Q164" s="53" t="s">
        <v>757</v>
      </c>
      <c r="R164" s="53" t="s">
        <v>757</v>
      </c>
      <c r="S164" s="53" t="s">
        <v>757</v>
      </c>
      <c r="T164" s="53" t="s">
        <v>757</v>
      </c>
      <c r="U164" s="53" t="s">
        <v>757</v>
      </c>
      <c r="V164" s="53" t="s">
        <v>757</v>
      </c>
      <c r="W164" s="1426" t="s">
        <v>757</v>
      </c>
      <c r="X164" s="53" t="s">
        <v>757</v>
      </c>
      <c r="Y164" s="53" t="s">
        <v>757</v>
      </c>
      <c r="Z164" s="53" t="s">
        <v>757</v>
      </c>
      <c r="AA164" s="53" t="s">
        <v>757</v>
      </c>
      <c r="AB164" s="53" t="s">
        <v>757</v>
      </c>
      <c r="AC164" s="53" t="s">
        <v>757</v>
      </c>
      <c r="AD164" s="53" t="s">
        <v>757</v>
      </c>
      <c r="AE164" s="53" t="s">
        <v>757</v>
      </c>
      <c r="AF164" s="53" t="s">
        <v>757</v>
      </c>
      <c r="AG164" s="53" t="s">
        <v>757</v>
      </c>
      <c r="AH164" s="37" t="s">
        <v>757</v>
      </c>
      <c r="AJ164" s="22" t="s">
        <v>757</v>
      </c>
      <c r="AK164" s="53" t="s">
        <v>757</v>
      </c>
      <c r="AL164" s="53" t="s">
        <v>757</v>
      </c>
      <c r="AM164" s="53" t="s">
        <v>757</v>
      </c>
      <c r="AN164" s="53" t="s">
        <v>757</v>
      </c>
      <c r="AO164" s="53" t="s">
        <v>757</v>
      </c>
      <c r="AP164" s="53" t="s">
        <v>757</v>
      </c>
      <c r="AQ164" s="53" t="s">
        <v>757</v>
      </c>
      <c r="AR164" s="53" t="s">
        <v>757</v>
      </c>
      <c r="AS164" s="53" t="s">
        <v>757</v>
      </c>
      <c r="AT164" s="53" t="s">
        <v>757</v>
      </c>
      <c r="AU164" s="32" t="s">
        <v>757</v>
      </c>
    </row>
    <row r="165" spans="1:51" x14ac:dyDescent="0.35">
      <c r="A165" s="7" t="s">
        <v>232</v>
      </c>
      <c r="B165" s="479">
        <v>447</v>
      </c>
      <c r="C165" s="43" t="s">
        <v>548</v>
      </c>
      <c r="D165" s="27" t="s">
        <v>757</v>
      </c>
      <c r="E165" s="53" t="s">
        <v>757</v>
      </c>
      <c r="F165" s="53" t="s">
        <v>757</v>
      </c>
      <c r="G165" s="53" t="s">
        <v>757</v>
      </c>
      <c r="H165" s="53" t="s">
        <v>757</v>
      </c>
      <c r="I165" s="37" t="s">
        <v>757</v>
      </c>
      <c r="K165" s="27" t="s">
        <v>757</v>
      </c>
      <c r="L165" s="53" t="s">
        <v>757</v>
      </c>
      <c r="M165" s="53" t="s">
        <v>757</v>
      </c>
      <c r="N165" s="53" t="s">
        <v>757</v>
      </c>
      <c r="O165" s="53" t="s">
        <v>757</v>
      </c>
      <c r="P165" s="53" t="s">
        <v>757</v>
      </c>
      <c r="Q165" s="53" t="s">
        <v>757</v>
      </c>
      <c r="R165" s="53" t="s">
        <v>757</v>
      </c>
      <c r="S165" s="53" t="s">
        <v>757</v>
      </c>
      <c r="T165" s="53" t="s">
        <v>757</v>
      </c>
      <c r="U165" s="53" t="s">
        <v>757</v>
      </c>
      <c r="V165" s="53" t="s">
        <v>757</v>
      </c>
      <c r="W165" s="1426" t="s">
        <v>757</v>
      </c>
      <c r="X165" s="53" t="s">
        <v>757</v>
      </c>
      <c r="Y165" s="53" t="s">
        <v>757</v>
      </c>
      <c r="Z165" s="53" t="s">
        <v>757</v>
      </c>
      <c r="AA165" s="53" t="s">
        <v>757</v>
      </c>
      <c r="AB165" s="53" t="s">
        <v>757</v>
      </c>
      <c r="AC165" s="53" t="s">
        <v>757</v>
      </c>
      <c r="AD165" s="53" t="s">
        <v>757</v>
      </c>
      <c r="AE165" s="53" t="s">
        <v>757</v>
      </c>
      <c r="AF165" s="53" t="s">
        <v>757</v>
      </c>
      <c r="AG165" s="53" t="s">
        <v>757</v>
      </c>
      <c r="AH165" s="37" t="s">
        <v>757</v>
      </c>
      <c r="AJ165" s="22" t="s">
        <v>757</v>
      </c>
      <c r="AK165" s="53" t="s">
        <v>757</v>
      </c>
      <c r="AL165" s="53" t="s">
        <v>757</v>
      </c>
      <c r="AM165" s="53" t="s">
        <v>757</v>
      </c>
      <c r="AN165" s="53" t="s">
        <v>757</v>
      </c>
      <c r="AO165" s="53" t="s">
        <v>757</v>
      </c>
      <c r="AP165" s="53" t="s">
        <v>757</v>
      </c>
      <c r="AQ165" s="53" t="s">
        <v>757</v>
      </c>
      <c r="AR165" s="53" t="s">
        <v>757</v>
      </c>
      <c r="AS165" s="53" t="s">
        <v>757</v>
      </c>
      <c r="AT165" s="53" t="s">
        <v>757</v>
      </c>
      <c r="AU165" s="32" t="s">
        <v>757</v>
      </c>
    </row>
    <row r="166" spans="1:51" x14ac:dyDescent="0.35">
      <c r="A166" s="7" t="s">
        <v>232</v>
      </c>
      <c r="B166" s="479" t="s">
        <v>60</v>
      </c>
      <c r="C166" s="43" t="s">
        <v>549</v>
      </c>
      <c r="D166" s="27" t="s">
        <v>757</v>
      </c>
      <c r="E166" s="53" t="s">
        <v>757</v>
      </c>
      <c r="F166" s="53" t="s">
        <v>757</v>
      </c>
      <c r="G166" s="53" t="s">
        <v>757</v>
      </c>
      <c r="H166" s="53" t="s">
        <v>757</v>
      </c>
      <c r="I166" s="37" t="s">
        <v>757</v>
      </c>
      <c r="K166" s="27" t="s">
        <v>757</v>
      </c>
      <c r="L166" s="53" t="s">
        <v>757</v>
      </c>
      <c r="M166" s="53" t="s">
        <v>757</v>
      </c>
      <c r="N166" s="53" t="s">
        <v>757</v>
      </c>
      <c r="O166" s="53" t="s">
        <v>757</v>
      </c>
      <c r="P166" s="53" t="s">
        <v>757</v>
      </c>
      <c r="Q166" s="53" t="s">
        <v>757</v>
      </c>
      <c r="R166" s="53" t="s">
        <v>757</v>
      </c>
      <c r="S166" s="53" t="s">
        <v>757</v>
      </c>
      <c r="T166" s="53" t="s">
        <v>757</v>
      </c>
      <c r="U166" s="53" t="s">
        <v>757</v>
      </c>
      <c r="V166" s="53" t="s">
        <v>757</v>
      </c>
      <c r="W166" s="1426" t="s">
        <v>757</v>
      </c>
      <c r="X166" s="53" t="s">
        <v>757</v>
      </c>
      <c r="Y166" s="53" t="s">
        <v>757</v>
      </c>
      <c r="Z166" s="53" t="s">
        <v>757</v>
      </c>
      <c r="AA166" s="53" t="s">
        <v>757</v>
      </c>
      <c r="AB166" s="53" t="s">
        <v>757</v>
      </c>
      <c r="AC166" s="53" t="s">
        <v>757</v>
      </c>
      <c r="AD166" s="53" t="s">
        <v>757</v>
      </c>
      <c r="AE166" s="53" t="s">
        <v>757</v>
      </c>
      <c r="AF166" s="53" t="s">
        <v>757</v>
      </c>
      <c r="AG166" s="53" t="s">
        <v>757</v>
      </c>
      <c r="AH166" s="37" t="s">
        <v>757</v>
      </c>
      <c r="AJ166" s="22" t="s">
        <v>757</v>
      </c>
      <c r="AK166" s="53" t="s">
        <v>757</v>
      </c>
      <c r="AL166" s="53" t="s">
        <v>757</v>
      </c>
      <c r="AM166" s="53" t="s">
        <v>757</v>
      </c>
      <c r="AN166" s="53" t="s">
        <v>757</v>
      </c>
      <c r="AO166" s="53" t="s">
        <v>757</v>
      </c>
      <c r="AP166" s="53" t="s">
        <v>757</v>
      </c>
      <c r="AQ166" s="53" t="s">
        <v>757</v>
      </c>
      <c r="AR166" s="53" t="s">
        <v>757</v>
      </c>
      <c r="AS166" s="53" t="s">
        <v>757</v>
      </c>
      <c r="AT166" s="53" t="s">
        <v>757</v>
      </c>
      <c r="AU166" s="32" t="s">
        <v>757</v>
      </c>
    </row>
    <row r="167" spans="1:51" x14ac:dyDescent="0.35">
      <c r="A167" s="7" t="s">
        <v>232</v>
      </c>
      <c r="B167" s="479">
        <v>447</v>
      </c>
      <c r="C167" s="43" t="s">
        <v>550</v>
      </c>
      <c r="D167" s="27" t="s">
        <v>757</v>
      </c>
      <c r="E167" s="53" t="s">
        <v>757</v>
      </c>
      <c r="F167" s="53" t="s">
        <v>757</v>
      </c>
      <c r="G167" s="53" t="s">
        <v>757</v>
      </c>
      <c r="H167" s="53" t="s">
        <v>757</v>
      </c>
      <c r="I167" s="37" t="s">
        <v>757</v>
      </c>
      <c r="K167" s="27" t="s">
        <v>757</v>
      </c>
      <c r="L167" s="53" t="s">
        <v>757</v>
      </c>
      <c r="M167" s="53" t="s">
        <v>757</v>
      </c>
      <c r="N167" s="53" t="s">
        <v>757</v>
      </c>
      <c r="O167" s="53" t="s">
        <v>757</v>
      </c>
      <c r="P167" s="53" t="s">
        <v>757</v>
      </c>
      <c r="Q167" s="53" t="s">
        <v>757</v>
      </c>
      <c r="R167" s="53" t="s">
        <v>757</v>
      </c>
      <c r="S167" s="53" t="s">
        <v>757</v>
      </c>
      <c r="T167" s="53" t="s">
        <v>757</v>
      </c>
      <c r="U167" s="53" t="s">
        <v>757</v>
      </c>
      <c r="V167" s="53" t="s">
        <v>757</v>
      </c>
      <c r="W167" s="1426" t="s">
        <v>757</v>
      </c>
      <c r="X167" s="53" t="s">
        <v>757</v>
      </c>
      <c r="Y167" s="53" t="s">
        <v>757</v>
      </c>
      <c r="Z167" s="53" t="s">
        <v>757</v>
      </c>
      <c r="AA167" s="53" t="s">
        <v>757</v>
      </c>
      <c r="AB167" s="53" t="s">
        <v>757</v>
      </c>
      <c r="AC167" s="53" t="s">
        <v>757</v>
      </c>
      <c r="AD167" s="53" t="s">
        <v>757</v>
      </c>
      <c r="AE167" s="53" t="s">
        <v>757</v>
      </c>
      <c r="AF167" s="53" t="s">
        <v>757</v>
      </c>
      <c r="AG167" s="53" t="s">
        <v>757</v>
      </c>
      <c r="AH167" s="37" t="s">
        <v>757</v>
      </c>
      <c r="AJ167" s="22" t="s">
        <v>757</v>
      </c>
      <c r="AK167" s="53" t="s">
        <v>757</v>
      </c>
      <c r="AL167" s="53" t="s">
        <v>757</v>
      </c>
      <c r="AM167" s="53" t="s">
        <v>757</v>
      </c>
      <c r="AN167" s="53" t="s">
        <v>757</v>
      </c>
      <c r="AO167" s="53" t="s">
        <v>757</v>
      </c>
      <c r="AP167" s="53" t="s">
        <v>757</v>
      </c>
      <c r="AQ167" s="53" t="s">
        <v>757</v>
      </c>
      <c r="AR167" s="53" t="s">
        <v>757</v>
      </c>
      <c r="AS167" s="53" t="s">
        <v>757</v>
      </c>
      <c r="AT167" s="53" t="s">
        <v>757</v>
      </c>
      <c r="AU167" s="32" t="s">
        <v>757</v>
      </c>
    </row>
    <row r="168" spans="1:51" ht="15" thickBot="1" x14ac:dyDescent="0.4">
      <c r="A168" s="6" t="s">
        <v>232</v>
      </c>
      <c r="B168" s="12"/>
      <c r="C168" s="13" t="s">
        <v>33</v>
      </c>
      <c r="D168" s="62" t="s">
        <v>757</v>
      </c>
      <c r="E168" s="63" t="s">
        <v>757</v>
      </c>
      <c r="F168" s="63" t="s">
        <v>757</v>
      </c>
      <c r="G168" s="63" t="s">
        <v>757</v>
      </c>
      <c r="H168" s="63" t="s">
        <v>757</v>
      </c>
      <c r="I168" s="293" t="s">
        <v>757</v>
      </c>
      <c r="K168" s="62" t="s">
        <v>757</v>
      </c>
      <c r="L168" s="63" t="s">
        <v>757</v>
      </c>
      <c r="M168" s="63" t="s">
        <v>757</v>
      </c>
      <c r="N168" s="63" t="s">
        <v>757</v>
      </c>
      <c r="O168" s="63" t="s">
        <v>757</v>
      </c>
      <c r="P168" s="63" t="s">
        <v>757</v>
      </c>
      <c r="Q168" s="63" t="s">
        <v>757</v>
      </c>
      <c r="R168" s="63" t="s">
        <v>757</v>
      </c>
      <c r="S168" s="63" t="s">
        <v>757</v>
      </c>
      <c r="T168" s="63" t="s">
        <v>757</v>
      </c>
      <c r="U168" s="63" t="s">
        <v>757</v>
      </c>
      <c r="V168" s="63" t="s">
        <v>757</v>
      </c>
      <c r="W168" s="1427" t="s">
        <v>757</v>
      </c>
      <c r="X168" s="63" t="s">
        <v>757</v>
      </c>
      <c r="Y168" s="63" t="s">
        <v>757</v>
      </c>
      <c r="Z168" s="63" t="s">
        <v>757</v>
      </c>
      <c r="AA168" s="63" t="s">
        <v>757</v>
      </c>
      <c r="AB168" s="63" t="s">
        <v>757</v>
      </c>
      <c r="AC168" s="63" t="s">
        <v>757</v>
      </c>
      <c r="AD168" s="63" t="s">
        <v>757</v>
      </c>
      <c r="AE168" s="63" t="s">
        <v>757</v>
      </c>
      <c r="AF168" s="63" t="s">
        <v>757</v>
      </c>
      <c r="AG168" s="63" t="s">
        <v>757</v>
      </c>
      <c r="AH168" s="293" t="s">
        <v>757</v>
      </c>
      <c r="AJ168" s="29" t="s">
        <v>757</v>
      </c>
      <c r="AK168" s="63" t="s">
        <v>757</v>
      </c>
      <c r="AL168" s="63" t="s">
        <v>757</v>
      </c>
      <c r="AM168" s="63" t="s">
        <v>757</v>
      </c>
      <c r="AN168" s="63" t="s">
        <v>757</v>
      </c>
      <c r="AO168" s="63" t="s">
        <v>757</v>
      </c>
      <c r="AP168" s="63" t="s">
        <v>757</v>
      </c>
      <c r="AQ168" s="63" t="s">
        <v>757</v>
      </c>
      <c r="AR168" s="63" t="s">
        <v>757</v>
      </c>
      <c r="AS168" s="63" t="s">
        <v>757</v>
      </c>
      <c r="AT168" s="63" t="s">
        <v>757</v>
      </c>
      <c r="AU168" s="39" t="s">
        <v>757</v>
      </c>
    </row>
    <row r="169" spans="1:51" ht="15" thickTop="1" x14ac:dyDescent="0.35">
      <c r="A169" s="506"/>
      <c r="B169" s="507" t="s">
        <v>35</v>
      </c>
      <c r="J169" s="502"/>
      <c r="K169" s="324"/>
      <c r="L169" s="324"/>
      <c r="M169" s="324"/>
      <c r="N169" s="324"/>
      <c r="O169" s="324"/>
      <c r="P169" s="324"/>
      <c r="Q169" s="324"/>
      <c r="R169" s="324"/>
      <c r="S169" s="324"/>
      <c r="T169" s="324"/>
      <c r="U169" s="324"/>
      <c r="V169" s="324"/>
      <c r="W169" s="324"/>
      <c r="X169" s="324"/>
      <c r="Y169" s="324"/>
      <c r="Z169" s="324"/>
      <c r="AA169" s="324"/>
      <c r="AB169" s="324"/>
      <c r="AC169" s="324"/>
      <c r="AD169" s="324"/>
      <c r="AE169" s="324"/>
      <c r="AF169" s="324"/>
      <c r="AG169" s="324"/>
      <c r="AH169" s="324"/>
    </row>
    <row r="170" spans="1:51" x14ac:dyDescent="0.35">
      <c r="A170" s="475" t="s">
        <v>712</v>
      </c>
      <c r="B170" s="8"/>
      <c r="AI170" s="997"/>
      <c r="AJ170" s="997"/>
      <c r="AK170" s="997"/>
      <c r="AL170" s="997"/>
      <c r="AM170" s="997"/>
      <c r="AN170" s="997"/>
      <c r="AO170" s="997"/>
      <c r="AP170" s="997"/>
      <c r="AQ170" s="997"/>
      <c r="AR170" s="997"/>
      <c r="AS170" s="997"/>
      <c r="AT170" s="997"/>
      <c r="AU170" s="997"/>
      <c r="AV170" s="997"/>
      <c r="AW170" s="997"/>
      <c r="AX170" s="997"/>
      <c r="AY170" s="997"/>
    </row>
    <row r="171" spans="1:51" x14ac:dyDescent="0.35">
      <c r="A171" s="476" t="s">
        <v>711</v>
      </c>
      <c r="B171" s="8"/>
      <c r="AI171" s="998"/>
      <c r="AJ171" s="998"/>
      <c r="AK171" s="998"/>
      <c r="AL171" s="998"/>
      <c r="AM171" s="998"/>
      <c r="AN171" s="998"/>
      <c r="AO171" s="998"/>
      <c r="AP171" s="998"/>
      <c r="AQ171" s="998"/>
      <c r="AR171" s="998"/>
      <c r="AS171" s="998"/>
      <c r="AT171" s="998"/>
      <c r="AU171" s="998"/>
      <c r="AV171" s="998"/>
      <c r="AW171" s="998"/>
      <c r="AX171" s="998"/>
      <c r="AY171" s="998"/>
    </row>
    <row r="172" spans="1:51" x14ac:dyDescent="0.35">
      <c r="K172" s="505">
        <v>60200</v>
      </c>
      <c r="L172" s="505">
        <v>55200</v>
      </c>
      <c r="M172" s="505">
        <v>60200</v>
      </c>
      <c r="N172" s="505">
        <v>64400</v>
      </c>
      <c r="O172" s="505">
        <v>66200</v>
      </c>
      <c r="P172" s="505">
        <v>64000</v>
      </c>
      <c r="Q172" s="505">
        <v>76600</v>
      </c>
      <c r="R172" s="505">
        <v>76600</v>
      </c>
      <c r="S172" s="505">
        <v>74000</v>
      </c>
      <c r="T172" s="505">
        <v>80400</v>
      </c>
      <c r="U172" s="505">
        <v>74400</v>
      </c>
      <c r="V172" s="505">
        <v>78800</v>
      </c>
      <c r="AI172" s="999"/>
      <c r="AJ172" s="505">
        <v>0</v>
      </c>
      <c r="AK172" s="505">
        <v>0</v>
      </c>
      <c r="AL172" s="505">
        <v>0</v>
      </c>
      <c r="AM172" s="505">
        <v>0</v>
      </c>
      <c r="AN172" s="505">
        <v>0</v>
      </c>
      <c r="AO172" s="505">
        <v>0</v>
      </c>
      <c r="AP172" s="505">
        <v>0</v>
      </c>
      <c r="AQ172" s="505">
        <v>0</v>
      </c>
      <c r="AR172" s="505">
        <v>0</v>
      </c>
      <c r="AS172" s="505">
        <v>43200</v>
      </c>
      <c r="AT172" s="505">
        <v>40000</v>
      </c>
      <c r="AU172" s="505">
        <v>77200</v>
      </c>
      <c r="AV172" s="999"/>
      <c r="AW172" s="999"/>
      <c r="AX172" s="999"/>
      <c r="AY172" s="999"/>
    </row>
    <row r="173" spans="1:51" x14ac:dyDescent="0.35">
      <c r="I173" s="79">
        <v>74955850</v>
      </c>
      <c r="K173" s="505">
        <v>60200</v>
      </c>
      <c r="L173" s="505">
        <v>55200</v>
      </c>
      <c r="M173" s="505">
        <v>60200</v>
      </c>
      <c r="N173" s="505">
        <v>64400</v>
      </c>
      <c r="O173" s="505">
        <v>66200</v>
      </c>
      <c r="P173" s="505">
        <v>64000</v>
      </c>
      <c r="Q173" s="505">
        <v>76600</v>
      </c>
      <c r="R173" s="505">
        <v>76600</v>
      </c>
      <c r="S173" s="505">
        <v>74000</v>
      </c>
      <c r="T173" s="505">
        <v>37200</v>
      </c>
      <c r="U173" s="505">
        <v>34400</v>
      </c>
      <c r="V173" s="505">
        <v>1600</v>
      </c>
      <c r="AI173" s="999"/>
      <c r="AJ173" s="999"/>
      <c r="AK173" s="999"/>
      <c r="AL173" s="999"/>
      <c r="AM173" s="999"/>
      <c r="AN173" s="999"/>
      <c r="AO173" s="999"/>
      <c r="AP173" s="999"/>
      <c r="AQ173" s="999"/>
      <c r="AR173" s="999"/>
      <c r="AS173" s="999"/>
      <c r="AT173" s="999"/>
      <c r="AU173" s="999"/>
      <c r="AV173" s="999"/>
      <c r="AW173" s="999"/>
      <c r="AX173" s="999"/>
      <c r="AY173" s="999"/>
    </row>
    <row r="174" spans="1:51" x14ac:dyDescent="0.35">
      <c r="I174" s="504">
        <v>47451588</v>
      </c>
      <c r="K174" s="1689">
        <v>6583472</v>
      </c>
      <c r="L174" s="1689">
        <v>5391936</v>
      </c>
      <c r="M174" s="1689">
        <v>3477152</v>
      </c>
      <c r="N174" s="1689">
        <v>2622368</v>
      </c>
      <c r="O174" s="1689">
        <v>1711932</v>
      </c>
      <c r="P174" s="1689">
        <v>3113600</v>
      </c>
      <c r="Q174" s="1689">
        <v>5856070</v>
      </c>
      <c r="R174" s="1689">
        <v>6507170</v>
      </c>
      <c r="S174" s="1689">
        <v>6016940</v>
      </c>
      <c r="T174" s="1689">
        <v>3047052</v>
      </c>
      <c r="U174" s="1689">
        <v>2963560</v>
      </c>
      <c r="V174" s="1689">
        <v>160336</v>
      </c>
    </row>
    <row r="175" spans="1:51" x14ac:dyDescent="0.35">
      <c r="K175" s="505"/>
      <c r="L175" s="505"/>
      <c r="M175" s="505"/>
      <c r="N175" s="505"/>
      <c r="O175" s="505"/>
      <c r="P175" s="505"/>
      <c r="Q175" s="505"/>
      <c r="R175" s="505"/>
      <c r="S175" s="505"/>
      <c r="T175" s="505"/>
      <c r="U175" s="505"/>
      <c r="V175" s="505"/>
    </row>
    <row r="176" spans="1:51" x14ac:dyDescent="0.35">
      <c r="I176" s="79">
        <v>27504262</v>
      </c>
    </row>
  </sheetData>
  <mergeCells count="2">
    <mergeCell ref="AJ6:AU6"/>
    <mergeCell ref="K6:AH6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G55"/>
  <sheetViews>
    <sheetView zoomScale="80" zoomScaleNormal="80" workbookViewId="0">
      <selection activeCell="C3" sqref="C3"/>
    </sheetView>
  </sheetViews>
  <sheetFormatPr defaultRowHeight="14.5" x14ac:dyDescent="0.35"/>
  <cols>
    <col min="1" max="1" width="9.1796875" customWidth="1"/>
    <col min="2" max="2" width="48" bestFit="1" customWidth="1"/>
    <col min="3" max="5" width="10.7265625" bestFit="1" customWidth="1"/>
    <col min="6" max="6" width="2.7265625" style="1" customWidth="1"/>
    <col min="7" max="8" width="11.54296875" bestFit="1" customWidth="1"/>
    <col min="9" max="9" width="5" customWidth="1"/>
    <col min="10" max="12" width="9.54296875" bestFit="1" customWidth="1"/>
    <col min="13" max="19" width="8.81640625" bestFit="1" customWidth="1"/>
    <col min="20" max="24" width="9.54296875" bestFit="1" customWidth="1"/>
    <col min="25" max="26" width="8.81640625" bestFit="1" customWidth="1"/>
    <col min="27" max="27" width="8.81640625" customWidth="1"/>
    <col min="28" max="31" width="8.81640625" bestFit="1" customWidth="1"/>
    <col min="32" max="33" width="9.54296875" bestFit="1" customWidth="1"/>
  </cols>
  <sheetData>
    <row r="1" spans="1:33" ht="18.5" x14ac:dyDescent="0.45">
      <c r="A1" s="2" t="s">
        <v>52</v>
      </c>
      <c r="B1" s="40"/>
    </row>
    <row r="2" spans="1:33" ht="15.5" x14ac:dyDescent="0.35">
      <c r="A2" s="252" t="s">
        <v>741</v>
      </c>
      <c r="B2" s="41"/>
    </row>
    <row r="3" spans="1:33" ht="21" x14ac:dyDescent="0.5">
      <c r="A3" s="3" t="s">
        <v>72</v>
      </c>
      <c r="B3" s="42"/>
      <c r="C3" s="1729" t="s">
        <v>700</v>
      </c>
      <c r="D3" s="1729"/>
      <c r="K3" s="1692" t="s">
        <v>760</v>
      </c>
    </row>
    <row r="4" spans="1:33" s="43" customFormat="1" x14ac:dyDescent="0.35">
      <c r="A4" s="485"/>
      <c r="B4" s="42"/>
      <c r="F4" s="44"/>
    </row>
    <row r="5" spans="1:33" s="43" customFormat="1" x14ac:dyDescent="0.35">
      <c r="A5" s="485"/>
      <c r="B5" s="42"/>
      <c r="F5" s="44"/>
    </row>
    <row r="6" spans="1:33" s="158" customFormat="1" ht="44" thickBot="1" x14ac:dyDescent="0.4">
      <c r="A6" s="1181" t="s">
        <v>55</v>
      </c>
      <c r="B6" s="1182" t="s">
        <v>56</v>
      </c>
      <c r="C6" s="486">
        <v>2025</v>
      </c>
      <c r="D6" s="486">
        <v>2026</v>
      </c>
      <c r="E6" s="487" t="s">
        <v>722</v>
      </c>
      <c r="F6" s="1597"/>
      <c r="G6" s="1596" t="s">
        <v>715</v>
      </c>
      <c r="H6" s="1596" t="s">
        <v>716</v>
      </c>
      <c r="J6" s="294">
        <v>45658</v>
      </c>
      <c r="K6" s="295">
        <v>45689</v>
      </c>
      <c r="L6" s="295">
        <v>45717</v>
      </c>
      <c r="M6" s="295">
        <v>45748</v>
      </c>
      <c r="N6" s="295">
        <v>45778</v>
      </c>
      <c r="O6" s="295">
        <v>45809</v>
      </c>
      <c r="P6" s="295">
        <v>45839</v>
      </c>
      <c r="Q6" s="295">
        <v>45870</v>
      </c>
      <c r="R6" s="295">
        <v>45901</v>
      </c>
      <c r="S6" s="295">
        <v>45931</v>
      </c>
      <c r="T6" s="295">
        <v>45962</v>
      </c>
      <c r="U6" s="295">
        <v>45992</v>
      </c>
      <c r="V6" s="294">
        <v>46023</v>
      </c>
      <c r="W6" s="295">
        <v>46054</v>
      </c>
      <c r="X6" s="295">
        <v>46082</v>
      </c>
      <c r="Y6" s="295">
        <v>46113</v>
      </c>
      <c r="Z6" s="295">
        <v>46143</v>
      </c>
      <c r="AA6" s="295">
        <v>46174</v>
      </c>
      <c r="AB6" s="295">
        <v>46204</v>
      </c>
      <c r="AC6" s="295">
        <v>46235</v>
      </c>
      <c r="AD6" s="295">
        <v>46266</v>
      </c>
      <c r="AE6" s="295">
        <v>46296</v>
      </c>
      <c r="AF6" s="295">
        <v>46327</v>
      </c>
      <c r="AG6" s="296">
        <v>46357</v>
      </c>
    </row>
    <row r="7" spans="1:33" s="43" customFormat="1" ht="15" thickTop="1" x14ac:dyDescent="0.35">
      <c r="A7" s="509">
        <v>501</v>
      </c>
      <c r="B7" s="43" t="s">
        <v>73</v>
      </c>
      <c r="C7" s="594" t="s">
        <v>757</v>
      </c>
      <c r="D7" s="595" t="s">
        <v>757</v>
      </c>
      <c r="E7" s="595" t="s">
        <v>757</v>
      </c>
      <c r="F7" s="1598"/>
      <c r="G7" s="595" t="s">
        <v>757</v>
      </c>
      <c r="H7" s="596" t="s">
        <v>757</v>
      </c>
      <c r="I7" s="79"/>
      <c r="J7" s="594" t="s">
        <v>757</v>
      </c>
      <c r="K7" s="595" t="s">
        <v>757</v>
      </c>
      <c r="L7" s="595" t="s">
        <v>757</v>
      </c>
      <c r="M7" s="595" t="s">
        <v>757</v>
      </c>
      <c r="N7" s="595" t="s">
        <v>757</v>
      </c>
      <c r="O7" s="595" t="s">
        <v>757</v>
      </c>
      <c r="P7" s="595" t="s">
        <v>757</v>
      </c>
      <c r="Q7" s="595" t="s">
        <v>757</v>
      </c>
      <c r="R7" s="595" t="s">
        <v>757</v>
      </c>
      <c r="S7" s="595" t="s">
        <v>757</v>
      </c>
      <c r="T7" s="595" t="s">
        <v>757</v>
      </c>
      <c r="U7" s="595" t="s">
        <v>757</v>
      </c>
      <c r="V7" s="1266" t="s">
        <v>757</v>
      </c>
      <c r="W7" s="595" t="s">
        <v>757</v>
      </c>
      <c r="X7" s="595" t="s">
        <v>757</v>
      </c>
      <c r="Y7" s="595" t="s">
        <v>757</v>
      </c>
      <c r="Z7" s="595" t="s">
        <v>757</v>
      </c>
      <c r="AA7" s="595" t="s">
        <v>757</v>
      </c>
      <c r="AB7" s="595" t="s">
        <v>757</v>
      </c>
      <c r="AC7" s="595" t="s">
        <v>757</v>
      </c>
      <c r="AD7" s="595" t="s">
        <v>757</v>
      </c>
      <c r="AE7" s="595" t="s">
        <v>757</v>
      </c>
      <c r="AF7" s="595" t="s">
        <v>757</v>
      </c>
      <c r="AG7" s="596" t="s">
        <v>757</v>
      </c>
    </row>
    <row r="8" spans="1:33" s="43" customFormat="1" x14ac:dyDescent="0.35">
      <c r="A8" s="509">
        <v>555</v>
      </c>
      <c r="B8" s="43" t="s">
        <v>63</v>
      </c>
      <c r="C8" s="597" t="s">
        <v>757</v>
      </c>
      <c r="D8" s="598" t="s">
        <v>757</v>
      </c>
      <c r="E8" s="598" t="s">
        <v>757</v>
      </c>
      <c r="F8" s="534"/>
      <c r="G8" s="598" t="s">
        <v>757</v>
      </c>
      <c r="H8" s="599" t="s">
        <v>757</v>
      </c>
      <c r="I8" s="79"/>
      <c r="J8" s="597" t="s">
        <v>757</v>
      </c>
      <c r="K8" s="598" t="s">
        <v>757</v>
      </c>
      <c r="L8" s="598" t="s">
        <v>757</v>
      </c>
      <c r="M8" s="598" t="s">
        <v>757</v>
      </c>
      <c r="N8" s="598" t="s">
        <v>757</v>
      </c>
      <c r="O8" s="598" t="s">
        <v>757</v>
      </c>
      <c r="P8" s="598" t="s">
        <v>757</v>
      </c>
      <c r="Q8" s="598" t="s">
        <v>757</v>
      </c>
      <c r="R8" s="598" t="s">
        <v>757</v>
      </c>
      <c r="S8" s="598" t="s">
        <v>757</v>
      </c>
      <c r="T8" s="598" t="s">
        <v>757</v>
      </c>
      <c r="U8" s="598" t="s">
        <v>757</v>
      </c>
      <c r="V8" s="1267" t="s">
        <v>757</v>
      </c>
      <c r="W8" s="598" t="s">
        <v>757</v>
      </c>
      <c r="X8" s="598" t="s">
        <v>757</v>
      </c>
      <c r="Y8" s="598" t="s">
        <v>757</v>
      </c>
      <c r="Z8" s="598" t="s">
        <v>757</v>
      </c>
      <c r="AA8" s="598" t="s">
        <v>757</v>
      </c>
      <c r="AB8" s="598" t="s">
        <v>757</v>
      </c>
      <c r="AC8" s="598" t="s">
        <v>757</v>
      </c>
      <c r="AD8" s="598" t="s">
        <v>757</v>
      </c>
      <c r="AE8" s="598" t="s">
        <v>757</v>
      </c>
      <c r="AF8" s="598" t="s">
        <v>757</v>
      </c>
      <c r="AG8" s="599" t="s">
        <v>757</v>
      </c>
    </row>
    <row r="9" spans="1:33" s="43" customFormat="1" x14ac:dyDescent="0.35">
      <c r="A9" s="510" t="s">
        <v>57</v>
      </c>
      <c r="B9" s="43" t="s">
        <v>43</v>
      </c>
      <c r="C9" s="237" t="s">
        <v>757</v>
      </c>
      <c r="D9" s="74" t="s">
        <v>757</v>
      </c>
      <c r="E9" s="74" t="s">
        <v>757</v>
      </c>
      <c r="F9" s="911"/>
      <c r="G9" s="74" t="s">
        <v>757</v>
      </c>
      <c r="H9" s="75" t="s">
        <v>757</v>
      </c>
      <c r="I9" s="79"/>
      <c r="J9" s="597" t="s">
        <v>757</v>
      </c>
      <c r="K9" s="74" t="s">
        <v>757</v>
      </c>
      <c r="L9" s="74" t="s">
        <v>757</v>
      </c>
      <c r="M9" s="74" t="s">
        <v>757</v>
      </c>
      <c r="N9" s="74" t="s">
        <v>757</v>
      </c>
      <c r="O9" s="74" t="s">
        <v>757</v>
      </c>
      <c r="P9" s="74" t="s">
        <v>757</v>
      </c>
      <c r="Q9" s="74" t="s">
        <v>757</v>
      </c>
      <c r="R9" s="74" t="s">
        <v>757</v>
      </c>
      <c r="S9" s="74" t="s">
        <v>757</v>
      </c>
      <c r="T9" s="74" t="s">
        <v>757</v>
      </c>
      <c r="U9" s="74" t="s">
        <v>757</v>
      </c>
      <c r="V9" s="1267" t="s">
        <v>757</v>
      </c>
      <c r="W9" s="74" t="s">
        <v>757</v>
      </c>
      <c r="X9" s="74" t="s">
        <v>757</v>
      </c>
      <c r="Y9" s="74" t="s">
        <v>757</v>
      </c>
      <c r="Z9" s="74" t="s">
        <v>757</v>
      </c>
      <c r="AA9" s="74" t="s">
        <v>757</v>
      </c>
      <c r="AB9" s="74" t="s">
        <v>757</v>
      </c>
      <c r="AC9" s="74" t="s">
        <v>757</v>
      </c>
      <c r="AD9" s="74" t="s">
        <v>757</v>
      </c>
      <c r="AE9" s="74" t="s">
        <v>757</v>
      </c>
      <c r="AF9" s="74" t="s">
        <v>757</v>
      </c>
      <c r="AG9" s="75" t="s">
        <v>757</v>
      </c>
    </row>
    <row r="10" spans="1:33" s="43" customFormat="1" x14ac:dyDescent="0.35">
      <c r="A10" s="511" t="s">
        <v>57</v>
      </c>
      <c r="B10" s="43" t="s">
        <v>31</v>
      </c>
      <c r="C10" s="237" t="s">
        <v>757</v>
      </c>
      <c r="D10" s="74" t="s">
        <v>757</v>
      </c>
      <c r="E10" s="74" t="s">
        <v>757</v>
      </c>
      <c r="F10" s="911"/>
      <c r="G10" s="74" t="s">
        <v>757</v>
      </c>
      <c r="H10" s="75" t="s">
        <v>757</v>
      </c>
      <c r="I10" s="79"/>
      <c r="J10" s="237" t="s">
        <v>757</v>
      </c>
      <c r="K10" s="74" t="s">
        <v>757</v>
      </c>
      <c r="L10" s="74" t="s">
        <v>757</v>
      </c>
      <c r="M10" s="74" t="s">
        <v>757</v>
      </c>
      <c r="N10" s="74" t="s">
        <v>757</v>
      </c>
      <c r="O10" s="74" t="s">
        <v>757</v>
      </c>
      <c r="P10" s="74" t="s">
        <v>757</v>
      </c>
      <c r="Q10" s="74" t="s">
        <v>757</v>
      </c>
      <c r="R10" s="74" t="s">
        <v>757</v>
      </c>
      <c r="S10" s="74" t="s">
        <v>757</v>
      </c>
      <c r="T10" s="74" t="s">
        <v>757</v>
      </c>
      <c r="U10" s="74" t="s">
        <v>757</v>
      </c>
      <c r="V10" s="1249" t="s">
        <v>757</v>
      </c>
      <c r="W10" s="74" t="s">
        <v>757</v>
      </c>
      <c r="X10" s="74" t="s">
        <v>757</v>
      </c>
      <c r="Y10" s="74" t="s">
        <v>757</v>
      </c>
      <c r="Z10" s="74" t="s">
        <v>757</v>
      </c>
      <c r="AA10" s="74" t="s">
        <v>757</v>
      </c>
      <c r="AB10" s="74" t="s">
        <v>757</v>
      </c>
      <c r="AC10" s="74" t="s">
        <v>757</v>
      </c>
      <c r="AD10" s="74" t="s">
        <v>757</v>
      </c>
      <c r="AE10" s="74" t="s">
        <v>757</v>
      </c>
      <c r="AF10" s="74" t="s">
        <v>757</v>
      </c>
      <c r="AG10" s="75" t="s">
        <v>757</v>
      </c>
    </row>
    <row r="11" spans="1:33" s="43" customFormat="1" x14ac:dyDescent="0.35">
      <c r="A11" s="511" t="s">
        <v>57</v>
      </c>
      <c r="B11" s="43" t="s">
        <v>30</v>
      </c>
      <c r="C11" s="237" t="s">
        <v>757</v>
      </c>
      <c r="D11" s="74" t="s">
        <v>757</v>
      </c>
      <c r="E11" s="74" t="s">
        <v>757</v>
      </c>
      <c r="F11" s="911"/>
      <c r="G11" s="74" t="s">
        <v>757</v>
      </c>
      <c r="H11" s="75" t="s">
        <v>757</v>
      </c>
      <c r="I11" s="79"/>
      <c r="J11" s="237" t="s">
        <v>757</v>
      </c>
      <c r="K11" s="74" t="s">
        <v>757</v>
      </c>
      <c r="L11" s="74" t="s">
        <v>757</v>
      </c>
      <c r="M11" s="74" t="s">
        <v>757</v>
      </c>
      <c r="N11" s="74" t="s">
        <v>757</v>
      </c>
      <c r="O11" s="74" t="s">
        <v>757</v>
      </c>
      <c r="P11" s="74" t="s">
        <v>757</v>
      </c>
      <c r="Q11" s="74" t="s">
        <v>757</v>
      </c>
      <c r="R11" s="74" t="s">
        <v>757</v>
      </c>
      <c r="S11" s="74" t="s">
        <v>757</v>
      </c>
      <c r="T11" s="74" t="s">
        <v>757</v>
      </c>
      <c r="U11" s="74" t="s">
        <v>757</v>
      </c>
      <c r="V11" s="1249" t="s">
        <v>757</v>
      </c>
      <c r="W11" s="74" t="s">
        <v>757</v>
      </c>
      <c r="X11" s="74" t="s">
        <v>757</v>
      </c>
      <c r="Y11" s="74" t="s">
        <v>757</v>
      </c>
      <c r="Z11" s="74" t="s">
        <v>757</v>
      </c>
      <c r="AA11" s="74" t="s">
        <v>757</v>
      </c>
      <c r="AB11" s="74" t="s">
        <v>757</v>
      </c>
      <c r="AC11" s="74" t="s">
        <v>757</v>
      </c>
      <c r="AD11" s="74" t="s">
        <v>757</v>
      </c>
      <c r="AE11" s="74" t="s">
        <v>757</v>
      </c>
      <c r="AF11" s="74" t="s">
        <v>757</v>
      </c>
      <c r="AG11" s="75" t="s">
        <v>757</v>
      </c>
    </row>
    <row r="12" spans="1:33" s="43" customFormat="1" x14ac:dyDescent="0.35">
      <c r="A12" s="511" t="s">
        <v>57</v>
      </c>
      <c r="B12" s="43" t="s">
        <v>32</v>
      </c>
      <c r="C12" s="237" t="s">
        <v>757</v>
      </c>
      <c r="D12" s="74" t="s">
        <v>757</v>
      </c>
      <c r="E12" s="74" t="s">
        <v>757</v>
      </c>
      <c r="F12" s="911"/>
      <c r="G12" s="74" t="s">
        <v>757</v>
      </c>
      <c r="H12" s="75" t="s">
        <v>757</v>
      </c>
      <c r="I12" s="79"/>
      <c r="J12" s="237" t="s">
        <v>757</v>
      </c>
      <c r="K12" s="74" t="s">
        <v>757</v>
      </c>
      <c r="L12" s="74" t="s">
        <v>757</v>
      </c>
      <c r="M12" s="74" t="s">
        <v>757</v>
      </c>
      <c r="N12" s="74" t="s">
        <v>757</v>
      </c>
      <c r="O12" s="74" t="s">
        <v>757</v>
      </c>
      <c r="P12" s="74" t="s">
        <v>757</v>
      </c>
      <c r="Q12" s="74" t="s">
        <v>757</v>
      </c>
      <c r="R12" s="74" t="s">
        <v>757</v>
      </c>
      <c r="S12" s="74" t="s">
        <v>757</v>
      </c>
      <c r="T12" s="74" t="s">
        <v>757</v>
      </c>
      <c r="U12" s="74" t="s">
        <v>757</v>
      </c>
      <c r="V12" s="1249" t="s">
        <v>757</v>
      </c>
      <c r="W12" s="74" t="s">
        <v>757</v>
      </c>
      <c r="X12" s="74" t="s">
        <v>757</v>
      </c>
      <c r="Y12" s="74" t="s">
        <v>757</v>
      </c>
      <c r="Z12" s="74" t="s">
        <v>757</v>
      </c>
      <c r="AA12" s="74" t="s">
        <v>757</v>
      </c>
      <c r="AB12" s="74" t="s">
        <v>757</v>
      </c>
      <c r="AC12" s="74" t="s">
        <v>757</v>
      </c>
      <c r="AD12" s="74" t="s">
        <v>757</v>
      </c>
      <c r="AE12" s="74" t="s">
        <v>757</v>
      </c>
      <c r="AF12" s="74" t="s">
        <v>757</v>
      </c>
      <c r="AG12" s="75" t="s">
        <v>757</v>
      </c>
    </row>
    <row r="13" spans="1:33" s="43" customFormat="1" x14ac:dyDescent="0.35">
      <c r="A13" s="511" t="s">
        <v>57</v>
      </c>
      <c r="B13" s="43" t="s">
        <v>559</v>
      </c>
      <c r="C13" s="237" t="s">
        <v>757</v>
      </c>
      <c r="D13" s="74" t="s">
        <v>757</v>
      </c>
      <c r="E13" s="74" t="s">
        <v>757</v>
      </c>
      <c r="F13" s="911"/>
      <c r="G13" s="74" t="s">
        <v>757</v>
      </c>
      <c r="H13" s="75" t="s">
        <v>757</v>
      </c>
      <c r="I13" s="79"/>
      <c r="J13" s="237" t="s">
        <v>757</v>
      </c>
      <c r="K13" s="74" t="s">
        <v>757</v>
      </c>
      <c r="L13" s="74" t="s">
        <v>757</v>
      </c>
      <c r="M13" s="74" t="s">
        <v>757</v>
      </c>
      <c r="N13" s="74" t="s">
        <v>757</v>
      </c>
      <c r="O13" s="74" t="s">
        <v>757</v>
      </c>
      <c r="P13" s="74" t="s">
        <v>757</v>
      </c>
      <c r="Q13" s="74" t="s">
        <v>757</v>
      </c>
      <c r="R13" s="74" t="s">
        <v>757</v>
      </c>
      <c r="S13" s="74" t="s">
        <v>757</v>
      </c>
      <c r="T13" s="74" t="s">
        <v>757</v>
      </c>
      <c r="U13" s="74" t="s">
        <v>757</v>
      </c>
      <c r="V13" s="1249" t="s">
        <v>757</v>
      </c>
      <c r="W13" s="74" t="s">
        <v>757</v>
      </c>
      <c r="X13" s="74" t="s">
        <v>757</v>
      </c>
      <c r="Y13" s="74" t="s">
        <v>757</v>
      </c>
      <c r="Z13" s="74" t="s">
        <v>757</v>
      </c>
      <c r="AA13" s="74" t="s">
        <v>757</v>
      </c>
      <c r="AB13" s="74" t="s">
        <v>757</v>
      </c>
      <c r="AC13" s="74" t="s">
        <v>757</v>
      </c>
      <c r="AD13" s="74" t="s">
        <v>757</v>
      </c>
      <c r="AE13" s="74" t="s">
        <v>757</v>
      </c>
      <c r="AF13" s="74" t="s">
        <v>757</v>
      </c>
      <c r="AG13" s="75" t="s">
        <v>757</v>
      </c>
    </row>
    <row r="14" spans="1:33" s="43" customFormat="1" x14ac:dyDescent="0.35">
      <c r="A14" s="511">
        <v>565</v>
      </c>
      <c r="B14" s="43" t="s">
        <v>74</v>
      </c>
      <c r="C14" s="237" t="s">
        <v>757</v>
      </c>
      <c r="D14" s="74" t="s">
        <v>757</v>
      </c>
      <c r="E14" s="74" t="s">
        <v>757</v>
      </c>
      <c r="F14" s="911"/>
      <c r="G14" s="74" t="s">
        <v>757</v>
      </c>
      <c r="H14" s="75" t="s">
        <v>757</v>
      </c>
      <c r="I14" s="79"/>
      <c r="J14" s="237" t="s">
        <v>757</v>
      </c>
      <c r="K14" s="74" t="s">
        <v>757</v>
      </c>
      <c r="L14" s="74" t="s">
        <v>757</v>
      </c>
      <c r="M14" s="74" t="s">
        <v>757</v>
      </c>
      <c r="N14" s="74" t="s">
        <v>757</v>
      </c>
      <c r="O14" s="74" t="s">
        <v>757</v>
      </c>
      <c r="P14" s="74" t="s">
        <v>757</v>
      </c>
      <c r="Q14" s="74" t="s">
        <v>757</v>
      </c>
      <c r="R14" s="74" t="s">
        <v>757</v>
      </c>
      <c r="S14" s="74" t="s">
        <v>757</v>
      </c>
      <c r="T14" s="74" t="s">
        <v>757</v>
      </c>
      <c r="U14" s="74" t="s">
        <v>757</v>
      </c>
      <c r="V14" s="1249" t="s">
        <v>757</v>
      </c>
      <c r="W14" s="74" t="s">
        <v>757</v>
      </c>
      <c r="X14" s="74" t="s">
        <v>757</v>
      </c>
      <c r="Y14" s="74" t="s">
        <v>757</v>
      </c>
      <c r="Z14" s="74" t="s">
        <v>757</v>
      </c>
      <c r="AA14" s="74" t="s">
        <v>757</v>
      </c>
      <c r="AB14" s="74" t="s">
        <v>757</v>
      </c>
      <c r="AC14" s="74" t="s">
        <v>757</v>
      </c>
      <c r="AD14" s="74" t="s">
        <v>757</v>
      </c>
      <c r="AE14" s="74" t="s">
        <v>757</v>
      </c>
      <c r="AF14" s="74" t="s">
        <v>757</v>
      </c>
      <c r="AG14" s="75" t="s">
        <v>757</v>
      </c>
    </row>
    <row r="15" spans="1:33" s="43" customFormat="1" x14ac:dyDescent="0.35">
      <c r="A15" s="511">
        <v>565</v>
      </c>
      <c r="B15" s="43" t="s">
        <v>65</v>
      </c>
      <c r="C15" s="237" t="s">
        <v>757</v>
      </c>
      <c r="D15" s="74" t="s">
        <v>757</v>
      </c>
      <c r="E15" s="74" t="s">
        <v>757</v>
      </c>
      <c r="F15" s="911"/>
      <c r="G15" s="74" t="s">
        <v>757</v>
      </c>
      <c r="H15" s="75" t="s">
        <v>757</v>
      </c>
      <c r="I15" s="79"/>
      <c r="J15" s="237" t="s">
        <v>757</v>
      </c>
      <c r="K15" s="74" t="s">
        <v>757</v>
      </c>
      <c r="L15" s="74" t="s">
        <v>757</v>
      </c>
      <c r="M15" s="74" t="s">
        <v>757</v>
      </c>
      <c r="N15" s="74" t="s">
        <v>757</v>
      </c>
      <c r="O15" s="74" t="s">
        <v>757</v>
      </c>
      <c r="P15" s="74" t="s">
        <v>757</v>
      </c>
      <c r="Q15" s="74" t="s">
        <v>757</v>
      </c>
      <c r="R15" s="74" t="s">
        <v>757</v>
      </c>
      <c r="S15" s="74" t="s">
        <v>757</v>
      </c>
      <c r="T15" s="74" t="s">
        <v>757</v>
      </c>
      <c r="U15" s="74" t="s">
        <v>757</v>
      </c>
      <c r="V15" s="1249" t="s">
        <v>757</v>
      </c>
      <c r="W15" s="74" t="s">
        <v>757</v>
      </c>
      <c r="X15" s="74" t="s">
        <v>757</v>
      </c>
      <c r="Y15" s="74" t="s">
        <v>757</v>
      </c>
      <c r="Z15" s="74" t="s">
        <v>757</v>
      </c>
      <c r="AA15" s="74" t="s">
        <v>757</v>
      </c>
      <c r="AB15" s="74" t="s">
        <v>757</v>
      </c>
      <c r="AC15" s="74" t="s">
        <v>757</v>
      </c>
      <c r="AD15" s="74" t="s">
        <v>757</v>
      </c>
      <c r="AE15" s="74" t="s">
        <v>757</v>
      </c>
      <c r="AF15" s="74" t="s">
        <v>757</v>
      </c>
      <c r="AG15" s="75" t="s">
        <v>757</v>
      </c>
    </row>
    <row r="16" spans="1:33" s="43" customFormat="1" x14ac:dyDescent="0.35">
      <c r="A16" s="510">
        <v>565</v>
      </c>
      <c r="B16" s="43" t="s">
        <v>562</v>
      </c>
      <c r="C16" s="237" t="s">
        <v>757</v>
      </c>
      <c r="D16" s="74" t="s">
        <v>757</v>
      </c>
      <c r="E16" s="74" t="s">
        <v>757</v>
      </c>
      <c r="F16" s="911"/>
      <c r="G16" s="74" t="s">
        <v>757</v>
      </c>
      <c r="H16" s="75" t="s">
        <v>757</v>
      </c>
      <c r="I16" s="79"/>
      <c r="J16" s="237" t="s">
        <v>757</v>
      </c>
      <c r="K16" s="74" t="s">
        <v>757</v>
      </c>
      <c r="L16" s="74" t="s">
        <v>757</v>
      </c>
      <c r="M16" s="74" t="s">
        <v>757</v>
      </c>
      <c r="N16" s="74" t="s">
        <v>757</v>
      </c>
      <c r="O16" s="74" t="s">
        <v>757</v>
      </c>
      <c r="P16" s="74" t="s">
        <v>757</v>
      </c>
      <c r="Q16" s="74" t="s">
        <v>757</v>
      </c>
      <c r="R16" s="74" t="s">
        <v>757</v>
      </c>
      <c r="S16" s="74" t="s">
        <v>757</v>
      </c>
      <c r="T16" s="74" t="s">
        <v>757</v>
      </c>
      <c r="U16" s="74" t="s">
        <v>757</v>
      </c>
      <c r="V16" s="1249" t="s">
        <v>757</v>
      </c>
      <c r="W16" s="74" t="s">
        <v>757</v>
      </c>
      <c r="X16" s="74" t="s">
        <v>757</v>
      </c>
      <c r="Y16" s="74" t="s">
        <v>757</v>
      </c>
      <c r="Z16" s="74" t="s">
        <v>757</v>
      </c>
      <c r="AA16" s="74" t="s">
        <v>757</v>
      </c>
      <c r="AB16" s="74" t="s">
        <v>757</v>
      </c>
      <c r="AC16" s="74" t="s">
        <v>757</v>
      </c>
      <c r="AD16" s="74" t="s">
        <v>757</v>
      </c>
      <c r="AE16" s="74" t="s">
        <v>757</v>
      </c>
      <c r="AF16" s="74" t="s">
        <v>757</v>
      </c>
      <c r="AG16" s="75" t="s">
        <v>757</v>
      </c>
    </row>
    <row r="17" spans="1:33" s="43" customFormat="1" x14ac:dyDescent="0.35">
      <c r="A17" s="510">
        <v>456</v>
      </c>
      <c r="B17" s="43" t="s">
        <v>546</v>
      </c>
      <c r="C17" s="237" t="s">
        <v>757</v>
      </c>
      <c r="D17" s="74" t="s">
        <v>757</v>
      </c>
      <c r="E17" s="74" t="s">
        <v>757</v>
      </c>
      <c r="F17" s="911"/>
      <c r="G17" s="74" t="s">
        <v>757</v>
      </c>
      <c r="H17" s="75" t="s">
        <v>757</v>
      </c>
      <c r="I17" s="79"/>
      <c r="J17" s="237" t="s">
        <v>757</v>
      </c>
      <c r="K17" s="74" t="s">
        <v>757</v>
      </c>
      <c r="L17" s="74" t="s">
        <v>757</v>
      </c>
      <c r="M17" s="74" t="s">
        <v>757</v>
      </c>
      <c r="N17" s="74" t="s">
        <v>757</v>
      </c>
      <c r="O17" s="74" t="s">
        <v>757</v>
      </c>
      <c r="P17" s="74" t="s">
        <v>757</v>
      </c>
      <c r="Q17" s="74" t="s">
        <v>757</v>
      </c>
      <c r="R17" s="74" t="s">
        <v>757</v>
      </c>
      <c r="S17" s="74" t="s">
        <v>757</v>
      </c>
      <c r="T17" s="74" t="s">
        <v>757</v>
      </c>
      <c r="U17" s="74" t="s">
        <v>757</v>
      </c>
      <c r="V17" s="1249" t="s">
        <v>757</v>
      </c>
      <c r="W17" s="74" t="s">
        <v>757</v>
      </c>
      <c r="X17" s="74" t="s">
        <v>757</v>
      </c>
      <c r="Y17" s="74" t="s">
        <v>757</v>
      </c>
      <c r="Z17" s="74" t="s">
        <v>757</v>
      </c>
      <c r="AA17" s="74" t="s">
        <v>757</v>
      </c>
      <c r="AB17" s="74" t="s">
        <v>757</v>
      </c>
      <c r="AC17" s="74" t="s">
        <v>757</v>
      </c>
      <c r="AD17" s="74" t="s">
        <v>757</v>
      </c>
      <c r="AE17" s="74" t="s">
        <v>757</v>
      </c>
      <c r="AF17" s="74" t="s">
        <v>757</v>
      </c>
      <c r="AG17" s="75" t="s">
        <v>757</v>
      </c>
    </row>
    <row r="18" spans="1:33" s="43" customFormat="1" x14ac:dyDescent="0.35">
      <c r="A18" s="510">
        <v>547</v>
      </c>
      <c r="B18" s="43" t="s">
        <v>66</v>
      </c>
      <c r="C18" s="237" t="s">
        <v>757</v>
      </c>
      <c r="D18" s="74" t="s">
        <v>757</v>
      </c>
      <c r="E18" s="74" t="s">
        <v>757</v>
      </c>
      <c r="F18" s="911"/>
      <c r="G18" s="74" t="s">
        <v>757</v>
      </c>
      <c r="H18" s="75" t="s">
        <v>757</v>
      </c>
      <c r="I18" s="79"/>
      <c r="J18" s="237" t="s">
        <v>757</v>
      </c>
      <c r="K18" s="74" t="s">
        <v>757</v>
      </c>
      <c r="L18" s="74" t="s">
        <v>757</v>
      </c>
      <c r="M18" s="74" t="s">
        <v>757</v>
      </c>
      <c r="N18" s="74" t="s">
        <v>757</v>
      </c>
      <c r="O18" s="74" t="s">
        <v>757</v>
      </c>
      <c r="P18" s="74" t="s">
        <v>757</v>
      </c>
      <c r="Q18" s="74" t="s">
        <v>757</v>
      </c>
      <c r="R18" s="74" t="s">
        <v>757</v>
      </c>
      <c r="S18" s="74" t="s">
        <v>757</v>
      </c>
      <c r="T18" s="74" t="s">
        <v>757</v>
      </c>
      <c r="U18" s="74" t="s">
        <v>757</v>
      </c>
      <c r="V18" s="1249" t="s">
        <v>757</v>
      </c>
      <c r="W18" s="74" t="s">
        <v>757</v>
      </c>
      <c r="X18" s="74" t="s">
        <v>757</v>
      </c>
      <c r="Y18" s="74" t="s">
        <v>757</v>
      </c>
      <c r="Z18" s="74" t="s">
        <v>757</v>
      </c>
      <c r="AA18" s="74" t="s">
        <v>757</v>
      </c>
      <c r="AB18" s="74" t="s">
        <v>757</v>
      </c>
      <c r="AC18" s="74" t="s">
        <v>757</v>
      </c>
      <c r="AD18" s="74" t="s">
        <v>757</v>
      </c>
      <c r="AE18" s="74" t="s">
        <v>757</v>
      </c>
      <c r="AF18" s="74" t="s">
        <v>757</v>
      </c>
      <c r="AG18" s="75" t="s">
        <v>757</v>
      </c>
    </row>
    <row r="19" spans="1:33" s="43" customFormat="1" x14ac:dyDescent="0.35">
      <c r="A19" s="510">
        <v>547</v>
      </c>
      <c r="B19" s="43" t="s">
        <v>478</v>
      </c>
      <c r="C19" s="237" t="s">
        <v>757</v>
      </c>
      <c r="D19" s="74" t="s">
        <v>757</v>
      </c>
      <c r="E19" s="74" t="s">
        <v>757</v>
      </c>
      <c r="F19" s="911"/>
      <c r="G19" s="74" t="s">
        <v>757</v>
      </c>
      <c r="H19" s="75" t="s">
        <v>757</v>
      </c>
      <c r="I19" s="79"/>
      <c r="J19" s="237" t="s">
        <v>757</v>
      </c>
      <c r="K19" s="74" t="s">
        <v>757</v>
      </c>
      <c r="L19" s="74" t="s">
        <v>757</v>
      </c>
      <c r="M19" s="74" t="s">
        <v>757</v>
      </c>
      <c r="N19" s="74" t="s">
        <v>757</v>
      </c>
      <c r="O19" s="74" t="s">
        <v>757</v>
      </c>
      <c r="P19" s="74" t="s">
        <v>757</v>
      </c>
      <c r="Q19" s="74" t="s">
        <v>757</v>
      </c>
      <c r="R19" s="74" t="s">
        <v>757</v>
      </c>
      <c r="S19" s="74" t="s">
        <v>757</v>
      </c>
      <c r="T19" s="74" t="s">
        <v>757</v>
      </c>
      <c r="U19" s="74" t="s">
        <v>757</v>
      </c>
      <c r="V19" s="1249" t="s">
        <v>757</v>
      </c>
      <c r="W19" s="74" t="s">
        <v>757</v>
      </c>
      <c r="X19" s="74" t="s">
        <v>757</v>
      </c>
      <c r="Y19" s="74" t="s">
        <v>757</v>
      </c>
      <c r="Z19" s="74" t="s">
        <v>757</v>
      </c>
      <c r="AA19" s="74" t="s">
        <v>757</v>
      </c>
      <c r="AB19" s="74" t="s">
        <v>757</v>
      </c>
      <c r="AC19" s="74" t="s">
        <v>757</v>
      </c>
      <c r="AD19" s="74" t="s">
        <v>757</v>
      </c>
      <c r="AE19" s="74" t="s">
        <v>757</v>
      </c>
      <c r="AF19" s="74" t="s">
        <v>757</v>
      </c>
      <c r="AG19" s="75" t="s">
        <v>757</v>
      </c>
    </row>
    <row r="20" spans="1:33" s="43" customFormat="1" x14ac:dyDescent="0.35">
      <c r="A20" s="510">
        <v>547</v>
      </c>
      <c r="B20" s="43" t="s">
        <v>477</v>
      </c>
      <c r="C20" s="237" t="s">
        <v>757</v>
      </c>
      <c r="D20" s="74" t="s">
        <v>757</v>
      </c>
      <c r="E20" s="74" t="s">
        <v>757</v>
      </c>
      <c r="F20" s="911"/>
      <c r="G20" s="74" t="s">
        <v>757</v>
      </c>
      <c r="H20" s="75" t="s">
        <v>757</v>
      </c>
      <c r="I20" s="79"/>
      <c r="J20" s="237" t="s">
        <v>757</v>
      </c>
      <c r="K20" s="74" t="s">
        <v>757</v>
      </c>
      <c r="L20" s="74" t="s">
        <v>757</v>
      </c>
      <c r="M20" s="74" t="s">
        <v>757</v>
      </c>
      <c r="N20" s="74" t="s">
        <v>757</v>
      </c>
      <c r="O20" s="74" t="s">
        <v>757</v>
      </c>
      <c r="P20" s="74" t="s">
        <v>757</v>
      </c>
      <c r="Q20" s="74" t="s">
        <v>757</v>
      </c>
      <c r="R20" s="74" t="s">
        <v>757</v>
      </c>
      <c r="S20" s="74" t="s">
        <v>757</v>
      </c>
      <c r="T20" s="74" t="s">
        <v>757</v>
      </c>
      <c r="U20" s="74" t="s">
        <v>757</v>
      </c>
      <c r="V20" s="1249" t="s">
        <v>757</v>
      </c>
      <c r="W20" s="74" t="s">
        <v>757</v>
      </c>
      <c r="X20" s="74" t="s">
        <v>757</v>
      </c>
      <c r="Y20" s="74" t="s">
        <v>757</v>
      </c>
      <c r="Z20" s="74" t="s">
        <v>757</v>
      </c>
      <c r="AA20" s="74" t="s">
        <v>757</v>
      </c>
      <c r="AB20" s="74" t="s">
        <v>757</v>
      </c>
      <c r="AC20" s="74" t="s">
        <v>757</v>
      </c>
      <c r="AD20" s="74" t="s">
        <v>757</v>
      </c>
      <c r="AE20" s="74" t="s">
        <v>757</v>
      </c>
      <c r="AF20" s="74" t="s">
        <v>757</v>
      </c>
      <c r="AG20" s="75" t="s">
        <v>757</v>
      </c>
    </row>
    <row r="21" spans="1:33" s="43" customFormat="1" x14ac:dyDescent="0.35">
      <c r="A21" s="510">
        <v>547</v>
      </c>
      <c r="B21" s="43" t="s">
        <v>605</v>
      </c>
      <c r="C21" s="237" t="s">
        <v>757</v>
      </c>
      <c r="D21" s="74" t="s">
        <v>757</v>
      </c>
      <c r="E21" s="74" t="s">
        <v>757</v>
      </c>
      <c r="F21" s="911"/>
      <c r="G21" s="74" t="s">
        <v>757</v>
      </c>
      <c r="H21" s="75" t="s">
        <v>757</v>
      </c>
      <c r="I21" s="79"/>
      <c r="J21" s="237" t="s">
        <v>757</v>
      </c>
      <c r="K21" s="74" t="s">
        <v>757</v>
      </c>
      <c r="L21" s="74" t="s">
        <v>757</v>
      </c>
      <c r="M21" s="74" t="s">
        <v>757</v>
      </c>
      <c r="N21" s="74" t="s">
        <v>757</v>
      </c>
      <c r="O21" s="74" t="s">
        <v>757</v>
      </c>
      <c r="P21" s="74" t="s">
        <v>757</v>
      </c>
      <c r="Q21" s="74" t="s">
        <v>757</v>
      </c>
      <c r="R21" s="74" t="s">
        <v>757</v>
      </c>
      <c r="S21" s="74" t="s">
        <v>757</v>
      </c>
      <c r="T21" s="74" t="s">
        <v>757</v>
      </c>
      <c r="U21" s="74" t="s">
        <v>757</v>
      </c>
      <c r="V21" s="1249" t="s">
        <v>757</v>
      </c>
      <c r="W21" s="74" t="s">
        <v>757</v>
      </c>
      <c r="X21" s="74" t="s">
        <v>757</v>
      </c>
      <c r="Y21" s="74" t="s">
        <v>757</v>
      </c>
      <c r="Z21" s="74" t="s">
        <v>757</v>
      </c>
      <c r="AA21" s="74" t="s">
        <v>757</v>
      </c>
      <c r="AB21" s="74" t="s">
        <v>757</v>
      </c>
      <c r="AC21" s="74" t="s">
        <v>757</v>
      </c>
      <c r="AD21" s="74" t="s">
        <v>757</v>
      </c>
      <c r="AE21" s="74" t="s">
        <v>757</v>
      </c>
      <c r="AF21" s="74" t="s">
        <v>757</v>
      </c>
      <c r="AG21" s="75" t="s">
        <v>757</v>
      </c>
    </row>
    <row r="22" spans="1:33" s="43" customFormat="1" x14ac:dyDescent="0.35">
      <c r="A22" s="512" t="s">
        <v>60</v>
      </c>
      <c r="B22" s="43" t="s">
        <v>510</v>
      </c>
      <c r="C22" s="237" t="s">
        <v>757</v>
      </c>
      <c r="D22" s="74" t="s">
        <v>757</v>
      </c>
      <c r="E22" s="74" t="s">
        <v>757</v>
      </c>
      <c r="F22" s="911"/>
      <c r="G22" s="74" t="s">
        <v>757</v>
      </c>
      <c r="H22" s="75" t="s">
        <v>757</v>
      </c>
      <c r="I22" s="79"/>
      <c r="J22" s="237" t="s">
        <v>757</v>
      </c>
      <c r="K22" s="74" t="s">
        <v>757</v>
      </c>
      <c r="L22" s="74" t="s">
        <v>757</v>
      </c>
      <c r="M22" s="74" t="s">
        <v>757</v>
      </c>
      <c r="N22" s="74" t="s">
        <v>757</v>
      </c>
      <c r="O22" s="74" t="s">
        <v>757</v>
      </c>
      <c r="P22" s="74" t="s">
        <v>757</v>
      </c>
      <c r="Q22" s="74" t="s">
        <v>757</v>
      </c>
      <c r="R22" s="74" t="s">
        <v>757</v>
      </c>
      <c r="S22" s="74" t="s">
        <v>757</v>
      </c>
      <c r="T22" s="74" t="s">
        <v>757</v>
      </c>
      <c r="U22" s="74" t="s">
        <v>757</v>
      </c>
      <c r="V22" s="1249" t="s">
        <v>757</v>
      </c>
      <c r="W22" s="74" t="s">
        <v>757</v>
      </c>
      <c r="X22" s="74" t="s">
        <v>757</v>
      </c>
      <c r="Y22" s="74" t="s">
        <v>757</v>
      </c>
      <c r="Z22" s="74" t="s">
        <v>757</v>
      </c>
      <c r="AA22" s="74" t="s">
        <v>757</v>
      </c>
      <c r="AB22" s="74" t="s">
        <v>757</v>
      </c>
      <c r="AC22" s="74" t="s">
        <v>757</v>
      </c>
      <c r="AD22" s="74" t="s">
        <v>757</v>
      </c>
      <c r="AE22" s="74" t="s">
        <v>757</v>
      </c>
      <c r="AF22" s="74" t="s">
        <v>757</v>
      </c>
      <c r="AG22" s="75" t="s">
        <v>757</v>
      </c>
    </row>
    <row r="23" spans="1:33" s="43" customFormat="1" x14ac:dyDescent="0.35">
      <c r="A23" s="510">
        <v>547</v>
      </c>
      <c r="B23" s="44" t="s">
        <v>67</v>
      </c>
      <c r="C23" s="237" t="s">
        <v>757</v>
      </c>
      <c r="D23" s="74" t="s">
        <v>757</v>
      </c>
      <c r="E23" s="74" t="s">
        <v>757</v>
      </c>
      <c r="F23" s="911"/>
      <c r="G23" s="74" t="s">
        <v>757</v>
      </c>
      <c r="H23" s="75" t="s">
        <v>757</v>
      </c>
      <c r="I23" s="79"/>
      <c r="J23" s="237" t="s">
        <v>757</v>
      </c>
      <c r="K23" s="74" t="s">
        <v>757</v>
      </c>
      <c r="L23" s="74" t="s">
        <v>757</v>
      </c>
      <c r="M23" s="74" t="s">
        <v>757</v>
      </c>
      <c r="N23" s="74" t="s">
        <v>757</v>
      </c>
      <c r="O23" s="74" t="s">
        <v>757</v>
      </c>
      <c r="P23" s="74" t="s">
        <v>757</v>
      </c>
      <c r="Q23" s="74" t="s">
        <v>757</v>
      </c>
      <c r="R23" s="74" t="s">
        <v>757</v>
      </c>
      <c r="S23" s="74" t="s">
        <v>757</v>
      </c>
      <c r="T23" s="74" t="s">
        <v>757</v>
      </c>
      <c r="U23" s="74" t="s">
        <v>757</v>
      </c>
      <c r="V23" s="1249" t="s">
        <v>757</v>
      </c>
      <c r="W23" s="74" t="s">
        <v>757</v>
      </c>
      <c r="X23" s="74" t="s">
        <v>757</v>
      </c>
      <c r="Y23" s="74" t="s">
        <v>757</v>
      </c>
      <c r="Z23" s="74" t="s">
        <v>757</v>
      </c>
      <c r="AA23" s="74" t="s">
        <v>757</v>
      </c>
      <c r="AB23" s="74" t="s">
        <v>757</v>
      </c>
      <c r="AC23" s="74" t="s">
        <v>757</v>
      </c>
      <c r="AD23" s="74" t="s">
        <v>757</v>
      </c>
      <c r="AE23" s="74" t="s">
        <v>757</v>
      </c>
      <c r="AF23" s="74" t="s">
        <v>757</v>
      </c>
      <c r="AG23" s="75" t="s">
        <v>757</v>
      </c>
    </row>
    <row r="24" spans="1:33" s="43" customFormat="1" x14ac:dyDescent="0.35">
      <c r="A24" s="511">
        <v>547</v>
      </c>
      <c r="B24" s="43" t="s">
        <v>68</v>
      </c>
      <c r="C24" s="237" t="s">
        <v>757</v>
      </c>
      <c r="D24" s="74" t="s">
        <v>757</v>
      </c>
      <c r="E24" s="74" t="s">
        <v>757</v>
      </c>
      <c r="F24" s="911"/>
      <c r="G24" s="74" t="s">
        <v>757</v>
      </c>
      <c r="H24" s="75" t="s">
        <v>757</v>
      </c>
      <c r="I24" s="79"/>
      <c r="J24" s="237" t="s">
        <v>757</v>
      </c>
      <c r="K24" s="74" t="s">
        <v>757</v>
      </c>
      <c r="L24" s="74" t="s">
        <v>757</v>
      </c>
      <c r="M24" s="74" t="s">
        <v>757</v>
      </c>
      <c r="N24" s="74" t="s">
        <v>757</v>
      </c>
      <c r="O24" s="74" t="s">
        <v>757</v>
      </c>
      <c r="P24" s="74" t="s">
        <v>757</v>
      </c>
      <c r="Q24" s="74" t="s">
        <v>757</v>
      </c>
      <c r="R24" s="74" t="s">
        <v>757</v>
      </c>
      <c r="S24" s="74" t="s">
        <v>757</v>
      </c>
      <c r="T24" s="74" t="s">
        <v>757</v>
      </c>
      <c r="U24" s="74" t="s">
        <v>757</v>
      </c>
      <c r="V24" s="1249" t="s">
        <v>757</v>
      </c>
      <c r="W24" s="74" t="s">
        <v>757</v>
      </c>
      <c r="X24" s="74" t="s">
        <v>757</v>
      </c>
      <c r="Y24" s="74" t="s">
        <v>757</v>
      </c>
      <c r="Z24" s="74" t="s">
        <v>757</v>
      </c>
      <c r="AA24" s="74" t="s">
        <v>757</v>
      </c>
      <c r="AB24" s="74" t="s">
        <v>757</v>
      </c>
      <c r="AC24" s="74" t="s">
        <v>757</v>
      </c>
      <c r="AD24" s="74" t="s">
        <v>757</v>
      </c>
      <c r="AE24" s="74" t="s">
        <v>757</v>
      </c>
      <c r="AF24" s="74" t="s">
        <v>757</v>
      </c>
      <c r="AG24" s="75" t="s">
        <v>757</v>
      </c>
    </row>
    <row r="25" spans="1:33" s="43" customFormat="1" x14ac:dyDescent="0.35">
      <c r="A25" s="511">
        <v>547</v>
      </c>
      <c r="B25" s="43" t="s">
        <v>651</v>
      </c>
      <c r="C25" s="237" t="s">
        <v>757</v>
      </c>
      <c r="D25" s="74" t="s">
        <v>757</v>
      </c>
      <c r="E25" s="74" t="s">
        <v>757</v>
      </c>
      <c r="F25" s="911"/>
      <c r="G25" s="74" t="s">
        <v>757</v>
      </c>
      <c r="H25" s="75" t="s">
        <v>757</v>
      </c>
      <c r="I25" s="79"/>
      <c r="J25" s="237" t="s">
        <v>757</v>
      </c>
      <c r="K25" s="74" t="s">
        <v>757</v>
      </c>
      <c r="L25" s="74" t="s">
        <v>757</v>
      </c>
      <c r="M25" s="74" t="s">
        <v>757</v>
      </c>
      <c r="N25" s="74" t="s">
        <v>757</v>
      </c>
      <c r="O25" s="74" t="s">
        <v>757</v>
      </c>
      <c r="P25" s="74" t="s">
        <v>757</v>
      </c>
      <c r="Q25" s="74" t="s">
        <v>757</v>
      </c>
      <c r="R25" s="74" t="s">
        <v>757</v>
      </c>
      <c r="S25" s="74" t="s">
        <v>757</v>
      </c>
      <c r="T25" s="74" t="s">
        <v>757</v>
      </c>
      <c r="U25" s="74" t="s">
        <v>757</v>
      </c>
      <c r="V25" s="1249" t="s">
        <v>757</v>
      </c>
      <c r="W25" s="74" t="s">
        <v>757</v>
      </c>
      <c r="X25" s="74" t="s">
        <v>757</v>
      </c>
      <c r="Y25" s="74" t="s">
        <v>757</v>
      </c>
      <c r="Z25" s="74" t="s">
        <v>757</v>
      </c>
      <c r="AA25" s="74" t="s">
        <v>757</v>
      </c>
      <c r="AB25" s="74" t="s">
        <v>757</v>
      </c>
      <c r="AC25" s="74" t="s">
        <v>757</v>
      </c>
      <c r="AD25" s="74" t="s">
        <v>757</v>
      </c>
      <c r="AE25" s="74" t="s">
        <v>757</v>
      </c>
      <c r="AF25" s="74" t="s">
        <v>757</v>
      </c>
      <c r="AG25" s="75" t="s">
        <v>757</v>
      </c>
    </row>
    <row r="26" spans="1:33" s="43" customFormat="1" x14ac:dyDescent="0.35">
      <c r="A26" s="511">
        <v>447</v>
      </c>
      <c r="B26" s="43" t="s">
        <v>650</v>
      </c>
      <c r="C26" s="237" t="s">
        <v>757</v>
      </c>
      <c r="D26" s="74" t="s">
        <v>757</v>
      </c>
      <c r="E26" s="74" t="s">
        <v>757</v>
      </c>
      <c r="F26" s="911"/>
      <c r="G26" s="74" t="s">
        <v>757</v>
      </c>
      <c r="H26" s="75" t="s">
        <v>757</v>
      </c>
      <c r="I26" s="79"/>
      <c r="J26" s="237" t="s">
        <v>757</v>
      </c>
      <c r="K26" s="74" t="s">
        <v>757</v>
      </c>
      <c r="L26" s="74" t="s">
        <v>757</v>
      </c>
      <c r="M26" s="74" t="s">
        <v>757</v>
      </c>
      <c r="N26" s="74" t="s">
        <v>757</v>
      </c>
      <c r="O26" s="74" t="s">
        <v>757</v>
      </c>
      <c r="P26" s="74" t="s">
        <v>757</v>
      </c>
      <c r="Q26" s="74" t="s">
        <v>757</v>
      </c>
      <c r="R26" s="74" t="s">
        <v>757</v>
      </c>
      <c r="S26" s="74" t="s">
        <v>757</v>
      </c>
      <c r="T26" s="74" t="s">
        <v>757</v>
      </c>
      <c r="U26" s="74" t="s">
        <v>757</v>
      </c>
      <c r="V26" s="1249" t="s">
        <v>757</v>
      </c>
      <c r="W26" s="74" t="s">
        <v>757</v>
      </c>
      <c r="X26" s="74" t="s">
        <v>757</v>
      </c>
      <c r="Y26" s="74" t="s">
        <v>757</v>
      </c>
      <c r="Z26" s="74" t="s">
        <v>757</v>
      </c>
      <c r="AA26" s="74" t="s">
        <v>757</v>
      </c>
      <c r="AB26" s="74" t="s">
        <v>757</v>
      </c>
      <c r="AC26" s="74" t="s">
        <v>757</v>
      </c>
      <c r="AD26" s="74" t="s">
        <v>757</v>
      </c>
      <c r="AE26" s="74" t="s">
        <v>757</v>
      </c>
      <c r="AF26" s="74" t="s">
        <v>757</v>
      </c>
      <c r="AG26" s="75" t="s">
        <v>757</v>
      </c>
    </row>
    <row r="27" spans="1:33" s="43" customFormat="1" x14ac:dyDescent="0.35">
      <c r="A27" s="510">
        <v>447</v>
      </c>
      <c r="B27" s="44" t="s">
        <v>59</v>
      </c>
      <c r="C27" s="237" t="s">
        <v>757</v>
      </c>
      <c r="D27" s="74" t="s">
        <v>757</v>
      </c>
      <c r="E27" s="74" t="s">
        <v>757</v>
      </c>
      <c r="F27" s="911"/>
      <c r="G27" s="74" t="s">
        <v>757</v>
      </c>
      <c r="H27" s="75" t="s">
        <v>757</v>
      </c>
      <c r="I27" s="79"/>
      <c r="J27" s="237" t="s">
        <v>757</v>
      </c>
      <c r="K27" s="74" t="s">
        <v>757</v>
      </c>
      <c r="L27" s="74" t="s">
        <v>757</v>
      </c>
      <c r="M27" s="74" t="s">
        <v>757</v>
      </c>
      <c r="N27" s="74" t="s">
        <v>757</v>
      </c>
      <c r="O27" s="74" t="s">
        <v>757</v>
      </c>
      <c r="P27" s="74" t="s">
        <v>757</v>
      </c>
      <c r="Q27" s="74" t="s">
        <v>757</v>
      </c>
      <c r="R27" s="74" t="s">
        <v>757</v>
      </c>
      <c r="S27" s="74" t="s">
        <v>757</v>
      </c>
      <c r="T27" s="74" t="s">
        <v>757</v>
      </c>
      <c r="U27" s="74" t="s">
        <v>757</v>
      </c>
      <c r="V27" s="1249" t="s">
        <v>757</v>
      </c>
      <c r="W27" s="74" t="s">
        <v>757</v>
      </c>
      <c r="X27" s="74" t="s">
        <v>757</v>
      </c>
      <c r="Y27" s="74" t="s">
        <v>757</v>
      </c>
      <c r="Z27" s="74" t="s">
        <v>757</v>
      </c>
      <c r="AA27" s="74" t="s">
        <v>757</v>
      </c>
      <c r="AB27" s="74" t="s">
        <v>757</v>
      </c>
      <c r="AC27" s="74" t="s">
        <v>757</v>
      </c>
      <c r="AD27" s="74" t="s">
        <v>757</v>
      </c>
      <c r="AE27" s="74" t="s">
        <v>757</v>
      </c>
      <c r="AF27" s="74" t="s">
        <v>757</v>
      </c>
      <c r="AG27" s="75" t="s">
        <v>757</v>
      </c>
    </row>
    <row r="28" spans="1:33" s="43" customFormat="1" x14ac:dyDescent="0.35">
      <c r="A28" s="511" t="s">
        <v>60</v>
      </c>
      <c r="B28" s="43" t="s">
        <v>61</v>
      </c>
      <c r="C28" s="237" t="s">
        <v>757</v>
      </c>
      <c r="D28" s="74" t="s">
        <v>757</v>
      </c>
      <c r="E28" s="74" t="s">
        <v>757</v>
      </c>
      <c r="F28" s="911"/>
      <c r="G28" s="74" t="s">
        <v>757</v>
      </c>
      <c r="H28" s="75" t="s">
        <v>757</v>
      </c>
      <c r="I28" s="79"/>
      <c r="J28" s="597" t="s">
        <v>757</v>
      </c>
      <c r="K28" s="598" t="s">
        <v>757</v>
      </c>
      <c r="L28" s="598" t="s">
        <v>757</v>
      </c>
      <c r="M28" s="598" t="s">
        <v>757</v>
      </c>
      <c r="N28" s="598" t="s">
        <v>757</v>
      </c>
      <c r="O28" s="598" t="s">
        <v>757</v>
      </c>
      <c r="P28" s="598" t="s">
        <v>757</v>
      </c>
      <c r="Q28" s="598" t="s">
        <v>757</v>
      </c>
      <c r="R28" s="598" t="s">
        <v>757</v>
      </c>
      <c r="S28" s="598" t="s">
        <v>757</v>
      </c>
      <c r="T28" s="598" t="s">
        <v>757</v>
      </c>
      <c r="U28" s="598" t="s">
        <v>757</v>
      </c>
      <c r="V28" s="1267" t="s">
        <v>757</v>
      </c>
      <c r="W28" s="598" t="s">
        <v>757</v>
      </c>
      <c r="X28" s="598" t="s">
        <v>757</v>
      </c>
      <c r="Y28" s="598" t="s">
        <v>757</v>
      </c>
      <c r="Z28" s="598" t="s">
        <v>757</v>
      </c>
      <c r="AA28" s="598" t="s">
        <v>757</v>
      </c>
      <c r="AB28" s="598" t="s">
        <v>757</v>
      </c>
      <c r="AC28" s="598" t="s">
        <v>757</v>
      </c>
      <c r="AD28" s="598" t="s">
        <v>757</v>
      </c>
      <c r="AE28" s="598" t="s">
        <v>757</v>
      </c>
      <c r="AF28" s="598" t="s">
        <v>757</v>
      </c>
      <c r="AG28" s="599" t="s">
        <v>757</v>
      </c>
    </row>
    <row r="29" spans="1:33" s="43" customFormat="1" x14ac:dyDescent="0.35">
      <c r="A29" s="510">
        <v>555</v>
      </c>
      <c r="B29" s="43" t="s">
        <v>75</v>
      </c>
      <c r="C29" s="237" t="s">
        <v>757</v>
      </c>
      <c r="D29" s="74" t="s">
        <v>757</v>
      </c>
      <c r="E29" s="74" t="s">
        <v>757</v>
      </c>
      <c r="F29" s="911"/>
      <c r="G29" s="74" t="s">
        <v>757</v>
      </c>
      <c r="H29" s="75" t="s">
        <v>757</v>
      </c>
      <c r="I29" s="79"/>
      <c r="J29" s="237" t="s">
        <v>757</v>
      </c>
      <c r="K29" s="74" t="s">
        <v>757</v>
      </c>
      <c r="L29" s="74" t="s">
        <v>757</v>
      </c>
      <c r="M29" s="74" t="s">
        <v>757</v>
      </c>
      <c r="N29" s="74" t="s">
        <v>757</v>
      </c>
      <c r="O29" s="74" t="s">
        <v>757</v>
      </c>
      <c r="P29" s="74" t="s">
        <v>757</v>
      </c>
      <c r="Q29" s="74" t="s">
        <v>757</v>
      </c>
      <c r="R29" s="74" t="s">
        <v>757</v>
      </c>
      <c r="S29" s="74" t="s">
        <v>757</v>
      </c>
      <c r="T29" s="74" t="s">
        <v>757</v>
      </c>
      <c r="U29" s="74" t="s">
        <v>757</v>
      </c>
      <c r="V29" s="1249" t="s">
        <v>757</v>
      </c>
      <c r="W29" s="74" t="s">
        <v>757</v>
      </c>
      <c r="X29" s="74" t="s">
        <v>757</v>
      </c>
      <c r="Y29" s="74" t="s">
        <v>757</v>
      </c>
      <c r="Z29" s="74" t="s">
        <v>757</v>
      </c>
      <c r="AA29" s="74" t="s">
        <v>757</v>
      </c>
      <c r="AB29" s="74" t="s">
        <v>757</v>
      </c>
      <c r="AC29" s="74" t="s">
        <v>757</v>
      </c>
      <c r="AD29" s="74" t="s">
        <v>757</v>
      </c>
      <c r="AE29" s="74" t="s">
        <v>757</v>
      </c>
      <c r="AF29" s="74" t="s">
        <v>757</v>
      </c>
      <c r="AG29" s="75" t="s">
        <v>757</v>
      </c>
    </row>
    <row r="30" spans="1:33" s="43" customFormat="1" x14ac:dyDescent="0.35">
      <c r="A30" s="8">
        <v>555</v>
      </c>
      <c r="B30" s="232" t="s">
        <v>509</v>
      </c>
      <c r="C30" s="237" t="s">
        <v>757</v>
      </c>
      <c r="D30" s="74" t="s">
        <v>757</v>
      </c>
      <c r="E30" s="74" t="s">
        <v>757</v>
      </c>
      <c r="F30" s="911"/>
      <c r="G30" s="74" t="s">
        <v>757</v>
      </c>
      <c r="H30" s="75" t="s">
        <v>757</v>
      </c>
      <c r="I30" s="79"/>
      <c r="J30" s="237" t="s">
        <v>757</v>
      </c>
      <c r="K30" s="74" t="s">
        <v>757</v>
      </c>
      <c r="L30" s="74" t="s">
        <v>757</v>
      </c>
      <c r="M30" s="74" t="s">
        <v>757</v>
      </c>
      <c r="N30" s="74" t="s">
        <v>757</v>
      </c>
      <c r="O30" s="74" t="s">
        <v>757</v>
      </c>
      <c r="P30" s="74" t="s">
        <v>757</v>
      </c>
      <c r="Q30" s="74" t="s">
        <v>757</v>
      </c>
      <c r="R30" s="74" t="s">
        <v>757</v>
      </c>
      <c r="S30" s="74" t="s">
        <v>757</v>
      </c>
      <c r="T30" s="74" t="s">
        <v>757</v>
      </c>
      <c r="U30" s="74" t="s">
        <v>757</v>
      </c>
      <c r="V30" s="1249" t="s">
        <v>757</v>
      </c>
      <c r="W30" s="74" t="s">
        <v>757</v>
      </c>
      <c r="X30" s="74" t="s">
        <v>757</v>
      </c>
      <c r="Y30" s="74" t="s">
        <v>757</v>
      </c>
      <c r="Z30" s="74" t="s">
        <v>757</v>
      </c>
      <c r="AA30" s="74" t="s">
        <v>757</v>
      </c>
      <c r="AB30" s="74" t="s">
        <v>757</v>
      </c>
      <c r="AC30" s="74" t="s">
        <v>757</v>
      </c>
      <c r="AD30" s="74" t="s">
        <v>757</v>
      </c>
      <c r="AE30" s="74" t="s">
        <v>757</v>
      </c>
      <c r="AF30" s="74" t="s">
        <v>757</v>
      </c>
      <c r="AG30" s="75" t="s">
        <v>757</v>
      </c>
    </row>
    <row r="31" spans="1:33" s="43" customFormat="1" x14ac:dyDescent="0.35">
      <c r="A31" s="510">
        <v>555</v>
      </c>
      <c r="B31" s="43" t="s">
        <v>521</v>
      </c>
      <c r="C31" s="237" t="s">
        <v>757</v>
      </c>
      <c r="D31" s="74" t="s">
        <v>757</v>
      </c>
      <c r="E31" s="74" t="s">
        <v>757</v>
      </c>
      <c r="F31" s="911"/>
      <c r="G31" s="74" t="s">
        <v>757</v>
      </c>
      <c r="H31" s="75" t="s">
        <v>757</v>
      </c>
      <c r="I31" s="79"/>
      <c r="J31" s="237" t="s">
        <v>757</v>
      </c>
      <c r="K31" s="74" t="s">
        <v>757</v>
      </c>
      <c r="L31" s="74" t="s">
        <v>757</v>
      </c>
      <c r="M31" s="74" t="s">
        <v>757</v>
      </c>
      <c r="N31" s="74" t="s">
        <v>757</v>
      </c>
      <c r="O31" s="74" t="s">
        <v>757</v>
      </c>
      <c r="P31" s="74" t="s">
        <v>757</v>
      </c>
      <c r="Q31" s="74" t="s">
        <v>757</v>
      </c>
      <c r="R31" s="74" t="s">
        <v>757</v>
      </c>
      <c r="S31" s="74" t="s">
        <v>757</v>
      </c>
      <c r="T31" s="74" t="s">
        <v>757</v>
      </c>
      <c r="U31" s="74" t="s">
        <v>757</v>
      </c>
      <c r="V31" s="1249" t="s">
        <v>757</v>
      </c>
      <c r="W31" s="74" t="s">
        <v>757</v>
      </c>
      <c r="X31" s="74" t="s">
        <v>757</v>
      </c>
      <c r="Y31" s="74" t="s">
        <v>757</v>
      </c>
      <c r="Z31" s="74" t="s">
        <v>757</v>
      </c>
      <c r="AA31" s="74" t="s">
        <v>757</v>
      </c>
      <c r="AB31" s="74" t="s">
        <v>757</v>
      </c>
      <c r="AC31" s="74" t="s">
        <v>757</v>
      </c>
      <c r="AD31" s="74" t="s">
        <v>757</v>
      </c>
      <c r="AE31" s="74" t="s">
        <v>757</v>
      </c>
      <c r="AF31" s="74" t="s">
        <v>757</v>
      </c>
      <c r="AG31" s="75" t="s">
        <v>757</v>
      </c>
    </row>
    <row r="32" spans="1:33" s="43" customFormat="1" x14ac:dyDescent="0.35">
      <c r="A32" s="510">
        <v>555</v>
      </c>
      <c r="B32" s="43" t="s">
        <v>519</v>
      </c>
      <c r="C32" s="237" t="s">
        <v>757</v>
      </c>
      <c r="D32" s="74" t="s">
        <v>757</v>
      </c>
      <c r="E32" s="74" t="s">
        <v>757</v>
      </c>
      <c r="F32" s="911"/>
      <c r="G32" s="74" t="s">
        <v>757</v>
      </c>
      <c r="H32" s="75" t="s">
        <v>757</v>
      </c>
      <c r="I32" s="79"/>
      <c r="J32" s="237" t="s">
        <v>757</v>
      </c>
      <c r="K32" s="74" t="s">
        <v>757</v>
      </c>
      <c r="L32" s="74" t="s">
        <v>757</v>
      </c>
      <c r="M32" s="74" t="s">
        <v>757</v>
      </c>
      <c r="N32" s="74" t="s">
        <v>757</v>
      </c>
      <c r="O32" s="74" t="s">
        <v>757</v>
      </c>
      <c r="P32" s="74" t="s">
        <v>757</v>
      </c>
      <c r="Q32" s="74" t="s">
        <v>757</v>
      </c>
      <c r="R32" s="74" t="s">
        <v>757</v>
      </c>
      <c r="S32" s="74" t="s">
        <v>757</v>
      </c>
      <c r="T32" s="74" t="s">
        <v>757</v>
      </c>
      <c r="U32" s="74" t="s">
        <v>757</v>
      </c>
      <c r="V32" s="1249" t="s">
        <v>757</v>
      </c>
      <c r="W32" s="74" t="s">
        <v>757</v>
      </c>
      <c r="X32" s="74" t="s">
        <v>757</v>
      </c>
      <c r="Y32" s="74" t="s">
        <v>757</v>
      </c>
      <c r="Z32" s="74" t="s">
        <v>757</v>
      </c>
      <c r="AA32" s="74" t="s">
        <v>757</v>
      </c>
      <c r="AB32" s="74" t="s">
        <v>757</v>
      </c>
      <c r="AC32" s="74" t="s">
        <v>757</v>
      </c>
      <c r="AD32" s="74" t="s">
        <v>757</v>
      </c>
      <c r="AE32" s="74" t="s">
        <v>757</v>
      </c>
      <c r="AF32" s="74" t="s">
        <v>757</v>
      </c>
      <c r="AG32" s="75" t="s">
        <v>757</v>
      </c>
    </row>
    <row r="33" spans="1:33" s="43" customFormat="1" x14ac:dyDescent="0.35">
      <c r="A33" s="510">
        <v>555</v>
      </c>
      <c r="B33" s="43" t="s">
        <v>76</v>
      </c>
      <c r="C33" s="237" t="s">
        <v>757</v>
      </c>
      <c r="D33" s="74" t="s">
        <v>757</v>
      </c>
      <c r="E33" s="74" t="s">
        <v>757</v>
      </c>
      <c r="F33" s="911"/>
      <c r="G33" s="74" t="s">
        <v>757</v>
      </c>
      <c r="H33" s="75" t="s">
        <v>757</v>
      </c>
      <c r="I33" s="79"/>
      <c r="J33" s="237" t="s">
        <v>757</v>
      </c>
      <c r="K33" s="74" t="s">
        <v>757</v>
      </c>
      <c r="L33" s="74" t="s">
        <v>757</v>
      </c>
      <c r="M33" s="74" t="s">
        <v>757</v>
      </c>
      <c r="N33" s="74" t="s">
        <v>757</v>
      </c>
      <c r="O33" s="74" t="s">
        <v>757</v>
      </c>
      <c r="P33" s="74" t="s">
        <v>757</v>
      </c>
      <c r="Q33" s="74" t="s">
        <v>757</v>
      </c>
      <c r="R33" s="74" t="s">
        <v>757</v>
      </c>
      <c r="S33" s="74" t="s">
        <v>757</v>
      </c>
      <c r="T33" s="74" t="s">
        <v>757</v>
      </c>
      <c r="U33" s="74" t="s">
        <v>757</v>
      </c>
      <c r="V33" s="1249" t="s">
        <v>757</v>
      </c>
      <c r="W33" s="74" t="s">
        <v>757</v>
      </c>
      <c r="X33" s="74" t="s">
        <v>757</v>
      </c>
      <c r="Y33" s="74" t="s">
        <v>757</v>
      </c>
      <c r="Z33" s="74" t="s">
        <v>757</v>
      </c>
      <c r="AA33" s="74" t="s">
        <v>757</v>
      </c>
      <c r="AB33" s="74" t="s">
        <v>757</v>
      </c>
      <c r="AC33" s="74" t="s">
        <v>757</v>
      </c>
      <c r="AD33" s="74" t="s">
        <v>757</v>
      </c>
      <c r="AE33" s="74" t="s">
        <v>757</v>
      </c>
      <c r="AF33" s="74" t="s">
        <v>757</v>
      </c>
      <c r="AG33" s="75" t="s">
        <v>757</v>
      </c>
    </row>
    <row r="34" spans="1:33" s="43" customFormat="1" x14ac:dyDescent="0.35">
      <c r="A34" s="510">
        <v>555</v>
      </c>
      <c r="B34" s="43" t="s">
        <v>708</v>
      </c>
      <c r="C34" s="237" t="s">
        <v>757</v>
      </c>
      <c r="D34" s="74" t="s">
        <v>757</v>
      </c>
      <c r="E34" s="74" t="s">
        <v>757</v>
      </c>
      <c r="F34" s="911"/>
      <c r="G34" s="74" t="s">
        <v>757</v>
      </c>
      <c r="H34" s="75" t="s">
        <v>757</v>
      </c>
      <c r="I34" s="79"/>
      <c r="J34" s="237" t="s">
        <v>757</v>
      </c>
      <c r="K34" s="74" t="s">
        <v>757</v>
      </c>
      <c r="L34" s="74" t="s">
        <v>757</v>
      </c>
      <c r="M34" s="74" t="s">
        <v>757</v>
      </c>
      <c r="N34" s="74" t="s">
        <v>757</v>
      </c>
      <c r="O34" s="74" t="s">
        <v>757</v>
      </c>
      <c r="P34" s="74" t="s">
        <v>757</v>
      </c>
      <c r="Q34" s="74" t="s">
        <v>757</v>
      </c>
      <c r="R34" s="74" t="s">
        <v>757</v>
      </c>
      <c r="S34" s="74" t="s">
        <v>757</v>
      </c>
      <c r="T34" s="74" t="s">
        <v>757</v>
      </c>
      <c r="U34" s="74" t="s">
        <v>757</v>
      </c>
      <c r="V34" s="1249" t="s">
        <v>757</v>
      </c>
      <c r="W34" s="74" t="s">
        <v>757</v>
      </c>
      <c r="X34" s="74" t="s">
        <v>757</v>
      </c>
      <c r="Y34" s="74" t="s">
        <v>757</v>
      </c>
      <c r="Z34" s="74" t="s">
        <v>757</v>
      </c>
      <c r="AA34" s="74" t="s">
        <v>757</v>
      </c>
      <c r="AB34" s="74" t="s">
        <v>757</v>
      </c>
      <c r="AC34" s="74" t="s">
        <v>757</v>
      </c>
      <c r="AD34" s="74" t="s">
        <v>757</v>
      </c>
      <c r="AE34" s="74" t="s">
        <v>757</v>
      </c>
      <c r="AF34" s="74" t="s">
        <v>757</v>
      </c>
      <c r="AG34" s="75" t="s">
        <v>757</v>
      </c>
    </row>
    <row r="35" spans="1:33" s="43" customFormat="1" x14ac:dyDescent="0.35">
      <c r="A35" s="510" t="s">
        <v>528</v>
      </c>
      <c r="B35" s="43" t="s">
        <v>704</v>
      </c>
      <c r="C35" s="237" t="s">
        <v>757</v>
      </c>
      <c r="D35" s="74" t="s">
        <v>757</v>
      </c>
      <c r="E35" s="74" t="s">
        <v>757</v>
      </c>
      <c r="F35" s="911"/>
      <c r="G35" s="74" t="s">
        <v>757</v>
      </c>
      <c r="H35" s="75" t="s">
        <v>757</v>
      </c>
      <c r="I35" s="79"/>
      <c r="J35" s="237" t="s">
        <v>757</v>
      </c>
      <c r="K35" s="74" t="s">
        <v>757</v>
      </c>
      <c r="L35" s="74" t="s">
        <v>757</v>
      </c>
      <c r="M35" s="74" t="s">
        <v>757</v>
      </c>
      <c r="N35" s="74" t="s">
        <v>757</v>
      </c>
      <c r="O35" s="74" t="s">
        <v>757</v>
      </c>
      <c r="P35" s="74" t="s">
        <v>757</v>
      </c>
      <c r="Q35" s="74" t="s">
        <v>757</v>
      </c>
      <c r="R35" s="74" t="s">
        <v>757</v>
      </c>
      <c r="S35" s="74" t="s">
        <v>757</v>
      </c>
      <c r="T35" s="74" t="s">
        <v>757</v>
      </c>
      <c r="U35" s="74" t="s">
        <v>757</v>
      </c>
      <c r="V35" s="1249" t="s">
        <v>757</v>
      </c>
      <c r="W35" s="74" t="s">
        <v>757</v>
      </c>
      <c r="X35" s="74" t="s">
        <v>757</v>
      </c>
      <c r="Y35" s="74" t="s">
        <v>757</v>
      </c>
      <c r="Z35" s="74" t="s">
        <v>757</v>
      </c>
      <c r="AA35" s="74" t="s">
        <v>757</v>
      </c>
      <c r="AB35" s="74" t="s">
        <v>757</v>
      </c>
      <c r="AC35" s="74" t="s">
        <v>757</v>
      </c>
      <c r="AD35" s="74" t="s">
        <v>757</v>
      </c>
      <c r="AE35" s="74" t="s">
        <v>757</v>
      </c>
      <c r="AF35" s="74" t="s">
        <v>757</v>
      </c>
      <c r="AG35" s="75" t="s">
        <v>757</v>
      </c>
    </row>
    <row r="36" spans="1:33" s="43" customFormat="1" x14ac:dyDescent="0.35">
      <c r="A36" s="510" t="s">
        <v>60</v>
      </c>
      <c r="B36" s="43" t="s">
        <v>703</v>
      </c>
      <c r="C36" s="237" t="s">
        <v>757</v>
      </c>
      <c r="D36" s="74" t="s">
        <v>757</v>
      </c>
      <c r="E36" s="74" t="s">
        <v>757</v>
      </c>
      <c r="F36" s="911"/>
      <c r="G36" s="74" t="s">
        <v>757</v>
      </c>
      <c r="H36" s="75" t="s">
        <v>757</v>
      </c>
      <c r="I36" s="79"/>
      <c r="J36" s="237" t="s">
        <v>757</v>
      </c>
      <c r="K36" s="74" t="s">
        <v>757</v>
      </c>
      <c r="L36" s="74" t="s">
        <v>757</v>
      </c>
      <c r="M36" s="74" t="s">
        <v>757</v>
      </c>
      <c r="N36" s="74" t="s">
        <v>757</v>
      </c>
      <c r="O36" s="74" t="s">
        <v>757</v>
      </c>
      <c r="P36" s="74" t="s">
        <v>757</v>
      </c>
      <c r="Q36" s="74" t="s">
        <v>757</v>
      </c>
      <c r="R36" s="74" t="s">
        <v>757</v>
      </c>
      <c r="S36" s="74" t="s">
        <v>757</v>
      </c>
      <c r="T36" s="74" t="s">
        <v>757</v>
      </c>
      <c r="U36" s="74" t="s">
        <v>757</v>
      </c>
      <c r="V36" s="1249" t="s">
        <v>757</v>
      </c>
      <c r="W36" s="74" t="s">
        <v>757</v>
      </c>
      <c r="X36" s="74" t="s">
        <v>757</v>
      </c>
      <c r="Y36" s="74" t="s">
        <v>757</v>
      </c>
      <c r="Z36" s="74" t="s">
        <v>757</v>
      </c>
      <c r="AA36" s="74" t="s">
        <v>757</v>
      </c>
      <c r="AB36" s="74" t="s">
        <v>757</v>
      </c>
      <c r="AC36" s="74" t="s">
        <v>757</v>
      </c>
      <c r="AD36" s="74" t="s">
        <v>757</v>
      </c>
      <c r="AE36" s="74" t="s">
        <v>757</v>
      </c>
      <c r="AF36" s="74" t="s">
        <v>757</v>
      </c>
      <c r="AG36" s="75" t="s">
        <v>757</v>
      </c>
    </row>
    <row r="37" spans="1:33" s="43" customFormat="1" ht="15" thickBot="1" x14ac:dyDescent="0.4">
      <c r="A37" s="513">
        <v>557</v>
      </c>
      <c r="B37" s="45" t="s">
        <v>69</v>
      </c>
      <c r="C37" s="1061" t="s">
        <v>757</v>
      </c>
      <c r="D37" s="1062" t="s">
        <v>757</v>
      </c>
      <c r="E37" s="1062" t="s">
        <v>757</v>
      </c>
      <c r="F37" s="1445"/>
      <c r="G37" s="1062" t="s">
        <v>757</v>
      </c>
      <c r="H37" s="1063" t="s">
        <v>757</v>
      </c>
      <c r="I37" s="79"/>
      <c r="J37" s="1061" t="s">
        <v>757</v>
      </c>
      <c r="K37" s="1062" t="s">
        <v>757</v>
      </c>
      <c r="L37" s="1062" t="s">
        <v>757</v>
      </c>
      <c r="M37" s="1062" t="s">
        <v>757</v>
      </c>
      <c r="N37" s="1062" t="s">
        <v>757</v>
      </c>
      <c r="O37" s="1062" t="s">
        <v>757</v>
      </c>
      <c r="P37" s="1062" t="s">
        <v>757</v>
      </c>
      <c r="Q37" s="1062" t="s">
        <v>757</v>
      </c>
      <c r="R37" s="1062" t="s">
        <v>757</v>
      </c>
      <c r="S37" s="1062" t="s">
        <v>757</v>
      </c>
      <c r="T37" s="1062" t="s">
        <v>757</v>
      </c>
      <c r="U37" s="1062" t="s">
        <v>757</v>
      </c>
      <c r="V37" s="1412" t="s">
        <v>757</v>
      </c>
      <c r="W37" s="1062" t="s">
        <v>757</v>
      </c>
      <c r="X37" s="1062" t="s">
        <v>757</v>
      </c>
      <c r="Y37" s="1062" t="s">
        <v>757</v>
      </c>
      <c r="Z37" s="1062" t="s">
        <v>757</v>
      </c>
      <c r="AA37" s="1062" t="s">
        <v>757</v>
      </c>
      <c r="AB37" s="1062" t="s">
        <v>757</v>
      </c>
      <c r="AC37" s="1062" t="s">
        <v>757</v>
      </c>
      <c r="AD37" s="1062" t="s">
        <v>757</v>
      </c>
      <c r="AE37" s="1062" t="s">
        <v>757</v>
      </c>
      <c r="AF37" s="1062" t="s">
        <v>757</v>
      </c>
      <c r="AG37" s="1063" t="s">
        <v>757</v>
      </c>
    </row>
    <row r="38" spans="1:33" s="43" customFormat="1" ht="15" thickTop="1" x14ac:dyDescent="0.35">
      <c r="A38" s="514"/>
      <c r="B38" s="46" t="s">
        <v>33</v>
      </c>
      <c r="C38" s="1117">
        <v>451371.55527393549</v>
      </c>
      <c r="D38" s="1117">
        <v>493695.70171785995</v>
      </c>
      <c r="E38" s="1117">
        <v>391439.93753738451</v>
      </c>
      <c r="F38" s="1599"/>
      <c r="G38" s="1117">
        <v>59931.617736550979</v>
      </c>
      <c r="H38" s="1117">
        <v>42324.146443924459</v>
      </c>
      <c r="I38" s="79"/>
      <c r="J38" s="1118">
        <v>12338.517820466161</v>
      </c>
      <c r="K38" s="1119">
        <v>22515.641355626096</v>
      </c>
      <c r="L38" s="1119">
        <v>37365.939417115653</v>
      </c>
      <c r="M38" s="1119">
        <v>43809.98648202097</v>
      </c>
      <c r="N38" s="1119">
        <v>43099.778961868637</v>
      </c>
      <c r="O38" s="1119">
        <v>47935.689051799192</v>
      </c>
      <c r="P38" s="1119">
        <v>45439.161966585598</v>
      </c>
      <c r="Q38" s="1119">
        <v>45082.836096680549</v>
      </c>
      <c r="R38" s="1119">
        <v>44661.578813040949</v>
      </c>
      <c r="S38" s="1119">
        <v>49009.843087148889</v>
      </c>
      <c r="T38" s="1119">
        <v>33475.910602998105</v>
      </c>
      <c r="U38" s="1411">
        <v>26636.671618584573</v>
      </c>
      <c r="V38" s="1118">
        <v>25668.398379561484</v>
      </c>
      <c r="W38" s="1119">
        <v>32056.368165780979</v>
      </c>
      <c r="X38" s="1119">
        <v>44024.305419684446</v>
      </c>
      <c r="Y38" s="1119">
        <v>45329.205822360673</v>
      </c>
      <c r="Z38" s="1119">
        <v>44498.381876810236</v>
      </c>
      <c r="AA38" s="1119">
        <v>50814.483824120936</v>
      </c>
      <c r="AB38" s="1119">
        <v>46713.954783096342</v>
      </c>
      <c r="AC38" s="1119">
        <v>45731.370260475524</v>
      </c>
      <c r="AD38" s="1119">
        <v>45150.385755657902</v>
      </c>
      <c r="AE38" s="1119">
        <v>48367.803614268079</v>
      </c>
      <c r="AF38" s="1119">
        <v>35648.081210091594</v>
      </c>
      <c r="AG38" s="1120">
        <v>29692.962605951834</v>
      </c>
    </row>
    <row r="39" spans="1:33" s="43" customFormat="1" x14ac:dyDescent="0.35">
      <c r="A39" s="511"/>
      <c r="C39" s="1121"/>
      <c r="D39" s="1121"/>
      <c r="E39" s="1121"/>
      <c r="F39" s="1122"/>
      <c r="G39" s="1121"/>
      <c r="H39" s="1121"/>
      <c r="I39" s="79"/>
      <c r="J39" s="706"/>
      <c r="K39" s="707"/>
      <c r="L39" s="707"/>
      <c r="M39" s="707"/>
      <c r="N39" s="707"/>
      <c r="O39" s="707"/>
      <c r="P39" s="707"/>
      <c r="Q39" s="707"/>
      <c r="R39" s="707"/>
      <c r="S39" s="707"/>
      <c r="T39" s="707"/>
      <c r="U39" s="707"/>
      <c r="V39" s="706"/>
      <c r="W39" s="707"/>
      <c r="X39" s="707"/>
      <c r="Y39" s="707"/>
      <c r="Z39" s="707"/>
      <c r="AA39" s="707"/>
      <c r="AB39" s="707"/>
      <c r="AC39" s="707"/>
      <c r="AD39" s="707"/>
      <c r="AE39" s="707"/>
      <c r="AF39" s="707"/>
      <c r="AG39" s="708"/>
    </row>
    <row r="40" spans="1:33" s="43" customFormat="1" x14ac:dyDescent="0.35">
      <c r="A40" s="47" t="s">
        <v>77</v>
      </c>
      <c r="C40" s="1121"/>
      <c r="D40" s="1121"/>
      <c r="E40" s="1121"/>
      <c r="F40" s="1122"/>
      <c r="G40" s="1121"/>
      <c r="H40" s="1121"/>
      <c r="I40" s="79"/>
      <c r="J40" s="352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352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705"/>
    </row>
    <row r="41" spans="1:33" s="43" customFormat="1" x14ac:dyDescent="0.35">
      <c r="A41" s="515">
        <v>501</v>
      </c>
      <c r="B41" s="48" t="s">
        <v>78</v>
      </c>
      <c r="C41" s="1122">
        <v>319.25</v>
      </c>
      <c r="D41" s="1122">
        <v>0</v>
      </c>
      <c r="E41" s="1122">
        <v>319.25</v>
      </c>
      <c r="F41" s="1122"/>
      <c r="G41" s="1121">
        <v>0</v>
      </c>
      <c r="H41" s="1121">
        <v>-319.25</v>
      </c>
      <c r="I41" s="79"/>
      <c r="J41" s="352">
        <v>26.604166666666668</v>
      </c>
      <c r="K41" s="87">
        <v>26.604166666666668</v>
      </c>
      <c r="L41" s="87">
        <v>26.604166666666668</v>
      </c>
      <c r="M41" s="87">
        <v>26.604166666666668</v>
      </c>
      <c r="N41" s="87">
        <v>26.604166666666668</v>
      </c>
      <c r="O41" s="87">
        <v>26.604166666666668</v>
      </c>
      <c r="P41" s="87">
        <v>26.604166666666668</v>
      </c>
      <c r="Q41" s="87">
        <v>26.604166666666668</v>
      </c>
      <c r="R41" s="87">
        <v>26.604166666666668</v>
      </c>
      <c r="S41" s="87">
        <v>26.604166666666668</v>
      </c>
      <c r="T41" s="87">
        <v>26.604166666666668</v>
      </c>
      <c r="U41" s="87">
        <v>26.604166666666668</v>
      </c>
      <c r="V41" s="352">
        <v>0</v>
      </c>
      <c r="W41" s="87">
        <v>0</v>
      </c>
      <c r="X41" s="87">
        <v>0</v>
      </c>
      <c r="Y41" s="87">
        <v>0</v>
      </c>
      <c r="Z41" s="87">
        <v>0</v>
      </c>
      <c r="AA41" s="87">
        <v>0</v>
      </c>
      <c r="AB41" s="87">
        <v>0</v>
      </c>
      <c r="AC41" s="87">
        <v>0</v>
      </c>
      <c r="AD41" s="87">
        <v>0</v>
      </c>
      <c r="AE41" s="87">
        <v>0</v>
      </c>
      <c r="AF41" s="87">
        <v>0</v>
      </c>
      <c r="AG41" s="705">
        <v>0</v>
      </c>
    </row>
    <row r="42" spans="1:33" s="43" customFormat="1" x14ac:dyDescent="0.35">
      <c r="A42" s="515">
        <v>547</v>
      </c>
      <c r="B42" s="48" t="s">
        <v>79</v>
      </c>
      <c r="C42" s="1122">
        <v>44663.236332070592</v>
      </c>
      <c r="D42" s="1122">
        <v>48025.748525362753</v>
      </c>
      <c r="E42" s="1122">
        <v>48203.395786139299</v>
      </c>
      <c r="F42" s="1122"/>
      <c r="G42" s="1121">
        <v>-3540.1594540687074</v>
      </c>
      <c r="H42" s="1121">
        <v>3362.5121932921611</v>
      </c>
      <c r="I42" s="79"/>
      <c r="J42" s="352">
        <v>-2577.0940909170008</v>
      </c>
      <c r="K42" s="87">
        <v>-485.44266394932981</v>
      </c>
      <c r="L42" s="87">
        <v>7053.0048325932821</v>
      </c>
      <c r="M42" s="87">
        <v>5673.8092535780233</v>
      </c>
      <c r="N42" s="87">
        <v>6408.4981643326337</v>
      </c>
      <c r="O42" s="87">
        <v>-1423.9905590459766</v>
      </c>
      <c r="P42" s="87">
        <v>6136.6380980311824</v>
      </c>
      <c r="Q42" s="87">
        <v>6134.361101457489</v>
      </c>
      <c r="R42" s="87">
        <v>6128.9128694538485</v>
      </c>
      <c r="S42" s="87">
        <v>6440.3807658582764</v>
      </c>
      <c r="T42" s="87">
        <v>3902.9948925537064</v>
      </c>
      <c r="U42" s="87">
        <v>1271.1636681244684</v>
      </c>
      <c r="V42" s="352">
        <v>913.56454880038041</v>
      </c>
      <c r="W42" s="87">
        <v>1914.7172171055847</v>
      </c>
      <c r="X42" s="87">
        <v>6933.507039384589</v>
      </c>
      <c r="Y42" s="87">
        <v>5002.4685002871838</v>
      </c>
      <c r="Z42" s="87">
        <v>5430.9969550311835</v>
      </c>
      <c r="AA42" s="87">
        <v>-1360.3534953074859</v>
      </c>
      <c r="AB42" s="87">
        <v>5623.124768531181</v>
      </c>
      <c r="AC42" s="87">
        <v>5662.1461241978504</v>
      </c>
      <c r="AD42" s="87">
        <v>5573.4397299538496</v>
      </c>
      <c r="AE42" s="87">
        <v>5817.3157053645155</v>
      </c>
      <c r="AF42" s="87">
        <v>3777.1558619850798</v>
      </c>
      <c r="AG42" s="705">
        <v>2737.6655700288438</v>
      </c>
    </row>
    <row r="43" spans="1:33" s="43" customFormat="1" x14ac:dyDescent="0.35">
      <c r="A43" s="512" t="s">
        <v>58</v>
      </c>
      <c r="B43" s="48" t="s">
        <v>80</v>
      </c>
      <c r="C43" s="1122">
        <v>0</v>
      </c>
      <c r="D43" s="1122">
        <v>0</v>
      </c>
      <c r="E43" s="1122">
        <v>0</v>
      </c>
      <c r="F43" s="1122"/>
      <c r="G43" s="1121">
        <v>0</v>
      </c>
      <c r="H43" s="1121">
        <v>0</v>
      </c>
      <c r="I43" s="79"/>
      <c r="J43" s="352">
        <v>0</v>
      </c>
      <c r="K43" s="87">
        <v>0</v>
      </c>
      <c r="L43" s="87">
        <v>0</v>
      </c>
      <c r="M43" s="87">
        <v>0</v>
      </c>
      <c r="N43" s="87">
        <v>0</v>
      </c>
      <c r="O43" s="87">
        <v>0</v>
      </c>
      <c r="P43" s="87">
        <v>0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352">
        <v>0</v>
      </c>
      <c r="W43" s="87">
        <v>0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87">
        <v>0</v>
      </c>
      <c r="AD43" s="87">
        <v>0</v>
      </c>
      <c r="AE43" s="87">
        <v>0</v>
      </c>
      <c r="AF43" s="87">
        <v>0</v>
      </c>
      <c r="AG43" s="705">
        <v>0</v>
      </c>
    </row>
    <row r="44" spans="1:33" s="43" customFormat="1" x14ac:dyDescent="0.35">
      <c r="A44" s="512" t="s">
        <v>57</v>
      </c>
      <c r="B44" s="48" t="s">
        <v>81</v>
      </c>
      <c r="C44" s="1122">
        <v>251952.92405586419</v>
      </c>
      <c r="D44" s="1122">
        <v>250993.3748327732</v>
      </c>
      <c r="E44" s="1122">
        <v>235146.59966529897</v>
      </c>
      <c r="F44" s="1122"/>
      <c r="G44" s="1121">
        <v>16806.32439056522</v>
      </c>
      <c r="H44" s="1121">
        <v>-959.54922309098765</v>
      </c>
      <c r="I44" s="79"/>
      <c r="J44" s="352">
        <v>20734.90988042824</v>
      </c>
      <c r="K44" s="87">
        <v>20692.541055930433</v>
      </c>
      <c r="L44" s="87">
        <v>20896.378200272859</v>
      </c>
      <c r="M44" s="87">
        <v>20913.826141495763</v>
      </c>
      <c r="N44" s="87">
        <v>21025.051397318555</v>
      </c>
      <c r="O44" s="87">
        <v>21024.434428162262</v>
      </c>
      <c r="P44" s="87">
        <v>21825.007967872902</v>
      </c>
      <c r="Q44" s="87">
        <v>21670.391458503345</v>
      </c>
      <c r="R44" s="87">
        <v>20767.374967441447</v>
      </c>
      <c r="S44" s="87">
        <v>20795.522205758465</v>
      </c>
      <c r="T44" s="87">
        <v>20873.784950206566</v>
      </c>
      <c r="U44" s="87">
        <v>20733.70140247338</v>
      </c>
      <c r="V44" s="352">
        <v>20711.913885207905</v>
      </c>
      <c r="W44" s="87">
        <v>20654.615844843265</v>
      </c>
      <c r="X44" s="87">
        <v>20804.814043538194</v>
      </c>
      <c r="Y44" s="87">
        <v>20802.644454210764</v>
      </c>
      <c r="Z44" s="87">
        <v>20921.903161540664</v>
      </c>
      <c r="AA44" s="87">
        <v>20921.241630636574</v>
      </c>
      <c r="AB44" s="87">
        <v>21779.638087107996</v>
      </c>
      <c r="AC44" s="87">
        <v>21613.854112030858</v>
      </c>
      <c r="AD44" s="87">
        <v>20661.337626675067</v>
      </c>
      <c r="AE44" s="87">
        <v>20673.613715492691</v>
      </c>
      <c r="AF44" s="87">
        <v>20760.656946122126</v>
      </c>
      <c r="AG44" s="705">
        <v>20687.141325367109</v>
      </c>
    </row>
    <row r="45" spans="1:33" s="43" customFormat="1" x14ac:dyDescent="0.35">
      <c r="A45" s="512">
        <v>555</v>
      </c>
      <c r="B45" s="48" t="s">
        <v>82</v>
      </c>
      <c r="C45" s="1122">
        <v>29553.13119664001</v>
      </c>
      <c r="D45" s="1122">
        <v>37665.049646640007</v>
      </c>
      <c r="E45" s="1122">
        <v>20788.303196640009</v>
      </c>
      <c r="F45" s="1122"/>
      <c r="G45" s="1121">
        <v>8764.8280000000013</v>
      </c>
      <c r="H45" s="1121">
        <v>8111.9184499999974</v>
      </c>
      <c r="I45" s="79"/>
      <c r="J45" s="352">
        <v>3127.5204629081445</v>
      </c>
      <c r="K45" s="87">
        <v>2898.4853689330785</v>
      </c>
      <c r="L45" s="87">
        <v>1941.1758427282691</v>
      </c>
      <c r="M45" s="87">
        <v>1776.3998054518765</v>
      </c>
      <c r="N45" s="87">
        <v>1678.5550061613701</v>
      </c>
      <c r="O45" s="87">
        <v>1830.3842968077956</v>
      </c>
      <c r="P45" s="87">
        <v>1977.0122160563883</v>
      </c>
      <c r="Q45" s="87">
        <v>1941.1324039550987</v>
      </c>
      <c r="R45" s="87">
        <v>1948.848123388796</v>
      </c>
      <c r="S45" s="87">
        <v>2852.2782092319439</v>
      </c>
      <c r="T45" s="87">
        <v>3814.5951936262345</v>
      </c>
      <c r="U45" s="87">
        <v>3766.7442673910118</v>
      </c>
      <c r="V45" s="352">
        <v>3847.1710004081447</v>
      </c>
      <c r="W45" s="87">
        <v>3722.8089064330784</v>
      </c>
      <c r="X45" s="87">
        <v>2876.0193802282693</v>
      </c>
      <c r="Y45" s="87">
        <v>2795.5203429518765</v>
      </c>
      <c r="Z45" s="87">
        <v>2774.88854366137</v>
      </c>
      <c r="AA45" s="87">
        <v>2788.4898343077957</v>
      </c>
      <c r="AB45" s="87">
        <v>2814.8717535563883</v>
      </c>
      <c r="AC45" s="87">
        <v>2805.1049414550985</v>
      </c>
      <c r="AD45" s="87">
        <v>2766.1456608887961</v>
      </c>
      <c r="AE45" s="87">
        <v>2865.7487467319434</v>
      </c>
      <c r="AF45" s="87">
        <v>3828.0657311262344</v>
      </c>
      <c r="AG45" s="705">
        <v>3780.2148048910117</v>
      </c>
    </row>
    <row r="46" spans="1:33" s="43" customFormat="1" x14ac:dyDescent="0.35">
      <c r="A46" s="512" t="s">
        <v>60</v>
      </c>
      <c r="B46" s="48" t="s">
        <v>62</v>
      </c>
      <c r="C46" s="1122">
        <v>41822.757066240025</v>
      </c>
      <c r="D46" s="1122">
        <v>47508.11966536953</v>
      </c>
      <c r="E46" s="1122">
        <v>32111.840513664152</v>
      </c>
      <c r="F46" s="1122"/>
      <c r="G46" s="1121">
        <v>9710.9165525758726</v>
      </c>
      <c r="H46" s="1121">
        <v>5685.3625991295048</v>
      </c>
      <c r="I46" s="79"/>
      <c r="J46" s="352">
        <v>3224.8731651281591</v>
      </c>
      <c r="K46" s="87">
        <v>4848.980613961261</v>
      </c>
      <c r="L46" s="87">
        <v>4713.6941753266028</v>
      </c>
      <c r="M46" s="87">
        <v>2218.5079685869182</v>
      </c>
      <c r="N46" s="87">
        <v>1253.1500796108692</v>
      </c>
      <c r="O46" s="87">
        <v>2198.6089953315218</v>
      </c>
      <c r="P46" s="87">
        <v>2313.2827129045263</v>
      </c>
      <c r="Q46" s="87">
        <v>2632.8293508176316</v>
      </c>
      <c r="R46" s="87">
        <v>2636.1857848294258</v>
      </c>
      <c r="S46" s="87">
        <v>5172.8960764074573</v>
      </c>
      <c r="T46" s="87">
        <v>5064.1734816196249</v>
      </c>
      <c r="U46" s="87">
        <v>5545.5746617160357</v>
      </c>
      <c r="V46" s="352">
        <v>4290.6173376285087</v>
      </c>
      <c r="W46" s="87">
        <v>5924.5597318544278</v>
      </c>
      <c r="X46" s="87">
        <v>6637.9785244588948</v>
      </c>
      <c r="Y46" s="87">
        <v>2670.8438677904342</v>
      </c>
      <c r="Z46" s="87">
        <v>1725.7694810591067</v>
      </c>
      <c r="AA46" s="87">
        <v>2753.8386038615145</v>
      </c>
      <c r="AB46" s="87">
        <v>2723.4414948957592</v>
      </c>
      <c r="AC46" s="87">
        <v>2737.2201279962774</v>
      </c>
      <c r="AD46" s="87">
        <v>2702.431174879122</v>
      </c>
      <c r="AE46" s="87">
        <v>4938.1381123645533</v>
      </c>
      <c r="AF46" s="87">
        <v>4994.2102043106579</v>
      </c>
      <c r="AG46" s="705">
        <v>5409.0710042702722</v>
      </c>
    </row>
    <row r="47" spans="1:33" s="43" customFormat="1" x14ac:dyDescent="0.35">
      <c r="A47" s="512">
        <v>447</v>
      </c>
      <c r="B47" s="48" t="s">
        <v>83</v>
      </c>
      <c r="C47" s="1122">
        <v>11481.439890474368</v>
      </c>
      <c r="D47" s="1122">
        <v>11384.04952174213</v>
      </c>
      <c r="E47" s="1122">
        <v>0</v>
      </c>
      <c r="F47" s="1122"/>
      <c r="G47" s="1121">
        <v>11481.439890474368</v>
      </c>
      <c r="H47" s="1121">
        <v>-97.39036873223813</v>
      </c>
      <c r="I47" s="79"/>
      <c r="J47" s="352">
        <v>0</v>
      </c>
      <c r="K47" s="87">
        <v>0</v>
      </c>
      <c r="L47" s="87">
        <v>0</v>
      </c>
      <c r="M47" s="87">
        <v>0</v>
      </c>
      <c r="N47" s="87">
        <v>0</v>
      </c>
      <c r="O47" s="87">
        <v>11481.439890474368</v>
      </c>
      <c r="P47" s="87">
        <v>0</v>
      </c>
      <c r="Q47" s="87">
        <v>0</v>
      </c>
      <c r="R47" s="87">
        <v>0</v>
      </c>
      <c r="S47" s="87">
        <v>0</v>
      </c>
      <c r="T47" s="87">
        <v>0</v>
      </c>
      <c r="U47" s="87">
        <v>0</v>
      </c>
      <c r="V47" s="352">
        <v>0</v>
      </c>
      <c r="W47" s="87">
        <v>0</v>
      </c>
      <c r="X47" s="87">
        <v>0</v>
      </c>
      <c r="Y47" s="87">
        <v>0</v>
      </c>
      <c r="Z47" s="87">
        <v>0</v>
      </c>
      <c r="AA47" s="87">
        <v>11384.04952174213</v>
      </c>
      <c r="AB47" s="87">
        <v>0</v>
      </c>
      <c r="AC47" s="87">
        <v>0</v>
      </c>
      <c r="AD47" s="87">
        <v>0</v>
      </c>
      <c r="AE47" s="87">
        <v>0</v>
      </c>
      <c r="AF47" s="87">
        <v>0</v>
      </c>
      <c r="AG47" s="705">
        <v>0</v>
      </c>
    </row>
    <row r="48" spans="1:33" s="43" customFormat="1" x14ac:dyDescent="0.35">
      <c r="A48" s="515">
        <v>565</v>
      </c>
      <c r="B48" s="48" t="s">
        <v>84</v>
      </c>
      <c r="C48" s="1122">
        <v>162467.60175825309</v>
      </c>
      <c r="D48" s="1122">
        <v>161778.23055554452</v>
      </c>
      <c r="E48" s="1122">
        <v>153226.72655457235</v>
      </c>
      <c r="F48" s="1122"/>
      <c r="G48" s="1121">
        <v>9240.8752036807418</v>
      </c>
      <c r="H48" s="1121">
        <v>-689.37120270857122</v>
      </c>
      <c r="I48" s="79"/>
      <c r="J48" s="352">
        <v>13850.687547810663</v>
      </c>
      <c r="K48" s="87">
        <v>13944.531884287659</v>
      </c>
      <c r="L48" s="87">
        <v>13292.437839519012</v>
      </c>
      <c r="M48" s="87">
        <v>12715.214044126957</v>
      </c>
      <c r="N48" s="87">
        <v>11690.882574885483</v>
      </c>
      <c r="O48" s="87">
        <v>12215.089099665927</v>
      </c>
      <c r="P48" s="87">
        <v>13711.393157717319</v>
      </c>
      <c r="Q48" s="87">
        <v>14065.572677470278</v>
      </c>
      <c r="R48" s="87">
        <v>13719.099589953428</v>
      </c>
      <c r="S48" s="87">
        <v>13751.918328094118</v>
      </c>
      <c r="T48" s="87">
        <v>14486.612327264093</v>
      </c>
      <c r="U48" s="87">
        <v>15024.162687458123</v>
      </c>
      <c r="V48" s="352">
        <v>14888.924685708875</v>
      </c>
      <c r="W48" s="87">
        <v>14011.048463061103</v>
      </c>
      <c r="X48" s="87">
        <v>13409.189912574566</v>
      </c>
      <c r="Y48" s="87">
        <v>12666.546339094166</v>
      </c>
      <c r="Z48" s="87">
        <v>12297.73809788441</v>
      </c>
      <c r="AA48" s="87">
        <v>12878.787228675517</v>
      </c>
      <c r="AB48" s="87">
        <v>13429.253484784411</v>
      </c>
      <c r="AC48" s="87">
        <v>13156.133898568252</v>
      </c>
      <c r="AD48" s="87">
        <v>13350.239165417921</v>
      </c>
      <c r="AE48" s="87">
        <v>13638.621208836008</v>
      </c>
      <c r="AF48" s="87">
        <v>13899.092039075906</v>
      </c>
      <c r="AG48" s="705">
        <v>14152.65603186338</v>
      </c>
    </row>
    <row r="49" spans="1:33" s="43" customFormat="1" x14ac:dyDescent="0.35">
      <c r="A49" s="515">
        <v>456</v>
      </c>
      <c r="B49" s="48" t="s">
        <v>85</v>
      </c>
      <c r="C49" s="1122">
        <v>-130054.37274753909</v>
      </c>
      <c r="D49" s="1122">
        <v>-104404.05176916123</v>
      </c>
      <c r="E49" s="1122">
        <v>-126901.3578175639</v>
      </c>
      <c r="F49" s="1122"/>
      <c r="G49" s="1121">
        <v>-3153.0149299751938</v>
      </c>
      <c r="H49" s="1121">
        <v>25650.320978377858</v>
      </c>
      <c r="I49" s="79"/>
      <c r="J49" s="352">
        <v>-29312.782288386396</v>
      </c>
      <c r="K49" s="87">
        <v>-22673.858047031343</v>
      </c>
      <c r="L49" s="87">
        <v>-13821.154616818723</v>
      </c>
      <c r="M49" s="87">
        <v>-2778.1738747129084</v>
      </c>
      <c r="N49" s="87">
        <v>-2246.7614039346272</v>
      </c>
      <c r="O49" s="87">
        <v>-2680.6802430910511</v>
      </c>
      <c r="P49" s="87">
        <v>-3814.5753294910737</v>
      </c>
      <c r="Q49" s="87">
        <v>-4651.8540390176549</v>
      </c>
      <c r="R49" s="87">
        <v>-3829.245665520345</v>
      </c>
      <c r="S49" s="87">
        <v>-3293.5556416957324</v>
      </c>
      <c r="T49" s="87">
        <v>-17956.653385766465</v>
      </c>
      <c r="U49" s="87">
        <v>-22995.0782120728</v>
      </c>
      <c r="V49" s="352">
        <v>-22379.224806491417</v>
      </c>
      <c r="W49" s="87">
        <v>-17566.813725815569</v>
      </c>
      <c r="X49" s="87">
        <v>-10032.635208799153</v>
      </c>
      <c r="Y49" s="87">
        <v>-2004.2494102728442</v>
      </c>
      <c r="Z49" s="87">
        <v>-2048.3460906655773</v>
      </c>
      <c r="AA49" s="87">
        <v>-1947.001228094208</v>
      </c>
      <c r="AB49" s="87">
        <v>-3051.8065340785038</v>
      </c>
      <c r="AC49" s="87">
        <v>-3638.5206720719038</v>
      </c>
      <c r="AD49" s="87">
        <v>-3298.6393304559456</v>
      </c>
      <c r="AE49" s="87">
        <v>-2961.0656028207336</v>
      </c>
      <c r="AF49" s="87">
        <v>-15006.531300827495</v>
      </c>
      <c r="AG49" s="705">
        <v>-20469.217858767875</v>
      </c>
    </row>
    <row r="50" spans="1:33" s="43" customFormat="1" x14ac:dyDescent="0.35">
      <c r="A50" s="510" t="s">
        <v>528</v>
      </c>
      <c r="B50" s="43" t="s">
        <v>522</v>
      </c>
      <c r="C50" s="1122">
        <v>16618.234449275365</v>
      </c>
      <c r="D50" s="1122">
        <v>17082.769339999999</v>
      </c>
      <c r="E50" s="1122">
        <v>11391.237017779689</v>
      </c>
      <c r="F50" s="1122"/>
      <c r="G50" s="1121">
        <v>5226.9974314956762</v>
      </c>
      <c r="H50" s="1121">
        <v>464.53489072463344</v>
      </c>
      <c r="I50" s="79"/>
      <c r="J50" s="352">
        <v>1384.852870772947</v>
      </c>
      <c r="K50" s="87">
        <v>1384.852870772947</v>
      </c>
      <c r="L50" s="87">
        <v>1384.852870772947</v>
      </c>
      <c r="M50" s="87">
        <v>1384.852870772947</v>
      </c>
      <c r="N50" s="87">
        <v>1384.852870772947</v>
      </c>
      <c r="O50" s="87">
        <v>1384.852870772947</v>
      </c>
      <c r="P50" s="87">
        <v>1384.852870772947</v>
      </c>
      <c r="Q50" s="87">
        <v>1384.852870772947</v>
      </c>
      <c r="R50" s="87">
        <v>1384.852870772947</v>
      </c>
      <c r="S50" s="87">
        <v>1384.852870772947</v>
      </c>
      <c r="T50" s="87">
        <v>1384.852870772947</v>
      </c>
      <c r="U50" s="87">
        <v>1384.852870772947</v>
      </c>
      <c r="V50" s="352">
        <v>1423.5641116666666</v>
      </c>
      <c r="W50" s="87">
        <v>1423.5641116666666</v>
      </c>
      <c r="X50" s="87">
        <v>1423.5641116666666</v>
      </c>
      <c r="Y50" s="87">
        <v>1423.5641116666666</v>
      </c>
      <c r="Z50" s="87">
        <v>1423.5641116666666</v>
      </c>
      <c r="AA50" s="87">
        <v>1423.5641116666666</v>
      </c>
      <c r="AB50" s="87">
        <v>1423.5641116666666</v>
      </c>
      <c r="AC50" s="87">
        <v>1423.5641116666666</v>
      </c>
      <c r="AD50" s="87">
        <v>1423.5641116666666</v>
      </c>
      <c r="AE50" s="87">
        <v>1423.5641116666666</v>
      </c>
      <c r="AF50" s="87">
        <v>1423.5641116666666</v>
      </c>
      <c r="AG50" s="705">
        <v>1423.5641116666666</v>
      </c>
    </row>
    <row r="51" spans="1:33" s="43" customFormat="1" ht="15" thickBot="1" x14ac:dyDescent="0.4">
      <c r="A51" s="167">
        <v>557</v>
      </c>
      <c r="B51" s="49" t="s">
        <v>69</v>
      </c>
      <c r="C51" s="1122">
        <v>22547.353272656848</v>
      </c>
      <c r="D51" s="1122">
        <v>23662.411399589055</v>
      </c>
      <c r="E51" s="1122">
        <v>17153.94262085393</v>
      </c>
      <c r="F51" s="1122"/>
      <c r="G51" s="1123">
        <v>5393.4106518029184</v>
      </c>
      <c r="H51" s="1123">
        <v>1115.0581269322065</v>
      </c>
      <c r="I51" s="79"/>
      <c r="J51" s="355">
        <v>1878.9461060547376</v>
      </c>
      <c r="K51" s="535">
        <v>1878.9461060547376</v>
      </c>
      <c r="L51" s="535">
        <v>1878.9461060547376</v>
      </c>
      <c r="M51" s="535">
        <v>1878.9461060547376</v>
      </c>
      <c r="N51" s="535">
        <v>1878.9461060547376</v>
      </c>
      <c r="O51" s="535">
        <v>1878.9461060547376</v>
      </c>
      <c r="P51" s="535">
        <v>1878.9461060547376</v>
      </c>
      <c r="Q51" s="535">
        <v>1878.9461060547376</v>
      </c>
      <c r="R51" s="535">
        <v>1878.9461060547376</v>
      </c>
      <c r="S51" s="535">
        <v>1878.9461060547376</v>
      </c>
      <c r="T51" s="535">
        <v>1878.9461060547376</v>
      </c>
      <c r="U51" s="535">
        <v>1878.9461060547376</v>
      </c>
      <c r="V51" s="355">
        <v>1971.867616632421</v>
      </c>
      <c r="W51" s="535">
        <v>1971.867616632421</v>
      </c>
      <c r="X51" s="535">
        <v>1971.867616632421</v>
      </c>
      <c r="Y51" s="535">
        <v>1971.867616632421</v>
      </c>
      <c r="Z51" s="535">
        <v>1971.867616632421</v>
      </c>
      <c r="AA51" s="535">
        <v>1971.867616632421</v>
      </c>
      <c r="AB51" s="535">
        <v>1971.867616632421</v>
      </c>
      <c r="AC51" s="535">
        <v>1971.867616632421</v>
      </c>
      <c r="AD51" s="535">
        <v>1971.867616632421</v>
      </c>
      <c r="AE51" s="535">
        <v>1971.867616632421</v>
      </c>
      <c r="AF51" s="535">
        <v>1971.867616632421</v>
      </c>
      <c r="AG51" s="709">
        <v>1971.867616632421</v>
      </c>
    </row>
    <row r="52" spans="1:33" s="43" customFormat="1" ht="15" thickBot="1" x14ac:dyDescent="0.4">
      <c r="A52" s="516"/>
      <c r="B52" s="517" t="s">
        <v>86</v>
      </c>
      <c r="C52" s="1124">
        <v>451371.55527393543</v>
      </c>
      <c r="D52" s="1124">
        <v>493695.70171785995</v>
      </c>
      <c r="E52" s="1124">
        <v>391439.93753738445</v>
      </c>
      <c r="F52" s="1600"/>
      <c r="G52" s="1124">
        <v>59931.617736550979</v>
      </c>
      <c r="H52" s="1124">
        <v>42324.146443924517</v>
      </c>
      <c r="I52" s="79"/>
      <c r="J52" s="1074">
        <v>12338.517820466164</v>
      </c>
      <c r="K52" s="1075">
        <v>22515.641355626107</v>
      </c>
      <c r="L52" s="1075">
        <v>37365.93941711566</v>
      </c>
      <c r="M52" s="1075">
        <v>43809.986482020991</v>
      </c>
      <c r="N52" s="1075">
        <v>43099.778961868637</v>
      </c>
      <c r="O52" s="1075">
        <v>47935.6890517992</v>
      </c>
      <c r="P52" s="1075">
        <v>45439.161966585598</v>
      </c>
      <c r="Q52" s="1075">
        <v>45082.836096680541</v>
      </c>
      <c r="R52" s="1075">
        <v>44661.578813040964</v>
      </c>
      <c r="S52" s="1075">
        <v>49009.843087148874</v>
      </c>
      <c r="T52" s="1075">
        <v>33475.910602998112</v>
      </c>
      <c r="U52" s="1075">
        <v>26636.671618584569</v>
      </c>
      <c r="V52" s="1074">
        <v>25668.398379561484</v>
      </c>
      <c r="W52" s="1075">
        <v>32056.368165780979</v>
      </c>
      <c r="X52" s="1075">
        <v>44024.305419684453</v>
      </c>
      <c r="Y52" s="1075">
        <v>45329.205822360673</v>
      </c>
      <c r="Z52" s="1075">
        <v>44498.38187681025</v>
      </c>
      <c r="AA52" s="1075">
        <v>50814.483824120922</v>
      </c>
      <c r="AB52" s="1075">
        <v>46713.954783096327</v>
      </c>
      <c r="AC52" s="1075">
        <v>45731.370260475516</v>
      </c>
      <c r="AD52" s="1075">
        <v>45150.385755657902</v>
      </c>
      <c r="AE52" s="1075">
        <v>48367.803614268072</v>
      </c>
      <c r="AF52" s="1075">
        <v>35648.081210091594</v>
      </c>
      <c r="AG52" s="1076">
        <v>29692.96260595183</v>
      </c>
    </row>
    <row r="53" spans="1:33" x14ac:dyDescent="0.35">
      <c r="A53" s="43"/>
      <c r="B53" s="43"/>
    </row>
    <row r="54" spans="1:33" x14ac:dyDescent="0.35">
      <c r="A54" s="475" t="s">
        <v>688</v>
      </c>
      <c r="B54" s="43"/>
    </row>
    <row r="55" spans="1:33" x14ac:dyDescent="0.35">
      <c r="A55" s="476" t="s">
        <v>711</v>
      </c>
      <c r="B55" s="43"/>
    </row>
  </sheetData>
  <conditionalFormatting sqref="A7:A8 A37 A18:A21">
    <cfRule type="cellIs" dxfId="20" priority="2" stopIfTrue="1" operator="equal">
      <formula>565</formula>
    </cfRule>
  </conditionalFormatting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AH65"/>
  <sheetViews>
    <sheetView zoomScale="80" zoomScaleNormal="80" workbookViewId="0">
      <selection activeCell="H2" sqref="H2"/>
    </sheetView>
  </sheetViews>
  <sheetFormatPr defaultColWidth="16.26953125" defaultRowHeight="14.5" x14ac:dyDescent="0.35"/>
  <cols>
    <col min="1" max="1" width="24.1796875" bestFit="1" customWidth="1"/>
    <col min="2" max="2" width="9.81640625" bestFit="1" customWidth="1"/>
    <col min="3" max="3" width="21.7265625" bestFit="1" customWidth="1"/>
    <col min="4" max="6" width="12.7265625" style="89" bestFit="1" customWidth="1"/>
    <col min="7" max="7" width="3.1796875" style="90" customWidth="1"/>
    <col min="8" max="9" width="12.26953125" style="89" bestFit="1" customWidth="1"/>
    <col min="10" max="10" width="6" customWidth="1"/>
    <col min="11" max="11" width="11.54296875" style="89" bestFit="1" customWidth="1"/>
    <col min="12" max="19" width="10.7265625" style="89" bestFit="1" customWidth="1"/>
    <col min="20" max="34" width="13.54296875" style="89" bestFit="1" customWidth="1"/>
  </cols>
  <sheetData>
    <row r="1" spans="1:34" s="233" customFormat="1" ht="18.5" x14ac:dyDescent="0.45">
      <c r="A1" s="92" t="s">
        <v>52</v>
      </c>
      <c r="D1" s="281"/>
      <c r="E1" s="281"/>
      <c r="F1" s="281"/>
      <c r="G1" s="1619"/>
      <c r="H1" s="281"/>
      <c r="I1" s="281"/>
      <c r="J1" s="281"/>
      <c r="K1" s="249"/>
      <c r="L1" s="117"/>
      <c r="M1" s="249"/>
      <c r="N1" s="249"/>
      <c r="O1" s="117"/>
      <c r="P1" s="249"/>
      <c r="Q1" s="249"/>
      <c r="R1" s="249"/>
      <c r="S1" s="249"/>
      <c r="T1" s="249"/>
      <c r="U1" s="249"/>
      <c r="V1" s="249"/>
      <c r="W1" s="281"/>
      <c r="X1" s="117"/>
      <c r="Y1" s="281"/>
      <c r="Z1" s="281"/>
      <c r="AA1" s="117"/>
      <c r="AB1" s="281"/>
      <c r="AC1" s="281"/>
      <c r="AD1" s="281"/>
      <c r="AE1" s="281"/>
      <c r="AF1" s="281"/>
      <c r="AG1" s="281"/>
      <c r="AH1" s="281"/>
    </row>
    <row r="2" spans="1:34" s="233" customFormat="1" ht="18.5" x14ac:dyDescent="0.45">
      <c r="A2" s="252" t="s">
        <v>742</v>
      </c>
      <c r="D2" s="281"/>
      <c r="E2" s="281"/>
      <c r="F2" s="281"/>
      <c r="G2" s="1619"/>
      <c r="H2" s="1729" t="s">
        <v>700</v>
      </c>
      <c r="I2" s="281"/>
      <c r="J2" s="281"/>
      <c r="K2" s="249"/>
      <c r="L2" s="117"/>
      <c r="M2" s="249"/>
      <c r="N2" s="249"/>
      <c r="O2" s="117"/>
      <c r="P2" s="1692" t="s">
        <v>760</v>
      </c>
      <c r="Q2" s="249"/>
      <c r="R2" s="249"/>
      <c r="S2" s="249"/>
      <c r="T2" s="249"/>
      <c r="U2" s="249"/>
      <c r="V2" s="249"/>
      <c r="W2" s="281"/>
      <c r="X2" s="117"/>
      <c r="Y2" s="281"/>
      <c r="Z2" s="281"/>
      <c r="AA2" s="117"/>
      <c r="AB2" s="281"/>
      <c r="AC2" s="281"/>
      <c r="AD2" s="281"/>
      <c r="AE2" s="281"/>
      <c r="AF2" s="281"/>
      <c r="AG2" s="281"/>
      <c r="AH2" s="281"/>
    </row>
    <row r="3" spans="1:34" s="233" customFormat="1" ht="20" x14ac:dyDescent="0.4">
      <c r="A3" s="93" t="s">
        <v>723</v>
      </c>
      <c r="D3" s="281"/>
      <c r="E3" s="281"/>
      <c r="F3" s="281"/>
      <c r="G3" s="1619"/>
      <c r="H3" s="281"/>
      <c r="I3" s="281"/>
      <c r="J3" s="281"/>
      <c r="K3" s="249"/>
      <c r="L3" s="117"/>
      <c r="M3" s="249"/>
      <c r="N3" s="249"/>
      <c r="O3" s="117"/>
      <c r="P3" s="249"/>
      <c r="Q3" s="249"/>
      <c r="R3" s="249"/>
      <c r="S3" s="249"/>
      <c r="T3" s="249"/>
      <c r="U3" s="249"/>
      <c r="V3" s="249"/>
      <c r="W3" s="281"/>
      <c r="X3" s="117"/>
      <c r="Y3" s="281"/>
      <c r="Z3" s="281"/>
      <c r="AA3" s="117"/>
      <c r="AB3" s="281"/>
      <c r="AC3" s="281"/>
      <c r="AD3" s="281"/>
      <c r="AE3" s="281"/>
      <c r="AF3" s="281"/>
      <c r="AG3" s="281"/>
      <c r="AH3" s="281"/>
    </row>
    <row r="4" spans="1:34" s="233" customFormat="1" ht="20" x14ac:dyDescent="0.4">
      <c r="A4" s="93"/>
      <c r="D4" s="281"/>
      <c r="E4" s="281"/>
      <c r="F4" s="281"/>
      <c r="G4" s="1619"/>
      <c r="H4" s="281"/>
      <c r="I4" s="281"/>
      <c r="J4" s="281"/>
      <c r="K4" s="249"/>
      <c r="L4" s="117"/>
      <c r="M4" s="249"/>
      <c r="N4" s="249"/>
      <c r="O4" s="117"/>
      <c r="P4" s="249"/>
      <c r="Q4" s="249"/>
      <c r="R4" s="249"/>
      <c r="S4" s="249"/>
      <c r="T4" s="249"/>
      <c r="U4" s="249"/>
      <c r="V4" s="249"/>
      <c r="W4" s="281"/>
      <c r="X4" s="117"/>
      <c r="Y4" s="281"/>
      <c r="Z4" s="281"/>
      <c r="AA4" s="117"/>
      <c r="AB4" s="281"/>
      <c r="AC4" s="281"/>
      <c r="AD4" s="281"/>
      <c r="AE4" s="281"/>
      <c r="AF4" s="281"/>
      <c r="AG4" s="281"/>
      <c r="AH4" s="281"/>
    </row>
    <row r="5" spans="1:34" s="43" customFormat="1" ht="15" thickBot="1" x14ac:dyDescent="0.4">
      <c r="G5" s="44"/>
      <c r="J5" s="66"/>
    </row>
    <row r="6" spans="1:34" s="144" customFormat="1" ht="44" thickBot="1" x14ac:dyDescent="0.4">
      <c r="A6" s="69" t="s">
        <v>491</v>
      </c>
      <c r="B6" s="982"/>
      <c r="C6" s="66"/>
      <c r="D6" s="1452">
        <v>2025</v>
      </c>
      <c r="E6" s="1452">
        <v>2026</v>
      </c>
      <c r="F6" s="1247" t="s">
        <v>726</v>
      </c>
      <c r="G6" s="1620"/>
      <c r="H6" s="1596" t="s">
        <v>715</v>
      </c>
      <c r="I6" s="1596" t="s">
        <v>716</v>
      </c>
      <c r="J6" s="66"/>
      <c r="K6" s="974">
        <v>45658</v>
      </c>
      <c r="L6" s="972">
        <v>45689</v>
      </c>
      <c r="M6" s="972">
        <v>45717</v>
      </c>
      <c r="N6" s="972">
        <v>45748</v>
      </c>
      <c r="O6" s="972">
        <v>45778</v>
      </c>
      <c r="P6" s="972">
        <v>45809</v>
      </c>
      <c r="Q6" s="972">
        <v>45839</v>
      </c>
      <c r="R6" s="972">
        <v>45870</v>
      </c>
      <c r="S6" s="972">
        <v>45901</v>
      </c>
      <c r="T6" s="972">
        <v>45931</v>
      </c>
      <c r="U6" s="972">
        <v>45962</v>
      </c>
      <c r="V6" s="972">
        <v>45992</v>
      </c>
      <c r="W6" s="974">
        <v>46023</v>
      </c>
      <c r="X6" s="972">
        <v>46054</v>
      </c>
      <c r="Y6" s="972">
        <v>46082</v>
      </c>
      <c r="Z6" s="972">
        <v>46113</v>
      </c>
      <c r="AA6" s="972">
        <v>46143</v>
      </c>
      <c r="AB6" s="972">
        <v>46174</v>
      </c>
      <c r="AC6" s="972">
        <v>46204</v>
      </c>
      <c r="AD6" s="972">
        <v>46235</v>
      </c>
      <c r="AE6" s="972">
        <v>46266</v>
      </c>
      <c r="AF6" s="972">
        <v>46296</v>
      </c>
      <c r="AG6" s="972">
        <v>46327</v>
      </c>
      <c r="AH6" s="973">
        <v>46357</v>
      </c>
    </row>
    <row r="7" spans="1:34" s="43" customFormat="1" ht="14.15" customHeight="1" thickTop="1" x14ac:dyDescent="0.35">
      <c r="A7" s="66" t="s">
        <v>492</v>
      </c>
      <c r="B7" s="66" t="s">
        <v>493</v>
      </c>
      <c r="C7" s="66" t="s">
        <v>494</v>
      </c>
      <c r="D7" s="203" t="s">
        <v>759</v>
      </c>
      <c r="E7" s="1482" t="s">
        <v>759</v>
      </c>
      <c r="F7" s="1482" t="s">
        <v>759</v>
      </c>
      <c r="G7" s="1621"/>
      <c r="H7" s="204" t="s">
        <v>759</v>
      </c>
      <c r="I7" s="1462" t="s">
        <v>759</v>
      </c>
      <c r="J7" s="66"/>
      <c r="K7" s="203" t="s">
        <v>759</v>
      </c>
      <c r="L7" s="204" t="s">
        <v>759</v>
      </c>
      <c r="M7" s="204" t="s">
        <v>759</v>
      </c>
      <c r="N7" s="204" t="s">
        <v>759</v>
      </c>
      <c r="O7" s="204" t="s">
        <v>759</v>
      </c>
      <c r="P7" s="204" t="s">
        <v>759</v>
      </c>
      <c r="Q7" s="204" t="s">
        <v>759</v>
      </c>
      <c r="R7" s="204" t="s">
        <v>759</v>
      </c>
      <c r="S7" s="204" t="s">
        <v>759</v>
      </c>
      <c r="T7" s="204" t="s">
        <v>759</v>
      </c>
      <c r="U7" s="204" t="s">
        <v>759</v>
      </c>
      <c r="V7" s="204" t="s">
        <v>759</v>
      </c>
      <c r="W7" s="1248" t="s">
        <v>759</v>
      </c>
      <c r="X7" s="204" t="s">
        <v>759</v>
      </c>
      <c r="Y7" s="204" t="s">
        <v>759</v>
      </c>
      <c r="Z7" s="204" t="s">
        <v>759</v>
      </c>
      <c r="AA7" s="204" t="s">
        <v>759</v>
      </c>
      <c r="AB7" s="204" t="s">
        <v>759</v>
      </c>
      <c r="AC7" s="204" t="s">
        <v>759</v>
      </c>
      <c r="AD7" s="204" t="s">
        <v>759</v>
      </c>
      <c r="AE7" s="204" t="s">
        <v>759</v>
      </c>
      <c r="AF7" s="204" t="s">
        <v>759</v>
      </c>
      <c r="AG7" s="204" t="s">
        <v>759</v>
      </c>
      <c r="AH7" s="205" t="s">
        <v>759</v>
      </c>
    </row>
    <row r="8" spans="1:34" s="43" customFormat="1" x14ac:dyDescent="0.35">
      <c r="A8" s="66" t="s">
        <v>492</v>
      </c>
      <c r="B8" s="66" t="s">
        <v>493</v>
      </c>
      <c r="C8" s="66" t="s">
        <v>232</v>
      </c>
      <c r="D8" s="268" t="s">
        <v>759</v>
      </c>
      <c r="E8" s="1483" t="s">
        <v>759</v>
      </c>
      <c r="F8" s="1483" t="s">
        <v>759</v>
      </c>
      <c r="G8" s="801"/>
      <c r="H8" s="269" t="s">
        <v>759</v>
      </c>
      <c r="I8" s="1463" t="s">
        <v>759</v>
      </c>
      <c r="J8" s="66"/>
      <c r="K8" s="268" t="s">
        <v>759</v>
      </c>
      <c r="L8" s="269" t="s">
        <v>759</v>
      </c>
      <c r="M8" s="269" t="s">
        <v>759</v>
      </c>
      <c r="N8" s="269" t="s">
        <v>759</v>
      </c>
      <c r="O8" s="269" t="s">
        <v>759</v>
      </c>
      <c r="P8" s="269" t="s">
        <v>759</v>
      </c>
      <c r="Q8" s="269" t="s">
        <v>759</v>
      </c>
      <c r="R8" s="269" t="s">
        <v>759</v>
      </c>
      <c r="S8" s="269" t="s">
        <v>759</v>
      </c>
      <c r="T8" s="269" t="s">
        <v>759</v>
      </c>
      <c r="U8" s="269" t="s">
        <v>759</v>
      </c>
      <c r="V8" s="269" t="s">
        <v>759</v>
      </c>
      <c r="W8" s="1241" t="s">
        <v>759</v>
      </c>
      <c r="X8" s="269" t="s">
        <v>759</v>
      </c>
      <c r="Y8" s="269" t="s">
        <v>759</v>
      </c>
      <c r="Z8" s="269" t="s">
        <v>759</v>
      </c>
      <c r="AA8" s="269" t="s">
        <v>759</v>
      </c>
      <c r="AB8" s="269" t="s">
        <v>759</v>
      </c>
      <c r="AC8" s="269" t="s">
        <v>759</v>
      </c>
      <c r="AD8" s="269" t="s">
        <v>759</v>
      </c>
      <c r="AE8" s="269" t="s">
        <v>759</v>
      </c>
      <c r="AF8" s="269" t="s">
        <v>759</v>
      </c>
      <c r="AG8" s="269" t="s">
        <v>759</v>
      </c>
      <c r="AH8" s="753" t="s">
        <v>759</v>
      </c>
    </row>
    <row r="9" spans="1:34" s="43" customFormat="1" x14ac:dyDescent="0.35">
      <c r="A9" s="66" t="s">
        <v>492</v>
      </c>
      <c r="B9" s="66" t="s">
        <v>493</v>
      </c>
      <c r="C9" s="66" t="s">
        <v>495</v>
      </c>
      <c r="D9" s="237" t="s">
        <v>759</v>
      </c>
      <c r="E9" s="1484" t="s">
        <v>759</v>
      </c>
      <c r="F9" s="1484" t="s">
        <v>759</v>
      </c>
      <c r="G9" s="911"/>
      <c r="H9" s="74" t="s">
        <v>759</v>
      </c>
      <c r="I9" s="1464" t="s">
        <v>759</v>
      </c>
      <c r="J9" s="66"/>
      <c r="K9" s="237" t="s">
        <v>759</v>
      </c>
      <c r="L9" s="74" t="s">
        <v>759</v>
      </c>
      <c r="M9" s="74" t="s">
        <v>759</v>
      </c>
      <c r="N9" s="74" t="s">
        <v>759</v>
      </c>
      <c r="O9" s="74" t="s">
        <v>759</v>
      </c>
      <c r="P9" s="74" t="s">
        <v>759</v>
      </c>
      <c r="Q9" s="74" t="s">
        <v>759</v>
      </c>
      <c r="R9" s="74" t="s">
        <v>759</v>
      </c>
      <c r="S9" s="74" t="s">
        <v>759</v>
      </c>
      <c r="T9" s="74" t="s">
        <v>759</v>
      </c>
      <c r="U9" s="74" t="s">
        <v>759</v>
      </c>
      <c r="V9" s="74" t="s">
        <v>759</v>
      </c>
      <c r="W9" s="1249" t="s">
        <v>759</v>
      </c>
      <c r="X9" s="74" t="s">
        <v>759</v>
      </c>
      <c r="Y9" s="74" t="s">
        <v>759</v>
      </c>
      <c r="Z9" s="74" t="s">
        <v>759</v>
      </c>
      <c r="AA9" s="74" t="s">
        <v>759</v>
      </c>
      <c r="AB9" s="74" t="s">
        <v>759</v>
      </c>
      <c r="AC9" s="74" t="s">
        <v>759</v>
      </c>
      <c r="AD9" s="74" t="s">
        <v>759</v>
      </c>
      <c r="AE9" s="74" t="s">
        <v>759</v>
      </c>
      <c r="AF9" s="74" t="s">
        <v>759</v>
      </c>
      <c r="AG9" s="74" t="s">
        <v>759</v>
      </c>
      <c r="AH9" s="75" t="s">
        <v>759</v>
      </c>
    </row>
    <row r="10" spans="1:34" s="43" customFormat="1" x14ac:dyDescent="0.35">
      <c r="A10" s="66" t="s">
        <v>492</v>
      </c>
      <c r="B10" s="66" t="s">
        <v>493</v>
      </c>
      <c r="C10" s="66" t="s">
        <v>496</v>
      </c>
      <c r="D10" s="662" t="s">
        <v>759</v>
      </c>
      <c r="E10" s="1485" t="s">
        <v>759</v>
      </c>
      <c r="F10" s="1485" t="s">
        <v>759</v>
      </c>
      <c r="G10" s="695"/>
      <c r="H10" s="663" t="s">
        <v>759</v>
      </c>
      <c r="I10" s="1465" t="s">
        <v>759</v>
      </c>
      <c r="J10" s="66"/>
      <c r="K10" s="662" t="s">
        <v>759</v>
      </c>
      <c r="L10" s="663" t="s">
        <v>759</v>
      </c>
      <c r="M10" s="663" t="s">
        <v>759</v>
      </c>
      <c r="N10" s="663" t="s">
        <v>759</v>
      </c>
      <c r="O10" s="663" t="s">
        <v>759</v>
      </c>
      <c r="P10" s="663" t="s">
        <v>759</v>
      </c>
      <c r="Q10" s="663" t="s">
        <v>759</v>
      </c>
      <c r="R10" s="663" t="s">
        <v>759</v>
      </c>
      <c r="S10" s="663" t="s">
        <v>759</v>
      </c>
      <c r="T10" s="663" t="s">
        <v>759</v>
      </c>
      <c r="U10" s="663" t="s">
        <v>759</v>
      </c>
      <c r="V10" s="663" t="s">
        <v>759</v>
      </c>
      <c r="W10" s="1250" t="s">
        <v>759</v>
      </c>
      <c r="X10" s="663" t="s">
        <v>759</v>
      </c>
      <c r="Y10" s="663" t="s">
        <v>759</v>
      </c>
      <c r="Z10" s="663" t="s">
        <v>759</v>
      </c>
      <c r="AA10" s="663" t="s">
        <v>759</v>
      </c>
      <c r="AB10" s="663" t="s">
        <v>759</v>
      </c>
      <c r="AC10" s="663" t="s">
        <v>759</v>
      </c>
      <c r="AD10" s="663" t="s">
        <v>759</v>
      </c>
      <c r="AE10" s="663" t="s">
        <v>759</v>
      </c>
      <c r="AF10" s="663" t="s">
        <v>759</v>
      </c>
      <c r="AG10" s="663" t="s">
        <v>759</v>
      </c>
      <c r="AH10" s="664" t="s">
        <v>759</v>
      </c>
    </row>
    <row r="11" spans="1:34" s="41" customFormat="1" ht="15" thickBot="1" x14ac:dyDescent="0.4">
      <c r="A11" s="368" t="s">
        <v>492</v>
      </c>
      <c r="B11" s="368" t="s">
        <v>493</v>
      </c>
      <c r="C11" s="368" t="s">
        <v>497</v>
      </c>
      <c r="D11" s="238" t="s">
        <v>759</v>
      </c>
      <c r="E11" s="1486" t="s">
        <v>759</v>
      </c>
      <c r="F11" s="1486" t="s">
        <v>759</v>
      </c>
      <c r="G11" s="1622"/>
      <c r="H11" s="77" t="s">
        <v>759</v>
      </c>
      <c r="I11" s="1466" t="s">
        <v>759</v>
      </c>
      <c r="J11" s="368"/>
      <c r="K11" s="238" t="s">
        <v>759</v>
      </c>
      <c r="L11" s="77" t="s">
        <v>759</v>
      </c>
      <c r="M11" s="77" t="s">
        <v>759</v>
      </c>
      <c r="N11" s="77" t="s">
        <v>759</v>
      </c>
      <c r="O11" s="77" t="s">
        <v>759</v>
      </c>
      <c r="P11" s="77" t="s">
        <v>759</v>
      </c>
      <c r="Q11" s="77" t="s">
        <v>759</v>
      </c>
      <c r="R11" s="77" t="s">
        <v>759</v>
      </c>
      <c r="S11" s="77" t="s">
        <v>759</v>
      </c>
      <c r="T11" s="77" t="s">
        <v>759</v>
      </c>
      <c r="U11" s="77" t="s">
        <v>759</v>
      </c>
      <c r="V11" s="77" t="s">
        <v>759</v>
      </c>
      <c r="W11" s="1251" t="s">
        <v>759</v>
      </c>
      <c r="X11" s="77" t="s">
        <v>759</v>
      </c>
      <c r="Y11" s="77" t="s">
        <v>759</v>
      </c>
      <c r="Z11" s="77" t="s">
        <v>759</v>
      </c>
      <c r="AA11" s="77" t="s">
        <v>759</v>
      </c>
      <c r="AB11" s="77" t="s">
        <v>759</v>
      </c>
      <c r="AC11" s="77" t="s">
        <v>759</v>
      </c>
      <c r="AD11" s="77" t="s">
        <v>759</v>
      </c>
      <c r="AE11" s="77" t="s">
        <v>759</v>
      </c>
      <c r="AF11" s="77" t="s">
        <v>759</v>
      </c>
      <c r="AG11" s="77" t="s">
        <v>759</v>
      </c>
      <c r="AH11" s="78" t="s">
        <v>759</v>
      </c>
    </row>
    <row r="12" spans="1:34" s="43" customFormat="1" ht="15.5" thickTop="1" thickBot="1" x14ac:dyDescent="0.4">
      <c r="A12" s="66"/>
      <c r="B12" s="66"/>
      <c r="C12" s="66"/>
      <c r="D12" s="1453"/>
      <c r="E12" s="983"/>
      <c r="F12" s="983"/>
      <c r="G12" s="1623"/>
      <c r="H12" s="1474"/>
      <c r="I12" s="983"/>
      <c r="J12" s="66"/>
      <c r="K12" s="975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975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59"/>
    </row>
    <row r="13" spans="1:34" s="43" customFormat="1" ht="15" thickTop="1" x14ac:dyDescent="0.35">
      <c r="A13" s="66" t="s">
        <v>492</v>
      </c>
      <c r="B13" s="66" t="s">
        <v>498</v>
      </c>
      <c r="C13" s="66" t="s">
        <v>494</v>
      </c>
      <c r="D13" s="203" t="s">
        <v>759</v>
      </c>
      <c r="E13" s="1482" t="s">
        <v>759</v>
      </c>
      <c r="F13" s="1482" t="s">
        <v>759</v>
      </c>
      <c r="G13" s="1621"/>
      <c r="H13" s="204" t="s">
        <v>759</v>
      </c>
      <c r="I13" s="1462" t="s">
        <v>759</v>
      </c>
      <c r="J13" s="66"/>
      <c r="K13" s="203" t="s">
        <v>759</v>
      </c>
      <c r="L13" s="204" t="s">
        <v>759</v>
      </c>
      <c r="M13" s="204" t="s">
        <v>759</v>
      </c>
      <c r="N13" s="204" t="s">
        <v>759</v>
      </c>
      <c r="O13" s="204" t="s">
        <v>759</v>
      </c>
      <c r="P13" s="204" t="s">
        <v>759</v>
      </c>
      <c r="Q13" s="204" t="s">
        <v>759</v>
      </c>
      <c r="R13" s="204" t="s">
        <v>759</v>
      </c>
      <c r="S13" s="204" t="s">
        <v>759</v>
      </c>
      <c r="T13" s="204" t="s">
        <v>759</v>
      </c>
      <c r="U13" s="204" t="s">
        <v>759</v>
      </c>
      <c r="V13" s="204" t="s">
        <v>759</v>
      </c>
      <c r="W13" s="1248" t="s">
        <v>759</v>
      </c>
      <c r="X13" s="204" t="s">
        <v>759</v>
      </c>
      <c r="Y13" s="204" t="s">
        <v>759</v>
      </c>
      <c r="Z13" s="204" t="s">
        <v>759</v>
      </c>
      <c r="AA13" s="204" t="s">
        <v>759</v>
      </c>
      <c r="AB13" s="204" t="s">
        <v>759</v>
      </c>
      <c r="AC13" s="204" t="s">
        <v>759</v>
      </c>
      <c r="AD13" s="204" t="s">
        <v>759</v>
      </c>
      <c r="AE13" s="204" t="s">
        <v>759</v>
      </c>
      <c r="AF13" s="204" t="s">
        <v>759</v>
      </c>
      <c r="AG13" s="204" t="s">
        <v>759</v>
      </c>
      <c r="AH13" s="205" t="s">
        <v>759</v>
      </c>
    </row>
    <row r="14" spans="1:34" s="43" customFormat="1" x14ac:dyDescent="0.35">
      <c r="A14" s="66" t="s">
        <v>492</v>
      </c>
      <c r="B14" s="66" t="s">
        <v>498</v>
      </c>
      <c r="C14" s="66" t="s">
        <v>232</v>
      </c>
      <c r="D14" s="268" t="s">
        <v>759</v>
      </c>
      <c r="E14" s="1483" t="s">
        <v>759</v>
      </c>
      <c r="F14" s="1483" t="s">
        <v>759</v>
      </c>
      <c r="G14" s="801"/>
      <c r="H14" s="269" t="s">
        <v>759</v>
      </c>
      <c r="I14" s="1463" t="s">
        <v>759</v>
      </c>
      <c r="J14" s="66"/>
      <c r="K14" s="268" t="s">
        <v>759</v>
      </c>
      <c r="L14" s="269" t="s">
        <v>759</v>
      </c>
      <c r="M14" s="269" t="s">
        <v>759</v>
      </c>
      <c r="N14" s="269" t="s">
        <v>759</v>
      </c>
      <c r="O14" s="269" t="s">
        <v>759</v>
      </c>
      <c r="P14" s="269" t="s">
        <v>759</v>
      </c>
      <c r="Q14" s="269" t="s">
        <v>759</v>
      </c>
      <c r="R14" s="269" t="s">
        <v>759</v>
      </c>
      <c r="S14" s="269" t="s">
        <v>759</v>
      </c>
      <c r="T14" s="269" t="s">
        <v>759</v>
      </c>
      <c r="U14" s="269" t="s">
        <v>759</v>
      </c>
      <c r="V14" s="269" t="s">
        <v>759</v>
      </c>
      <c r="W14" s="1241" t="s">
        <v>759</v>
      </c>
      <c r="X14" s="269" t="s">
        <v>759</v>
      </c>
      <c r="Y14" s="269" t="s">
        <v>759</v>
      </c>
      <c r="Z14" s="269" t="s">
        <v>759</v>
      </c>
      <c r="AA14" s="269" t="s">
        <v>759</v>
      </c>
      <c r="AB14" s="269" t="s">
        <v>759</v>
      </c>
      <c r="AC14" s="269" t="s">
        <v>759</v>
      </c>
      <c r="AD14" s="269" t="s">
        <v>759</v>
      </c>
      <c r="AE14" s="269" t="s">
        <v>759</v>
      </c>
      <c r="AF14" s="269" t="s">
        <v>759</v>
      </c>
      <c r="AG14" s="269" t="s">
        <v>759</v>
      </c>
      <c r="AH14" s="753" t="s">
        <v>759</v>
      </c>
    </row>
    <row r="15" spans="1:34" s="43" customFormat="1" x14ac:dyDescent="0.35">
      <c r="A15" s="66" t="s">
        <v>492</v>
      </c>
      <c r="B15" s="66" t="s">
        <v>498</v>
      </c>
      <c r="C15" s="66" t="s">
        <v>495</v>
      </c>
      <c r="D15" s="237" t="s">
        <v>759</v>
      </c>
      <c r="E15" s="1484" t="s">
        <v>759</v>
      </c>
      <c r="F15" s="1484" t="s">
        <v>759</v>
      </c>
      <c r="G15" s="911"/>
      <c r="H15" s="74" t="s">
        <v>759</v>
      </c>
      <c r="I15" s="1464" t="s">
        <v>759</v>
      </c>
      <c r="J15" s="66"/>
      <c r="K15" s="237" t="s">
        <v>759</v>
      </c>
      <c r="L15" s="74" t="s">
        <v>759</v>
      </c>
      <c r="M15" s="74" t="s">
        <v>759</v>
      </c>
      <c r="N15" s="74" t="s">
        <v>759</v>
      </c>
      <c r="O15" s="74" t="s">
        <v>759</v>
      </c>
      <c r="P15" s="74" t="s">
        <v>759</v>
      </c>
      <c r="Q15" s="74" t="s">
        <v>759</v>
      </c>
      <c r="R15" s="74" t="s">
        <v>759</v>
      </c>
      <c r="S15" s="74" t="s">
        <v>759</v>
      </c>
      <c r="T15" s="74" t="s">
        <v>759</v>
      </c>
      <c r="U15" s="74" t="s">
        <v>759</v>
      </c>
      <c r="V15" s="74" t="s">
        <v>759</v>
      </c>
      <c r="W15" s="1249" t="s">
        <v>759</v>
      </c>
      <c r="X15" s="74" t="s">
        <v>759</v>
      </c>
      <c r="Y15" s="74" t="s">
        <v>759</v>
      </c>
      <c r="Z15" s="74" t="s">
        <v>759</v>
      </c>
      <c r="AA15" s="74" t="s">
        <v>759</v>
      </c>
      <c r="AB15" s="74" t="s">
        <v>759</v>
      </c>
      <c r="AC15" s="74" t="s">
        <v>759</v>
      </c>
      <c r="AD15" s="74" t="s">
        <v>759</v>
      </c>
      <c r="AE15" s="74" t="s">
        <v>759</v>
      </c>
      <c r="AF15" s="74" t="s">
        <v>759</v>
      </c>
      <c r="AG15" s="74" t="s">
        <v>759</v>
      </c>
      <c r="AH15" s="75" t="s">
        <v>759</v>
      </c>
    </row>
    <row r="16" spans="1:34" s="43" customFormat="1" x14ac:dyDescent="0.35">
      <c r="A16" s="66" t="s">
        <v>492</v>
      </c>
      <c r="B16" s="66" t="s">
        <v>498</v>
      </c>
      <c r="C16" s="66" t="s">
        <v>496</v>
      </c>
      <c r="D16" s="662" t="s">
        <v>759</v>
      </c>
      <c r="E16" s="1485" t="s">
        <v>759</v>
      </c>
      <c r="F16" s="1485" t="s">
        <v>759</v>
      </c>
      <c r="G16" s="695"/>
      <c r="H16" s="663" t="s">
        <v>759</v>
      </c>
      <c r="I16" s="1465" t="s">
        <v>759</v>
      </c>
      <c r="J16" s="66"/>
      <c r="K16" s="662" t="s">
        <v>759</v>
      </c>
      <c r="L16" s="663" t="s">
        <v>759</v>
      </c>
      <c r="M16" s="663" t="s">
        <v>759</v>
      </c>
      <c r="N16" s="663" t="s">
        <v>759</v>
      </c>
      <c r="O16" s="663" t="s">
        <v>759</v>
      </c>
      <c r="P16" s="663" t="s">
        <v>759</v>
      </c>
      <c r="Q16" s="663" t="s">
        <v>759</v>
      </c>
      <c r="R16" s="663" t="s">
        <v>759</v>
      </c>
      <c r="S16" s="663" t="s">
        <v>759</v>
      </c>
      <c r="T16" s="663" t="s">
        <v>759</v>
      </c>
      <c r="U16" s="663" t="s">
        <v>759</v>
      </c>
      <c r="V16" s="663" t="s">
        <v>759</v>
      </c>
      <c r="W16" s="1250" t="s">
        <v>759</v>
      </c>
      <c r="X16" s="663" t="s">
        <v>759</v>
      </c>
      <c r="Y16" s="663" t="s">
        <v>759</v>
      </c>
      <c r="Z16" s="663" t="s">
        <v>759</v>
      </c>
      <c r="AA16" s="663" t="s">
        <v>759</v>
      </c>
      <c r="AB16" s="663" t="s">
        <v>759</v>
      </c>
      <c r="AC16" s="663" t="s">
        <v>759</v>
      </c>
      <c r="AD16" s="663" t="s">
        <v>759</v>
      </c>
      <c r="AE16" s="663" t="s">
        <v>759</v>
      </c>
      <c r="AF16" s="663" t="s">
        <v>759</v>
      </c>
      <c r="AG16" s="663" t="s">
        <v>759</v>
      </c>
      <c r="AH16" s="664" t="s">
        <v>759</v>
      </c>
    </row>
    <row r="17" spans="1:34" s="41" customFormat="1" ht="15" thickBot="1" x14ac:dyDescent="0.4">
      <c r="A17" s="368" t="s">
        <v>492</v>
      </c>
      <c r="B17" s="368" t="s">
        <v>498</v>
      </c>
      <c r="C17" s="368" t="s">
        <v>497</v>
      </c>
      <c r="D17" s="238" t="s">
        <v>759</v>
      </c>
      <c r="E17" s="1486" t="s">
        <v>759</v>
      </c>
      <c r="F17" s="1486" t="s">
        <v>759</v>
      </c>
      <c r="G17" s="1622"/>
      <c r="H17" s="77" t="s">
        <v>759</v>
      </c>
      <c r="I17" s="1466" t="s">
        <v>759</v>
      </c>
      <c r="J17" s="368"/>
      <c r="K17" s="238" t="s">
        <v>759</v>
      </c>
      <c r="L17" s="77" t="s">
        <v>759</v>
      </c>
      <c r="M17" s="77" t="s">
        <v>759</v>
      </c>
      <c r="N17" s="77" t="s">
        <v>759</v>
      </c>
      <c r="O17" s="77" t="s">
        <v>759</v>
      </c>
      <c r="P17" s="77" t="s">
        <v>759</v>
      </c>
      <c r="Q17" s="77" t="s">
        <v>759</v>
      </c>
      <c r="R17" s="77" t="s">
        <v>759</v>
      </c>
      <c r="S17" s="77" t="s">
        <v>759</v>
      </c>
      <c r="T17" s="77" t="s">
        <v>759</v>
      </c>
      <c r="U17" s="77" t="s">
        <v>759</v>
      </c>
      <c r="V17" s="77" t="s">
        <v>759</v>
      </c>
      <c r="W17" s="1251" t="s">
        <v>759</v>
      </c>
      <c r="X17" s="77" t="s">
        <v>759</v>
      </c>
      <c r="Y17" s="77" t="s">
        <v>759</v>
      </c>
      <c r="Z17" s="77" t="s">
        <v>759</v>
      </c>
      <c r="AA17" s="77" t="s">
        <v>759</v>
      </c>
      <c r="AB17" s="77" t="s">
        <v>759</v>
      </c>
      <c r="AC17" s="77" t="s">
        <v>759</v>
      </c>
      <c r="AD17" s="77" t="s">
        <v>759</v>
      </c>
      <c r="AE17" s="77" t="s">
        <v>759</v>
      </c>
      <c r="AF17" s="77" t="s">
        <v>759</v>
      </c>
      <c r="AG17" s="77" t="s">
        <v>759</v>
      </c>
      <c r="AH17" s="78" t="s">
        <v>759</v>
      </c>
    </row>
    <row r="18" spans="1:34" s="43" customFormat="1" ht="15.5" thickTop="1" thickBot="1" x14ac:dyDescent="0.4">
      <c r="A18" s="66"/>
      <c r="B18" s="66"/>
      <c r="C18" s="66"/>
      <c r="D18" s="1453"/>
      <c r="E18" s="983"/>
      <c r="F18" s="983"/>
      <c r="G18" s="1623"/>
      <c r="H18" s="1474"/>
      <c r="I18" s="983"/>
      <c r="J18" s="66"/>
      <c r="K18" s="975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975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59"/>
    </row>
    <row r="19" spans="1:34" s="43" customFormat="1" ht="15" thickTop="1" x14ac:dyDescent="0.35">
      <c r="A19" s="66" t="s">
        <v>499</v>
      </c>
      <c r="B19" s="66" t="s">
        <v>493</v>
      </c>
      <c r="C19" s="66" t="s">
        <v>494</v>
      </c>
      <c r="D19" s="203" t="s">
        <v>759</v>
      </c>
      <c r="E19" s="1482" t="s">
        <v>759</v>
      </c>
      <c r="F19" s="1482" t="s">
        <v>759</v>
      </c>
      <c r="G19" s="1621"/>
      <c r="H19" s="204" t="s">
        <v>759</v>
      </c>
      <c r="I19" s="1462" t="s">
        <v>759</v>
      </c>
      <c r="J19" s="66"/>
      <c r="K19" s="203" t="s">
        <v>759</v>
      </c>
      <c r="L19" s="204" t="s">
        <v>759</v>
      </c>
      <c r="M19" s="204" t="s">
        <v>759</v>
      </c>
      <c r="N19" s="204" t="s">
        <v>759</v>
      </c>
      <c r="O19" s="204" t="s">
        <v>759</v>
      </c>
      <c r="P19" s="204" t="s">
        <v>759</v>
      </c>
      <c r="Q19" s="204" t="s">
        <v>759</v>
      </c>
      <c r="R19" s="204" t="s">
        <v>759</v>
      </c>
      <c r="S19" s="204" t="s">
        <v>759</v>
      </c>
      <c r="T19" s="204" t="s">
        <v>759</v>
      </c>
      <c r="U19" s="204" t="s">
        <v>759</v>
      </c>
      <c r="V19" s="204" t="s">
        <v>759</v>
      </c>
      <c r="W19" s="1248" t="s">
        <v>759</v>
      </c>
      <c r="X19" s="204" t="s">
        <v>759</v>
      </c>
      <c r="Y19" s="204" t="s">
        <v>759</v>
      </c>
      <c r="Z19" s="204" t="s">
        <v>759</v>
      </c>
      <c r="AA19" s="204" t="s">
        <v>759</v>
      </c>
      <c r="AB19" s="204" t="s">
        <v>759</v>
      </c>
      <c r="AC19" s="204" t="s">
        <v>759</v>
      </c>
      <c r="AD19" s="204" t="s">
        <v>759</v>
      </c>
      <c r="AE19" s="204" t="s">
        <v>759</v>
      </c>
      <c r="AF19" s="204" t="s">
        <v>759</v>
      </c>
      <c r="AG19" s="204" t="s">
        <v>759</v>
      </c>
      <c r="AH19" s="205" t="s">
        <v>759</v>
      </c>
    </row>
    <row r="20" spans="1:34" s="43" customFormat="1" x14ac:dyDescent="0.35">
      <c r="A20" s="66" t="s">
        <v>499</v>
      </c>
      <c r="B20" s="66" t="s">
        <v>493</v>
      </c>
      <c r="C20" s="66" t="s">
        <v>232</v>
      </c>
      <c r="D20" s="268" t="s">
        <v>759</v>
      </c>
      <c r="E20" s="1483" t="s">
        <v>759</v>
      </c>
      <c r="F20" s="1483" t="s">
        <v>759</v>
      </c>
      <c r="G20" s="801"/>
      <c r="H20" s="269" t="s">
        <v>759</v>
      </c>
      <c r="I20" s="1463" t="s">
        <v>759</v>
      </c>
      <c r="J20" s="66"/>
      <c r="K20" s="268" t="s">
        <v>759</v>
      </c>
      <c r="L20" s="269" t="s">
        <v>759</v>
      </c>
      <c r="M20" s="269" t="s">
        <v>759</v>
      </c>
      <c r="N20" s="269" t="s">
        <v>759</v>
      </c>
      <c r="O20" s="269" t="s">
        <v>759</v>
      </c>
      <c r="P20" s="269" t="s">
        <v>759</v>
      </c>
      <c r="Q20" s="269" t="s">
        <v>759</v>
      </c>
      <c r="R20" s="269" t="s">
        <v>759</v>
      </c>
      <c r="S20" s="269" t="s">
        <v>759</v>
      </c>
      <c r="T20" s="269" t="s">
        <v>759</v>
      </c>
      <c r="U20" s="269" t="s">
        <v>759</v>
      </c>
      <c r="V20" s="269" t="s">
        <v>759</v>
      </c>
      <c r="W20" s="1241" t="s">
        <v>759</v>
      </c>
      <c r="X20" s="269" t="s">
        <v>759</v>
      </c>
      <c r="Y20" s="269" t="s">
        <v>759</v>
      </c>
      <c r="Z20" s="269" t="s">
        <v>759</v>
      </c>
      <c r="AA20" s="269" t="s">
        <v>759</v>
      </c>
      <c r="AB20" s="269" t="s">
        <v>759</v>
      </c>
      <c r="AC20" s="269" t="s">
        <v>759</v>
      </c>
      <c r="AD20" s="269" t="s">
        <v>759</v>
      </c>
      <c r="AE20" s="269" t="s">
        <v>759</v>
      </c>
      <c r="AF20" s="269" t="s">
        <v>759</v>
      </c>
      <c r="AG20" s="269" t="s">
        <v>759</v>
      </c>
      <c r="AH20" s="753" t="s">
        <v>759</v>
      </c>
    </row>
    <row r="21" spans="1:34" s="43" customFormat="1" x14ac:dyDescent="0.35">
      <c r="A21" s="66" t="s">
        <v>499</v>
      </c>
      <c r="B21" s="66" t="s">
        <v>493</v>
      </c>
      <c r="C21" s="66" t="s">
        <v>495</v>
      </c>
      <c r="D21" s="237" t="s">
        <v>759</v>
      </c>
      <c r="E21" s="1484" t="s">
        <v>759</v>
      </c>
      <c r="F21" s="1484" t="s">
        <v>759</v>
      </c>
      <c r="G21" s="911"/>
      <c r="H21" s="74" t="s">
        <v>759</v>
      </c>
      <c r="I21" s="1464" t="s">
        <v>759</v>
      </c>
      <c r="J21" s="66"/>
      <c r="K21" s="237" t="s">
        <v>759</v>
      </c>
      <c r="L21" s="74" t="s">
        <v>759</v>
      </c>
      <c r="M21" s="74" t="s">
        <v>759</v>
      </c>
      <c r="N21" s="74" t="s">
        <v>759</v>
      </c>
      <c r="O21" s="74" t="s">
        <v>759</v>
      </c>
      <c r="P21" s="74" t="s">
        <v>759</v>
      </c>
      <c r="Q21" s="74" t="s">
        <v>759</v>
      </c>
      <c r="R21" s="74" t="s">
        <v>759</v>
      </c>
      <c r="S21" s="74" t="s">
        <v>759</v>
      </c>
      <c r="T21" s="74" t="s">
        <v>759</v>
      </c>
      <c r="U21" s="74" t="s">
        <v>759</v>
      </c>
      <c r="V21" s="74" t="s">
        <v>759</v>
      </c>
      <c r="W21" s="1249" t="s">
        <v>759</v>
      </c>
      <c r="X21" s="74" t="s">
        <v>759</v>
      </c>
      <c r="Y21" s="74" t="s">
        <v>759</v>
      </c>
      <c r="Z21" s="74" t="s">
        <v>759</v>
      </c>
      <c r="AA21" s="74" t="s">
        <v>759</v>
      </c>
      <c r="AB21" s="74" t="s">
        <v>759</v>
      </c>
      <c r="AC21" s="74" t="s">
        <v>759</v>
      </c>
      <c r="AD21" s="74" t="s">
        <v>759</v>
      </c>
      <c r="AE21" s="74" t="s">
        <v>759</v>
      </c>
      <c r="AF21" s="74" t="s">
        <v>759</v>
      </c>
      <c r="AG21" s="74" t="s">
        <v>759</v>
      </c>
      <c r="AH21" s="75" t="s">
        <v>759</v>
      </c>
    </row>
    <row r="22" spans="1:34" s="43" customFormat="1" x14ac:dyDescent="0.35">
      <c r="A22" s="66" t="s">
        <v>499</v>
      </c>
      <c r="B22" s="66" t="s">
        <v>493</v>
      </c>
      <c r="C22" s="66" t="s">
        <v>496</v>
      </c>
      <c r="D22" s="662" t="s">
        <v>759</v>
      </c>
      <c r="E22" s="1485" t="s">
        <v>759</v>
      </c>
      <c r="F22" s="1485" t="s">
        <v>759</v>
      </c>
      <c r="G22" s="695"/>
      <c r="H22" s="663" t="s">
        <v>759</v>
      </c>
      <c r="I22" s="1465" t="s">
        <v>759</v>
      </c>
      <c r="J22" s="66"/>
      <c r="K22" s="662" t="s">
        <v>759</v>
      </c>
      <c r="L22" s="663" t="s">
        <v>759</v>
      </c>
      <c r="M22" s="663" t="s">
        <v>759</v>
      </c>
      <c r="N22" s="663" t="s">
        <v>759</v>
      </c>
      <c r="O22" s="663" t="s">
        <v>759</v>
      </c>
      <c r="P22" s="663" t="s">
        <v>759</v>
      </c>
      <c r="Q22" s="663" t="s">
        <v>759</v>
      </c>
      <c r="R22" s="663" t="s">
        <v>759</v>
      </c>
      <c r="S22" s="663" t="s">
        <v>759</v>
      </c>
      <c r="T22" s="663" t="s">
        <v>759</v>
      </c>
      <c r="U22" s="663" t="s">
        <v>759</v>
      </c>
      <c r="V22" s="663" t="s">
        <v>759</v>
      </c>
      <c r="W22" s="1250" t="s">
        <v>759</v>
      </c>
      <c r="X22" s="663" t="s">
        <v>759</v>
      </c>
      <c r="Y22" s="663" t="s">
        <v>759</v>
      </c>
      <c r="Z22" s="663" t="s">
        <v>759</v>
      </c>
      <c r="AA22" s="663" t="s">
        <v>759</v>
      </c>
      <c r="AB22" s="663" t="s">
        <v>759</v>
      </c>
      <c r="AC22" s="663" t="s">
        <v>759</v>
      </c>
      <c r="AD22" s="663" t="s">
        <v>759</v>
      </c>
      <c r="AE22" s="663" t="s">
        <v>759</v>
      </c>
      <c r="AF22" s="663" t="s">
        <v>759</v>
      </c>
      <c r="AG22" s="663" t="s">
        <v>759</v>
      </c>
      <c r="AH22" s="664" t="s">
        <v>759</v>
      </c>
    </row>
    <row r="23" spans="1:34" s="41" customFormat="1" ht="15" thickBot="1" x14ac:dyDescent="0.4">
      <c r="A23" s="368" t="s">
        <v>499</v>
      </c>
      <c r="B23" s="368" t="s">
        <v>493</v>
      </c>
      <c r="C23" s="368" t="s">
        <v>497</v>
      </c>
      <c r="D23" s="238" t="s">
        <v>759</v>
      </c>
      <c r="E23" s="1486" t="s">
        <v>759</v>
      </c>
      <c r="F23" s="1486" t="s">
        <v>759</v>
      </c>
      <c r="G23" s="1622"/>
      <c r="H23" s="77" t="s">
        <v>759</v>
      </c>
      <c r="I23" s="1466" t="s">
        <v>759</v>
      </c>
      <c r="J23" s="368"/>
      <c r="K23" s="238" t="s">
        <v>759</v>
      </c>
      <c r="L23" s="77" t="s">
        <v>759</v>
      </c>
      <c r="M23" s="77" t="s">
        <v>759</v>
      </c>
      <c r="N23" s="77" t="s">
        <v>759</v>
      </c>
      <c r="O23" s="77" t="s">
        <v>759</v>
      </c>
      <c r="P23" s="77" t="s">
        <v>759</v>
      </c>
      <c r="Q23" s="77" t="s">
        <v>759</v>
      </c>
      <c r="R23" s="77" t="s">
        <v>759</v>
      </c>
      <c r="S23" s="77" t="s">
        <v>759</v>
      </c>
      <c r="T23" s="77" t="s">
        <v>759</v>
      </c>
      <c r="U23" s="77" t="s">
        <v>759</v>
      </c>
      <c r="V23" s="77" t="s">
        <v>759</v>
      </c>
      <c r="W23" s="1251" t="s">
        <v>759</v>
      </c>
      <c r="X23" s="77" t="s">
        <v>759</v>
      </c>
      <c r="Y23" s="77" t="s">
        <v>759</v>
      </c>
      <c r="Z23" s="77" t="s">
        <v>759</v>
      </c>
      <c r="AA23" s="77" t="s">
        <v>759</v>
      </c>
      <c r="AB23" s="77" t="s">
        <v>759</v>
      </c>
      <c r="AC23" s="77" t="s">
        <v>759</v>
      </c>
      <c r="AD23" s="77" t="s">
        <v>759</v>
      </c>
      <c r="AE23" s="77" t="s">
        <v>759</v>
      </c>
      <c r="AF23" s="77" t="s">
        <v>759</v>
      </c>
      <c r="AG23" s="77" t="s">
        <v>759</v>
      </c>
      <c r="AH23" s="78" t="s">
        <v>759</v>
      </c>
    </row>
    <row r="24" spans="1:34" s="43" customFormat="1" ht="15.5" thickTop="1" thickBot="1" x14ac:dyDescent="0.4">
      <c r="A24" s="66"/>
      <c r="B24" s="66"/>
      <c r="C24" s="66"/>
      <c r="D24" s="1453"/>
      <c r="E24" s="983"/>
      <c r="F24" s="983"/>
      <c r="G24" s="1623"/>
      <c r="H24" s="1474"/>
      <c r="I24" s="983"/>
      <c r="J24" s="66"/>
      <c r="K24" s="975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975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59"/>
    </row>
    <row r="25" spans="1:34" s="43" customFormat="1" ht="15" thickTop="1" x14ac:dyDescent="0.35">
      <c r="A25" s="66" t="s">
        <v>499</v>
      </c>
      <c r="B25" s="66" t="s">
        <v>498</v>
      </c>
      <c r="C25" s="66" t="s">
        <v>494</v>
      </c>
      <c r="D25" s="203" t="s">
        <v>759</v>
      </c>
      <c r="E25" s="1482" t="s">
        <v>759</v>
      </c>
      <c r="F25" s="1482" t="s">
        <v>759</v>
      </c>
      <c r="G25" s="1621"/>
      <c r="H25" s="204" t="s">
        <v>759</v>
      </c>
      <c r="I25" s="1462" t="s">
        <v>759</v>
      </c>
      <c r="J25" s="66"/>
      <c r="K25" s="203" t="s">
        <v>759</v>
      </c>
      <c r="L25" s="204" t="s">
        <v>759</v>
      </c>
      <c r="M25" s="204" t="s">
        <v>759</v>
      </c>
      <c r="N25" s="204" t="s">
        <v>759</v>
      </c>
      <c r="O25" s="204" t="s">
        <v>759</v>
      </c>
      <c r="P25" s="204" t="s">
        <v>759</v>
      </c>
      <c r="Q25" s="204" t="s">
        <v>759</v>
      </c>
      <c r="R25" s="204" t="s">
        <v>759</v>
      </c>
      <c r="S25" s="204" t="s">
        <v>759</v>
      </c>
      <c r="T25" s="204" t="s">
        <v>759</v>
      </c>
      <c r="U25" s="204" t="s">
        <v>759</v>
      </c>
      <c r="V25" s="204" t="s">
        <v>759</v>
      </c>
      <c r="W25" s="1248" t="s">
        <v>759</v>
      </c>
      <c r="X25" s="204" t="s">
        <v>759</v>
      </c>
      <c r="Y25" s="204" t="s">
        <v>759</v>
      </c>
      <c r="Z25" s="204" t="s">
        <v>759</v>
      </c>
      <c r="AA25" s="204" t="s">
        <v>759</v>
      </c>
      <c r="AB25" s="204" t="s">
        <v>759</v>
      </c>
      <c r="AC25" s="204" t="s">
        <v>759</v>
      </c>
      <c r="AD25" s="204" t="s">
        <v>759</v>
      </c>
      <c r="AE25" s="204" t="s">
        <v>759</v>
      </c>
      <c r="AF25" s="204" t="s">
        <v>759</v>
      </c>
      <c r="AG25" s="204" t="s">
        <v>759</v>
      </c>
      <c r="AH25" s="205" t="s">
        <v>759</v>
      </c>
    </row>
    <row r="26" spans="1:34" s="43" customFormat="1" x14ac:dyDescent="0.35">
      <c r="A26" s="66" t="s">
        <v>499</v>
      </c>
      <c r="B26" s="66" t="s">
        <v>498</v>
      </c>
      <c r="C26" s="66" t="s">
        <v>232</v>
      </c>
      <c r="D26" s="268" t="s">
        <v>759</v>
      </c>
      <c r="E26" s="1483" t="s">
        <v>759</v>
      </c>
      <c r="F26" s="1483" t="s">
        <v>759</v>
      </c>
      <c r="G26" s="801"/>
      <c r="H26" s="269" t="s">
        <v>759</v>
      </c>
      <c r="I26" s="1463" t="s">
        <v>759</v>
      </c>
      <c r="J26" s="66"/>
      <c r="K26" s="268" t="s">
        <v>759</v>
      </c>
      <c r="L26" s="269" t="s">
        <v>759</v>
      </c>
      <c r="M26" s="269" t="s">
        <v>759</v>
      </c>
      <c r="N26" s="269" t="s">
        <v>759</v>
      </c>
      <c r="O26" s="269" t="s">
        <v>759</v>
      </c>
      <c r="P26" s="269" t="s">
        <v>759</v>
      </c>
      <c r="Q26" s="269" t="s">
        <v>759</v>
      </c>
      <c r="R26" s="269" t="s">
        <v>759</v>
      </c>
      <c r="S26" s="269" t="s">
        <v>759</v>
      </c>
      <c r="T26" s="269" t="s">
        <v>759</v>
      </c>
      <c r="U26" s="269" t="s">
        <v>759</v>
      </c>
      <c r="V26" s="269" t="s">
        <v>759</v>
      </c>
      <c r="W26" s="1241" t="s">
        <v>759</v>
      </c>
      <c r="X26" s="269" t="s">
        <v>759</v>
      </c>
      <c r="Y26" s="269" t="s">
        <v>759</v>
      </c>
      <c r="Z26" s="269" t="s">
        <v>759</v>
      </c>
      <c r="AA26" s="269" t="s">
        <v>759</v>
      </c>
      <c r="AB26" s="269" t="s">
        <v>759</v>
      </c>
      <c r="AC26" s="269" t="s">
        <v>759</v>
      </c>
      <c r="AD26" s="269" t="s">
        <v>759</v>
      </c>
      <c r="AE26" s="269" t="s">
        <v>759</v>
      </c>
      <c r="AF26" s="269" t="s">
        <v>759</v>
      </c>
      <c r="AG26" s="269" t="s">
        <v>759</v>
      </c>
      <c r="AH26" s="753" t="s">
        <v>759</v>
      </c>
    </row>
    <row r="27" spans="1:34" s="43" customFormat="1" x14ac:dyDescent="0.35">
      <c r="A27" s="66" t="s">
        <v>499</v>
      </c>
      <c r="B27" s="66" t="s">
        <v>498</v>
      </c>
      <c r="C27" s="66" t="s">
        <v>495</v>
      </c>
      <c r="D27" s="237" t="s">
        <v>759</v>
      </c>
      <c r="E27" s="1484" t="s">
        <v>759</v>
      </c>
      <c r="F27" s="1484" t="s">
        <v>759</v>
      </c>
      <c r="G27" s="911"/>
      <c r="H27" s="74" t="s">
        <v>759</v>
      </c>
      <c r="I27" s="1464" t="s">
        <v>759</v>
      </c>
      <c r="J27" s="66"/>
      <c r="K27" s="237" t="s">
        <v>759</v>
      </c>
      <c r="L27" s="74" t="s">
        <v>759</v>
      </c>
      <c r="M27" s="74" t="s">
        <v>759</v>
      </c>
      <c r="N27" s="74" t="s">
        <v>759</v>
      </c>
      <c r="O27" s="74" t="s">
        <v>759</v>
      </c>
      <c r="P27" s="74" t="s">
        <v>759</v>
      </c>
      <c r="Q27" s="74" t="s">
        <v>759</v>
      </c>
      <c r="R27" s="74" t="s">
        <v>759</v>
      </c>
      <c r="S27" s="74" t="s">
        <v>759</v>
      </c>
      <c r="T27" s="74" t="s">
        <v>759</v>
      </c>
      <c r="U27" s="74" t="s">
        <v>759</v>
      </c>
      <c r="V27" s="74" t="s">
        <v>759</v>
      </c>
      <c r="W27" s="1249" t="s">
        <v>759</v>
      </c>
      <c r="X27" s="74" t="s">
        <v>759</v>
      </c>
      <c r="Y27" s="74" t="s">
        <v>759</v>
      </c>
      <c r="Z27" s="74" t="s">
        <v>759</v>
      </c>
      <c r="AA27" s="74" t="s">
        <v>759</v>
      </c>
      <c r="AB27" s="74" t="s">
        <v>759</v>
      </c>
      <c r="AC27" s="74" t="s">
        <v>759</v>
      </c>
      <c r="AD27" s="74" t="s">
        <v>759</v>
      </c>
      <c r="AE27" s="74" t="s">
        <v>759</v>
      </c>
      <c r="AF27" s="74" t="s">
        <v>759</v>
      </c>
      <c r="AG27" s="74" t="s">
        <v>759</v>
      </c>
      <c r="AH27" s="75" t="s">
        <v>759</v>
      </c>
    </row>
    <row r="28" spans="1:34" s="43" customFormat="1" x14ac:dyDescent="0.35">
      <c r="A28" s="66" t="s">
        <v>499</v>
      </c>
      <c r="B28" s="66" t="s">
        <v>498</v>
      </c>
      <c r="C28" s="66" t="s">
        <v>496</v>
      </c>
      <c r="D28" s="662" t="s">
        <v>759</v>
      </c>
      <c r="E28" s="1485" t="s">
        <v>759</v>
      </c>
      <c r="F28" s="1485" t="s">
        <v>759</v>
      </c>
      <c r="G28" s="695"/>
      <c r="H28" s="663" t="s">
        <v>759</v>
      </c>
      <c r="I28" s="1465" t="s">
        <v>759</v>
      </c>
      <c r="J28" s="66"/>
      <c r="K28" s="662" t="s">
        <v>759</v>
      </c>
      <c r="L28" s="663" t="s">
        <v>759</v>
      </c>
      <c r="M28" s="663" t="s">
        <v>759</v>
      </c>
      <c r="N28" s="663" t="s">
        <v>759</v>
      </c>
      <c r="O28" s="663" t="s">
        <v>759</v>
      </c>
      <c r="P28" s="663" t="s">
        <v>759</v>
      </c>
      <c r="Q28" s="663" t="s">
        <v>759</v>
      </c>
      <c r="R28" s="663" t="s">
        <v>759</v>
      </c>
      <c r="S28" s="663" t="s">
        <v>759</v>
      </c>
      <c r="T28" s="663" t="s">
        <v>759</v>
      </c>
      <c r="U28" s="663" t="s">
        <v>759</v>
      </c>
      <c r="V28" s="663" t="s">
        <v>759</v>
      </c>
      <c r="W28" s="1250" t="s">
        <v>759</v>
      </c>
      <c r="X28" s="663" t="s">
        <v>759</v>
      </c>
      <c r="Y28" s="663" t="s">
        <v>759</v>
      </c>
      <c r="Z28" s="663" t="s">
        <v>759</v>
      </c>
      <c r="AA28" s="663" t="s">
        <v>759</v>
      </c>
      <c r="AB28" s="663" t="s">
        <v>759</v>
      </c>
      <c r="AC28" s="663" t="s">
        <v>759</v>
      </c>
      <c r="AD28" s="663" t="s">
        <v>759</v>
      </c>
      <c r="AE28" s="663" t="s">
        <v>759</v>
      </c>
      <c r="AF28" s="663" t="s">
        <v>759</v>
      </c>
      <c r="AG28" s="663" t="s">
        <v>759</v>
      </c>
      <c r="AH28" s="664" t="s">
        <v>759</v>
      </c>
    </row>
    <row r="29" spans="1:34" s="41" customFormat="1" ht="15" thickBot="1" x14ac:dyDescent="0.4">
      <c r="A29" s="368" t="s">
        <v>499</v>
      </c>
      <c r="B29" s="368" t="s">
        <v>498</v>
      </c>
      <c r="C29" s="368" t="s">
        <v>497</v>
      </c>
      <c r="D29" s="238" t="s">
        <v>759</v>
      </c>
      <c r="E29" s="1486" t="s">
        <v>759</v>
      </c>
      <c r="F29" s="1486" t="s">
        <v>759</v>
      </c>
      <c r="G29" s="1622"/>
      <c r="H29" s="77" t="s">
        <v>759</v>
      </c>
      <c r="I29" s="1466" t="s">
        <v>759</v>
      </c>
      <c r="J29" s="368"/>
      <c r="K29" s="238" t="s">
        <v>759</v>
      </c>
      <c r="L29" s="77" t="s">
        <v>759</v>
      </c>
      <c r="M29" s="77" t="s">
        <v>759</v>
      </c>
      <c r="N29" s="77" t="s">
        <v>759</v>
      </c>
      <c r="O29" s="77" t="s">
        <v>759</v>
      </c>
      <c r="P29" s="77" t="s">
        <v>759</v>
      </c>
      <c r="Q29" s="77" t="s">
        <v>759</v>
      </c>
      <c r="R29" s="77" t="s">
        <v>759</v>
      </c>
      <c r="S29" s="77" t="s">
        <v>759</v>
      </c>
      <c r="T29" s="77" t="s">
        <v>759</v>
      </c>
      <c r="U29" s="77" t="s">
        <v>759</v>
      </c>
      <c r="V29" s="77" t="s">
        <v>759</v>
      </c>
      <c r="W29" s="1251" t="s">
        <v>759</v>
      </c>
      <c r="X29" s="77" t="s">
        <v>759</v>
      </c>
      <c r="Y29" s="77" t="s">
        <v>759</v>
      </c>
      <c r="Z29" s="77" t="s">
        <v>759</v>
      </c>
      <c r="AA29" s="77" t="s">
        <v>759</v>
      </c>
      <c r="AB29" s="77" t="s">
        <v>759</v>
      </c>
      <c r="AC29" s="77" t="s">
        <v>759</v>
      </c>
      <c r="AD29" s="77" t="s">
        <v>759</v>
      </c>
      <c r="AE29" s="77" t="s">
        <v>759</v>
      </c>
      <c r="AF29" s="77" t="s">
        <v>759</v>
      </c>
      <c r="AG29" s="77" t="s">
        <v>759</v>
      </c>
      <c r="AH29" s="78" t="s">
        <v>759</v>
      </c>
    </row>
    <row r="30" spans="1:34" s="41" customFormat="1" ht="15" thickTop="1" x14ac:dyDescent="0.35">
      <c r="A30" s="368"/>
      <c r="B30" s="368"/>
      <c r="C30" s="368"/>
      <c r="D30" s="1454"/>
      <c r="E30" s="984"/>
      <c r="F30" s="984"/>
      <c r="G30" s="1475"/>
      <c r="H30" s="1475"/>
      <c r="I30" s="984"/>
      <c r="J30" s="368"/>
      <c r="K30" s="976"/>
      <c r="L30" s="754"/>
      <c r="M30" s="754"/>
      <c r="N30" s="754"/>
      <c r="O30" s="754"/>
      <c r="P30" s="754"/>
      <c r="Q30" s="754"/>
      <c r="R30" s="754"/>
      <c r="S30" s="754"/>
      <c r="T30" s="754"/>
      <c r="U30" s="754"/>
      <c r="V30" s="754"/>
      <c r="W30" s="976"/>
      <c r="X30" s="754"/>
      <c r="Y30" s="754"/>
      <c r="Z30" s="754"/>
      <c r="AA30" s="754"/>
      <c r="AB30" s="754"/>
      <c r="AC30" s="754"/>
      <c r="AD30" s="754"/>
      <c r="AE30" s="754"/>
      <c r="AF30" s="754"/>
      <c r="AG30" s="754"/>
      <c r="AH30" s="966"/>
    </row>
    <row r="31" spans="1:34" s="41" customFormat="1" ht="15" thickBot="1" x14ac:dyDescent="0.4">
      <c r="A31" s="904" t="s">
        <v>529</v>
      </c>
      <c r="B31" s="66"/>
      <c r="C31" s="66"/>
      <c r="D31" s="1455"/>
      <c r="E31" s="985"/>
      <c r="F31" s="985"/>
      <c r="G31" s="1476"/>
      <c r="H31" s="1476"/>
      <c r="I31" s="985"/>
      <c r="J31" s="66"/>
      <c r="K31" s="977"/>
      <c r="L31" s="754"/>
      <c r="M31" s="754"/>
      <c r="N31" s="754"/>
      <c r="O31" s="754"/>
      <c r="P31" s="754"/>
      <c r="Q31" s="754"/>
      <c r="R31" s="754"/>
      <c r="S31" s="754"/>
      <c r="T31" s="754"/>
      <c r="U31" s="754"/>
      <c r="V31" s="754"/>
      <c r="W31" s="977"/>
      <c r="X31" s="754"/>
      <c r="Y31" s="754"/>
      <c r="Z31" s="754"/>
      <c r="AA31" s="754"/>
      <c r="AB31" s="754"/>
      <c r="AC31" s="754"/>
      <c r="AD31" s="754"/>
      <c r="AE31" s="754"/>
      <c r="AF31" s="754"/>
      <c r="AG31" s="754"/>
      <c r="AH31" s="966"/>
    </row>
    <row r="32" spans="1:34" s="41" customFormat="1" ht="15.5" thickTop="1" thickBot="1" x14ac:dyDescent="0.4">
      <c r="A32" s="967" t="s">
        <v>529</v>
      </c>
      <c r="B32" s="967" t="s">
        <v>500</v>
      </c>
      <c r="C32" s="368" t="s">
        <v>497</v>
      </c>
      <c r="D32" s="604" t="s">
        <v>759</v>
      </c>
      <c r="E32" s="1487" t="s">
        <v>759</v>
      </c>
      <c r="F32" s="1487" t="s">
        <v>759</v>
      </c>
      <c r="G32" s="1624"/>
      <c r="H32" s="605" t="s">
        <v>759</v>
      </c>
      <c r="I32" s="1467" t="s">
        <v>759</v>
      </c>
      <c r="J32" s="368"/>
      <c r="K32" s="604" t="s">
        <v>759</v>
      </c>
      <c r="L32" s="605" t="s">
        <v>759</v>
      </c>
      <c r="M32" s="605" t="s">
        <v>759</v>
      </c>
      <c r="N32" s="605" t="s">
        <v>759</v>
      </c>
      <c r="O32" s="605" t="s">
        <v>759</v>
      </c>
      <c r="P32" s="605" t="s">
        <v>759</v>
      </c>
      <c r="Q32" s="605" t="s">
        <v>759</v>
      </c>
      <c r="R32" s="605" t="s">
        <v>759</v>
      </c>
      <c r="S32" s="605" t="s">
        <v>759</v>
      </c>
      <c r="T32" s="605" t="s">
        <v>759</v>
      </c>
      <c r="U32" s="605" t="s">
        <v>759</v>
      </c>
      <c r="V32" s="605" t="s">
        <v>759</v>
      </c>
      <c r="W32" s="1252" t="s">
        <v>759</v>
      </c>
      <c r="X32" s="605" t="s">
        <v>759</v>
      </c>
      <c r="Y32" s="605" t="s">
        <v>759</v>
      </c>
      <c r="Z32" s="605" t="s">
        <v>759</v>
      </c>
      <c r="AA32" s="605" t="s">
        <v>759</v>
      </c>
      <c r="AB32" s="605" t="s">
        <v>759</v>
      </c>
      <c r="AC32" s="605" t="s">
        <v>759</v>
      </c>
      <c r="AD32" s="605" t="s">
        <v>759</v>
      </c>
      <c r="AE32" s="605" t="s">
        <v>759</v>
      </c>
      <c r="AF32" s="605" t="s">
        <v>759</v>
      </c>
      <c r="AG32" s="605" t="s">
        <v>759</v>
      </c>
      <c r="AH32" s="606" t="s">
        <v>759</v>
      </c>
    </row>
    <row r="33" spans="1:34" s="41" customFormat="1" ht="15" thickTop="1" x14ac:dyDescent="0.35">
      <c r="A33" s="368"/>
      <c r="B33" s="368"/>
      <c r="C33" s="368"/>
      <c r="D33" s="1454"/>
      <c r="E33" s="984"/>
      <c r="F33" s="984"/>
      <c r="G33" s="1475"/>
      <c r="H33" s="1475"/>
      <c r="I33" s="984"/>
      <c r="J33" s="368"/>
      <c r="K33" s="976"/>
      <c r="L33" s="754"/>
      <c r="M33" s="754"/>
      <c r="N33" s="754"/>
      <c r="O33" s="754"/>
      <c r="P33" s="754"/>
      <c r="Q33" s="754"/>
      <c r="R33" s="754"/>
      <c r="S33" s="754"/>
      <c r="T33" s="754"/>
      <c r="U33" s="754"/>
      <c r="V33" s="754"/>
      <c r="W33" s="976"/>
      <c r="X33" s="754"/>
      <c r="Y33" s="754"/>
      <c r="Z33" s="754"/>
      <c r="AA33" s="754"/>
      <c r="AB33" s="754"/>
      <c r="AC33" s="754"/>
      <c r="AD33" s="754"/>
      <c r="AE33" s="754"/>
      <c r="AF33" s="754"/>
      <c r="AG33" s="754"/>
      <c r="AH33" s="966"/>
    </row>
    <row r="34" spans="1:34" s="43" customFormat="1" x14ac:dyDescent="0.35">
      <c r="A34" s="904"/>
      <c r="B34" s="66"/>
      <c r="C34" s="66"/>
      <c r="D34" s="1456"/>
      <c r="E34" s="71"/>
      <c r="F34" s="71"/>
      <c r="G34" s="179"/>
      <c r="H34" s="66"/>
      <c r="I34" s="71"/>
      <c r="J34" s="66"/>
      <c r="K34" s="374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374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59"/>
    </row>
    <row r="35" spans="1:34" s="43" customFormat="1" ht="15" thickBot="1" x14ac:dyDescent="0.4">
      <c r="A35" s="66" t="s">
        <v>501</v>
      </c>
      <c r="B35" s="66" t="s">
        <v>34</v>
      </c>
      <c r="C35" s="66" t="s">
        <v>502</v>
      </c>
      <c r="D35" s="1457">
        <v>600</v>
      </c>
      <c r="E35" s="986">
        <v>600</v>
      </c>
      <c r="F35" s="986">
        <v>600</v>
      </c>
      <c r="G35" s="1625"/>
      <c r="H35" s="1477">
        <v>0</v>
      </c>
      <c r="I35" s="986">
        <v>0</v>
      </c>
      <c r="J35" s="66"/>
      <c r="K35" s="978">
        <v>150</v>
      </c>
      <c r="L35" s="66">
        <v>150</v>
      </c>
      <c r="M35" s="66">
        <v>0</v>
      </c>
      <c r="N35" s="66">
        <v>0</v>
      </c>
      <c r="O35" s="66">
        <v>0</v>
      </c>
      <c r="P35" s="66">
        <v>0</v>
      </c>
      <c r="Q35" s="66">
        <v>0</v>
      </c>
      <c r="R35" s="66">
        <v>0</v>
      </c>
      <c r="S35" s="66">
        <v>0</v>
      </c>
      <c r="T35" s="66">
        <v>0</v>
      </c>
      <c r="U35" s="66">
        <v>150</v>
      </c>
      <c r="V35" s="66">
        <v>150</v>
      </c>
      <c r="W35" s="978">
        <v>150</v>
      </c>
      <c r="X35" s="66">
        <v>150</v>
      </c>
      <c r="Y35" s="66">
        <v>0</v>
      </c>
      <c r="Z35" s="66">
        <v>0</v>
      </c>
      <c r="AA35" s="66">
        <v>0</v>
      </c>
      <c r="AB35" s="66">
        <v>0</v>
      </c>
      <c r="AC35" s="66">
        <v>0</v>
      </c>
      <c r="AD35" s="66">
        <v>0</v>
      </c>
      <c r="AE35" s="66">
        <v>0</v>
      </c>
      <c r="AF35" s="66">
        <v>0</v>
      </c>
      <c r="AG35" s="66">
        <v>150</v>
      </c>
      <c r="AH35" s="659">
        <v>150</v>
      </c>
    </row>
    <row r="36" spans="1:34" s="43" customFormat="1" ht="15" thickTop="1" x14ac:dyDescent="0.35">
      <c r="A36" s="66" t="s">
        <v>501</v>
      </c>
      <c r="B36" s="66" t="s">
        <v>34</v>
      </c>
      <c r="C36" s="66" t="s">
        <v>503</v>
      </c>
      <c r="D36" s="755" t="s">
        <v>759</v>
      </c>
      <c r="E36" s="1488" t="s">
        <v>759</v>
      </c>
      <c r="F36" s="1488" t="s">
        <v>759</v>
      </c>
      <c r="G36" s="1626"/>
      <c r="H36" s="756" t="s">
        <v>759</v>
      </c>
      <c r="I36" s="1468" t="s">
        <v>759</v>
      </c>
      <c r="J36" s="66"/>
      <c r="K36" s="755" t="s">
        <v>759</v>
      </c>
      <c r="L36" s="756" t="s">
        <v>759</v>
      </c>
      <c r="M36" s="756" t="s">
        <v>759</v>
      </c>
      <c r="N36" s="756" t="s">
        <v>759</v>
      </c>
      <c r="O36" s="756" t="s">
        <v>759</v>
      </c>
      <c r="P36" s="756" t="s">
        <v>759</v>
      </c>
      <c r="Q36" s="756" t="s">
        <v>759</v>
      </c>
      <c r="R36" s="756" t="s">
        <v>759</v>
      </c>
      <c r="S36" s="756" t="s">
        <v>759</v>
      </c>
      <c r="T36" s="756" t="s">
        <v>759</v>
      </c>
      <c r="U36" s="756" t="s">
        <v>759</v>
      </c>
      <c r="V36" s="756" t="s">
        <v>759</v>
      </c>
      <c r="W36" s="1253" t="s">
        <v>759</v>
      </c>
      <c r="X36" s="756" t="s">
        <v>759</v>
      </c>
      <c r="Y36" s="756" t="s">
        <v>759</v>
      </c>
      <c r="Z36" s="756" t="s">
        <v>759</v>
      </c>
      <c r="AA36" s="756" t="s">
        <v>759</v>
      </c>
      <c r="AB36" s="756" t="s">
        <v>759</v>
      </c>
      <c r="AC36" s="756" t="s">
        <v>759</v>
      </c>
      <c r="AD36" s="756" t="s">
        <v>759</v>
      </c>
      <c r="AE36" s="756" t="s">
        <v>759</v>
      </c>
      <c r="AF36" s="756" t="s">
        <v>759</v>
      </c>
      <c r="AG36" s="756" t="s">
        <v>759</v>
      </c>
      <c r="AH36" s="757" t="s">
        <v>759</v>
      </c>
    </row>
    <row r="37" spans="1:34" s="43" customFormat="1" ht="15" thickBot="1" x14ac:dyDescent="0.4">
      <c r="A37" s="66" t="s">
        <v>501</v>
      </c>
      <c r="B37" s="66" t="s">
        <v>34</v>
      </c>
      <c r="C37" s="66" t="s">
        <v>495</v>
      </c>
      <c r="D37" s="857" t="s">
        <v>759</v>
      </c>
      <c r="E37" s="1489" t="s">
        <v>759</v>
      </c>
      <c r="F37" s="1489" t="s">
        <v>759</v>
      </c>
      <c r="G37" s="1476"/>
      <c r="H37" s="858" t="s">
        <v>759</v>
      </c>
      <c r="I37" s="1469" t="s">
        <v>759</v>
      </c>
      <c r="J37" s="66"/>
      <c r="K37" s="238" t="s">
        <v>759</v>
      </c>
      <c r="L37" s="77" t="s">
        <v>759</v>
      </c>
      <c r="M37" s="77" t="s">
        <v>759</v>
      </c>
      <c r="N37" s="77" t="s">
        <v>759</v>
      </c>
      <c r="O37" s="77" t="s">
        <v>759</v>
      </c>
      <c r="P37" s="77" t="s">
        <v>759</v>
      </c>
      <c r="Q37" s="77" t="s">
        <v>759</v>
      </c>
      <c r="R37" s="77" t="s">
        <v>759</v>
      </c>
      <c r="S37" s="77" t="s">
        <v>759</v>
      </c>
      <c r="T37" s="77" t="s">
        <v>759</v>
      </c>
      <c r="U37" s="77" t="s">
        <v>759</v>
      </c>
      <c r="V37" s="77" t="s">
        <v>759</v>
      </c>
      <c r="W37" s="1251" t="s">
        <v>759</v>
      </c>
      <c r="X37" s="77" t="s">
        <v>759</v>
      </c>
      <c r="Y37" s="77" t="s">
        <v>759</v>
      </c>
      <c r="Z37" s="77" t="s">
        <v>759</v>
      </c>
      <c r="AA37" s="77" t="s">
        <v>759</v>
      </c>
      <c r="AB37" s="77" t="s">
        <v>759</v>
      </c>
      <c r="AC37" s="77" t="s">
        <v>759</v>
      </c>
      <c r="AD37" s="77" t="s">
        <v>759</v>
      </c>
      <c r="AE37" s="77" t="s">
        <v>759</v>
      </c>
      <c r="AF37" s="77" t="s">
        <v>759</v>
      </c>
      <c r="AG37" s="77" t="s">
        <v>759</v>
      </c>
      <c r="AH37" s="78" t="s">
        <v>759</v>
      </c>
    </row>
    <row r="38" spans="1:34" s="43" customFormat="1" ht="15.5" thickTop="1" thickBot="1" x14ac:dyDescent="0.4">
      <c r="A38" s="904"/>
      <c r="B38" s="66"/>
      <c r="C38" s="66"/>
      <c r="D38" s="1453"/>
      <c r="E38" s="983"/>
      <c r="F38" s="983"/>
      <c r="G38" s="1623"/>
      <c r="H38" s="1474"/>
      <c r="I38" s="983"/>
      <c r="J38" s="66"/>
      <c r="K38" s="975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975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59"/>
    </row>
    <row r="39" spans="1:34" s="43" customFormat="1" ht="15.5" thickTop="1" thickBot="1" x14ac:dyDescent="0.4">
      <c r="A39" s="66" t="s">
        <v>519</v>
      </c>
      <c r="B39" s="66" t="s">
        <v>520</v>
      </c>
      <c r="C39" s="66" t="s">
        <v>495</v>
      </c>
      <c r="D39" s="604" t="s">
        <v>759</v>
      </c>
      <c r="E39" s="1487" t="s">
        <v>759</v>
      </c>
      <c r="F39" s="1487" t="s">
        <v>759</v>
      </c>
      <c r="G39" s="1624"/>
      <c r="H39" s="605" t="s">
        <v>759</v>
      </c>
      <c r="I39" s="1467" t="s">
        <v>759</v>
      </c>
      <c r="J39" s="66"/>
      <c r="K39" s="239" t="s">
        <v>759</v>
      </c>
      <c r="L39" s="81" t="s">
        <v>759</v>
      </c>
      <c r="M39" s="81" t="s">
        <v>759</v>
      </c>
      <c r="N39" s="81" t="s">
        <v>759</v>
      </c>
      <c r="O39" s="81" t="s">
        <v>759</v>
      </c>
      <c r="P39" s="81" t="s">
        <v>759</v>
      </c>
      <c r="Q39" s="81" t="s">
        <v>759</v>
      </c>
      <c r="R39" s="81" t="s">
        <v>759</v>
      </c>
      <c r="S39" s="81" t="s">
        <v>759</v>
      </c>
      <c r="T39" s="81" t="s">
        <v>759</v>
      </c>
      <c r="U39" s="81" t="s">
        <v>759</v>
      </c>
      <c r="V39" s="81" t="s">
        <v>759</v>
      </c>
      <c r="W39" s="1254" t="s">
        <v>759</v>
      </c>
      <c r="X39" s="81" t="s">
        <v>759</v>
      </c>
      <c r="Y39" s="81" t="s">
        <v>759</v>
      </c>
      <c r="Z39" s="81" t="s">
        <v>759</v>
      </c>
      <c r="AA39" s="81" t="s">
        <v>759</v>
      </c>
      <c r="AB39" s="81" t="s">
        <v>759</v>
      </c>
      <c r="AC39" s="81" t="s">
        <v>759</v>
      </c>
      <c r="AD39" s="81" t="s">
        <v>759</v>
      </c>
      <c r="AE39" s="81" t="s">
        <v>759</v>
      </c>
      <c r="AF39" s="81" t="s">
        <v>759</v>
      </c>
      <c r="AG39" s="81" t="s">
        <v>759</v>
      </c>
      <c r="AH39" s="82" t="s">
        <v>759</v>
      </c>
    </row>
    <row r="40" spans="1:34" s="43" customFormat="1" ht="15.5" thickTop="1" thickBot="1" x14ac:dyDescent="0.4">
      <c r="A40" s="904"/>
      <c r="B40" s="66"/>
      <c r="C40" s="66"/>
      <c r="D40" s="1453"/>
      <c r="E40" s="983"/>
      <c r="F40" s="983"/>
      <c r="G40" s="1623"/>
      <c r="H40" s="1474"/>
      <c r="I40" s="983"/>
      <c r="J40" s="66"/>
      <c r="K40" s="975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975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59"/>
    </row>
    <row r="41" spans="1:34" s="41" customFormat="1" ht="15.5" thickTop="1" thickBot="1" x14ac:dyDescent="0.4">
      <c r="A41" s="368" t="s">
        <v>518</v>
      </c>
      <c r="B41" s="368" t="s">
        <v>500</v>
      </c>
      <c r="C41" s="368" t="s">
        <v>504</v>
      </c>
      <c r="D41" s="604" t="s">
        <v>759</v>
      </c>
      <c r="E41" s="1487" t="s">
        <v>759</v>
      </c>
      <c r="F41" s="1487" t="s">
        <v>759</v>
      </c>
      <c r="G41" s="1624"/>
      <c r="H41" s="605" t="s">
        <v>759</v>
      </c>
      <c r="I41" s="1467" t="s">
        <v>759</v>
      </c>
      <c r="J41" s="368"/>
      <c r="K41" s="239" t="s">
        <v>759</v>
      </c>
      <c r="L41" s="81" t="s">
        <v>759</v>
      </c>
      <c r="M41" s="81" t="s">
        <v>759</v>
      </c>
      <c r="N41" s="81" t="s">
        <v>759</v>
      </c>
      <c r="O41" s="81" t="s">
        <v>759</v>
      </c>
      <c r="P41" s="81" t="s">
        <v>759</v>
      </c>
      <c r="Q41" s="81" t="s">
        <v>759</v>
      </c>
      <c r="R41" s="81" t="s">
        <v>759</v>
      </c>
      <c r="S41" s="81" t="s">
        <v>759</v>
      </c>
      <c r="T41" s="81" t="s">
        <v>759</v>
      </c>
      <c r="U41" s="81" t="s">
        <v>759</v>
      </c>
      <c r="V41" s="81" t="s">
        <v>759</v>
      </c>
      <c r="W41" s="1254" t="s">
        <v>759</v>
      </c>
      <c r="X41" s="81" t="s">
        <v>759</v>
      </c>
      <c r="Y41" s="81" t="s">
        <v>759</v>
      </c>
      <c r="Z41" s="81" t="s">
        <v>759</v>
      </c>
      <c r="AA41" s="81" t="s">
        <v>759</v>
      </c>
      <c r="AB41" s="81" t="s">
        <v>759</v>
      </c>
      <c r="AC41" s="81" t="s">
        <v>759</v>
      </c>
      <c r="AD41" s="81" t="s">
        <v>759</v>
      </c>
      <c r="AE41" s="81" t="s">
        <v>759</v>
      </c>
      <c r="AF41" s="81" t="s">
        <v>759</v>
      </c>
      <c r="AG41" s="81" t="s">
        <v>759</v>
      </c>
      <c r="AH41" s="82" t="s">
        <v>759</v>
      </c>
    </row>
    <row r="42" spans="1:34" s="43" customFormat="1" ht="15" thickTop="1" x14ac:dyDescent="0.35">
      <c r="A42" s="904"/>
      <c r="B42" s="66"/>
      <c r="C42" s="66"/>
      <c r="D42" s="1458"/>
      <c r="E42" s="987"/>
      <c r="F42" s="987"/>
      <c r="G42" s="1627"/>
      <c r="H42" s="1478"/>
      <c r="I42" s="987"/>
      <c r="J42" s="66"/>
      <c r="K42" s="979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979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59"/>
    </row>
    <row r="43" spans="1:34" s="43" customFormat="1" ht="15" thickBot="1" x14ac:dyDescent="0.4">
      <c r="A43" s="66" t="s">
        <v>505</v>
      </c>
      <c r="B43" s="66" t="s">
        <v>34</v>
      </c>
      <c r="C43" s="66" t="s">
        <v>502</v>
      </c>
      <c r="D43" s="1457">
        <v>1200</v>
      </c>
      <c r="E43" s="986">
        <v>1200</v>
      </c>
      <c r="F43" s="986">
        <v>1200</v>
      </c>
      <c r="G43" s="1625"/>
      <c r="H43" s="1477">
        <v>0</v>
      </c>
      <c r="I43" s="986">
        <v>0</v>
      </c>
      <c r="J43" s="66"/>
      <c r="K43" s="978">
        <v>100</v>
      </c>
      <c r="L43" s="66">
        <v>100</v>
      </c>
      <c r="M43" s="66">
        <v>100</v>
      </c>
      <c r="N43" s="66">
        <v>100</v>
      </c>
      <c r="O43" s="66">
        <v>100</v>
      </c>
      <c r="P43" s="66">
        <v>100</v>
      </c>
      <c r="Q43" s="66">
        <v>100</v>
      </c>
      <c r="R43" s="66">
        <v>100</v>
      </c>
      <c r="S43" s="66">
        <v>100</v>
      </c>
      <c r="T43" s="66">
        <v>100</v>
      </c>
      <c r="U43" s="66">
        <v>100</v>
      </c>
      <c r="V43" s="66">
        <v>100</v>
      </c>
      <c r="W43" s="978">
        <v>100</v>
      </c>
      <c r="X43" s="66">
        <v>100</v>
      </c>
      <c r="Y43" s="66">
        <v>100</v>
      </c>
      <c r="Z43" s="66">
        <v>100</v>
      </c>
      <c r="AA43" s="66">
        <v>100</v>
      </c>
      <c r="AB43" s="66">
        <v>100</v>
      </c>
      <c r="AC43" s="66">
        <v>100</v>
      </c>
      <c r="AD43" s="66">
        <v>100</v>
      </c>
      <c r="AE43" s="66">
        <v>100</v>
      </c>
      <c r="AF43" s="66">
        <v>100</v>
      </c>
      <c r="AG43" s="66">
        <v>100</v>
      </c>
      <c r="AH43" s="659">
        <v>100</v>
      </c>
    </row>
    <row r="44" spans="1:34" s="43" customFormat="1" ht="15" thickTop="1" x14ac:dyDescent="0.35">
      <c r="A44" s="66" t="s">
        <v>505</v>
      </c>
      <c r="B44" s="66" t="s">
        <v>34</v>
      </c>
      <c r="C44" s="66" t="s">
        <v>503</v>
      </c>
      <c r="D44" s="1581" t="s">
        <v>759</v>
      </c>
      <c r="E44" s="1582" t="s">
        <v>759</v>
      </c>
      <c r="F44" s="1582" t="s">
        <v>759</v>
      </c>
      <c r="G44" s="1628"/>
      <c r="H44" s="1583" t="s">
        <v>759</v>
      </c>
      <c r="I44" s="1584" t="s">
        <v>759</v>
      </c>
      <c r="J44" s="66"/>
      <c r="K44" s="755" t="s">
        <v>759</v>
      </c>
      <c r="L44" s="756" t="s">
        <v>759</v>
      </c>
      <c r="M44" s="756" t="s">
        <v>759</v>
      </c>
      <c r="N44" s="756" t="s">
        <v>759</v>
      </c>
      <c r="O44" s="756" t="s">
        <v>759</v>
      </c>
      <c r="P44" s="756" t="s">
        <v>759</v>
      </c>
      <c r="Q44" s="756" t="s">
        <v>759</v>
      </c>
      <c r="R44" s="756" t="s">
        <v>759</v>
      </c>
      <c r="S44" s="756" t="s">
        <v>759</v>
      </c>
      <c r="T44" s="756" t="s">
        <v>759</v>
      </c>
      <c r="U44" s="756" t="s">
        <v>759</v>
      </c>
      <c r="V44" s="756" t="s">
        <v>759</v>
      </c>
      <c r="W44" s="1253" t="s">
        <v>759</v>
      </c>
      <c r="X44" s="756" t="s">
        <v>759</v>
      </c>
      <c r="Y44" s="756" t="s">
        <v>759</v>
      </c>
      <c r="Z44" s="756" t="s">
        <v>759</v>
      </c>
      <c r="AA44" s="756" t="s">
        <v>759</v>
      </c>
      <c r="AB44" s="756" t="s">
        <v>759</v>
      </c>
      <c r="AC44" s="756" t="s">
        <v>759</v>
      </c>
      <c r="AD44" s="756" t="s">
        <v>759</v>
      </c>
      <c r="AE44" s="756" t="s">
        <v>759</v>
      </c>
      <c r="AF44" s="756" t="s">
        <v>759</v>
      </c>
      <c r="AG44" s="756" t="s">
        <v>759</v>
      </c>
      <c r="AH44" s="757" t="s">
        <v>759</v>
      </c>
    </row>
    <row r="45" spans="1:34" s="41" customFormat="1" ht="15" thickBot="1" x14ac:dyDescent="0.4">
      <c r="A45" s="368" t="s">
        <v>505</v>
      </c>
      <c r="B45" s="368" t="s">
        <v>34</v>
      </c>
      <c r="C45" s="368" t="s">
        <v>495</v>
      </c>
      <c r="D45" s="857" t="s">
        <v>759</v>
      </c>
      <c r="E45" s="1489" t="s">
        <v>759</v>
      </c>
      <c r="F45" s="1489" t="s">
        <v>759</v>
      </c>
      <c r="G45" s="1476"/>
      <c r="H45" s="858" t="s">
        <v>759</v>
      </c>
      <c r="I45" s="1469" t="s">
        <v>759</v>
      </c>
      <c r="J45" s="368"/>
      <c r="K45" s="238" t="s">
        <v>759</v>
      </c>
      <c r="L45" s="77" t="s">
        <v>759</v>
      </c>
      <c r="M45" s="77" t="s">
        <v>759</v>
      </c>
      <c r="N45" s="77" t="s">
        <v>759</v>
      </c>
      <c r="O45" s="77" t="s">
        <v>759</v>
      </c>
      <c r="P45" s="77" t="s">
        <v>759</v>
      </c>
      <c r="Q45" s="77" t="s">
        <v>759</v>
      </c>
      <c r="R45" s="77" t="s">
        <v>759</v>
      </c>
      <c r="S45" s="77" t="s">
        <v>759</v>
      </c>
      <c r="T45" s="77" t="s">
        <v>759</v>
      </c>
      <c r="U45" s="77" t="s">
        <v>759</v>
      </c>
      <c r="V45" s="77" t="s">
        <v>759</v>
      </c>
      <c r="W45" s="1251" t="s">
        <v>759</v>
      </c>
      <c r="X45" s="77" t="s">
        <v>759</v>
      </c>
      <c r="Y45" s="77" t="s">
        <v>759</v>
      </c>
      <c r="Z45" s="77" t="s">
        <v>759</v>
      </c>
      <c r="AA45" s="77" t="s">
        <v>759</v>
      </c>
      <c r="AB45" s="77" t="s">
        <v>759</v>
      </c>
      <c r="AC45" s="77" t="s">
        <v>759</v>
      </c>
      <c r="AD45" s="77" t="s">
        <v>759</v>
      </c>
      <c r="AE45" s="77" t="s">
        <v>759</v>
      </c>
      <c r="AF45" s="77" t="s">
        <v>759</v>
      </c>
      <c r="AG45" s="77" t="s">
        <v>759</v>
      </c>
      <c r="AH45" s="78" t="s">
        <v>759</v>
      </c>
    </row>
    <row r="46" spans="1:34" s="41" customFormat="1" ht="15" thickTop="1" x14ac:dyDescent="0.35">
      <c r="A46" s="368"/>
      <c r="B46" s="368"/>
      <c r="C46" s="368"/>
      <c r="D46" s="1458"/>
      <c r="E46" s="987"/>
      <c r="F46" s="987"/>
      <c r="G46" s="1627"/>
      <c r="H46" s="1478"/>
      <c r="I46" s="987"/>
      <c r="J46" s="368"/>
      <c r="K46" s="979"/>
      <c r="L46" s="968"/>
      <c r="M46" s="968"/>
      <c r="N46" s="968"/>
      <c r="O46" s="968"/>
      <c r="P46" s="968"/>
      <c r="Q46" s="968"/>
      <c r="R46" s="968"/>
      <c r="S46" s="968"/>
      <c r="T46" s="968"/>
      <c r="U46" s="968"/>
      <c r="V46" s="968"/>
      <c r="W46" s="979"/>
      <c r="X46" s="968"/>
      <c r="Y46" s="968"/>
      <c r="Z46" s="968"/>
      <c r="AA46" s="968"/>
      <c r="AB46" s="968"/>
      <c r="AC46" s="968"/>
      <c r="AD46" s="968"/>
      <c r="AE46" s="968"/>
      <c r="AF46" s="968"/>
      <c r="AG46" s="968"/>
      <c r="AH46" s="969"/>
    </row>
    <row r="47" spans="1:34" s="782" customFormat="1" ht="15" thickBot="1" x14ac:dyDescent="0.4">
      <c r="A47" s="103" t="s">
        <v>506</v>
      </c>
      <c r="B47" s="103" t="s">
        <v>34</v>
      </c>
      <c r="C47" s="103" t="s">
        <v>502</v>
      </c>
      <c r="D47" s="1459">
        <v>851.45948456682743</v>
      </c>
      <c r="E47" s="1325">
        <v>851.45948456682743</v>
      </c>
      <c r="F47" s="1325">
        <v>851.45948456682743</v>
      </c>
      <c r="G47" s="1629"/>
      <c r="H47" s="1479">
        <v>0</v>
      </c>
      <c r="I47" s="1325">
        <v>0</v>
      </c>
      <c r="J47" s="103"/>
      <c r="K47" s="1326">
        <v>82.569722477598589</v>
      </c>
      <c r="L47" s="1327">
        <v>72.636647878951123</v>
      </c>
      <c r="M47" s="1327">
        <v>69.37869850157017</v>
      </c>
      <c r="N47" s="1327">
        <v>61.511363255851911</v>
      </c>
      <c r="O47" s="1327">
        <v>57.307545421146926</v>
      </c>
      <c r="P47" s="1327">
        <v>63.984964801851852</v>
      </c>
      <c r="Q47" s="1327">
        <v>71.044223527777788</v>
      </c>
      <c r="R47" s="1327">
        <v>70.903104350358461</v>
      </c>
      <c r="S47" s="1327">
        <v>67.791340726851871</v>
      </c>
      <c r="T47" s="1327">
        <v>76.066347583333311</v>
      </c>
      <c r="U47" s="1327">
        <v>81.043742503005092</v>
      </c>
      <c r="V47" s="1327">
        <v>77.221783538530445</v>
      </c>
      <c r="W47" s="1326">
        <v>82.569722477598589</v>
      </c>
      <c r="X47" s="1327">
        <v>72.636647878951123</v>
      </c>
      <c r="Y47" s="1327">
        <v>69.37869850157017</v>
      </c>
      <c r="Z47" s="1327">
        <v>61.511363255851911</v>
      </c>
      <c r="AA47" s="1327">
        <v>57.307545421146926</v>
      </c>
      <c r="AB47" s="1327">
        <v>63.984964801851852</v>
      </c>
      <c r="AC47" s="1327">
        <v>71.044223527777788</v>
      </c>
      <c r="AD47" s="1327">
        <v>70.903104350358461</v>
      </c>
      <c r="AE47" s="1327">
        <v>67.791340726851871</v>
      </c>
      <c r="AF47" s="1327">
        <v>76.066347583333311</v>
      </c>
      <c r="AG47" s="1327">
        <v>81.043742503005092</v>
      </c>
      <c r="AH47" s="1328">
        <v>77.221783538530445</v>
      </c>
    </row>
    <row r="48" spans="1:34" s="782" customFormat="1" ht="15" thickTop="1" x14ac:dyDescent="0.35">
      <c r="A48" s="103" t="s">
        <v>506</v>
      </c>
      <c r="B48" s="103" t="s">
        <v>34</v>
      </c>
      <c r="C48" s="103" t="s">
        <v>503</v>
      </c>
      <c r="D48" s="1585" t="s">
        <v>759</v>
      </c>
      <c r="E48" s="1586" t="s">
        <v>759</v>
      </c>
      <c r="F48" s="1586" t="s">
        <v>759</v>
      </c>
      <c r="G48" s="1630"/>
      <c r="H48" s="1587" t="s">
        <v>759</v>
      </c>
      <c r="I48" s="1588" t="s">
        <v>759</v>
      </c>
      <c r="J48" s="103"/>
      <c r="K48" s="758" t="s">
        <v>759</v>
      </c>
      <c r="L48" s="759" t="s">
        <v>759</v>
      </c>
      <c r="M48" s="759" t="s">
        <v>759</v>
      </c>
      <c r="N48" s="759" t="s">
        <v>759</v>
      </c>
      <c r="O48" s="759" t="s">
        <v>759</v>
      </c>
      <c r="P48" s="759" t="s">
        <v>759</v>
      </c>
      <c r="Q48" s="759" t="s">
        <v>759</v>
      </c>
      <c r="R48" s="759" t="s">
        <v>759</v>
      </c>
      <c r="S48" s="759" t="s">
        <v>759</v>
      </c>
      <c r="T48" s="759" t="s">
        <v>759</v>
      </c>
      <c r="U48" s="759" t="s">
        <v>759</v>
      </c>
      <c r="V48" s="759" t="s">
        <v>759</v>
      </c>
      <c r="W48" s="1255" t="s">
        <v>759</v>
      </c>
      <c r="X48" s="759" t="s">
        <v>759</v>
      </c>
      <c r="Y48" s="759" t="s">
        <v>759</v>
      </c>
      <c r="Z48" s="759" t="s">
        <v>759</v>
      </c>
      <c r="AA48" s="759" t="s">
        <v>759</v>
      </c>
      <c r="AB48" s="759" t="s">
        <v>759</v>
      </c>
      <c r="AC48" s="759" t="s">
        <v>759</v>
      </c>
      <c r="AD48" s="759" t="s">
        <v>759</v>
      </c>
      <c r="AE48" s="759" t="s">
        <v>759</v>
      </c>
      <c r="AF48" s="759" t="s">
        <v>759</v>
      </c>
      <c r="AG48" s="759" t="s">
        <v>759</v>
      </c>
      <c r="AH48" s="760" t="s">
        <v>759</v>
      </c>
    </row>
    <row r="49" spans="1:34" s="782" customFormat="1" ht="15" thickBot="1" x14ac:dyDescent="0.4">
      <c r="A49" s="1329" t="s">
        <v>506</v>
      </c>
      <c r="B49" s="1329" t="s">
        <v>34</v>
      </c>
      <c r="C49" s="1329" t="s">
        <v>495</v>
      </c>
      <c r="D49" s="618" t="s">
        <v>759</v>
      </c>
      <c r="E49" s="1491" t="s">
        <v>759</v>
      </c>
      <c r="F49" s="1491" t="s">
        <v>759</v>
      </c>
      <c r="G49" s="1631"/>
      <c r="H49" s="619" t="s">
        <v>759</v>
      </c>
      <c r="I49" s="1471" t="s">
        <v>759</v>
      </c>
      <c r="J49" s="1329"/>
      <c r="K49" s="788" t="s">
        <v>759</v>
      </c>
      <c r="L49" s="789" t="s">
        <v>759</v>
      </c>
      <c r="M49" s="789" t="s">
        <v>759</v>
      </c>
      <c r="N49" s="789" t="s">
        <v>759</v>
      </c>
      <c r="O49" s="789" t="s">
        <v>759</v>
      </c>
      <c r="P49" s="789" t="s">
        <v>759</v>
      </c>
      <c r="Q49" s="789" t="s">
        <v>759</v>
      </c>
      <c r="R49" s="789" t="s">
        <v>759</v>
      </c>
      <c r="S49" s="789" t="s">
        <v>759</v>
      </c>
      <c r="T49" s="789" t="s">
        <v>759</v>
      </c>
      <c r="U49" s="789" t="s">
        <v>759</v>
      </c>
      <c r="V49" s="789" t="s">
        <v>759</v>
      </c>
      <c r="W49" s="1268" t="s">
        <v>759</v>
      </c>
      <c r="X49" s="789" t="s">
        <v>759</v>
      </c>
      <c r="Y49" s="789" t="s">
        <v>759</v>
      </c>
      <c r="Z49" s="789" t="s">
        <v>759</v>
      </c>
      <c r="AA49" s="789" t="s">
        <v>759</v>
      </c>
      <c r="AB49" s="789" t="s">
        <v>759</v>
      </c>
      <c r="AC49" s="789" t="s">
        <v>759</v>
      </c>
      <c r="AD49" s="789" t="s">
        <v>759</v>
      </c>
      <c r="AE49" s="789" t="s">
        <v>759</v>
      </c>
      <c r="AF49" s="789" t="s">
        <v>759</v>
      </c>
      <c r="AG49" s="789" t="s">
        <v>759</v>
      </c>
      <c r="AH49" s="790" t="s">
        <v>759</v>
      </c>
    </row>
    <row r="50" spans="1:34" s="41" customFormat="1" ht="15" thickTop="1" x14ac:dyDescent="0.35">
      <c r="A50" s="368"/>
      <c r="B50" s="368"/>
      <c r="C50" s="368"/>
      <c r="D50" s="1460"/>
      <c r="E50" s="988"/>
      <c r="F50" s="988"/>
      <c r="G50" s="1632"/>
      <c r="H50" s="1480"/>
      <c r="I50" s="988"/>
      <c r="J50" s="368"/>
      <c r="K50" s="980"/>
      <c r="L50" s="968"/>
      <c r="M50" s="968"/>
      <c r="N50" s="968"/>
      <c r="O50" s="968"/>
      <c r="P50" s="968"/>
      <c r="Q50" s="968"/>
      <c r="R50" s="968"/>
      <c r="S50" s="968"/>
      <c r="T50" s="968"/>
      <c r="U50" s="968"/>
      <c r="V50" s="968"/>
      <c r="W50" s="980"/>
      <c r="X50" s="968"/>
      <c r="Y50" s="968"/>
      <c r="Z50" s="968"/>
      <c r="AA50" s="968"/>
      <c r="AB50" s="968"/>
      <c r="AC50" s="968"/>
      <c r="AD50" s="968"/>
      <c r="AE50" s="968"/>
      <c r="AF50" s="968"/>
      <c r="AG50" s="968"/>
      <c r="AH50" s="969"/>
    </row>
    <row r="51" spans="1:34" s="43" customFormat="1" x14ac:dyDescent="0.35">
      <c r="A51" s="904"/>
      <c r="B51" s="66"/>
      <c r="C51" s="66"/>
      <c r="D51" s="1456"/>
      <c r="E51" s="71"/>
      <c r="F51" s="71"/>
      <c r="G51" s="179"/>
      <c r="H51" s="66"/>
      <c r="I51" s="71"/>
      <c r="J51" s="66"/>
      <c r="K51" s="374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374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59"/>
    </row>
    <row r="52" spans="1:34" s="43" customFormat="1" ht="15" thickBot="1" x14ac:dyDescent="0.4">
      <c r="A52" s="66" t="s">
        <v>709</v>
      </c>
      <c r="B52" s="66" t="s">
        <v>34</v>
      </c>
      <c r="C52" s="66" t="s">
        <v>502</v>
      </c>
      <c r="D52" s="1593">
        <v>397.5</v>
      </c>
      <c r="E52" s="1594">
        <v>1590</v>
      </c>
      <c r="F52" s="1594"/>
      <c r="G52" s="1633"/>
      <c r="H52" s="1595">
        <v>397.5</v>
      </c>
      <c r="I52" s="1594">
        <v>1192.5</v>
      </c>
      <c r="J52" s="66"/>
      <c r="K52" s="978">
        <v>0</v>
      </c>
      <c r="L52" s="66">
        <v>0</v>
      </c>
      <c r="M52" s="66">
        <v>0</v>
      </c>
      <c r="N52" s="66">
        <v>0</v>
      </c>
      <c r="O52" s="66">
        <v>0</v>
      </c>
      <c r="P52" s="66">
        <v>0</v>
      </c>
      <c r="Q52" s="66">
        <v>0</v>
      </c>
      <c r="R52" s="66">
        <v>0</v>
      </c>
      <c r="S52" s="66">
        <v>0</v>
      </c>
      <c r="T52" s="66">
        <v>132.5</v>
      </c>
      <c r="U52" s="66">
        <v>132.5</v>
      </c>
      <c r="V52" s="66">
        <v>132.5</v>
      </c>
      <c r="W52" s="978">
        <v>132.5</v>
      </c>
      <c r="X52" s="66">
        <v>132.5</v>
      </c>
      <c r="Y52" s="66">
        <v>132.5</v>
      </c>
      <c r="Z52" s="66">
        <v>132.5</v>
      </c>
      <c r="AA52" s="66">
        <v>132.5</v>
      </c>
      <c r="AB52" s="66">
        <v>132.5</v>
      </c>
      <c r="AC52" s="66">
        <v>132.5</v>
      </c>
      <c r="AD52" s="66">
        <v>132.5</v>
      </c>
      <c r="AE52" s="66">
        <v>132.5</v>
      </c>
      <c r="AF52" s="66">
        <v>132.5</v>
      </c>
      <c r="AG52" s="66">
        <v>132.5</v>
      </c>
      <c r="AH52" s="659">
        <v>132.5</v>
      </c>
    </row>
    <row r="53" spans="1:34" s="1578" customFormat="1" ht="15" thickTop="1" x14ac:dyDescent="0.35">
      <c r="A53" s="350" t="s">
        <v>709</v>
      </c>
      <c r="B53" s="350" t="s">
        <v>34</v>
      </c>
      <c r="C53" s="350" t="s">
        <v>503</v>
      </c>
      <c r="D53" s="1585" t="s">
        <v>759</v>
      </c>
      <c r="E53" s="1586" t="s">
        <v>759</v>
      </c>
      <c r="F53" s="1586" t="s">
        <v>759</v>
      </c>
      <c r="G53" s="1630"/>
      <c r="H53" s="1587" t="s">
        <v>759</v>
      </c>
      <c r="I53" s="1588" t="s">
        <v>759</v>
      </c>
      <c r="J53" s="350"/>
      <c r="K53" s="755" t="s">
        <v>759</v>
      </c>
      <c r="L53" s="756" t="s">
        <v>759</v>
      </c>
      <c r="M53" s="756" t="s">
        <v>759</v>
      </c>
      <c r="N53" s="756" t="s">
        <v>759</v>
      </c>
      <c r="O53" s="756" t="s">
        <v>759</v>
      </c>
      <c r="P53" s="756" t="s">
        <v>759</v>
      </c>
      <c r="Q53" s="756" t="s">
        <v>759</v>
      </c>
      <c r="R53" s="756" t="s">
        <v>759</v>
      </c>
      <c r="S53" s="756" t="s">
        <v>759</v>
      </c>
      <c r="T53" s="756" t="s">
        <v>759</v>
      </c>
      <c r="U53" s="756" t="s">
        <v>759</v>
      </c>
      <c r="V53" s="756" t="s">
        <v>759</v>
      </c>
      <c r="W53" s="1253" t="s">
        <v>759</v>
      </c>
      <c r="X53" s="756" t="s">
        <v>759</v>
      </c>
      <c r="Y53" s="756" t="s">
        <v>759</v>
      </c>
      <c r="Z53" s="756" t="s">
        <v>759</v>
      </c>
      <c r="AA53" s="756" t="s">
        <v>759</v>
      </c>
      <c r="AB53" s="756" t="s">
        <v>759</v>
      </c>
      <c r="AC53" s="756" t="s">
        <v>759</v>
      </c>
      <c r="AD53" s="756" t="s">
        <v>759</v>
      </c>
      <c r="AE53" s="756" t="s">
        <v>759</v>
      </c>
      <c r="AF53" s="756" t="s">
        <v>759</v>
      </c>
      <c r="AG53" s="756" t="s">
        <v>759</v>
      </c>
      <c r="AH53" s="757" t="s">
        <v>759</v>
      </c>
    </row>
    <row r="54" spans="1:34" s="41" customFormat="1" ht="15" thickBot="1" x14ac:dyDescent="0.4">
      <c r="A54" s="368" t="s">
        <v>709</v>
      </c>
      <c r="B54" s="368" t="s">
        <v>34</v>
      </c>
      <c r="C54" s="368" t="s">
        <v>495</v>
      </c>
      <c r="D54" s="618" t="s">
        <v>759</v>
      </c>
      <c r="E54" s="1491" t="s">
        <v>759</v>
      </c>
      <c r="F54" s="1491" t="s">
        <v>759</v>
      </c>
      <c r="G54" s="1631"/>
      <c r="H54" s="619" t="s">
        <v>759</v>
      </c>
      <c r="I54" s="1471" t="s">
        <v>759</v>
      </c>
      <c r="J54" s="368"/>
      <c r="K54" s="238" t="s">
        <v>759</v>
      </c>
      <c r="L54" s="77" t="s">
        <v>759</v>
      </c>
      <c r="M54" s="77" t="s">
        <v>759</v>
      </c>
      <c r="N54" s="77" t="s">
        <v>759</v>
      </c>
      <c r="O54" s="77" t="s">
        <v>759</v>
      </c>
      <c r="P54" s="77" t="s">
        <v>759</v>
      </c>
      <c r="Q54" s="77" t="s">
        <v>759</v>
      </c>
      <c r="R54" s="77" t="s">
        <v>759</v>
      </c>
      <c r="S54" s="77" t="s">
        <v>759</v>
      </c>
      <c r="T54" s="77" t="s">
        <v>759</v>
      </c>
      <c r="U54" s="77" t="s">
        <v>759</v>
      </c>
      <c r="V54" s="77" t="s">
        <v>759</v>
      </c>
      <c r="W54" s="1251" t="s">
        <v>759</v>
      </c>
      <c r="X54" s="77" t="s">
        <v>759</v>
      </c>
      <c r="Y54" s="77" t="s">
        <v>759</v>
      </c>
      <c r="Z54" s="77" t="s">
        <v>759</v>
      </c>
      <c r="AA54" s="77" t="s">
        <v>759</v>
      </c>
      <c r="AB54" s="77" t="s">
        <v>759</v>
      </c>
      <c r="AC54" s="77" t="s">
        <v>759</v>
      </c>
      <c r="AD54" s="77" t="s">
        <v>759</v>
      </c>
      <c r="AE54" s="77" t="s">
        <v>759</v>
      </c>
      <c r="AF54" s="77" t="s">
        <v>759</v>
      </c>
      <c r="AG54" s="77" t="s">
        <v>759</v>
      </c>
      <c r="AH54" s="78" t="s">
        <v>759</v>
      </c>
    </row>
    <row r="55" spans="1:34" s="41" customFormat="1" ht="15.5" thickTop="1" thickBot="1" x14ac:dyDescent="0.4">
      <c r="A55" s="368"/>
      <c r="B55" s="368"/>
      <c r="C55" s="368"/>
      <c r="D55" s="1460"/>
      <c r="E55" s="988"/>
      <c r="F55" s="988"/>
      <c r="G55" s="1632"/>
      <c r="H55" s="1480"/>
      <c r="I55" s="988"/>
      <c r="J55" s="368"/>
      <c r="K55" s="980"/>
      <c r="L55" s="968"/>
      <c r="M55" s="968"/>
      <c r="N55" s="968"/>
      <c r="O55" s="968"/>
      <c r="P55" s="968"/>
      <c r="Q55" s="968"/>
      <c r="R55" s="968"/>
      <c r="S55" s="968"/>
      <c r="T55" s="968"/>
      <c r="U55" s="968"/>
      <c r="V55" s="968"/>
      <c r="W55" s="980"/>
      <c r="X55" s="968"/>
      <c r="Y55" s="968"/>
      <c r="Z55" s="968"/>
      <c r="AA55" s="968"/>
      <c r="AB55" s="968"/>
      <c r="AC55" s="968"/>
      <c r="AD55" s="968"/>
      <c r="AE55" s="968"/>
      <c r="AF55" s="968"/>
      <c r="AG55" s="968"/>
      <c r="AH55" s="969"/>
    </row>
    <row r="56" spans="1:34" s="102" customFormat="1" ht="15" thickTop="1" x14ac:dyDescent="0.35">
      <c r="A56" s="103" t="s">
        <v>709</v>
      </c>
      <c r="B56" s="103" t="s">
        <v>710</v>
      </c>
      <c r="C56" s="103" t="s">
        <v>495</v>
      </c>
      <c r="D56" s="1589" t="s">
        <v>759</v>
      </c>
      <c r="E56" s="1590" t="s">
        <v>759</v>
      </c>
      <c r="F56" s="1590" t="s">
        <v>759</v>
      </c>
      <c r="G56" s="1634"/>
      <c r="H56" s="1591" t="s">
        <v>759</v>
      </c>
      <c r="I56" s="1592" t="s">
        <v>759</v>
      </c>
      <c r="J56" s="103"/>
      <c r="K56" s="755" t="s">
        <v>759</v>
      </c>
      <c r="L56" s="756" t="s">
        <v>759</v>
      </c>
      <c r="M56" s="756" t="s">
        <v>759</v>
      </c>
      <c r="N56" s="756" t="s">
        <v>759</v>
      </c>
      <c r="O56" s="756" t="s">
        <v>759</v>
      </c>
      <c r="P56" s="756" t="s">
        <v>759</v>
      </c>
      <c r="Q56" s="756" t="s">
        <v>759</v>
      </c>
      <c r="R56" s="756" t="s">
        <v>759</v>
      </c>
      <c r="S56" s="756" t="s">
        <v>759</v>
      </c>
      <c r="T56" s="756" t="s">
        <v>759</v>
      </c>
      <c r="U56" s="756" t="s">
        <v>759</v>
      </c>
      <c r="V56" s="756" t="s">
        <v>759</v>
      </c>
      <c r="W56" s="1253" t="s">
        <v>759</v>
      </c>
      <c r="X56" s="756" t="s">
        <v>759</v>
      </c>
      <c r="Y56" s="756" t="s">
        <v>759</v>
      </c>
      <c r="Z56" s="756" t="s">
        <v>759</v>
      </c>
      <c r="AA56" s="756" t="s">
        <v>759</v>
      </c>
      <c r="AB56" s="756" t="s">
        <v>759</v>
      </c>
      <c r="AC56" s="756" t="s">
        <v>759</v>
      </c>
      <c r="AD56" s="756" t="s">
        <v>759</v>
      </c>
      <c r="AE56" s="756" t="s">
        <v>759</v>
      </c>
      <c r="AF56" s="756" t="s">
        <v>759</v>
      </c>
      <c r="AG56" s="756" t="s">
        <v>759</v>
      </c>
      <c r="AH56" s="757" t="s">
        <v>759</v>
      </c>
    </row>
    <row r="57" spans="1:34" s="782" customFormat="1" ht="15" thickBot="1" x14ac:dyDescent="0.4">
      <c r="A57" s="1329" t="s">
        <v>709</v>
      </c>
      <c r="B57" s="1329" t="s">
        <v>500</v>
      </c>
      <c r="C57" s="1329" t="s">
        <v>495</v>
      </c>
      <c r="D57" s="618" t="s">
        <v>759</v>
      </c>
      <c r="E57" s="1491" t="s">
        <v>759</v>
      </c>
      <c r="F57" s="1491" t="s">
        <v>759</v>
      </c>
      <c r="G57" s="1631"/>
      <c r="H57" s="619" t="s">
        <v>759</v>
      </c>
      <c r="I57" s="1471" t="s">
        <v>759</v>
      </c>
      <c r="J57" s="1329"/>
      <c r="K57" s="857" t="s">
        <v>759</v>
      </c>
      <c r="L57" s="858" t="s">
        <v>759</v>
      </c>
      <c r="M57" s="858" t="s">
        <v>759</v>
      </c>
      <c r="N57" s="858" t="s">
        <v>759</v>
      </c>
      <c r="O57" s="858" t="s">
        <v>759</v>
      </c>
      <c r="P57" s="858" t="s">
        <v>759</v>
      </c>
      <c r="Q57" s="858" t="s">
        <v>759</v>
      </c>
      <c r="R57" s="858" t="s">
        <v>759</v>
      </c>
      <c r="S57" s="858" t="s">
        <v>759</v>
      </c>
      <c r="T57" s="858" t="s">
        <v>759</v>
      </c>
      <c r="U57" s="858" t="s">
        <v>759</v>
      </c>
      <c r="V57" s="858" t="s">
        <v>759</v>
      </c>
      <c r="W57" s="1579" t="s">
        <v>759</v>
      </c>
      <c r="X57" s="858" t="s">
        <v>759</v>
      </c>
      <c r="Y57" s="858" t="s">
        <v>759</v>
      </c>
      <c r="Z57" s="858" t="s">
        <v>759</v>
      </c>
      <c r="AA57" s="858" t="s">
        <v>759</v>
      </c>
      <c r="AB57" s="858" t="s">
        <v>759</v>
      </c>
      <c r="AC57" s="858" t="s">
        <v>759</v>
      </c>
      <c r="AD57" s="858" t="s">
        <v>759</v>
      </c>
      <c r="AE57" s="858" t="s">
        <v>759</v>
      </c>
      <c r="AF57" s="858" t="s">
        <v>759</v>
      </c>
      <c r="AG57" s="858" t="s">
        <v>759</v>
      </c>
      <c r="AH57" s="1580" t="s">
        <v>759</v>
      </c>
    </row>
    <row r="58" spans="1:34" s="41" customFormat="1" ht="15" thickTop="1" x14ac:dyDescent="0.35">
      <c r="A58" s="368"/>
      <c r="B58" s="368"/>
      <c r="C58" s="368"/>
      <c r="D58" s="1460"/>
      <c r="E58" s="988"/>
      <c r="F58" s="988"/>
      <c r="G58" s="1632"/>
      <c r="H58" s="1480"/>
      <c r="I58" s="988"/>
      <c r="J58" s="368"/>
      <c r="K58" s="980"/>
      <c r="L58" s="968"/>
      <c r="M58" s="968"/>
      <c r="N58" s="968"/>
      <c r="O58" s="968"/>
      <c r="P58" s="968"/>
      <c r="Q58" s="968"/>
      <c r="R58" s="968"/>
      <c r="S58" s="968"/>
      <c r="T58" s="968"/>
      <c r="U58" s="968"/>
      <c r="V58" s="968"/>
      <c r="W58" s="980"/>
      <c r="X58" s="968"/>
      <c r="Y58" s="968"/>
      <c r="Z58" s="968"/>
      <c r="AA58" s="968"/>
      <c r="AB58" s="968"/>
      <c r="AC58" s="968"/>
      <c r="AD58" s="968"/>
      <c r="AE58" s="968"/>
      <c r="AF58" s="968"/>
      <c r="AG58" s="968"/>
      <c r="AH58" s="969"/>
    </row>
    <row r="59" spans="1:34" s="43" customFormat="1" x14ac:dyDescent="0.35">
      <c r="A59" s="904"/>
      <c r="B59" s="66"/>
      <c r="C59" s="66"/>
      <c r="D59" s="1456"/>
      <c r="E59" s="71"/>
      <c r="F59" s="71"/>
      <c r="G59" s="179"/>
      <c r="H59" s="66"/>
      <c r="I59" s="71"/>
      <c r="J59" s="66"/>
      <c r="K59" s="374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374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59"/>
    </row>
    <row r="60" spans="1:34" s="43" customFormat="1" ht="15" thickBot="1" x14ac:dyDescent="0.4">
      <c r="A60" s="904" t="s">
        <v>507</v>
      </c>
      <c r="B60" s="66"/>
      <c r="C60" s="66"/>
      <c r="D60" s="1461"/>
      <c r="E60" s="989"/>
      <c r="F60" s="989"/>
      <c r="G60" s="1635"/>
      <c r="H60" s="1481"/>
      <c r="I60" s="989"/>
      <c r="J60" s="66"/>
      <c r="K60" s="981">
        <f t="shared" ref="K60:AH60" si="0">K6</f>
        <v>45658</v>
      </c>
      <c r="L60" s="970">
        <f t="shared" si="0"/>
        <v>45689</v>
      </c>
      <c r="M60" s="970">
        <f t="shared" si="0"/>
        <v>45717</v>
      </c>
      <c r="N60" s="970">
        <f t="shared" si="0"/>
        <v>45748</v>
      </c>
      <c r="O60" s="970">
        <f t="shared" si="0"/>
        <v>45778</v>
      </c>
      <c r="P60" s="970">
        <f t="shared" si="0"/>
        <v>45809</v>
      </c>
      <c r="Q60" s="970">
        <f t="shared" si="0"/>
        <v>45839</v>
      </c>
      <c r="R60" s="970">
        <f t="shared" si="0"/>
        <v>45870</v>
      </c>
      <c r="S60" s="970">
        <f t="shared" si="0"/>
        <v>45901</v>
      </c>
      <c r="T60" s="970">
        <f t="shared" si="0"/>
        <v>45931</v>
      </c>
      <c r="U60" s="970">
        <f t="shared" si="0"/>
        <v>45962</v>
      </c>
      <c r="V60" s="970">
        <f t="shared" si="0"/>
        <v>45992</v>
      </c>
      <c r="W60" s="981">
        <f t="shared" si="0"/>
        <v>46023</v>
      </c>
      <c r="X60" s="970">
        <f t="shared" si="0"/>
        <v>46054</v>
      </c>
      <c r="Y60" s="970">
        <f t="shared" si="0"/>
        <v>46082</v>
      </c>
      <c r="Z60" s="970">
        <f t="shared" si="0"/>
        <v>46113</v>
      </c>
      <c r="AA60" s="970">
        <f t="shared" si="0"/>
        <v>46143</v>
      </c>
      <c r="AB60" s="970">
        <f t="shared" si="0"/>
        <v>46174</v>
      </c>
      <c r="AC60" s="970">
        <f t="shared" si="0"/>
        <v>46204</v>
      </c>
      <c r="AD60" s="970">
        <f t="shared" si="0"/>
        <v>46235</v>
      </c>
      <c r="AE60" s="970">
        <f t="shared" si="0"/>
        <v>46266</v>
      </c>
      <c r="AF60" s="970">
        <f t="shared" si="0"/>
        <v>46296</v>
      </c>
      <c r="AG60" s="970">
        <f t="shared" si="0"/>
        <v>46327</v>
      </c>
      <c r="AH60" s="971">
        <f t="shared" si="0"/>
        <v>46357</v>
      </c>
    </row>
    <row r="61" spans="1:34" s="43" customFormat="1" ht="15" thickTop="1" x14ac:dyDescent="0.35">
      <c r="A61" s="66" t="s">
        <v>508</v>
      </c>
      <c r="B61" s="66" t="s">
        <v>493</v>
      </c>
      <c r="C61" s="66" t="s">
        <v>496</v>
      </c>
      <c r="D61" s="758" t="s">
        <v>759</v>
      </c>
      <c r="E61" s="1490" t="s">
        <v>759</v>
      </c>
      <c r="F61" s="1490" t="s">
        <v>759</v>
      </c>
      <c r="G61" s="1636"/>
      <c r="H61" s="759" t="s">
        <v>759</v>
      </c>
      <c r="I61" s="1470" t="s">
        <v>759</v>
      </c>
      <c r="J61" s="66"/>
      <c r="K61" s="758" t="str">
        <f>'5C Energy prices (R)'!C13</f>
        <v>XXXXX</v>
      </c>
      <c r="L61" s="759" t="str">
        <f>'5C Energy prices (R)'!D13</f>
        <v>XXXXX</v>
      </c>
      <c r="M61" s="759" t="str">
        <f>'5C Energy prices (R)'!E13</f>
        <v>XXXXX</v>
      </c>
      <c r="N61" s="759" t="str">
        <f>'5C Energy prices (R)'!F13</f>
        <v>XXXXX</v>
      </c>
      <c r="O61" s="759" t="str">
        <f>'5C Energy prices (R)'!G13</f>
        <v>XXXXX</v>
      </c>
      <c r="P61" s="759" t="str">
        <f>'5C Energy prices (R)'!H13</f>
        <v>XXXXX</v>
      </c>
      <c r="Q61" s="759" t="str">
        <f>'5C Energy prices (R)'!I13</f>
        <v>XXXXX</v>
      </c>
      <c r="R61" s="759" t="str">
        <f>'5C Energy prices (R)'!J13</f>
        <v>XXXXX</v>
      </c>
      <c r="S61" s="759" t="str">
        <f>'5C Energy prices (R)'!K13</f>
        <v>XXXXX</v>
      </c>
      <c r="T61" s="759" t="str">
        <f>'5C Energy prices (R)'!L13</f>
        <v>XXXXX</v>
      </c>
      <c r="U61" s="759" t="str">
        <f>'5C Energy prices (R)'!M13</f>
        <v>XXXXX</v>
      </c>
      <c r="V61" s="759" t="str">
        <f>'5C Energy prices (R)'!N13</f>
        <v>XXXXX</v>
      </c>
      <c r="W61" s="1255" t="str">
        <f>'5C Energy prices (R)'!O13</f>
        <v>XXXXX</v>
      </c>
      <c r="X61" s="759" t="str">
        <f>'5C Energy prices (R)'!P13</f>
        <v>XXXXX</v>
      </c>
      <c r="Y61" s="759" t="str">
        <f>'5C Energy prices (R)'!Q13</f>
        <v>XXXXX</v>
      </c>
      <c r="Z61" s="759" t="str">
        <f>'5C Energy prices (R)'!R13</f>
        <v>XXXXX</v>
      </c>
      <c r="AA61" s="759" t="str">
        <f>'5C Energy prices (R)'!S13</f>
        <v>XXXXX</v>
      </c>
      <c r="AB61" s="759" t="str">
        <f>'5C Energy prices (R)'!T13</f>
        <v>XXXXX</v>
      </c>
      <c r="AC61" s="759" t="str">
        <f>'5C Energy prices (R)'!U13</f>
        <v>XXXXX</v>
      </c>
      <c r="AD61" s="759" t="str">
        <f>'5C Energy prices (R)'!V13</f>
        <v>XXXXX</v>
      </c>
      <c r="AE61" s="759" t="str">
        <f>'5C Energy prices (R)'!W13</f>
        <v>XXXXX</v>
      </c>
      <c r="AF61" s="759" t="str">
        <f>'5C Energy prices (R)'!X13</f>
        <v>XXXXX</v>
      </c>
      <c r="AG61" s="759" t="str">
        <f>'5C Energy prices (R)'!Y13</f>
        <v>XXXXX</v>
      </c>
      <c r="AH61" s="760" t="str">
        <f>'5C Energy prices (R)'!Z13</f>
        <v>XXXXX</v>
      </c>
    </row>
    <row r="62" spans="1:34" s="43" customFormat="1" x14ac:dyDescent="0.35">
      <c r="A62" s="66" t="s">
        <v>508</v>
      </c>
      <c r="B62" s="66" t="s">
        <v>498</v>
      </c>
      <c r="C62" s="66" t="s">
        <v>496</v>
      </c>
      <c r="D62" s="761" t="s">
        <v>759</v>
      </c>
      <c r="E62" s="1492" t="s">
        <v>759</v>
      </c>
      <c r="F62" s="1492" t="s">
        <v>759</v>
      </c>
      <c r="G62" s="1440"/>
      <c r="H62" s="762" t="s">
        <v>759</v>
      </c>
      <c r="I62" s="1472" t="s">
        <v>759</v>
      </c>
      <c r="J62" s="66"/>
      <c r="K62" s="761" t="str">
        <f>'5C Energy prices (R)'!C14</f>
        <v>XXXXX</v>
      </c>
      <c r="L62" s="762" t="str">
        <f>'5C Energy prices (R)'!D14</f>
        <v>XXXXX</v>
      </c>
      <c r="M62" s="762" t="str">
        <f>'5C Energy prices (R)'!E14</f>
        <v>XXXXX</v>
      </c>
      <c r="N62" s="762" t="str">
        <f>'5C Energy prices (R)'!F14</f>
        <v>XXXXX</v>
      </c>
      <c r="O62" s="762" t="str">
        <f>'5C Energy prices (R)'!G14</f>
        <v>XXXXX</v>
      </c>
      <c r="P62" s="762" t="str">
        <f>'5C Energy prices (R)'!H14</f>
        <v>XXXXX</v>
      </c>
      <c r="Q62" s="762" t="str">
        <f>'5C Energy prices (R)'!I14</f>
        <v>XXXXX</v>
      </c>
      <c r="R62" s="762" t="str">
        <f>'5C Energy prices (R)'!J14</f>
        <v>XXXXX</v>
      </c>
      <c r="S62" s="762" t="str">
        <f>'5C Energy prices (R)'!K14</f>
        <v>XXXXX</v>
      </c>
      <c r="T62" s="762" t="str">
        <f>'5C Energy prices (R)'!L14</f>
        <v>XXXXX</v>
      </c>
      <c r="U62" s="762" t="str">
        <f>'5C Energy prices (R)'!M14</f>
        <v>XXXXX</v>
      </c>
      <c r="V62" s="762" t="str">
        <f>'5C Energy prices (R)'!N14</f>
        <v>XXXXX</v>
      </c>
      <c r="W62" s="1256" t="str">
        <f>'5C Energy prices (R)'!O14</f>
        <v>XXXXX</v>
      </c>
      <c r="X62" s="762" t="str">
        <f>'5C Energy prices (R)'!P14</f>
        <v>XXXXX</v>
      </c>
      <c r="Y62" s="762" t="str">
        <f>'5C Energy prices (R)'!Q14</f>
        <v>XXXXX</v>
      </c>
      <c r="Z62" s="762" t="str">
        <f>'5C Energy prices (R)'!R14</f>
        <v>XXXXX</v>
      </c>
      <c r="AA62" s="762" t="str">
        <f>'5C Energy prices (R)'!S14</f>
        <v>XXXXX</v>
      </c>
      <c r="AB62" s="762" t="str">
        <f>'5C Energy prices (R)'!T14</f>
        <v>XXXXX</v>
      </c>
      <c r="AC62" s="762" t="str">
        <f>'5C Energy prices (R)'!U14</f>
        <v>XXXXX</v>
      </c>
      <c r="AD62" s="762" t="str">
        <f>'5C Energy prices (R)'!V14</f>
        <v>XXXXX</v>
      </c>
      <c r="AE62" s="762" t="str">
        <f>'5C Energy prices (R)'!W14</f>
        <v>XXXXX</v>
      </c>
      <c r="AF62" s="762" t="str">
        <f>'5C Energy prices (R)'!X14</f>
        <v>XXXXX</v>
      </c>
      <c r="AG62" s="762" t="str">
        <f>'5C Energy prices (R)'!Y14</f>
        <v>XXXXX</v>
      </c>
      <c r="AH62" s="763" t="str">
        <f>'5C Energy prices (R)'!Z14</f>
        <v>XXXXX</v>
      </c>
    </row>
    <row r="63" spans="1:34" s="43" customFormat="1" ht="15" thickBot="1" x14ac:dyDescent="0.4">
      <c r="A63" s="66" t="s">
        <v>508</v>
      </c>
      <c r="B63" s="66" t="s">
        <v>0</v>
      </c>
      <c r="C63" s="66" t="s">
        <v>496</v>
      </c>
      <c r="D63" s="363" t="s">
        <v>759</v>
      </c>
      <c r="E63" s="1493" t="s">
        <v>759</v>
      </c>
      <c r="F63" s="1493" t="s">
        <v>759</v>
      </c>
      <c r="G63" s="1637"/>
      <c r="H63" s="364" t="s">
        <v>759</v>
      </c>
      <c r="I63" s="1473" t="s">
        <v>759</v>
      </c>
      <c r="J63" s="66"/>
      <c r="K63" s="363" t="str">
        <f>'5C Energy prices (R)'!C15</f>
        <v>XXXXX</v>
      </c>
      <c r="L63" s="364" t="str">
        <f>'5C Energy prices (R)'!D15</f>
        <v>XXXXX</v>
      </c>
      <c r="M63" s="364" t="str">
        <f>'5C Energy prices (R)'!E15</f>
        <v>XXXXX</v>
      </c>
      <c r="N63" s="364" t="str">
        <f>'5C Energy prices (R)'!F15</f>
        <v>XXXXX</v>
      </c>
      <c r="O63" s="364" t="str">
        <f>'5C Energy prices (R)'!G15</f>
        <v>XXXXX</v>
      </c>
      <c r="P63" s="364" t="str">
        <f>'5C Energy prices (R)'!H15</f>
        <v>XXXXX</v>
      </c>
      <c r="Q63" s="364" t="str">
        <f>'5C Energy prices (R)'!I15</f>
        <v>XXXXX</v>
      </c>
      <c r="R63" s="364" t="str">
        <f>'5C Energy prices (R)'!J15</f>
        <v>XXXXX</v>
      </c>
      <c r="S63" s="364" t="str">
        <f>'5C Energy prices (R)'!K15</f>
        <v>XXXXX</v>
      </c>
      <c r="T63" s="364" t="str">
        <f>'5C Energy prices (R)'!L15</f>
        <v>XXXXX</v>
      </c>
      <c r="U63" s="364" t="str">
        <f>'5C Energy prices (R)'!M15</f>
        <v>XXXXX</v>
      </c>
      <c r="V63" s="364" t="str">
        <f>'5C Energy prices (R)'!N15</f>
        <v>XXXXX</v>
      </c>
      <c r="W63" s="1257" t="str">
        <f>'5C Energy prices (R)'!O15</f>
        <v>XXXXX</v>
      </c>
      <c r="X63" s="364" t="str">
        <f>'5C Energy prices (R)'!P15</f>
        <v>XXXXX</v>
      </c>
      <c r="Y63" s="364" t="str">
        <f>'5C Energy prices (R)'!Q15</f>
        <v>XXXXX</v>
      </c>
      <c r="Z63" s="364" t="str">
        <f>'5C Energy prices (R)'!R15</f>
        <v>XXXXX</v>
      </c>
      <c r="AA63" s="364" t="str">
        <f>'5C Energy prices (R)'!S15</f>
        <v>XXXXX</v>
      </c>
      <c r="AB63" s="364" t="str">
        <f>'5C Energy prices (R)'!T15</f>
        <v>XXXXX</v>
      </c>
      <c r="AC63" s="364" t="str">
        <f>'5C Energy prices (R)'!U15</f>
        <v>XXXXX</v>
      </c>
      <c r="AD63" s="364" t="str">
        <f>'5C Energy prices (R)'!V15</f>
        <v>XXXXX</v>
      </c>
      <c r="AE63" s="364" t="str">
        <f>'5C Energy prices (R)'!W15</f>
        <v>XXXXX</v>
      </c>
      <c r="AF63" s="364" t="str">
        <f>'5C Energy prices (R)'!X15</f>
        <v>XXXXX</v>
      </c>
      <c r="AG63" s="364" t="str">
        <f>'5C Energy prices (R)'!Y15</f>
        <v>XXXXX</v>
      </c>
      <c r="AH63" s="365" t="str">
        <f>'5C Energy prices (R)'!Z15</f>
        <v>XXXXX</v>
      </c>
    </row>
    <row r="64" spans="1:34" s="43" customFormat="1" ht="15" thickTop="1" x14ac:dyDescent="0.35">
      <c r="A64" s="904"/>
      <c r="B64" s="66"/>
      <c r="C64" s="66"/>
      <c r="G64" s="44"/>
    </row>
    <row r="65" spans="7:7" s="43" customFormat="1" x14ac:dyDescent="0.35">
      <c r="G65" s="44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O37"/>
  <sheetViews>
    <sheetView zoomScaleNormal="100" workbookViewId="0">
      <selection activeCell="I13" sqref="I13"/>
    </sheetView>
  </sheetViews>
  <sheetFormatPr defaultRowHeight="14.5" x14ac:dyDescent="0.35"/>
  <cols>
    <col min="1" max="1" width="39.1796875" bestFit="1" customWidth="1"/>
    <col min="2" max="2" width="10.81640625" bestFit="1" customWidth="1"/>
    <col min="3" max="5" width="11.81640625" bestFit="1" customWidth="1"/>
    <col min="6" max="9" width="9.7265625" customWidth="1"/>
    <col min="10" max="10" width="12.54296875" bestFit="1" customWidth="1"/>
    <col min="11" max="11" width="9.7265625" customWidth="1"/>
    <col min="12" max="12" width="17.7265625" customWidth="1"/>
    <col min="13" max="13" width="3.453125" customWidth="1"/>
    <col min="14" max="14" width="11.26953125" bestFit="1" customWidth="1"/>
  </cols>
  <sheetData>
    <row r="1" spans="1:15" ht="18.5" x14ac:dyDescent="0.45">
      <c r="A1" s="2" t="s">
        <v>52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M1" s="153"/>
      <c r="N1" s="153"/>
      <c r="O1" s="153"/>
    </row>
    <row r="2" spans="1:15" ht="15.5" x14ac:dyDescent="0.35">
      <c r="A2" s="252" t="s">
        <v>743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M2" s="155"/>
      <c r="N2" s="155"/>
      <c r="O2" s="155"/>
    </row>
    <row r="3" spans="1:15" ht="21" x14ac:dyDescent="0.5">
      <c r="A3" s="3" t="s">
        <v>526</v>
      </c>
      <c r="B3" s="1729" t="s">
        <v>700</v>
      </c>
      <c r="C3" s="153"/>
      <c r="D3" s="153"/>
      <c r="E3" s="153"/>
      <c r="F3" s="153"/>
      <c r="G3" s="153"/>
      <c r="H3" s="153"/>
      <c r="I3" s="1692" t="s">
        <v>760</v>
      </c>
      <c r="J3" s="153"/>
      <c r="K3" s="153"/>
      <c r="M3" s="153"/>
      <c r="N3" s="153"/>
      <c r="O3" s="153"/>
    </row>
    <row r="4" spans="1:15" x14ac:dyDescent="0.35">
      <c r="A4" s="153"/>
      <c r="B4" s="153"/>
      <c r="C4" s="153"/>
      <c r="D4" s="153"/>
      <c r="E4" s="153"/>
      <c r="F4" s="153"/>
      <c r="G4" s="153"/>
      <c r="H4" s="153"/>
      <c r="I4" s="153"/>
      <c r="J4" s="153"/>
      <c r="K4" s="153"/>
      <c r="M4" s="153"/>
      <c r="N4" s="153"/>
      <c r="O4" s="153"/>
    </row>
    <row r="5" spans="1:15" x14ac:dyDescent="0.35">
      <c r="A5" s="833" t="s">
        <v>525</v>
      </c>
      <c r="B5" s="834"/>
      <c r="C5" s="834"/>
      <c r="D5" s="834"/>
      <c r="E5" s="1563"/>
    </row>
    <row r="6" spans="1:15" ht="15" thickBot="1" x14ac:dyDescent="0.4">
      <c r="A6" s="1558" t="s">
        <v>516</v>
      </c>
      <c r="B6" s="1192">
        <v>2024</v>
      </c>
      <c r="C6" s="316">
        <v>2025</v>
      </c>
      <c r="D6" s="316">
        <v>2026</v>
      </c>
      <c r="E6" s="1564" t="s">
        <v>33</v>
      </c>
    </row>
    <row r="7" spans="1:15" ht="15" thickTop="1" x14ac:dyDescent="0.35">
      <c r="A7" s="835" t="s">
        <v>761</v>
      </c>
      <c r="B7" s="1193" t="s">
        <v>757</v>
      </c>
      <c r="C7" s="328" t="s">
        <v>757</v>
      </c>
      <c r="D7" s="328" t="s">
        <v>757</v>
      </c>
      <c r="E7" s="1565" t="s">
        <v>757</v>
      </c>
    </row>
    <row r="8" spans="1:15" x14ac:dyDescent="0.35">
      <c r="A8" s="1555" t="s">
        <v>762</v>
      </c>
      <c r="B8" s="1556" t="s">
        <v>757</v>
      </c>
      <c r="C8" s="1559" t="s">
        <v>757</v>
      </c>
      <c r="D8" s="1559" t="s">
        <v>757</v>
      </c>
      <c r="E8" s="1566" t="s">
        <v>757</v>
      </c>
    </row>
    <row r="9" spans="1:15" x14ac:dyDescent="0.35">
      <c r="A9" s="1557" t="s">
        <v>527</v>
      </c>
      <c r="B9" s="1560" t="s">
        <v>757</v>
      </c>
      <c r="C9" s="1561" t="s">
        <v>757</v>
      </c>
      <c r="D9" s="1561" t="s">
        <v>757</v>
      </c>
      <c r="E9" s="1567" t="s">
        <v>757</v>
      </c>
    </row>
    <row r="10" spans="1:15" x14ac:dyDescent="0.35">
      <c r="A10" s="1557" t="s">
        <v>705</v>
      </c>
      <c r="B10" s="1560" t="s">
        <v>757</v>
      </c>
      <c r="C10" s="1561" t="s">
        <v>757</v>
      </c>
      <c r="D10" s="1561" t="s">
        <v>757</v>
      </c>
      <c r="E10" s="1567" t="s">
        <v>757</v>
      </c>
      <c r="G10" s="1562"/>
      <c r="H10" s="1562"/>
      <c r="I10" s="1562"/>
    </row>
    <row r="11" spans="1:15" ht="15" thickBot="1" x14ac:dyDescent="0.4">
      <c r="A11" s="1557" t="s">
        <v>706</v>
      </c>
      <c r="B11" s="1554" t="s">
        <v>757</v>
      </c>
      <c r="C11" s="1197" t="s">
        <v>757</v>
      </c>
      <c r="D11" s="1197" t="s">
        <v>757</v>
      </c>
      <c r="E11" s="1568" t="s">
        <v>757</v>
      </c>
    </row>
    <row r="12" spans="1:15" ht="15" thickTop="1" x14ac:dyDescent="0.35">
      <c r="B12" s="1194"/>
      <c r="C12" s="43"/>
      <c r="D12" s="43"/>
      <c r="E12" s="374"/>
    </row>
    <row r="13" spans="1:15" x14ac:dyDescent="0.35">
      <c r="A13" s="833" t="s">
        <v>524</v>
      </c>
      <c r="B13" s="1195"/>
      <c r="C13" s="834"/>
      <c r="D13" s="834"/>
      <c r="E13" s="1563"/>
    </row>
    <row r="14" spans="1:15" ht="15" thickBot="1" x14ac:dyDescent="0.4">
      <c r="A14" s="835" t="s">
        <v>516</v>
      </c>
      <c r="B14" s="1192">
        <v>2024</v>
      </c>
      <c r="C14" s="316">
        <v>2025</v>
      </c>
      <c r="D14" s="316">
        <v>2026</v>
      </c>
      <c r="E14" s="1564" t="s">
        <v>33</v>
      </c>
    </row>
    <row r="15" spans="1:15" ht="15" thickTop="1" x14ac:dyDescent="0.35">
      <c r="A15" s="835" t="s">
        <v>761</v>
      </c>
      <c r="B15" s="1193" t="s">
        <v>757</v>
      </c>
      <c r="C15" s="328" t="s">
        <v>757</v>
      </c>
      <c r="D15" s="328" t="s">
        <v>757</v>
      </c>
      <c r="E15" s="1565" t="s">
        <v>757</v>
      </c>
    </row>
    <row r="16" spans="1:15" x14ac:dyDescent="0.35">
      <c r="A16" s="1555" t="s">
        <v>762</v>
      </c>
      <c r="B16" s="1556" t="s">
        <v>757</v>
      </c>
      <c r="C16" s="1559" t="s">
        <v>757</v>
      </c>
      <c r="D16" s="1559" t="s">
        <v>757</v>
      </c>
      <c r="E16" s="1566" t="s">
        <v>757</v>
      </c>
    </row>
    <row r="17" spans="1:9" x14ac:dyDescent="0.35">
      <c r="A17" s="1557" t="s">
        <v>527</v>
      </c>
      <c r="B17" s="1560" t="s">
        <v>757</v>
      </c>
      <c r="C17" s="1561" t="s">
        <v>757</v>
      </c>
      <c r="D17" s="1561" t="s">
        <v>757</v>
      </c>
      <c r="E17" s="1567" t="s">
        <v>757</v>
      </c>
    </row>
    <row r="18" spans="1:9" x14ac:dyDescent="0.35">
      <c r="A18" s="1557" t="s">
        <v>705</v>
      </c>
      <c r="B18" s="1560" t="s">
        <v>757</v>
      </c>
      <c r="C18" s="1561" t="s">
        <v>757</v>
      </c>
      <c r="D18" s="1561" t="s">
        <v>757</v>
      </c>
      <c r="E18" s="1567" t="s">
        <v>757</v>
      </c>
      <c r="G18" s="1562"/>
      <c r="H18" s="1562"/>
      <c r="I18" s="1562"/>
    </row>
    <row r="19" spans="1:9" ht="15.75" customHeight="1" thickBot="1" x14ac:dyDescent="0.4">
      <c r="A19" s="1557" t="s">
        <v>706</v>
      </c>
      <c r="B19" s="1554" t="s">
        <v>757</v>
      </c>
      <c r="C19" s="1197" t="s">
        <v>757</v>
      </c>
      <c r="D19" s="1197" t="s">
        <v>757</v>
      </c>
      <c r="E19" s="1568" t="s">
        <v>757</v>
      </c>
    </row>
    <row r="20" spans="1:9" ht="15" thickTop="1" x14ac:dyDescent="0.35">
      <c r="B20" s="1194"/>
      <c r="C20" s="43"/>
      <c r="D20" s="43"/>
      <c r="E20" s="374"/>
    </row>
    <row r="21" spans="1:9" x14ac:dyDescent="0.35">
      <c r="A21" s="833" t="s">
        <v>523</v>
      </c>
      <c r="B21" s="1195"/>
      <c r="C21" s="834"/>
      <c r="D21" s="834"/>
      <c r="E21" s="1563"/>
    </row>
    <row r="22" spans="1:9" ht="15" thickBot="1" x14ac:dyDescent="0.4">
      <c r="A22" s="835" t="s">
        <v>516</v>
      </c>
      <c r="B22" s="1192">
        <v>2024</v>
      </c>
      <c r="C22" s="316">
        <v>2025</v>
      </c>
      <c r="D22" s="316">
        <v>2026</v>
      </c>
      <c r="E22" s="1564" t="s">
        <v>33</v>
      </c>
    </row>
    <row r="23" spans="1:9" ht="15" thickTop="1" x14ac:dyDescent="0.35">
      <c r="A23" s="835" t="s">
        <v>761</v>
      </c>
      <c r="B23" s="1193" t="s">
        <v>757</v>
      </c>
      <c r="C23" s="328" t="s">
        <v>757</v>
      </c>
      <c r="D23" s="328" t="s">
        <v>757</v>
      </c>
      <c r="E23" s="1565" t="s">
        <v>757</v>
      </c>
    </row>
    <row r="24" spans="1:9" x14ac:dyDescent="0.35">
      <c r="A24" s="1555" t="s">
        <v>762</v>
      </c>
      <c r="B24" s="1556" t="s">
        <v>757</v>
      </c>
      <c r="C24" s="1559" t="s">
        <v>757</v>
      </c>
      <c r="D24" s="1559" t="s">
        <v>757</v>
      </c>
      <c r="E24" s="1566" t="s">
        <v>757</v>
      </c>
    </row>
    <row r="25" spans="1:9" x14ac:dyDescent="0.35">
      <c r="A25" s="1557" t="s">
        <v>527</v>
      </c>
      <c r="B25" s="1560" t="s">
        <v>757</v>
      </c>
      <c r="C25" s="1561" t="s">
        <v>757</v>
      </c>
      <c r="D25" s="1561" t="s">
        <v>757</v>
      </c>
      <c r="E25" s="1567" t="s">
        <v>757</v>
      </c>
    </row>
    <row r="26" spans="1:9" x14ac:dyDescent="0.35">
      <c r="A26" s="1557" t="s">
        <v>705</v>
      </c>
      <c r="B26" s="1560" t="s">
        <v>757</v>
      </c>
      <c r="C26" s="1561" t="s">
        <v>757</v>
      </c>
      <c r="D26" s="1561" t="s">
        <v>757</v>
      </c>
      <c r="E26" s="1567" t="s">
        <v>757</v>
      </c>
      <c r="G26" s="1562"/>
      <c r="H26" s="1562"/>
      <c r="I26" s="1562"/>
    </row>
    <row r="27" spans="1:9" ht="15.75" customHeight="1" thickBot="1" x14ac:dyDescent="0.4">
      <c r="A27" s="1557" t="s">
        <v>706</v>
      </c>
      <c r="B27" s="1554" t="s">
        <v>757</v>
      </c>
      <c r="C27" s="1197" t="s">
        <v>757</v>
      </c>
      <c r="D27" s="1197" t="s">
        <v>757</v>
      </c>
      <c r="E27" s="1568" t="s">
        <v>757</v>
      </c>
    </row>
    <row r="28" spans="1:9" ht="15" thickTop="1" x14ac:dyDescent="0.35">
      <c r="B28" s="41"/>
    </row>
    <row r="29" spans="1:9" x14ac:dyDescent="0.35">
      <c r="E29" s="315"/>
    </row>
    <row r="30" spans="1:9" x14ac:dyDescent="0.35">
      <c r="E30" s="315"/>
    </row>
    <row r="31" spans="1:9" x14ac:dyDescent="0.35">
      <c r="E31" s="315"/>
    </row>
    <row r="32" spans="1:9" x14ac:dyDescent="0.35">
      <c r="E32" s="315"/>
    </row>
    <row r="33" spans="5:5" x14ac:dyDescent="0.35">
      <c r="E33" s="315"/>
    </row>
    <row r="34" spans="5:5" x14ac:dyDescent="0.35">
      <c r="E34" s="315"/>
    </row>
    <row r="35" spans="5:5" x14ac:dyDescent="0.35">
      <c r="E35" s="315"/>
    </row>
    <row r="36" spans="5:5" x14ac:dyDescent="0.35">
      <c r="E36" s="315"/>
    </row>
    <row r="37" spans="5:5" x14ac:dyDescent="0.35">
      <c r="E37" s="315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AH50"/>
  <sheetViews>
    <sheetView zoomScale="80" zoomScaleNormal="80" workbookViewId="0">
      <selection activeCell="C3" sqref="C3"/>
    </sheetView>
  </sheetViews>
  <sheetFormatPr defaultRowHeight="14.5" x14ac:dyDescent="0.35"/>
  <cols>
    <col min="1" max="1" width="3.54296875" customWidth="1"/>
    <col min="2" max="2" width="45.54296875" customWidth="1"/>
    <col min="3" max="3" width="14.1796875" bestFit="1" customWidth="1"/>
    <col min="4" max="4" width="12.1796875" bestFit="1" customWidth="1"/>
    <col min="5" max="5" width="12.81640625" bestFit="1" customWidth="1"/>
    <col min="6" max="6" width="3.54296875" style="1" customWidth="1"/>
    <col min="7" max="8" width="14" bestFit="1" customWidth="1"/>
    <col min="9" max="9" width="4.26953125" customWidth="1"/>
    <col min="10" max="10" width="15" customWidth="1"/>
    <col min="11" max="14" width="11.1796875" bestFit="1" customWidth="1"/>
    <col min="15" max="15" width="12.7265625" bestFit="1" customWidth="1"/>
    <col min="16" max="26" width="11.1796875" bestFit="1" customWidth="1"/>
    <col min="27" max="27" width="12.1796875" bestFit="1" customWidth="1"/>
    <col min="28" max="33" width="11.1796875" bestFit="1" customWidth="1"/>
    <col min="34" max="34" width="46.81640625" bestFit="1" customWidth="1"/>
    <col min="35" max="35" width="22" bestFit="1" customWidth="1"/>
  </cols>
  <sheetData>
    <row r="1" spans="1:33" ht="18.5" x14ac:dyDescent="0.45">
      <c r="A1" s="2" t="s">
        <v>52</v>
      </c>
      <c r="J1" s="1719" t="s">
        <v>655</v>
      </c>
      <c r="K1" s="1720"/>
    </row>
    <row r="2" spans="1:33" ht="15.5" x14ac:dyDescent="0.35">
      <c r="A2" s="252" t="s">
        <v>744</v>
      </c>
      <c r="J2" s="1617" t="s">
        <v>690</v>
      </c>
      <c r="K2" s="1030">
        <v>57.91</v>
      </c>
    </row>
    <row r="3" spans="1:33" ht="21" x14ac:dyDescent="0.5">
      <c r="A3" s="3" t="s">
        <v>656</v>
      </c>
      <c r="C3" s="1729" t="s">
        <v>700</v>
      </c>
      <c r="J3" s="1617" t="s">
        <v>691</v>
      </c>
      <c r="K3" s="1030">
        <v>57.96</v>
      </c>
    </row>
    <row r="4" spans="1:33" x14ac:dyDescent="0.35">
      <c r="J4" s="1617" t="s">
        <v>652</v>
      </c>
      <c r="K4" s="812">
        <v>1.0613999999999999</v>
      </c>
    </row>
    <row r="5" spans="1:33" ht="18.5" x14ac:dyDescent="0.45">
      <c r="D5" s="1692" t="s">
        <v>760</v>
      </c>
      <c r="J5" s="1617" t="s">
        <v>649</v>
      </c>
      <c r="K5" s="812">
        <v>0.43540000000000001</v>
      </c>
    </row>
    <row r="6" spans="1:33" x14ac:dyDescent="0.35">
      <c r="J6" s="1617" t="s">
        <v>653</v>
      </c>
      <c r="K6" s="812">
        <v>0.437</v>
      </c>
    </row>
    <row r="7" spans="1:33" ht="15" thickBot="1" x14ac:dyDescent="0.4">
      <c r="J7" s="1618" t="s">
        <v>654</v>
      </c>
      <c r="K7" s="814">
        <v>0</v>
      </c>
      <c r="N7" s="997"/>
      <c r="O7" s="997"/>
      <c r="P7" s="997"/>
      <c r="Q7" s="997"/>
      <c r="R7" s="997"/>
      <c r="S7" s="997"/>
      <c r="T7" s="997"/>
      <c r="U7" s="997"/>
      <c r="V7" s="997"/>
      <c r="W7" s="997"/>
      <c r="X7" s="997"/>
      <c r="Y7" s="997"/>
      <c r="Z7" s="997"/>
      <c r="AA7" s="997"/>
      <c r="AB7" s="997"/>
      <c r="AC7" s="997"/>
      <c r="AD7" s="997"/>
      <c r="AE7" s="997"/>
      <c r="AF7" s="997"/>
      <c r="AG7" s="997"/>
    </row>
    <row r="8" spans="1:33" x14ac:dyDescent="0.35">
      <c r="B8" s="508"/>
      <c r="J8" s="997"/>
      <c r="K8" s="997"/>
      <c r="L8" s="850"/>
      <c r="M8" s="850"/>
      <c r="N8" s="997"/>
      <c r="O8" s="997"/>
      <c r="P8" s="997"/>
      <c r="Q8" s="997"/>
      <c r="R8" s="997"/>
      <c r="S8" s="997"/>
      <c r="T8" s="997"/>
      <c r="U8" s="997"/>
      <c r="V8" s="997"/>
      <c r="W8" s="997"/>
      <c r="X8" s="997"/>
      <c r="Y8" s="997"/>
      <c r="Z8" s="997"/>
      <c r="AA8" s="997"/>
      <c r="AB8" s="997"/>
      <c r="AC8" s="997"/>
      <c r="AD8" s="997"/>
      <c r="AE8" s="997"/>
      <c r="AF8" s="997"/>
      <c r="AG8" s="997"/>
    </row>
    <row r="9" spans="1:33" ht="44" thickBot="1" x14ac:dyDescent="0.4">
      <c r="B9" s="1002" t="s">
        <v>645</v>
      </c>
      <c r="C9" s="486">
        <v>2025</v>
      </c>
      <c r="D9" s="486">
        <v>2026</v>
      </c>
      <c r="E9" s="487" t="s">
        <v>722</v>
      </c>
      <c r="F9" s="1597"/>
      <c r="G9" s="1596" t="s">
        <v>715</v>
      </c>
      <c r="H9" s="1596" t="s">
        <v>716</v>
      </c>
      <c r="J9" s="1043">
        <v>45658</v>
      </c>
      <c r="K9" s="1044">
        <v>45689</v>
      </c>
      <c r="L9" s="1044">
        <v>45717</v>
      </c>
      <c r="M9" s="1044">
        <v>45748</v>
      </c>
      <c r="N9" s="1044">
        <v>45778</v>
      </c>
      <c r="O9" s="1044">
        <v>45809</v>
      </c>
      <c r="P9" s="1044">
        <v>45839</v>
      </c>
      <c r="Q9" s="1044">
        <v>45870</v>
      </c>
      <c r="R9" s="1044">
        <v>45901</v>
      </c>
      <c r="S9" s="1044">
        <v>45931</v>
      </c>
      <c r="T9" s="1044">
        <v>45962</v>
      </c>
      <c r="U9" s="1044">
        <v>45992</v>
      </c>
      <c r="V9" s="1043">
        <v>46023</v>
      </c>
      <c r="W9" s="1044">
        <v>46054</v>
      </c>
      <c r="X9" s="1044">
        <v>46082</v>
      </c>
      <c r="Y9" s="1044">
        <v>46113</v>
      </c>
      <c r="Z9" s="1044">
        <v>46143</v>
      </c>
      <c r="AA9" s="1044">
        <v>46174</v>
      </c>
      <c r="AB9" s="1044">
        <v>46204</v>
      </c>
      <c r="AC9" s="1044">
        <v>46235</v>
      </c>
      <c r="AD9" s="1044">
        <v>46266</v>
      </c>
      <c r="AE9" s="1044">
        <v>46296</v>
      </c>
      <c r="AF9" s="1044">
        <v>46327</v>
      </c>
      <c r="AG9" s="1399">
        <v>46357</v>
      </c>
    </row>
    <row r="10" spans="1:33" x14ac:dyDescent="0.35">
      <c r="B10" s="992" t="s">
        <v>616</v>
      </c>
      <c r="C10" s="1005" t="s">
        <v>757</v>
      </c>
      <c r="D10" s="1006" t="s">
        <v>757</v>
      </c>
      <c r="E10" s="1006" t="s">
        <v>757</v>
      </c>
      <c r="F10" s="1604"/>
      <c r="G10" s="1006" t="s">
        <v>757</v>
      </c>
      <c r="H10" s="1033" t="s">
        <v>757</v>
      </c>
      <c r="J10" s="1005" t="s">
        <v>757</v>
      </c>
      <c r="K10" s="1006" t="s">
        <v>757</v>
      </c>
      <c r="L10" s="1006" t="s">
        <v>757</v>
      </c>
      <c r="M10" s="1006" t="s">
        <v>757</v>
      </c>
      <c r="N10" s="1006" t="s">
        <v>757</v>
      </c>
      <c r="O10" s="1006" t="s">
        <v>757</v>
      </c>
      <c r="P10" s="1006" t="s">
        <v>757</v>
      </c>
      <c r="Q10" s="1006" t="s">
        <v>757</v>
      </c>
      <c r="R10" s="1006" t="s">
        <v>757</v>
      </c>
      <c r="S10" s="1006" t="s">
        <v>757</v>
      </c>
      <c r="T10" s="1006" t="s">
        <v>757</v>
      </c>
      <c r="U10" s="1006" t="s">
        <v>757</v>
      </c>
      <c r="V10" s="1376" t="s">
        <v>757</v>
      </c>
      <c r="W10" s="1006" t="s">
        <v>757</v>
      </c>
      <c r="X10" s="1006" t="s">
        <v>757</v>
      </c>
      <c r="Y10" s="1006" t="s">
        <v>757</v>
      </c>
      <c r="Z10" s="1006" t="s">
        <v>757</v>
      </c>
      <c r="AA10" s="1006" t="s">
        <v>757</v>
      </c>
      <c r="AB10" s="1006" t="s">
        <v>757</v>
      </c>
      <c r="AC10" s="1006" t="s">
        <v>757</v>
      </c>
      <c r="AD10" s="1006" t="s">
        <v>757</v>
      </c>
      <c r="AE10" s="1006" t="s">
        <v>757</v>
      </c>
      <c r="AF10" s="1006" t="s">
        <v>757</v>
      </c>
      <c r="AG10" s="1033" t="s">
        <v>757</v>
      </c>
    </row>
    <row r="11" spans="1:33" x14ac:dyDescent="0.35">
      <c r="B11" s="992" t="s">
        <v>617</v>
      </c>
      <c r="C11" s="1007" t="s">
        <v>757</v>
      </c>
      <c r="D11" s="1004" t="s">
        <v>757</v>
      </c>
      <c r="E11" s="1004" t="s">
        <v>757</v>
      </c>
      <c r="F11" s="1605"/>
      <c r="G11" s="1004" t="s">
        <v>757</v>
      </c>
      <c r="H11" s="1373" t="s">
        <v>757</v>
      </c>
      <c r="J11" s="1007" t="s">
        <v>757</v>
      </c>
      <c r="K11" s="1004" t="s">
        <v>757</v>
      </c>
      <c r="L11" s="1004" t="s">
        <v>757</v>
      </c>
      <c r="M11" s="1004" t="s">
        <v>757</v>
      </c>
      <c r="N11" s="1004" t="s">
        <v>757</v>
      </c>
      <c r="O11" s="1004" t="s">
        <v>757</v>
      </c>
      <c r="P11" s="1004" t="s">
        <v>757</v>
      </c>
      <c r="Q11" s="1004" t="s">
        <v>757</v>
      </c>
      <c r="R11" s="1004" t="s">
        <v>757</v>
      </c>
      <c r="S11" s="1004" t="s">
        <v>757</v>
      </c>
      <c r="T11" s="1004" t="s">
        <v>757</v>
      </c>
      <c r="U11" s="1004" t="s">
        <v>757</v>
      </c>
      <c r="V11" s="1377" t="s">
        <v>757</v>
      </c>
      <c r="W11" s="1004" t="s">
        <v>757</v>
      </c>
      <c r="X11" s="1004" t="s">
        <v>757</v>
      </c>
      <c r="Y11" s="1004" t="s">
        <v>757</v>
      </c>
      <c r="Z11" s="1004" t="s">
        <v>757</v>
      </c>
      <c r="AA11" s="1004" t="s">
        <v>757</v>
      </c>
      <c r="AB11" s="1004" t="s">
        <v>757</v>
      </c>
      <c r="AC11" s="1004" t="s">
        <v>757</v>
      </c>
      <c r="AD11" s="1004" t="s">
        <v>757</v>
      </c>
      <c r="AE11" s="1004" t="s">
        <v>757</v>
      </c>
      <c r="AF11" s="1004" t="s">
        <v>757</v>
      </c>
      <c r="AG11" s="1373" t="s">
        <v>757</v>
      </c>
    </row>
    <row r="12" spans="1:33" x14ac:dyDescent="0.35">
      <c r="B12" s="992" t="s">
        <v>618</v>
      </c>
      <c r="C12" s="1007" t="s">
        <v>757</v>
      </c>
      <c r="D12" s="1004" t="s">
        <v>757</v>
      </c>
      <c r="E12" s="1004" t="s">
        <v>757</v>
      </c>
      <c r="F12" s="1605"/>
      <c r="G12" s="1004" t="s">
        <v>757</v>
      </c>
      <c r="H12" s="1373" t="s">
        <v>757</v>
      </c>
      <c r="J12" s="1007" t="s">
        <v>757</v>
      </c>
      <c r="K12" s="1004" t="s">
        <v>757</v>
      </c>
      <c r="L12" s="1004" t="s">
        <v>757</v>
      </c>
      <c r="M12" s="1004" t="s">
        <v>757</v>
      </c>
      <c r="N12" s="1004" t="s">
        <v>757</v>
      </c>
      <c r="O12" s="1004" t="s">
        <v>757</v>
      </c>
      <c r="P12" s="1004" t="s">
        <v>757</v>
      </c>
      <c r="Q12" s="1004" t="s">
        <v>757</v>
      </c>
      <c r="R12" s="1004" t="s">
        <v>757</v>
      </c>
      <c r="S12" s="1004" t="s">
        <v>757</v>
      </c>
      <c r="T12" s="1004" t="s">
        <v>757</v>
      </c>
      <c r="U12" s="1004" t="s">
        <v>757</v>
      </c>
      <c r="V12" s="1377" t="s">
        <v>757</v>
      </c>
      <c r="W12" s="1004" t="s">
        <v>757</v>
      </c>
      <c r="X12" s="1004" t="s">
        <v>757</v>
      </c>
      <c r="Y12" s="1004" t="s">
        <v>757</v>
      </c>
      <c r="Z12" s="1004" t="s">
        <v>757</v>
      </c>
      <c r="AA12" s="1004" t="s">
        <v>757</v>
      </c>
      <c r="AB12" s="1004" t="s">
        <v>757</v>
      </c>
      <c r="AC12" s="1004" t="s">
        <v>757</v>
      </c>
      <c r="AD12" s="1004" t="s">
        <v>757</v>
      </c>
      <c r="AE12" s="1004" t="s">
        <v>757</v>
      </c>
      <c r="AF12" s="1004" t="s">
        <v>757</v>
      </c>
      <c r="AG12" s="1373" t="s">
        <v>757</v>
      </c>
    </row>
    <row r="13" spans="1:33" x14ac:dyDescent="0.35">
      <c r="B13" s="992" t="s">
        <v>619</v>
      </c>
      <c r="C13" s="1007" t="s">
        <v>757</v>
      </c>
      <c r="D13" s="1004" t="s">
        <v>757</v>
      </c>
      <c r="E13" s="1004" t="s">
        <v>757</v>
      </c>
      <c r="F13" s="1605"/>
      <c r="G13" s="1004" t="s">
        <v>757</v>
      </c>
      <c r="H13" s="1373" t="s">
        <v>757</v>
      </c>
      <c r="J13" s="1007" t="s">
        <v>757</v>
      </c>
      <c r="K13" s="1004" t="s">
        <v>757</v>
      </c>
      <c r="L13" s="1004" t="s">
        <v>757</v>
      </c>
      <c r="M13" s="1004" t="s">
        <v>757</v>
      </c>
      <c r="N13" s="1004" t="s">
        <v>757</v>
      </c>
      <c r="O13" s="1004" t="s">
        <v>757</v>
      </c>
      <c r="P13" s="1004" t="s">
        <v>757</v>
      </c>
      <c r="Q13" s="1004" t="s">
        <v>757</v>
      </c>
      <c r="R13" s="1004" t="s">
        <v>757</v>
      </c>
      <c r="S13" s="1004" t="s">
        <v>757</v>
      </c>
      <c r="T13" s="1004" t="s">
        <v>757</v>
      </c>
      <c r="U13" s="1004" t="s">
        <v>757</v>
      </c>
      <c r="V13" s="1377" t="s">
        <v>757</v>
      </c>
      <c r="W13" s="1004" t="s">
        <v>757</v>
      </c>
      <c r="X13" s="1004" t="s">
        <v>757</v>
      </c>
      <c r="Y13" s="1004" t="s">
        <v>757</v>
      </c>
      <c r="Z13" s="1004" t="s">
        <v>757</v>
      </c>
      <c r="AA13" s="1004" t="s">
        <v>757</v>
      </c>
      <c r="AB13" s="1004" t="s">
        <v>757</v>
      </c>
      <c r="AC13" s="1004" t="s">
        <v>757</v>
      </c>
      <c r="AD13" s="1004" t="s">
        <v>757</v>
      </c>
      <c r="AE13" s="1004" t="s">
        <v>757</v>
      </c>
      <c r="AF13" s="1004" t="s">
        <v>757</v>
      </c>
      <c r="AG13" s="1373" t="s">
        <v>757</v>
      </c>
    </row>
    <row r="14" spans="1:33" x14ac:dyDescent="0.35">
      <c r="B14" s="992" t="s">
        <v>620</v>
      </c>
      <c r="C14" s="1007" t="s">
        <v>757</v>
      </c>
      <c r="D14" s="1004" t="s">
        <v>757</v>
      </c>
      <c r="E14" s="1004" t="s">
        <v>757</v>
      </c>
      <c r="F14" s="1605"/>
      <c r="G14" s="1004" t="s">
        <v>757</v>
      </c>
      <c r="H14" s="1373" t="s">
        <v>757</v>
      </c>
      <c r="J14" s="1007" t="s">
        <v>757</v>
      </c>
      <c r="K14" s="1004" t="s">
        <v>757</v>
      </c>
      <c r="L14" s="1004" t="s">
        <v>757</v>
      </c>
      <c r="M14" s="1004" t="s">
        <v>757</v>
      </c>
      <c r="N14" s="1004" t="s">
        <v>757</v>
      </c>
      <c r="O14" s="1004" t="s">
        <v>757</v>
      </c>
      <c r="P14" s="1004" t="s">
        <v>757</v>
      </c>
      <c r="Q14" s="1004" t="s">
        <v>757</v>
      </c>
      <c r="R14" s="1004" t="s">
        <v>757</v>
      </c>
      <c r="S14" s="1004" t="s">
        <v>757</v>
      </c>
      <c r="T14" s="1004" t="s">
        <v>757</v>
      </c>
      <c r="U14" s="1004" t="s">
        <v>757</v>
      </c>
      <c r="V14" s="1377" t="s">
        <v>757</v>
      </c>
      <c r="W14" s="1004" t="s">
        <v>757</v>
      </c>
      <c r="X14" s="1004" t="s">
        <v>757</v>
      </c>
      <c r="Y14" s="1004" t="s">
        <v>757</v>
      </c>
      <c r="Z14" s="1004" t="s">
        <v>757</v>
      </c>
      <c r="AA14" s="1004" t="s">
        <v>757</v>
      </c>
      <c r="AB14" s="1004" t="s">
        <v>757</v>
      </c>
      <c r="AC14" s="1004" t="s">
        <v>757</v>
      </c>
      <c r="AD14" s="1004" t="s">
        <v>757</v>
      </c>
      <c r="AE14" s="1004" t="s">
        <v>757</v>
      </c>
      <c r="AF14" s="1004" t="s">
        <v>757</v>
      </c>
      <c r="AG14" s="1373" t="s">
        <v>757</v>
      </c>
    </row>
    <row r="15" spans="1:33" x14ac:dyDescent="0.35">
      <c r="B15" s="993" t="s">
        <v>621</v>
      </c>
      <c r="C15" s="1007" t="s">
        <v>757</v>
      </c>
      <c r="D15" s="1004" t="s">
        <v>757</v>
      </c>
      <c r="E15" s="1004" t="s">
        <v>757</v>
      </c>
      <c r="F15" s="1605"/>
      <c r="G15" s="1004" t="s">
        <v>757</v>
      </c>
      <c r="H15" s="1373" t="s">
        <v>757</v>
      </c>
      <c r="J15" s="1008" t="s">
        <v>757</v>
      </c>
      <c r="K15" s="64" t="s">
        <v>757</v>
      </c>
      <c r="L15" s="64" t="s">
        <v>757</v>
      </c>
      <c r="M15" s="64" t="s">
        <v>757</v>
      </c>
      <c r="N15" s="64" t="s">
        <v>757</v>
      </c>
      <c r="O15" s="64" t="s">
        <v>757</v>
      </c>
      <c r="P15" s="64" t="s">
        <v>757</v>
      </c>
      <c r="Q15" s="64" t="s">
        <v>757</v>
      </c>
      <c r="R15" s="64" t="s">
        <v>757</v>
      </c>
      <c r="S15" s="64" t="s">
        <v>757</v>
      </c>
      <c r="T15" s="64" t="s">
        <v>757</v>
      </c>
      <c r="U15" s="64" t="s">
        <v>757</v>
      </c>
      <c r="V15" s="1389" t="s">
        <v>757</v>
      </c>
      <c r="W15" s="64" t="s">
        <v>757</v>
      </c>
      <c r="X15" s="64" t="s">
        <v>757</v>
      </c>
      <c r="Y15" s="64" t="s">
        <v>757</v>
      </c>
      <c r="Z15" s="64" t="s">
        <v>757</v>
      </c>
      <c r="AA15" s="64" t="s">
        <v>757</v>
      </c>
      <c r="AB15" s="64" t="s">
        <v>757</v>
      </c>
      <c r="AC15" s="64" t="s">
        <v>757</v>
      </c>
      <c r="AD15" s="64" t="s">
        <v>757</v>
      </c>
      <c r="AE15" s="64" t="s">
        <v>757</v>
      </c>
      <c r="AF15" s="64" t="s">
        <v>757</v>
      </c>
      <c r="AG15" s="1386" t="s">
        <v>757</v>
      </c>
    </row>
    <row r="16" spans="1:33" x14ac:dyDescent="0.35">
      <c r="B16" s="992" t="s">
        <v>62</v>
      </c>
      <c r="C16" s="1007" t="s">
        <v>757</v>
      </c>
      <c r="D16" s="1004" t="s">
        <v>757</v>
      </c>
      <c r="E16" s="1004" t="s">
        <v>757</v>
      </c>
      <c r="F16" s="1605"/>
      <c r="G16" s="1004" t="s">
        <v>757</v>
      </c>
      <c r="H16" s="1373" t="s">
        <v>757</v>
      </c>
      <c r="J16" s="1007" t="s">
        <v>757</v>
      </c>
      <c r="K16" s="1004" t="s">
        <v>757</v>
      </c>
      <c r="L16" s="1004" t="s">
        <v>757</v>
      </c>
      <c r="M16" s="1004" t="s">
        <v>757</v>
      </c>
      <c r="N16" s="1004" t="s">
        <v>757</v>
      </c>
      <c r="O16" s="1004" t="s">
        <v>757</v>
      </c>
      <c r="P16" s="1004" t="s">
        <v>757</v>
      </c>
      <c r="Q16" s="1004" t="s">
        <v>757</v>
      </c>
      <c r="R16" s="1004" t="s">
        <v>757</v>
      </c>
      <c r="S16" s="1004" t="s">
        <v>757</v>
      </c>
      <c r="T16" s="1004" t="s">
        <v>757</v>
      </c>
      <c r="U16" s="1004" t="s">
        <v>757</v>
      </c>
      <c r="V16" s="1377" t="s">
        <v>757</v>
      </c>
      <c r="W16" s="1004" t="s">
        <v>757</v>
      </c>
      <c r="X16" s="1004" t="s">
        <v>757</v>
      </c>
      <c r="Y16" s="1004" t="s">
        <v>757</v>
      </c>
      <c r="Z16" s="1004" t="s">
        <v>757</v>
      </c>
      <c r="AA16" s="1004" t="s">
        <v>757</v>
      </c>
      <c r="AB16" s="1004" t="s">
        <v>757</v>
      </c>
      <c r="AC16" s="1004" t="s">
        <v>757</v>
      </c>
      <c r="AD16" s="1004" t="s">
        <v>757</v>
      </c>
      <c r="AE16" s="1004" t="s">
        <v>757</v>
      </c>
      <c r="AF16" s="1004" t="s">
        <v>757</v>
      </c>
      <c r="AG16" s="1373" t="s">
        <v>757</v>
      </c>
    </row>
    <row r="17" spans="2:33" x14ac:dyDescent="0.35">
      <c r="B17" s="994" t="s">
        <v>622</v>
      </c>
      <c r="C17" s="1009" t="s">
        <v>757</v>
      </c>
      <c r="D17" s="1003" t="s">
        <v>757</v>
      </c>
      <c r="E17" s="1003" t="s">
        <v>757</v>
      </c>
      <c r="F17" s="1606"/>
      <c r="G17" s="1003" t="s">
        <v>757</v>
      </c>
      <c r="H17" s="1374" t="s">
        <v>757</v>
      </c>
      <c r="J17" s="1009" t="s">
        <v>757</v>
      </c>
      <c r="K17" s="1003" t="s">
        <v>757</v>
      </c>
      <c r="L17" s="1003" t="s">
        <v>757</v>
      </c>
      <c r="M17" s="1003" t="s">
        <v>757</v>
      </c>
      <c r="N17" s="1003" t="s">
        <v>757</v>
      </c>
      <c r="O17" s="1003" t="s">
        <v>757</v>
      </c>
      <c r="P17" s="1003" t="s">
        <v>757</v>
      </c>
      <c r="Q17" s="1003" t="s">
        <v>757</v>
      </c>
      <c r="R17" s="1003" t="s">
        <v>757</v>
      </c>
      <c r="S17" s="1003" t="s">
        <v>757</v>
      </c>
      <c r="T17" s="1003" t="s">
        <v>757</v>
      </c>
      <c r="U17" s="1003" t="s">
        <v>757</v>
      </c>
      <c r="V17" s="1378" t="s">
        <v>757</v>
      </c>
      <c r="W17" s="1003" t="s">
        <v>757</v>
      </c>
      <c r="X17" s="1003" t="s">
        <v>757</v>
      </c>
      <c r="Y17" s="1003" t="s">
        <v>757</v>
      </c>
      <c r="Z17" s="1003" t="s">
        <v>757</v>
      </c>
      <c r="AA17" s="1003" t="s">
        <v>757</v>
      </c>
      <c r="AB17" s="1003" t="s">
        <v>757</v>
      </c>
      <c r="AC17" s="1003" t="s">
        <v>757</v>
      </c>
      <c r="AD17" s="1003" t="s">
        <v>757</v>
      </c>
      <c r="AE17" s="1003" t="s">
        <v>757</v>
      </c>
      <c r="AF17" s="1003" t="s">
        <v>757</v>
      </c>
      <c r="AG17" s="1374" t="s">
        <v>757</v>
      </c>
    </row>
    <row r="18" spans="2:33" ht="15" thickBot="1" x14ac:dyDescent="0.4">
      <c r="B18" s="992" t="s">
        <v>33</v>
      </c>
      <c r="C18" s="1010" t="s">
        <v>757</v>
      </c>
      <c r="D18" s="1011" t="s">
        <v>757</v>
      </c>
      <c r="E18" s="1011" t="s">
        <v>757</v>
      </c>
      <c r="F18" s="1607"/>
      <c r="G18" s="1011" t="s">
        <v>757</v>
      </c>
      <c r="H18" s="1375" t="s">
        <v>757</v>
      </c>
      <c r="J18" s="1010" t="s">
        <v>757</v>
      </c>
      <c r="K18" s="1011" t="s">
        <v>757</v>
      </c>
      <c r="L18" s="1011" t="s">
        <v>757</v>
      </c>
      <c r="M18" s="1011" t="s">
        <v>757</v>
      </c>
      <c r="N18" s="1011" t="s">
        <v>757</v>
      </c>
      <c r="O18" s="1011" t="s">
        <v>757</v>
      </c>
      <c r="P18" s="1011" t="s">
        <v>757</v>
      </c>
      <c r="Q18" s="1011" t="s">
        <v>757</v>
      </c>
      <c r="R18" s="1011" t="s">
        <v>757</v>
      </c>
      <c r="S18" s="1011" t="s">
        <v>757</v>
      </c>
      <c r="T18" s="1011" t="s">
        <v>757</v>
      </c>
      <c r="U18" s="1011" t="s">
        <v>757</v>
      </c>
      <c r="V18" s="1379" t="s">
        <v>757</v>
      </c>
      <c r="W18" s="1011" t="s">
        <v>757</v>
      </c>
      <c r="X18" s="1011" t="s">
        <v>757</v>
      </c>
      <c r="Y18" s="1011" t="s">
        <v>757</v>
      </c>
      <c r="Z18" s="1011" t="s">
        <v>757</v>
      </c>
      <c r="AA18" s="1011" t="s">
        <v>757</v>
      </c>
      <c r="AB18" s="1011" t="s">
        <v>757</v>
      </c>
      <c r="AC18" s="1011" t="s">
        <v>757</v>
      </c>
      <c r="AD18" s="1011" t="s">
        <v>757</v>
      </c>
      <c r="AE18" s="1011" t="s">
        <v>757</v>
      </c>
      <c r="AF18" s="1011" t="s">
        <v>757</v>
      </c>
      <c r="AG18" s="1375" t="s">
        <v>757</v>
      </c>
    </row>
    <row r="19" spans="2:33" x14ac:dyDescent="0.35">
      <c r="B19" s="996" t="s">
        <v>634</v>
      </c>
      <c r="C19" s="1041"/>
      <c r="D19" s="1041"/>
      <c r="E19" s="1041"/>
      <c r="F19" s="1608"/>
      <c r="G19" s="1041"/>
      <c r="H19" s="1041"/>
      <c r="J19" s="1039">
        <v>0</v>
      </c>
      <c r="K19" s="1000">
        <v>0</v>
      </c>
      <c r="L19" s="1000">
        <v>0</v>
      </c>
      <c r="M19" s="1000">
        <v>0</v>
      </c>
      <c r="N19" s="1000">
        <v>0</v>
      </c>
      <c r="O19" s="1000">
        <v>0</v>
      </c>
      <c r="P19" s="1000">
        <v>0</v>
      </c>
      <c r="Q19" s="1000">
        <v>0</v>
      </c>
      <c r="R19" s="1000">
        <v>0</v>
      </c>
      <c r="S19" s="1000">
        <v>0</v>
      </c>
      <c r="T19" s="1000">
        <v>0</v>
      </c>
      <c r="U19" s="1032">
        <v>0</v>
      </c>
      <c r="V19" s="1039">
        <v>0</v>
      </c>
      <c r="W19" s="1000">
        <v>0</v>
      </c>
      <c r="X19" s="1000">
        <v>0</v>
      </c>
      <c r="Y19" s="1000">
        <v>0</v>
      </c>
      <c r="Z19" s="1000">
        <v>0</v>
      </c>
      <c r="AA19" s="1000">
        <v>0</v>
      </c>
      <c r="AB19" s="1000">
        <v>0</v>
      </c>
      <c r="AC19" s="1000">
        <v>0</v>
      </c>
      <c r="AD19" s="1000">
        <v>0</v>
      </c>
      <c r="AE19" s="1000">
        <v>0</v>
      </c>
      <c r="AF19" s="1000">
        <v>0</v>
      </c>
      <c r="AG19" s="1400">
        <v>0</v>
      </c>
    </row>
    <row r="20" spans="2:33" ht="15" thickBot="1" x14ac:dyDescent="0.4">
      <c r="B20" s="1601" t="s">
        <v>637</v>
      </c>
      <c r="C20" s="1053"/>
      <c r="D20" s="1053"/>
      <c r="E20" s="1053"/>
      <c r="F20" s="1609"/>
      <c r="G20" s="1053"/>
      <c r="H20" s="1053"/>
      <c r="J20" s="1040"/>
      <c r="U20" s="850"/>
      <c r="V20" s="1040"/>
      <c r="AG20" s="1401"/>
    </row>
    <row r="21" spans="2:33" x14ac:dyDescent="0.35">
      <c r="B21" s="995" t="s">
        <v>623</v>
      </c>
      <c r="C21" s="1005" t="s">
        <v>757</v>
      </c>
      <c r="D21" s="1006" t="s">
        <v>757</v>
      </c>
      <c r="E21" s="1006" t="s">
        <v>757</v>
      </c>
      <c r="F21" s="1604" t="s">
        <v>757</v>
      </c>
      <c r="G21" s="1006" t="s">
        <v>757</v>
      </c>
      <c r="H21" s="1033" t="s">
        <v>757</v>
      </c>
      <c r="J21" s="1005" t="s">
        <v>757</v>
      </c>
      <c r="K21" s="1006" t="s">
        <v>757</v>
      </c>
      <c r="L21" s="1006" t="s">
        <v>757</v>
      </c>
      <c r="M21" s="1006" t="s">
        <v>757</v>
      </c>
      <c r="N21" s="1006" t="s">
        <v>757</v>
      </c>
      <c r="O21" s="1006" t="s">
        <v>757</v>
      </c>
      <c r="P21" s="1006" t="s">
        <v>757</v>
      </c>
      <c r="Q21" s="1006" t="s">
        <v>757</v>
      </c>
      <c r="R21" s="1006" t="s">
        <v>757</v>
      </c>
      <c r="S21" s="1006" t="s">
        <v>757</v>
      </c>
      <c r="T21" s="1006" t="s">
        <v>757</v>
      </c>
      <c r="U21" s="1006" t="s">
        <v>757</v>
      </c>
      <c r="V21" s="1376" t="s">
        <v>757</v>
      </c>
      <c r="W21" s="1006" t="s">
        <v>757</v>
      </c>
      <c r="X21" s="1006" t="s">
        <v>757</v>
      </c>
      <c r="Y21" s="1006" t="s">
        <v>757</v>
      </c>
      <c r="Z21" s="1006" t="s">
        <v>757</v>
      </c>
      <c r="AA21" s="1006" t="s">
        <v>757</v>
      </c>
      <c r="AB21" s="1006" t="s">
        <v>757</v>
      </c>
      <c r="AC21" s="1006" t="s">
        <v>757</v>
      </c>
      <c r="AD21" s="1006" t="s">
        <v>757</v>
      </c>
      <c r="AE21" s="1006" t="s">
        <v>757</v>
      </c>
      <c r="AF21" s="1006" t="s">
        <v>757</v>
      </c>
      <c r="AG21" s="1033" t="s">
        <v>757</v>
      </c>
    </row>
    <row r="22" spans="2:33" x14ac:dyDescent="0.35">
      <c r="B22" s="995" t="s">
        <v>617</v>
      </c>
      <c r="C22" s="1007" t="s">
        <v>757</v>
      </c>
      <c r="D22" s="1004" t="s">
        <v>757</v>
      </c>
      <c r="E22" s="1004" t="s">
        <v>757</v>
      </c>
      <c r="F22" s="1605" t="s">
        <v>757</v>
      </c>
      <c r="G22" s="1004" t="s">
        <v>757</v>
      </c>
      <c r="H22" s="1373" t="s">
        <v>757</v>
      </c>
      <c r="J22" s="1007" t="s">
        <v>757</v>
      </c>
      <c r="K22" s="1004" t="s">
        <v>757</v>
      </c>
      <c r="L22" s="1004" t="s">
        <v>757</v>
      </c>
      <c r="M22" s="1004" t="s">
        <v>757</v>
      </c>
      <c r="N22" s="1004" t="s">
        <v>757</v>
      </c>
      <c r="O22" s="1004" t="s">
        <v>757</v>
      </c>
      <c r="P22" s="1004" t="s">
        <v>757</v>
      </c>
      <c r="Q22" s="1004" t="s">
        <v>757</v>
      </c>
      <c r="R22" s="1004" t="s">
        <v>757</v>
      </c>
      <c r="S22" s="1004" t="s">
        <v>757</v>
      </c>
      <c r="T22" s="1004" t="s">
        <v>757</v>
      </c>
      <c r="U22" s="1004" t="s">
        <v>757</v>
      </c>
      <c r="V22" s="1377" t="s">
        <v>757</v>
      </c>
      <c r="W22" s="1004" t="s">
        <v>757</v>
      </c>
      <c r="X22" s="1004" t="s">
        <v>757</v>
      </c>
      <c r="Y22" s="1004" t="s">
        <v>757</v>
      </c>
      <c r="Z22" s="1004" t="s">
        <v>757</v>
      </c>
      <c r="AA22" s="1004" t="s">
        <v>757</v>
      </c>
      <c r="AB22" s="1004" t="s">
        <v>757</v>
      </c>
      <c r="AC22" s="1004" t="s">
        <v>757</v>
      </c>
      <c r="AD22" s="1004" t="s">
        <v>757</v>
      </c>
      <c r="AE22" s="1004" t="s">
        <v>757</v>
      </c>
      <c r="AF22" s="1004" t="s">
        <v>757</v>
      </c>
      <c r="AG22" s="1373" t="s">
        <v>757</v>
      </c>
    </row>
    <row r="23" spans="2:33" x14ac:dyDescent="0.35">
      <c r="B23" s="995" t="s">
        <v>618</v>
      </c>
      <c r="C23" s="1007" t="s">
        <v>757</v>
      </c>
      <c r="D23" s="1004" t="s">
        <v>757</v>
      </c>
      <c r="E23" s="1004" t="s">
        <v>757</v>
      </c>
      <c r="F23" s="1605" t="s">
        <v>757</v>
      </c>
      <c r="G23" s="1004" t="s">
        <v>757</v>
      </c>
      <c r="H23" s="1373" t="s">
        <v>757</v>
      </c>
      <c r="J23" s="1007" t="s">
        <v>757</v>
      </c>
      <c r="K23" s="1004" t="s">
        <v>757</v>
      </c>
      <c r="L23" s="1004" t="s">
        <v>757</v>
      </c>
      <c r="M23" s="1004" t="s">
        <v>757</v>
      </c>
      <c r="N23" s="1004" t="s">
        <v>757</v>
      </c>
      <c r="O23" s="1004" t="s">
        <v>757</v>
      </c>
      <c r="P23" s="1004" t="s">
        <v>757</v>
      </c>
      <c r="Q23" s="1004" t="s">
        <v>757</v>
      </c>
      <c r="R23" s="1004" t="s">
        <v>757</v>
      </c>
      <c r="S23" s="1004" t="s">
        <v>757</v>
      </c>
      <c r="T23" s="1004" t="s">
        <v>757</v>
      </c>
      <c r="U23" s="1004" t="s">
        <v>757</v>
      </c>
      <c r="V23" s="1377" t="s">
        <v>757</v>
      </c>
      <c r="W23" s="1004" t="s">
        <v>757</v>
      </c>
      <c r="X23" s="1004" t="s">
        <v>757</v>
      </c>
      <c r="Y23" s="1004" t="s">
        <v>757</v>
      </c>
      <c r="Z23" s="1004" t="s">
        <v>757</v>
      </c>
      <c r="AA23" s="1004" t="s">
        <v>757</v>
      </c>
      <c r="AB23" s="1004" t="s">
        <v>757</v>
      </c>
      <c r="AC23" s="1004" t="s">
        <v>757</v>
      </c>
      <c r="AD23" s="1004" t="s">
        <v>757</v>
      </c>
      <c r="AE23" s="1004" t="s">
        <v>757</v>
      </c>
      <c r="AF23" s="1004" t="s">
        <v>757</v>
      </c>
      <c r="AG23" s="1373" t="s">
        <v>757</v>
      </c>
    </row>
    <row r="24" spans="2:33" x14ac:dyDescent="0.35">
      <c r="B24" s="995" t="s">
        <v>624</v>
      </c>
      <c r="C24" s="1007" t="s">
        <v>757</v>
      </c>
      <c r="D24" s="1004" t="s">
        <v>757</v>
      </c>
      <c r="E24" s="1004" t="s">
        <v>757</v>
      </c>
      <c r="F24" s="1605" t="s">
        <v>757</v>
      </c>
      <c r="G24" s="1004" t="s">
        <v>757</v>
      </c>
      <c r="H24" s="1373" t="s">
        <v>757</v>
      </c>
      <c r="J24" s="1012" t="s">
        <v>757</v>
      </c>
      <c r="K24" s="65" t="s">
        <v>757</v>
      </c>
      <c r="L24" s="65" t="s">
        <v>757</v>
      </c>
      <c r="M24" s="65" t="s">
        <v>757</v>
      </c>
      <c r="N24" s="65" t="s">
        <v>757</v>
      </c>
      <c r="O24" s="65" t="s">
        <v>757</v>
      </c>
      <c r="P24" s="65" t="s">
        <v>757</v>
      </c>
      <c r="Q24" s="65" t="s">
        <v>757</v>
      </c>
      <c r="R24" s="65" t="s">
        <v>757</v>
      </c>
      <c r="S24" s="65" t="s">
        <v>757</v>
      </c>
      <c r="T24" s="65" t="s">
        <v>757</v>
      </c>
      <c r="U24" s="65" t="s">
        <v>757</v>
      </c>
      <c r="V24" s="1390" t="s">
        <v>757</v>
      </c>
      <c r="W24" s="65" t="s">
        <v>757</v>
      </c>
      <c r="X24" s="65" t="s">
        <v>757</v>
      </c>
      <c r="Y24" s="65" t="s">
        <v>757</v>
      </c>
      <c r="Z24" s="65" t="s">
        <v>757</v>
      </c>
      <c r="AA24" s="65" t="s">
        <v>757</v>
      </c>
      <c r="AB24" s="65" t="s">
        <v>757</v>
      </c>
      <c r="AC24" s="65" t="s">
        <v>757</v>
      </c>
      <c r="AD24" s="65" t="s">
        <v>757</v>
      </c>
      <c r="AE24" s="65" t="s">
        <v>757</v>
      </c>
      <c r="AF24" s="65" t="s">
        <v>757</v>
      </c>
      <c r="AG24" s="1387" t="s">
        <v>757</v>
      </c>
    </row>
    <row r="25" spans="2:33" x14ac:dyDescent="0.35">
      <c r="B25" s="994" t="s">
        <v>625</v>
      </c>
      <c r="C25" s="1009" t="s">
        <v>757</v>
      </c>
      <c r="D25" s="1003" t="s">
        <v>757</v>
      </c>
      <c r="E25" s="1003" t="s">
        <v>757</v>
      </c>
      <c r="F25" s="1606" t="s">
        <v>757</v>
      </c>
      <c r="G25" s="1003" t="s">
        <v>757</v>
      </c>
      <c r="H25" s="1374" t="s">
        <v>757</v>
      </c>
      <c r="J25" s="1013" t="s">
        <v>757</v>
      </c>
      <c r="K25" s="1014" t="s">
        <v>757</v>
      </c>
      <c r="L25" s="1014" t="s">
        <v>757</v>
      </c>
      <c r="M25" s="1014" t="s">
        <v>757</v>
      </c>
      <c r="N25" s="1014" t="s">
        <v>757</v>
      </c>
      <c r="O25" s="1014" t="s">
        <v>757</v>
      </c>
      <c r="P25" s="1014" t="s">
        <v>757</v>
      </c>
      <c r="Q25" s="1014" t="s">
        <v>757</v>
      </c>
      <c r="R25" s="1014" t="s">
        <v>757</v>
      </c>
      <c r="S25" s="1014" t="s">
        <v>757</v>
      </c>
      <c r="T25" s="1014" t="s">
        <v>757</v>
      </c>
      <c r="U25" s="1014" t="s">
        <v>757</v>
      </c>
      <c r="V25" s="1391" t="s">
        <v>757</v>
      </c>
      <c r="W25" s="1014" t="s">
        <v>757</v>
      </c>
      <c r="X25" s="1014" t="s">
        <v>757</v>
      </c>
      <c r="Y25" s="1014" t="s">
        <v>757</v>
      </c>
      <c r="Z25" s="1014" t="s">
        <v>757</v>
      </c>
      <c r="AA25" s="1014" t="s">
        <v>757</v>
      </c>
      <c r="AB25" s="1014" t="s">
        <v>757</v>
      </c>
      <c r="AC25" s="1014" t="s">
        <v>757</v>
      </c>
      <c r="AD25" s="1014" t="s">
        <v>757</v>
      </c>
      <c r="AE25" s="1014" t="s">
        <v>757</v>
      </c>
      <c r="AF25" s="1014" t="s">
        <v>757</v>
      </c>
      <c r="AG25" s="1388" t="s">
        <v>757</v>
      </c>
    </row>
    <row r="26" spans="2:33" ht="15" thickBot="1" x14ac:dyDescent="0.4">
      <c r="B26" s="995" t="s">
        <v>626</v>
      </c>
      <c r="C26" s="1010" t="s">
        <v>757</v>
      </c>
      <c r="D26" s="1011" t="s">
        <v>757</v>
      </c>
      <c r="E26" s="1011" t="s">
        <v>757</v>
      </c>
      <c r="F26" s="1607" t="s">
        <v>757</v>
      </c>
      <c r="G26" s="1011" t="s">
        <v>757</v>
      </c>
      <c r="H26" s="1375" t="s">
        <v>757</v>
      </c>
      <c r="J26" s="1010" t="s">
        <v>757</v>
      </c>
      <c r="K26" s="1011" t="s">
        <v>757</v>
      </c>
      <c r="L26" s="1011" t="s">
        <v>757</v>
      </c>
      <c r="M26" s="1011" t="s">
        <v>757</v>
      </c>
      <c r="N26" s="1011" t="s">
        <v>757</v>
      </c>
      <c r="O26" s="1011" t="s">
        <v>757</v>
      </c>
      <c r="P26" s="1011" t="s">
        <v>757</v>
      </c>
      <c r="Q26" s="1011" t="s">
        <v>757</v>
      </c>
      <c r="R26" s="1011" t="s">
        <v>757</v>
      </c>
      <c r="S26" s="1011" t="s">
        <v>757</v>
      </c>
      <c r="T26" s="1011" t="s">
        <v>757</v>
      </c>
      <c r="U26" s="1011" t="s">
        <v>757</v>
      </c>
      <c r="V26" s="1379" t="s">
        <v>757</v>
      </c>
      <c r="W26" s="1011" t="s">
        <v>757</v>
      </c>
      <c r="X26" s="1011" t="s">
        <v>757</v>
      </c>
      <c r="Y26" s="1011" t="s">
        <v>757</v>
      </c>
      <c r="Z26" s="1011" t="s">
        <v>757</v>
      </c>
      <c r="AA26" s="1011" t="s">
        <v>757</v>
      </c>
      <c r="AB26" s="1011" t="s">
        <v>757</v>
      </c>
      <c r="AC26" s="1011" t="s">
        <v>757</v>
      </c>
      <c r="AD26" s="1011" t="s">
        <v>757</v>
      </c>
      <c r="AE26" s="1011" t="s">
        <v>757</v>
      </c>
      <c r="AF26" s="1011" t="s">
        <v>757</v>
      </c>
      <c r="AG26" s="1375" t="s">
        <v>757</v>
      </c>
    </row>
    <row r="27" spans="2:33" x14ac:dyDescent="0.35">
      <c r="B27" s="995" t="s">
        <v>627</v>
      </c>
      <c r="C27" s="1439">
        <v>6226526.9189999998</v>
      </c>
      <c r="D27" s="1439">
        <v>4870437.4298</v>
      </c>
      <c r="E27" s="1439">
        <v>5980669.8172868984</v>
      </c>
      <c r="F27" s="1439"/>
      <c r="G27" s="1439">
        <v>245857.10171310138</v>
      </c>
      <c r="H27" s="1439">
        <v>-1356089.4891999997</v>
      </c>
      <c r="J27" s="1049">
        <v>710004.8726</v>
      </c>
      <c r="K27" s="1031">
        <v>636895.10600000003</v>
      </c>
      <c r="L27" s="1031">
        <v>609779.77319999994</v>
      </c>
      <c r="M27" s="1031">
        <v>422020.97500000003</v>
      </c>
      <c r="N27" s="1031">
        <v>291139.88079999998</v>
      </c>
      <c r="O27" s="1031">
        <v>289747.9938</v>
      </c>
      <c r="P27" s="1031">
        <v>469244.85120000003</v>
      </c>
      <c r="Q27" s="1031">
        <v>510699.60599999997</v>
      </c>
      <c r="R27" s="1031">
        <v>490502.42499999993</v>
      </c>
      <c r="S27" s="1031">
        <v>513450.35359999997</v>
      </c>
      <c r="T27" s="1031">
        <v>571100.97219999996</v>
      </c>
      <c r="U27" s="801">
        <v>711940.10959999997</v>
      </c>
      <c r="V27" s="1049">
        <v>534884.18240000005</v>
      </c>
      <c r="W27" s="1031">
        <v>495981.70559999999</v>
      </c>
      <c r="X27" s="1031">
        <v>485990.96200000006</v>
      </c>
      <c r="Y27" s="1031">
        <v>340016.63060000003</v>
      </c>
      <c r="Z27" s="1031">
        <v>271585.47759999998</v>
      </c>
      <c r="AA27" s="1031">
        <v>227737.71160000001</v>
      </c>
      <c r="AB27" s="1031">
        <v>337216.42920000001</v>
      </c>
      <c r="AC27" s="1031">
        <v>390842.47019999998</v>
      </c>
      <c r="AD27" s="1031">
        <v>373648.08880000003</v>
      </c>
      <c r="AE27" s="1031">
        <v>386707.04100000003</v>
      </c>
      <c r="AF27" s="1031">
        <v>445187.79200000002</v>
      </c>
      <c r="AG27" s="1402">
        <v>580638.9388</v>
      </c>
    </row>
    <row r="28" spans="2:33" ht="12.65" customHeight="1" x14ac:dyDescent="0.35">
      <c r="B28" s="995"/>
      <c r="C28" s="1439"/>
      <c r="D28" s="1439"/>
      <c r="E28" s="1439"/>
      <c r="F28" s="1439"/>
      <c r="G28" s="1439"/>
      <c r="H28" s="1439"/>
      <c r="J28" s="1602"/>
      <c r="K28" s="1031"/>
      <c r="L28" s="1031"/>
      <c r="M28" s="1031"/>
      <c r="N28" s="1031"/>
      <c r="O28" s="1031"/>
      <c r="P28" s="1031"/>
      <c r="Q28" s="1031"/>
      <c r="R28" s="1031"/>
      <c r="S28" s="1031"/>
      <c r="T28" s="1031"/>
      <c r="U28" s="801"/>
      <c r="V28" s="1602"/>
      <c r="W28" s="1031"/>
      <c r="X28" s="1031"/>
      <c r="Y28" s="1031"/>
      <c r="Z28" s="1031"/>
      <c r="AA28" s="1031"/>
      <c r="AB28" s="1031"/>
      <c r="AC28" s="1031"/>
      <c r="AD28" s="1031"/>
      <c r="AE28" s="1031"/>
      <c r="AF28" s="1031"/>
      <c r="AG28" s="1603"/>
    </row>
    <row r="29" spans="2:33" ht="15" thickBot="1" x14ac:dyDescent="0.4">
      <c r="B29" s="1601" t="s">
        <v>643</v>
      </c>
      <c r="C29" s="1053"/>
      <c r="D29" s="1053"/>
      <c r="E29" s="1053"/>
      <c r="F29" s="1609"/>
      <c r="G29" s="1053"/>
      <c r="H29" s="1053"/>
      <c r="J29" s="1050"/>
      <c r="K29" s="1"/>
      <c r="L29" s="1"/>
      <c r="M29" s="1"/>
      <c r="N29" s="1"/>
      <c r="O29" s="1"/>
      <c r="P29" s="1"/>
      <c r="Q29" s="1"/>
      <c r="R29" s="1"/>
      <c r="S29" s="1"/>
      <c r="T29" s="1"/>
      <c r="U29" s="289"/>
      <c r="V29" s="1050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403"/>
    </row>
    <row r="30" spans="2:33" x14ac:dyDescent="0.35">
      <c r="B30" s="995" t="s">
        <v>623</v>
      </c>
      <c r="C30" s="1005" t="s">
        <v>757</v>
      </c>
      <c r="D30" s="1006" t="s">
        <v>757</v>
      </c>
      <c r="E30" s="1006" t="s">
        <v>757</v>
      </c>
      <c r="F30" s="1604" t="s">
        <v>757</v>
      </c>
      <c r="G30" s="1006" t="s">
        <v>757</v>
      </c>
      <c r="H30" s="1033" t="s">
        <v>757</v>
      </c>
      <c r="J30" s="1005" t="s">
        <v>757</v>
      </c>
      <c r="K30" s="1006" t="s">
        <v>757</v>
      </c>
      <c r="L30" s="1006" t="s">
        <v>757</v>
      </c>
      <c r="M30" s="1006" t="s">
        <v>757</v>
      </c>
      <c r="N30" s="1006" t="s">
        <v>757</v>
      </c>
      <c r="O30" s="1006" t="s">
        <v>757</v>
      </c>
      <c r="P30" s="1006" t="s">
        <v>757</v>
      </c>
      <c r="Q30" s="1006" t="s">
        <v>757</v>
      </c>
      <c r="R30" s="1006" t="s">
        <v>757</v>
      </c>
      <c r="S30" s="1006" t="s">
        <v>757</v>
      </c>
      <c r="T30" s="1006" t="s">
        <v>757</v>
      </c>
      <c r="U30" s="1006" t="s">
        <v>757</v>
      </c>
      <c r="V30" s="1376" t="s">
        <v>757</v>
      </c>
      <c r="W30" s="1006" t="s">
        <v>757</v>
      </c>
      <c r="X30" s="1006" t="s">
        <v>757</v>
      </c>
      <c r="Y30" s="1006" t="s">
        <v>757</v>
      </c>
      <c r="Z30" s="1006" t="s">
        <v>757</v>
      </c>
      <c r="AA30" s="1006" t="s">
        <v>757</v>
      </c>
      <c r="AB30" s="1006" t="s">
        <v>757</v>
      </c>
      <c r="AC30" s="1006" t="s">
        <v>757</v>
      </c>
      <c r="AD30" s="1006" t="s">
        <v>757</v>
      </c>
      <c r="AE30" s="1006" t="s">
        <v>757</v>
      </c>
      <c r="AF30" s="1006" t="s">
        <v>757</v>
      </c>
      <c r="AG30" s="1033" t="s">
        <v>757</v>
      </c>
    </row>
    <row r="31" spans="2:33" x14ac:dyDescent="0.35">
      <c r="B31" s="995" t="s">
        <v>617</v>
      </c>
      <c r="C31" s="1007" t="s">
        <v>757</v>
      </c>
      <c r="D31" s="1004" t="s">
        <v>757</v>
      </c>
      <c r="E31" s="1004" t="s">
        <v>757</v>
      </c>
      <c r="F31" s="1605" t="s">
        <v>757</v>
      </c>
      <c r="G31" s="1004" t="s">
        <v>757</v>
      </c>
      <c r="H31" s="1373" t="s">
        <v>757</v>
      </c>
      <c r="J31" s="1007" t="s">
        <v>757</v>
      </c>
      <c r="K31" s="1004" t="s">
        <v>757</v>
      </c>
      <c r="L31" s="1004" t="s">
        <v>757</v>
      </c>
      <c r="M31" s="1004" t="s">
        <v>757</v>
      </c>
      <c r="N31" s="1004" t="s">
        <v>757</v>
      </c>
      <c r="O31" s="1004" t="s">
        <v>757</v>
      </c>
      <c r="P31" s="1004" t="s">
        <v>757</v>
      </c>
      <c r="Q31" s="1004" t="s">
        <v>757</v>
      </c>
      <c r="R31" s="1004" t="s">
        <v>757</v>
      </c>
      <c r="S31" s="1004" t="s">
        <v>757</v>
      </c>
      <c r="T31" s="1004" t="s">
        <v>757</v>
      </c>
      <c r="U31" s="1004" t="s">
        <v>757</v>
      </c>
      <c r="V31" s="1377" t="s">
        <v>757</v>
      </c>
      <c r="W31" s="1004" t="s">
        <v>757</v>
      </c>
      <c r="X31" s="1004" t="s">
        <v>757</v>
      </c>
      <c r="Y31" s="1004" t="s">
        <v>757</v>
      </c>
      <c r="Z31" s="1004" t="s">
        <v>757</v>
      </c>
      <c r="AA31" s="1004" t="s">
        <v>757</v>
      </c>
      <c r="AB31" s="1004" t="s">
        <v>757</v>
      </c>
      <c r="AC31" s="1004" t="s">
        <v>757</v>
      </c>
      <c r="AD31" s="1004" t="s">
        <v>757</v>
      </c>
      <c r="AE31" s="1004" t="s">
        <v>757</v>
      </c>
      <c r="AF31" s="1004" t="s">
        <v>757</v>
      </c>
      <c r="AG31" s="1373" t="s">
        <v>757</v>
      </c>
    </row>
    <row r="32" spans="2:33" x14ac:dyDescent="0.35">
      <c r="B32" s="995" t="s">
        <v>618</v>
      </c>
      <c r="C32" s="1007" t="s">
        <v>757</v>
      </c>
      <c r="D32" s="1004" t="s">
        <v>757</v>
      </c>
      <c r="E32" s="1004" t="s">
        <v>757</v>
      </c>
      <c r="F32" s="1605" t="s">
        <v>757</v>
      </c>
      <c r="G32" s="1004" t="s">
        <v>757</v>
      </c>
      <c r="H32" s="1373" t="s">
        <v>757</v>
      </c>
      <c r="J32" s="1007" t="s">
        <v>757</v>
      </c>
      <c r="K32" s="1004" t="s">
        <v>757</v>
      </c>
      <c r="L32" s="1004" t="s">
        <v>757</v>
      </c>
      <c r="M32" s="1004" t="s">
        <v>757</v>
      </c>
      <c r="N32" s="1004" t="s">
        <v>757</v>
      </c>
      <c r="O32" s="1004" t="s">
        <v>757</v>
      </c>
      <c r="P32" s="1004" t="s">
        <v>757</v>
      </c>
      <c r="Q32" s="1004" t="s">
        <v>757</v>
      </c>
      <c r="R32" s="1004" t="s">
        <v>757</v>
      </c>
      <c r="S32" s="1004" t="s">
        <v>757</v>
      </c>
      <c r="T32" s="1004" t="s">
        <v>757</v>
      </c>
      <c r="U32" s="1004" t="s">
        <v>757</v>
      </c>
      <c r="V32" s="1377" t="s">
        <v>757</v>
      </c>
      <c r="W32" s="1004" t="s">
        <v>757</v>
      </c>
      <c r="X32" s="1004" t="s">
        <v>757</v>
      </c>
      <c r="Y32" s="1004" t="s">
        <v>757</v>
      </c>
      <c r="Z32" s="1004" t="s">
        <v>757</v>
      </c>
      <c r="AA32" s="1004" t="s">
        <v>757</v>
      </c>
      <c r="AB32" s="1004" t="s">
        <v>757</v>
      </c>
      <c r="AC32" s="1004" t="s">
        <v>757</v>
      </c>
      <c r="AD32" s="1004" t="s">
        <v>757</v>
      </c>
      <c r="AE32" s="1004" t="s">
        <v>757</v>
      </c>
      <c r="AF32" s="1004" t="s">
        <v>757</v>
      </c>
      <c r="AG32" s="1373" t="s">
        <v>757</v>
      </c>
    </row>
    <row r="33" spans="2:34" x14ac:dyDescent="0.35">
      <c r="B33" s="995" t="s">
        <v>628</v>
      </c>
      <c r="C33" s="1007" t="s">
        <v>757</v>
      </c>
      <c r="D33" s="1004" t="s">
        <v>757</v>
      </c>
      <c r="E33" s="1004" t="s">
        <v>757</v>
      </c>
      <c r="F33" s="1605" t="s">
        <v>757</v>
      </c>
      <c r="G33" s="1004" t="s">
        <v>757</v>
      </c>
      <c r="H33" s="1373" t="s">
        <v>757</v>
      </c>
      <c r="J33" s="1007" t="s">
        <v>757</v>
      </c>
      <c r="K33" s="1004" t="s">
        <v>757</v>
      </c>
      <c r="L33" s="1004" t="s">
        <v>757</v>
      </c>
      <c r="M33" s="1004" t="s">
        <v>757</v>
      </c>
      <c r="N33" s="1004" t="s">
        <v>757</v>
      </c>
      <c r="O33" s="1004" t="s">
        <v>757</v>
      </c>
      <c r="P33" s="1004" t="s">
        <v>757</v>
      </c>
      <c r="Q33" s="1004" t="s">
        <v>757</v>
      </c>
      <c r="R33" s="1004" t="s">
        <v>757</v>
      </c>
      <c r="S33" s="1004" t="s">
        <v>757</v>
      </c>
      <c r="T33" s="1004" t="s">
        <v>757</v>
      </c>
      <c r="U33" s="1004" t="s">
        <v>757</v>
      </c>
      <c r="V33" s="1377" t="s">
        <v>757</v>
      </c>
      <c r="W33" s="1004" t="s">
        <v>757</v>
      </c>
      <c r="X33" s="1004" t="s">
        <v>757</v>
      </c>
      <c r="Y33" s="1004" t="s">
        <v>757</v>
      </c>
      <c r="Z33" s="1004" t="s">
        <v>757</v>
      </c>
      <c r="AA33" s="1004" t="s">
        <v>757</v>
      </c>
      <c r="AB33" s="1004" t="s">
        <v>757</v>
      </c>
      <c r="AC33" s="1004" t="s">
        <v>757</v>
      </c>
      <c r="AD33" s="1004" t="s">
        <v>757</v>
      </c>
      <c r="AE33" s="1004" t="s">
        <v>757</v>
      </c>
      <c r="AF33" s="1004" t="s">
        <v>757</v>
      </c>
      <c r="AG33" s="1373" t="s">
        <v>757</v>
      </c>
    </row>
    <row r="34" spans="2:34" x14ac:dyDescent="0.35">
      <c r="B34" s="994" t="s">
        <v>625</v>
      </c>
      <c r="C34" s="1009" t="s">
        <v>757</v>
      </c>
      <c r="D34" s="1003" t="s">
        <v>757</v>
      </c>
      <c r="E34" s="1003" t="s">
        <v>757</v>
      </c>
      <c r="F34" s="1606" t="s">
        <v>757</v>
      </c>
      <c r="G34" s="1003" t="s">
        <v>757</v>
      </c>
      <c r="H34" s="1374" t="s">
        <v>757</v>
      </c>
      <c r="J34" s="1009" t="s">
        <v>757</v>
      </c>
      <c r="K34" s="1003" t="s">
        <v>757</v>
      </c>
      <c r="L34" s="1003" t="s">
        <v>757</v>
      </c>
      <c r="M34" s="1003" t="s">
        <v>757</v>
      </c>
      <c r="N34" s="1003" t="s">
        <v>757</v>
      </c>
      <c r="O34" s="1003" t="s">
        <v>757</v>
      </c>
      <c r="P34" s="1003" t="s">
        <v>757</v>
      </c>
      <c r="Q34" s="1003" t="s">
        <v>757</v>
      </c>
      <c r="R34" s="1003" t="s">
        <v>757</v>
      </c>
      <c r="S34" s="1003" t="s">
        <v>757</v>
      </c>
      <c r="T34" s="1003" t="s">
        <v>757</v>
      </c>
      <c r="U34" s="1003" t="s">
        <v>757</v>
      </c>
      <c r="V34" s="1378" t="s">
        <v>757</v>
      </c>
      <c r="W34" s="1003" t="s">
        <v>757</v>
      </c>
      <c r="X34" s="1003" t="s">
        <v>757</v>
      </c>
      <c r="Y34" s="1003" t="s">
        <v>757</v>
      </c>
      <c r="Z34" s="1003" t="s">
        <v>757</v>
      </c>
      <c r="AA34" s="1003" t="s">
        <v>757</v>
      </c>
      <c r="AB34" s="1003" t="s">
        <v>757</v>
      </c>
      <c r="AC34" s="1003" t="s">
        <v>757</v>
      </c>
      <c r="AD34" s="1003" t="s">
        <v>757</v>
      </c>
      <c r="AE34" s="1003" t="s">
        <v>757</v>
      </c>
      <c r="AF34" s="1003" t="s">
        <v>757</v>
      </c>
      <c r="AG34" s="1374" t="s">
        <v>757</v>
      </c>
    </row>
    <row r="35" spans="2:34" ht="15" thickBot="1" x14ac:dyDescent="0.4">
      <c r="B35" s="995" t="s">
        <v>629</v>
      </c>
      <c r="C35" s="1010" t="s">
        <v>757</v>
      </c>
      <c r="D35" s="1011" t="s">
        <v>757</v>
      </c>
      <c r="E35" s="1011" t="s">
        <v>757</v>
      </c>
      <c r="F35" s="1607" t="s">
        <v>757</v>
      </c>
      <c r="G35" s="1011" t="s">
        <v>757</v>
      </c>
      <c r="H35" s="1375" t="s">
        <v>757</v>
      </c>
      <c r="J35" s="1010" t="s">
        <v>757</v>
      </c>
      <c r="K35" s="1011" t="s">
        <v>757</v>
      </c>
      <c r="L35" s="1011" t="s">
        <v>757</v>
      </c>
      <c r="M35" s="1011" t="s">
        <v>757</v>
      </c>
      <c r="N35" s="1011" t="s">
        <v>757</v>
      </c>
      <c r="O35" s="1011" t="s">
        <v>757</v>
      </c>
      <c r="P35" s="1011" t="s">
        <v>757</v>
      </c>
      <c r="Q35" s="1011" t="s">
        <v>757</v>
      </c>
      <c r="R35" s="1011" t="s">
        <v>757</v>
      </c>
      <c r="S35" s="1011" t="s">
        <v>757</v>
      </c>
      <c r="T35" s="1011" t="s">
        <v>757</v>
      </c>
      <c r="U35" s="1011" t="s">
        <v>757</v>
      </c>
      <c r="V35" s="1379" t="s">
        <v>757</v>
      </c>
      <c r="W35" s="1011" t="s">
        <v>757</v>
      </c>
      <c r="X35" s="1011" t="s">
        <v>757</v>
      </c>
      <c r="Y35" s="1011" t="s">
        <v>757</v>
      </c>
      <c r="Z35" s="1011" t="s">
        <v>757</v>
      </c>
      <c r="AA35" s="1011" t="s">
        <v>757</v>
      </c>
      <c r="AB35" s="1011" t="s">
        <v>757</v>
      </c>
      <c r="AC35" s="1011" t="s">
        <v>757</v>
      </c>
      <c r="AD35" s="1011" t="s">
        <v>757</v>
      </c>
      <c r="AE35" s="1011" t="s">
        <v>757</v>
      </c>
      <c r="AF35" s="1011" t="s">
        <v>757</v>
      </c>
      <c r="AG35" s="1375" t="s">
        <v>757</v>
      </c>
    </row>
    <row r="36" spans="2:34" x14ac:dyDescent="0.35">
      <c r="B36" s="996" t="s">
        <v>644</v>
      </c>
      <c r="C36" s="1041"/>
      <c r="D36" s="1041"/>
      <c r="E36" s="1041"/>
      <c r="F36" s="1608"/>
      <c r="G36" s="1041"/>
      <c r="H36" s="1041"/>
      <c r="J36" s="1039">
        <v>0</v>
      </c>
      <c r="K36" s="1000">
        <v>0</v>
      </c>
      <c r="L36" s="1000">
        <v>0</v>
      </c>
      <c r="M36" s="1000">
        <v>0</v>
      </c>
      <c r="N36" s="1000">
        <v>0</v>
      </c>
      <c r="O36" s="1000">
        <v>0</v>
      </c>
      <c r="P36" s="1000">
        <v>0</v>
      </c>
      <c r="Q36" s="1000">
        <v>0</v>
      </c>
      <c r="R36" s="1000">
        <v>0</v>
      </c>
      <c r="S36" s="1000">
        <v>0</v>
      </c>
      <c r="T36" s="1000">
        <v>0</v>
      </c>
      <c r="U36" s="1000">
        <v>0</v>
      </c>
      <c r="V36" s="1039">
        <v>0</v>
      </c>
      <c r="W36" s="1000">
        <v>0</v>
      </c>
      <c r="X36" s="1000">
        <v>0</v>
      </c>
      <c r="Y36" s="1000">
        <v>0</v>
      </c>
      <c r="Z36" s="1000">
        <v>0</v>
      </c>
      <c r="AA36" s="1000">
        <v>0</v>
      </c>
      <c r="AB36" s="1000">
        <v>0</v>
      </c>
      <c r="AC36" s="1000">
        <v>0</v>
      </c>
      <c r="AD36" s="1000">
        <v>0</v>
      </c>
      <c r="AE36" s="1000">
        <v>0</v>
      </c>
      <c r="AF36" s="1000">
        <v>0</v>
      </c>
      <c r="AG36" s="1400">
        <v>0</v>
      </c>
    </row>
    <row r="37" spans="2:34" x14ac:dyDescent="0.35">
      <c r="B37" s="995" t="s">
        <v>630</v>
      </c>
      <c r="C37" s="1042">
        <v>1909337.3767999997</v>
      </c>
      <c r="D37" s="1042">
        <v>1783182.5522</v>
      </c>
      <c r="E37" s="1042">
        <v>1006264.1999013437</v>
      </c>
      <c r="F37" s="1610"/>
      <c r="G37" s="1042">
        <v>903073.17689865606</v>
      </c>
      <c r="H37" s="1042">
        <v>-126154.8245999997</v>
      </c>
      <c r="J37" s="1037">
        <v>0</v>
      </c>
      <c r="K37" s="144">
        <v>85398.976999999999</v>
      </c>
      <c r="L37" s="144">
        <v>79760.803</v>
      </c>
      <c r="M37" s="144">
        <v>102220.41800000001</v>
      </c>
      <c r="N37" s="144">
        <v>0</v>
      </c>
      <c r="O37" s="144">
        <v>145633.2482</v>
      </c>
      <c r="P37" s="144">
        <v>296508.70439999999</v>
      </c>
      <c r="Q37" s="144">
        <v>304205.26579999999</v>
      </c>
      <c r="R37" s="144">
        <v>327558.12900000002</v>
      </c>
      <c r="S37" s="144">
        <v>202657.49180000002</v>
      </c>
      <c r="T37" s="144">
        <v>215529.99660000001</v>
      </c>
      <c r="U37" s="144">
        <v>149864.34299999999</v>
      </c>
      <c r="V37" s="1037">
        <v>70374.917000000001</v>
      </c>
      <c r="W37" s="144">
        <v>104573.226</v>
      </c>
      <c r="X37" s="144">
        <v>112719.78</v>
      </c>
      <c r="Y37" s="144">
        <v>134900.152</v>
      </c>
      <c r="Z37" s="144">
        <v>60962.374000000003</v>
      </c>
      <c r="AA37" s="144">
        <v>176225.16720000003</v>
      </c>
      <c r="AB37" s="144">
        <v>235812.12540000002</v>
      </c>
      <c r="AC37" s="144">
        <v>224143.89360000001</v>
      </c>
      <c r="AD37" s="144">
        <v>225571.65159999998</v>
      </c>
      <c r="AE37" s="144">
        <v>158210.68219999998</v>
      </c>
      <c r="AF37" s="144">
        <v>181642.82620000001</v>
      </c>
      <c r="AG37" s="1404">
        <v>98045.756999999998</v>
      </c>
      <c r="AH37" s="433" t="s">
        <v>648</v>
      </c>
    </row>
    <row r="38" spans="2:34" ht="15" thickBot="1" x14ac:dyDescent="0.4">
      <c r="B38" s="996"/>
      <c r="C38" s="1052"/>
      <c r="D38" s="1052"/>
      <c r="E38" s="1052"/>
      <c r="F38" s="1611"/>
      <c r="G38" s="1052"/>
      <c r="H38" s="1052"/>
      <c r="J38" s="1048"/>
      <c r="K38" s="1000"/>
      <c r="L38" s="1000"/>
      <c r="M38" s="1000"/>
      <c r="N38" s="1000"/>
      <c r="O38" s="1000"/>
      <c r="P38" s="1000"/>
      <c r="Q38" s="1000"/>
      <c r="R38" s="1000"/>
      <c r="S38" s="1000"/>
      <c r="T38" s="1000"/>
      <c r="U38" s="1000"/>
      <c r="V38" s="1048"/>
      <c r="W38" s="1000"/>
      <c r="X38" s="1000"/>
      <c r="Y38" s="1000"/>
      <c r="Z38" s="1000"/>
      <c r="AA38" s="1000"/>
      <c r="AB38" s="1000"/>
      <c r="AC38" s="1000"/>
      <c r="AD38" s="1000"/>
      <c r="AE38" s="1000"/>
      <c r="AF38" s="1000"/>
      <c r="AG38" s="1405"/>
    </row>
    <row r="39" spans="2:34" x14ac:dyDescent="0.35">
      <c r="B39" s="995" t="s">
        <v>631</v>
      </c>
      <c r="C39" s="816"/>
      <c r="D39" s="1052"/>
      <c r="E39" s="1052"/>
      <c r="F39" s="1611"/>
      <c r="G39" s="1052"/>
      <c r="H39" s="1052"/>
      <c r="J39" s="1016" t="s">
        <v>757</v>
      </c>
      <c r="K39" s="1017" t="s">
        <v>757</v>
      </c>
      <c r="L39" s="1017" t="s">
        <v>757</v>
      </c>
      <c r="M39" s="1017" t="s">
        <v>757</v>
      </c>
      <c r="N39" s="1017" t="s">
        <v>757</v>
      </c>
      <c r="O39" s="1017" t="s">
        <v>757</v>
      </c>
      <c r="P39" s="1017" t="s">
        <v>757</v>
      </c>
      <c r="Q39" s="1017" t="s">
        <v>757</v>
      </c>
      <c r="R39" s="1017" t="s">
        <v>757</v>
      </c>
      <c r="S39" s="1017" t="s">
        <v>757</v>
      </c>
      <c r="T39" s="1017" t="s">
        <v>757</v>
      </c>
      <c r="U39" s="1017" t="s">
        <v>757</v>
      </c>
      <c r="V39" s="1392" t="s">
        <v>757</v>
      </c>
      <c r="W39" s="1017" t="s">
        <v>757</v>
      </c>
      <c r="X39" s="1017" t="s">
        <v>757</v>
      </c>
      <c r="Y39" s="1017" t="s">
        <v>757</v>
      </c>
      <c r="Z39" s="1017" t="s">
        <v>757</v>
      </c>
      <c r="AA39" s="1017" t="s">
        <v>757</v>
      </c>
      <c r="AB39" s="1017" t="s">
        <v>757</v>
      </c>
      <c r="AC39" s="1017" t="s">
        <v>757</v>
      </c>
      <c r="AD39" s="1017" t="s">
        <v>757</v>
      </c>
      <c r="AE39" s="1017" t="s">
        <v>757</v>
      </c>
      <c r="AF39" s="1017" t="s">
        <v>757</v>
      </c>
      <c r="AG39" s="1018" t="s">
        <v>757</v>
      </c>
    </row>
    <row r="40" spans="2:34" x14ac:dyDescent="0.35">
      <c r="B40" s="994" t="s">
        <v>632</v>
      </c>
      <c r="C40" s="816"/>
      <c r="D40" s="1052"/>
      <c r="E40" s="1052"/>
      <c r="F40" s="1611"/>
      <c r="G40" s="1052"/>
      <c r="H40" s="1052"/>
      <c r="J40" s="1019" t="s">
        <v>757</v>
      </c>
      <c r="K40" s="1015" t="s">
        <v>757</v>
      </c>
      <c r="L40" s="1015" t="s">
        <v>757</v>
      </c>
      <c r="M40" s="1015" t="s">
        <v>757</v>
      </c>
      <c r="N40" s="1015" t="s">
        <v>757</v>
      </c>
      <c r="O40" s="1015" t="s">
        <v>757</v>
      </c>
      <c r="P40" s="1015" t="s">
        <v>757</v>
      </c>
      <c r="Q40" s="1015" t="s">
        <v>757</v>
      </c>
      <c r="R40" s="1015" t="s">
        <v>757</v>
      </c>
      <c r="S40" s="1015" t="s">
        <v>757</v>
      </c>
      <c r="T40" s="1015" t="s">
        <v>757</v>
      </c>
      <c r="U40" s="1015" t="s">
        <v>757</v>
      </c>
      <c r="V40" s="1393" t="s">
        <v>757</v>
      </c>
      <c r="W40" s="1015" t="s">
        <v>757</v>
      </c>
      <c r="X40" s="1015" t="s">
        <v>757</v>
      </c>
      <c r="Y40" s="1015" t="s">
        <v>757</v>
      </c>
      <c r="Z40" s="1015" t="s">
        <v>757</v>
      </c>
      <c r="AA40" s="1015" t="s">
        <v>757</v>
      </c>
      <c r="AB40" s="1015" t="s">
        <v>757</v>
      </c>
      <c r="AC40" s="1015" t="s">
        <v>757</v>
      </c>
      <c r="AD40" s="1015" t="s">
        <v>757</v>
      </c>
      <c r="AE40" s="1015" t="s">
        <v>757</v>
      </c>
      <c r="AF40" s="1015" t="s">
        <v>757</v>
      </c>
      <c r="AG40" s="1020" t="s">
        <v>757</v>
      </c>
    </row>
    <row r="41" spans="2:34" ht="15" thickBot="1" x14ac:dyDescent="0.4">
      <c r="B41" s="995" t="s">
        <v>633</v>
      </c>
      <c r="C41" s="816"/>
      <c r="D41" s="1052"/>
      <c r="E41" s="1052"/>
      <c r="F41" s="1611"/>
      <c r="G41" s="1052"/>
      <c r="H41" s="1052"/>
      <c r="J41" s="1021" t="s">
        <v>757</v>
      </c>
      <c r="K41" s="1022" t="s">
        <v>757</v>
      </c>
      <c r="L41" s="1022" t="s">
        <v>757</v>
      </c>
      <c r="M41" s="1022" t="s">
        <v>757</v>
      </c>
      <c r="N41" s="1022" t="s">
        <v>757</v>
      </c>
      <c r="O41" s="1022" t="s">
        <v>757</v>
      </c>
      <c r="P41" s="1022" t="s">
        <v>757</v>
      </c>
      <c r="Q41" s="1022" t="s">
        <v>757</v>
      </c>
      <c r="R41" s="1022" t="s">
        <v>757</v>
      </c>
      <c r="S41" s="1022" t="s">
        <v>757</v>
      </c>
      <c r="T41" s="1022" t="s">
        <v>757</v>
      </c>
      <c r="U41" s="1022" t="s">
        <v>757</v>
      </c>
      <c r="V41" s="1394" t="s">
        <v>757</v>
      </c>
      <c r="W41" s="1022" t="s">
        <v>757</v>
      </c>
      <c r="X41" s="1022" t="s">
        <v>757</v>
      </c>
      <c r="Y41" s="1022" t="s">
        <v>757</v>
      </c>
      <c r="Z41" s="1022" t="s">
        <v>757</v>
      </c>
      <c r="AA41" s="1022" t="s">
        <v>757</v>
      </c>
      <c r="AB41" s="1022" t="s">
        <v>757</v>
      </c>
      <c r="AC41" s="1022" t="s">
        <v>757</v>
      </c>
      <c r="AD41" s="1022" t="s">
        <v>757</v>
      </c>
      <c r="AE41" s="1022" t="s">
        <v>757</v>
      </c>
      <c r="AF41" s="1022" t="s">
        <v>757</v>
      </c>
      <c r="AG41" s="1023" t="s">
        <v>757</v>
      </c>
    </row>
    <row r="42" spans="2:34" x14ac:dyDescent="0.35">
      <c r="B42" s="43"/>
      <c r="C42" s="816"/>
      <c r="D42" s="1052"/>
      <c r="E42" s="1052"/>
      <c r="F42" s="1611"/>
      <c r="G42" s="1052"/>
      <c r="H42" s="1052"/>
      <c r="J42" s="1046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1046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1406"/>
    </row>
    <row r="43" spans="2:34" ht="15" thickBot="1" x14ac:dyDescent="0.4">
      <c r="B43" s="995" t="s">
        <v>635</v>
      </c>
      <c r="C43" s="816"/>
      <c r="D43" s="1052"/>
      <c r="E43" s="1052"/>
      <c r="F43" s="1611"/>
      <c r="G43" s="1052"/>
      <c r="H43" s="1052"/>
      <c r="J43" s="1047">
        <f t="shared" ref="J43:U43" si="0">$K$2*$K$5</f>
        <v>25.214013999999999</v>
      </c>
      <c r="K43" s="1001">
        <f t="shared" si="0"/>
        <v>25.214013999999999</v>
      </c>
      <c r="L43" s="1001">
        <f t="shared" si="0"/>
        <v>25.214013999999999</v>
      </c>
      <c r="M43" s="1001">
        <f t="shared" si="0"/>
        <v>25.214013999999999</v>
      </c>
      <c r="N43" s="1001">
        <f t="shared" si="0"/>
        <v>25.214013999999999</v>
      </c>
      <c r="O43" s="1001">
        <f t="shared" si="0"/>
        <v>25.214013999999999</v>
      </c>
      <c r="P43" s="1001">
        <f t="shared" si="0"/>
        <v>25.214013999999999</v>
      </c>
      <c r="Q43" s="1001">
        <f t="shared" si="0"/>
        <v>25.214013999999999</v>
      </c>
      <c r="R43" s="1001">
        <f t="shared" si="0"/>
        <v>25.214013999999999</v>
      </c>
      <c r="S43" s="1001">
        <f t="shared" si="0"/>
        <v>25.214013999999999</v>
      </c>
      <c r="T43" s="1001">
        <f t="shared" si="0"/>
        <v>25.214013999999999</v>
      </c>
      <c r="U43" s="1001">
        <f t="shared" si="0"/>
        <v>25.214013999999999</v>
      </c>
      <c r="V43" s="1047">
        <f t="shared" ref="V43:AG43" si="1">$K$3*$K$5</f>
        <v>25.235784000000002</v>
      </c>
      <c r="W43" s="1001">
        <f t="shared" si="1"/>
        <v>25.235784000000002</v>
      </c>
      <c r="X43" s="1001">
        <f t="shared" si="1"/>
        <v>25.235784000000002</v>
      </c>
      <c r="Y43" s="1001">
        <f t="shared" si="1"/>
        <v>25.235784000000002</v>
      </c>
      <c r="Z43" s="1001">
        <f t="shared" si="1"/>
        <v>25.235784000000002</v>
      </c>
      <c r="AA43" s="1001">
        <f t="shared" si="1"/>
        <v>25.235784000000002</v>
      </c>
      <c r="AB43" s="1001">
        <f t="shared" si="1"/>
        <v>25.235784000000002</v>
      </c>
      <c r="AC43" s="1001">
        <f t="shared" si="1"/>
        <v>25.235784000000002</v>
      </c>
      <c r="AD43" s="1001">
        <f t="shared" si="1"/>
        <v>25.235784000000002</v>
      </c>
      <c r="AE43" s="1001">
        <f t="shared" si="1"/>
        <v>25.235784000000002</v>
      </c>
      <c r="AF43" s="1001">
        <f t="shared" si="1"/>
        <v>25.235784000000002</v>
      </c>
      <c r="AG43" s="1407">
        <f t="shared" si="1"/>
        <v>25.235784000000002</v>
      </c>
    </row>
    <row r="44" spans="2:34" ht="26.5" x14ac:dyDescent="0.35">
      <c r="B44" s="1372" t="s">
        <v>636</v>
      </c>
      <c r="C44" s="1383">
        <v>225093</v>
      </c>
      <c r="D44" s="1380">
        <v>209418</v>
      </c>
      <c r="E44" s="1380">
        <v>0</v>
      </c>
      <c r="F44" s="1612"/>
      <c r="G44" s="1380">
        <v>225093</v>
      </c>
      <c r="H44" s="1380">
        <v>-15675</v>
      </c>
      <c r="J44" s="1005" t="s">
        <v>757</v>
      </c>
      <c r="K44" s="1006" t="s">
        <v>757</v>
      </c>
      <c r="L44" s="1006" t="s">
        <v>757</v>
      </c>
      <c r="M44" s="1006" t="s">
        <v>757</v>
      </c>
      <c r="N44" s="1006" t="s">
        <v>757</v>
      </c>
      <c r="O44" s="1006" t="s">
        <v>757</v>
      </c>
      <c r="P44" s="1006" t="s">
        <v>757</v>
      </c>
      <c r="Q44" s="1006" t="s">
        <v>757</v>
      </c>
      <c r="R44" s="1006" t="s">
        <v>757</v>
      </c>
      <c r="S44" s="1006" t="s">
        <v>757</v>
      </c>
      <c r="T44" s="1006" t="s">
        <v>757</v>
      </c>
      <c r="U44" s="1006" t="s">
        <v>757</v>
      </c>
      <c r="V44" s="1376" t="s">
        <v>757</v>
      </c>
      <c r="W44" s="1006" t="s">
        <v>757</v>
      </c>
      <c r="X44" s="1006" t="s">
        <v>757</v>
      </c>
      <c r="Y44" s="1006" t="s">
        <v>757</v>
      </c>
      <c r="Z44" s="1006" t="s">
        <v>757</v>
      </c>
      <c r="AA44" s="1006" t="s">
        <v>757</v>
      </c>
      <c r="AB44" s="1006" t="s">
        <v>757</v>
      </c>
      <c r="AC44" s="1006" t="s">
        <v>757</v>
      </c>
      <c r="AD44" s="1006" t="s">
        <v>757</v>
      </c>
      <c r="AE44" s="1006" t="s">
        <v>757</v>
      </c>
      <c r="AF44" s="1006" t="s">
        <v>757</v>
      </c>
      <c r="AG44" s="1033" t="s">
        <v>757</v>
      </c>
    </row>
    <row r="45" spans="2:34" ht="18.649999999999999" customHeight="1" x14ac:dyDescent="0.35">
      <c r="B45" s="1029" t="s">
        <v>638</v>
      </c>
      <c r="C45" s="1384">
        <v>-7406544.4070112016</v>
      </c>
      <c r="D45" s="1381">
        <v>-6592793.5480946703</v>
      </c>
      <c r="E45" s="1381">
        <v>0</v>
      </c>
      <c r="F45" s="1613"/>
      <c r="G45" s="1381">
        <v>-7406544.4070112016</v>
      </c>
      <c r="H45" s="1381">
        <v>813750.85891653132</v>
      </c>
      <c r="J45" s="1024" t="s">
        <v>757</v>
      </c>
      <c r="K45" s="317" t="s">
        <v>757</v>
      </c>
      <c r="L45" s="317" t="s">
        <v>757</v>
      </c>
      <c r="M45" s="317" t="s">
        <v>757</v>
      </c>
      <c r="N45" s="317" t="s">
        <v>757</v>
      </c>
      <c r="O45" s="317" t="s">
        <v>757</v>
      </c>
      <c r="P45" s="317" t="s">
        <v>757</v>
      </c>
      <c r="Q45" s="317" t="s">
        <v>757</v>
      </c>
      <c r="R45" s="317" t="s">
        <v>757</v>
      </c>
      <c r="S45" s="317" t="s">
        <v>757</v>
      </c>
      <c r="T45" s="317" t="s">
        <v>757</v>
      </c>
      <c r="U45" s="317" t="s">
        <v>757</v>
      </c>
      <c r="V45" s="1395" t="s">
        <v>757</v>
      </c>
      <c r="W45" s="317" t="s">
        <v>757</v>
      </c>
      <c r="X45" s="317" t="s">
        <v>757</v>
      </c>
      <c r="Y45" s="317" t="s">
        <v>757</v>
      </c>
      <c r="Z45" s="317" t="s">
        <v>757</v>
      </c>
      <c r="AA45" s="317" t="s">
        <v>757</v>
      </c>
      <c r="AB45" s="317" t="s">
        <v>757</v>
      </c>
      <c r="AC45" s="317" t="s">
        <v>757</v>
      </c>
      <c r="AD45" s="317" t="s">
        <v>757</v>
      </c>
      <c r="AE45" s="317" t="s">
        <v>757</v>
      </c>
      <c r="AF45" s="317" t="s">
        <v>757</v>
      </c>
      <c r="AG45" s="1025" t="s">
        <v>757</v>
      </c>
      <c r="AH45" s="433" t="s">
        <v>646</v>
      </c>
    </row>
    <row r="46" spans="2:34" ht="17.5" customHeight="1" x14ac:dyDescent="0.35">
      <c r="B46" s="1029" t="s">
        <v>639</v>
      </c>
      <c r="C46" s="1385">
        <v>11481439.890474368</v>
      </c>
      <c r="D46" s="1382">
        <v>11384049.52174213</v>
      </c>
      <c r="E46" s="1382">
        <v>0</v>
      </c>
      <c r="F46" s="1614"/>
      <c r="G46" s="1382">
        <v>11481439.890474368</v>
      </c>
      <c r="H46" s="1382">
        <v>-97390.368732238188</v>
      </c>
      <c r="J46" s="1034" t="s">
        <v>757</v>
      </c>
      <c r="K46" s="1035" t="s">
        <v>757</v>
      </c>
      <c r="L46" s="1035" t="s">
        <v>757</v>
      </c>
      <c r="M46" s="1035" t="s">
        <v>757</v>
      </c>
      <c r="N46" s="1035" t="s">
        <v>757</v>
      </c>
      <c r="O46" s="1035" t="s">
        <v>757</v>
      </c>
      <c r="P46" s="1035" t="s">
        <v>757</v>
      </c>
      <c r="Q46" s="1035" t="s">
        <v>757</v>
      </c>
      <c r="R46" s="1035" t="s">
        <v>757</v>
      </c>
      <c r="S46" s="1035" t="s">
        <v>757</v>
      </c>
      <c r="T46" s="1035" t="s">
        <v>757</v>
      </c>
      <c r="U46" s="1035" t="s">
        <v>757</v>
      </c>
      <c r="V46" s="1396" t="s">
        <v>757</v>
      </c>
      <c r="W46" s="1035" t="s">
        <v>757</v>
      </c>
      <c r="X46" s="1035" t="s">
        <v>757</v>
      </c>
      <c r="Y46" s="1035" t="s">
        <v>757</v>
      </c>
      <c r="Z46" s="1035" t="s">
        <v>757</v>
      </c>
      <c r="AA46" s="1035" t="s">
        <v>757</v>
      </c>
      <c r="AB46" s="1035" t="s">
        <v>757</v>
      </c>
      <c r="AC46" s="1035" t="s">
        <v>757</v>
      </c>
      <c r="AD46" s="1035" t="s">
        <v>757</v>
      </c>
      <c r="AE46" s="1035" t="s">
        <v>757</v>
      </c>
      <c r="AF46" s="1035" t="s">
        <v>757</v>
      </c>
      <c r="AG46" s="1036" t="s">
        <v>757</v>
      </c>
      <c r="AH46" s="433" t="s">
        <v>647</v>
      </c>
    </row>
    <row r="47" spans="2:34" ht="15" thickBot="1" x14ac:dyDescent="0.4">
      <c r="B47" s="479" t="s">
        <v>640</v>
      </c>
      <c r="C47" s="352">
        <v>4074895.4834631663</v>
      </c>
      <c r="D47" s="353">
        <v>4791255.9736474594</v>
      </c>
      <c r="E47" s="353">
        <v>0</v>
      </c>
      <c r="F47" s="1055"/>
      <c r="G47" s="353">
        <v>4074895.4834631663</v>
      </c>
      <c r="H47" s="353">
        <v>716360.49018429313</v>
      </c>
      <c r="J47" s="1026" t="s">
        <v>757</v>
      </c>
      <c r="K47" s="1027" t="s">
        <v>757</v>
      </c>
      <c r="L47" s="1027" t="s">
        <v>757</v>
      </c>
      <c r="M47" s="1027" t="s">
        <v>757</v>
      </c>
      <c r="N47" s="1027" t="s">
        <v>757</v>
      </c>
      <c r="O47" s="1027" t="s">
        <v>757</v>
      </c>
      <c r="P47" s="1027" t="s">
        <v>757</v>
      </c>
      <c r="Q47" s="1027" t="s">
        <v>757</v>
      </c>
      <c r="R47" s="1027" t="s">
        <v>757</v>
      </c>
      <c r="S47" s="1027" t="s">
        <v>757</v>
      </c>
      <c r="T47" s="1027" t="s">
        <v>757</v>
      </c>
      <c r="U47" s="1027" t="s">
        <v>757</v>
      </c>
      <c r="V47" s="1397" t="s">
        <v>757</v>
      </c>
      <c r="W47" s="1027" t="s">
        <v>757</v>
      </c>
      <c r="X47" s="1027" t="s">
        <v>757</v>
      </c>
      <c r="Y47" s="1027" t="s">
        <v>757</v>
      </c>
      <c r="Z47" s="1027" t="s">
        <v>757</v>
      </c>
      <c r="AA47" s="1027" t="s">
        <v>757</v>
      </c>
      <c r="AB47" s="1027" t="s">
        <v>757</v>
      </c>
      <c r="AC47" s="1027" t="s">
        <v>757</v>
      </c>
      <c r="AD47" s="1027" t="s">
        <v>757</v>
      </c>
      <c r="AE47" s="1027" t="s">
        <v>757</v>
      </c>
      <c r="AF47" s="1027" t="s">
        <v>757</v>
      </c>
      <c r="AG47" s="1028" t="s">
        <v>757</v>
      </c>
    </row>
    <row r="48" spans="2:34" ht="15" thickBot="1" x14ac:dyDescent="0.4">
      <c r="B48" s="43"/>
      <c r="C48" s="374"/>
      <c r="D48" s="1051"/>
      <c r="E48" s="1051"/>
      <c r="F48" s="1615"/>
      <c r="G48" s="1051"/>
      <c r="H48" s="1051"/>
      <c r="J48" s="1045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1045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1408"/>
    </row>
    <row r="49" spans="2:33" x14ac:dyDescent="0.35">
      <c r="B49" s="995" t="s">
        <v>641</v>
      </c>
      <c r="C49" s="1383">
        <v>98005.492200000008</v>
      </c>
      <c r="D49" s="1380">
        <v>91180.597200000004</v>
      </c>
      <c r="E49" s="1380">
        <v>0</v>
      </c>
      <c r="F49" s="1612"/>
      <c r="G49" s="1380">
        <v>98005.492200000008</v>
      </c>
      <c r="H49" s="1380">
        <v>-6824.8950000000041</v>
      </c>
      <c r="J49" s="360" t="s">
        <v>757</v>
      </c>
      <c r="K49" s="361" t="s">
        <v>757</v>
      </c>
      <c r="L49" s="361" t="s">
        <v>757</v>
      </c>
      <c r="M49" s="361" t="s">
        <v>757</v>
      </c>
      <c r="N49" s="361" t="s">
        <v>757</v>
      </c>
      <c r="O49" s="361" t="s">
        <v>757</v>
      </c>
      <c r="P49" s="361" t="s">
        <v>757</v>
      </c>
      <c r="Q49" s="361" t="s">
        <v>757</v>
      </c>
      <c r="R49" s="361" t="s">
        <v>757</v>
      </c>
      <c r="S49" s="361" t="s">
        <v>757</v>
      </c>
      <c r="T49" s="361" t="s">
        <v>757</v>
      </c>
      <c r="U49" s="361" t="s">
        <v>757</v>
      </c>
      <c r="V49" s="1398" t="s">
        <v>757</v>
      </c>
      <c r="W49" s="361" t="s">
        <v>757</v>
      </c>
      <c r="X49" s="361" t="s">
        <v>757</v>
      </c>
      <c r="Y49" s="361" t="s">
        <v>757</v>
      </c>
      <c r="Z49" s="361" t="s">
        <v>757</v>
      </c>
      <c r="AA49" s="361" t="s">
        <v>757</v>
      </c>
      <c r="AB49" s="361" t="s">
        <v>757</v>
      </c>
      <c r="AC49" s="361" t="s">
        <v>757</v>
      </c>
      <c r="AD49" s="361" t="s">
        <v>757</v>
      </c>
      <c r="AE49" s="361" t="s">
        <v>757</v>
      </c>
      <c r="AF49" s="361" t="s">
        <v>757</v>
      </c>
      <c r="AG49" s="362" t="s">
        <v>757</v>
      </c>
    </row>
    <row r="50" spans="2:33" ht="15" thickBot="1" x14ac:dyDescent="0.4">
      <c r="B50" s="995" t="s">
        <v>642</v>
      </c>
      <c r="C50" s="355">
        <v>6860384.4540000008</v>
      </c>
      <c r="D50" s="356">
        <v>6382641.8040000005</v>
      </c>
      <c r="E50" s="356">
        <v>0</v>
      </c>
      <c r="F50" s="1616"/>
      <c r="G50" s="356">
        <v>6860384.4540000008</v>
      </c>
      <c r="H50" s="356">
        <v>-477742.65000000037</v>
      </c>
      <c r="J50" s="1026" t="s">
        <v>757</v>
      </c>
      <c r="K50" s="1027" t="s">
        <v>757</v>
      </c>
      <c r="L50" s="1027" t="s">
        <v>757</v>
      </c>
      <c r="M50" s="1027" t="s">
        <v>757</v>
      </c>
      <c r="N50" s="1027" t="s">
        <v>757</v>
      </c>
      <c r="O50" s="1027" t="s">
        <v>757</v>
      </c>
      <c r="P50" s="1027" t="s">
        <v>757</v>
      </c>
      <c r="Q50" s="1027" t="s">
        <v>757</v>
      </c>
      <c r="R50" s="1027" t="s">
        <v>757</v>
      </c>
      <c r="S50" s="1027" t="s">
        <v>757</v>
      </c>
      <c r="T50" s="1027" t="s">
        <v>757</v>
      </c>
      <c r="U50" s="1027" t="s">
        <v>757</v>
      </c>
      <c r="V50" s="1397" t="s">
        <v>757</v>
      </c>
      <c r="W50" s="1027" t="s">
        <v>757</v>
      </c>
      <c r="X50" s="1027" t="s">
        <v>757</v>
      </c>
      <c r="Y50" s="1027" t="s">
        <v>757</v>
      </c>
      <c r="Z50" s="1027" t="s">
        <v>757</v>
      </c>
      <c r="AA50" s="1027" t="s">
        <v>757</v>
      </c>
      <c r="AB50" s="1027" t="s">
        <v>757</v>
      </c>
      <c r="AC50" s="1027" t="s">
        <v>757</v>
      </c>
      <c r="AD50" s="1027" t="s">
        <v>757</v>
      </c>
      <c r="AE50" s="1027" t="s">
        <v>757</v>
      </c>
      <c r="AF50" s="1027" t="s">
        <v>757</v>
      </c>
      <c r="AG50" s="1028" t="s">
        <v>757</v>
      </c>
    </row>
  </sheetData>
  <mergeCells count="1">
    <mergeCell ref="J1:K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46F8DAB-6A21-4F04-B67E-37409984369F}"/>
</file>

<file path=customXml/itemProps2.xml><?xml version="1.0" encoding="utf-8"?>
<ds:datastoreItem xmlns:ds="http://schemas.openxmlformats.org/officeDocument/2006/customXml" ds:itemID="{F839B101-E5C1-4704-9BBE-AEDD1EC20145}"/>
</file>

<file path=customXml/itemProps3.xml><?xml version="1.0" encoding="utf-8"?>
<ds:datastoreItem xmlns:ds="http://schemas.openxmlformats.org/officeDocument/2006/customXml" ds:itemID="{3979B1CF-0E77-4E61-94DC-E9CD6EE34317}"/>
</file>

<file path=customXml/itemProps4.xml><?xml version="1.0" encoding="utf-8"?>
<ds:datastoreItem xmlns:ds="http://schemas.openxmlformats.org/officeDocument/2006/customXml" ds:itemID="{1DE2F012-0A31-4D06-B84A-76AD062A3E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</vt:i4>
      </vt:variant>
    </vt:vector>
  </HeadingPairs>
  <TitlesOfParts>
    <vt:vector size="20" baseType="lpstr">
      <vt:lpstr>CONFIDENTIAL</vt:lpstr>
      <vt:lpstr>3C Power cost summary (R)</vt:lpstr>
      <vt:lpstr>4C Summary by resource (R)</vt:lpstr>
      <vt:lpstr>5C Energy prices (R)</vt:lpstr>
      <vt:lpstr>7C Aurora total (R)</vt:lpstr>
      <vt:lpstr>8C Not in Aurora (R)</vt:lpstr>
      <vt:lpstr>9C Short-term contracts (R)</vt:lpstr>
      <vt:lpstr>10C Demand response (R)</vt:lpstr>
      <vt:lpstr>11C WA CCA (R)</vt:lpstr>
      <vt:lpstr>12C Wind integration (R)</vt:lpstr>
      <vt:lpstr>14C Transmission (R)</vt:lpstr>
      <vt:lpstr>15C Fixed gas transport (R)</vt:lpstr>
      <vt:lpstr>16C Gas MTM (R)</vt:lpstr>
      <vt:lpstr>17C Gas storage (R)</vt:lpstr>
      <vt:lpstr>18C Mid C summary (R)</vt:lpstr>
      <vt:lpstr>19C Colstrip fixed fuel (R)</vt:lpstr>
      <vt:lpstr>21C Non-fuel start costs (R)</vt:lpstr>
      <vt:lpstr> 22C Distillate fuel (R)</vt:lpstr>
      <vt:lpstr>' 22C Distillate fuel (R)'!Print_Area</vt:lpstr>
      <vt:lpstr>' 22C Distillate fuel (R)'!Print_Titles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Trost, Daniela</dc:creator>
  <cp:lastModifiedBy>Human, Rebecca (SEA)</cp:lastModifiedBy>
  <dcterms:created xsi:type="dcterms:W3CDTF">2023-07-20T23:25:18Z</dcterms:created>
  <dcterms:modified xsi:type="dcterms:W3CDTF">2024-02-12T18:01:51Z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0x0101006E56B4D1795A2E4DB2F0B01679ED314A00E44296BEEBC83648A45074ADE4018599</vt:lpwstr>
  </property>
  <property fmtid="{D5CDD505-2E9C-101B-9397-08002B2CF9AE}" pid="3" name="_docset_NoMedatataSyncRequired">
    <vt:lpwstr>False</vt:lpwstr>
  </property>
</Properties>
</file>