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22 GRC\Original Filing\RevReq-COS-Rate Years Exh\"/>
    </mc:Choice>
  </mc:AlternateContent>
  <bookViews>
    <workbookView xWindow="0" yWindow="0" windowWidth="28800" windowHeight="11940" activeTab="4"/>
  </bookViews>
  <sheets>
    <sheet name="SE-17-Recon to Plan" sheetId="1" r:id="rId1"/>
    <sheet name="SEF-17 Electric Requested" sheetId="2" r:id="rId2"/>
    <sheet name="SEF-17 Gas Requested" sheetId="3" r:id="rId3"/>
    <sheet name="SEF-17 Electric B4 Adjs." sheetId="4" r:id="rId4"/>
    <sheet name="SEF-17 Gas B4 Adjs." sheetId="5" r:id="rId5"/>
  </sheets>
  <definedNames>
    <definedName name="_xlnm.Print_Area" localSheetId="0">'SE-17-Recon to Plan'!$B$2:$F$26</definedName>
    <definedName name="_xlnm.Print_Titles" localSheetId="3">'SEF-17 Electric B4 Adjs.'!$1:$5</definedName>
    <definedName name="_xlnm.Print_Titles" localSheetId="1">'SEF-17 Electric Requested'!$1:$5</definedName>
    <definedName name="_xlnm.Print_Titles" localSheetId="4">'SEF-17 Gas B4 Adjs.'!$1:$5</definedName>
    <definedName name="_xlnm.Print_Titles" localSheetId="2">'SEF-17 Gas Requested'!$1:$5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5" i="5" l="1"/>
  <c r="I104" i="5"/>
  <c r="K104" i="5"/>
  <c r="G104" i="5"/>
  <c r="G105" i="5" s="1"/>
  <c r="D13" i="1" s="1"/>
  <c r="K89" i="5"/>
  <c r="I89" i="5"/>
  <c r="G89" i="5"/>
  <c r="G86" i="5"/>
  <c r="I86" i="5"/>
  <c r="K86" i="5"/>
  <c r="G77" i="5"/>
  <c r="I77" i="5"/>
  <c r="K77" i="5"/>
  <c r="K70" i="5"/>
  <c r="G70" i="5"/>
  <c r="I70" i="5"/>
  <c r="C51" i="5"/>
  <c r="G51" i="5"/>
  <c r="I51" i="5"/>
  <c r="K51" i="5"/>
  <c r="K114" i="4"/>
  <c r="I114" i="4"/>
  <c r="G114" i="4"/>
  <c r="G115" i="4" s="1"/>
  <c r="D12" i="1" s="1"/>
  <c r="D14" i="1" s="1"/>
  <c r="D19" i="1" s="1"/>
  <c r="D21" i="1" s="1"/>
  <c r="G99" i="4"/>
  <c r="K99" i="4"/>
  <c r="I99" i="4"/>
  <c r="K90" i="4"/>
  <c r="I90" i="4"/>
  <c r="G90" i="4"/>
  <c r="K83" i="4"/>
  <c r="I83" i="4"/>
  <c r="G83" i="4"/>
  <c r="G63" i="4"/>
  <c r="K63" i="4"/>
  <c r="I63" i="4"/>
  <c r="I40" i="4"/>
  <c r="K40" i="4"/>
  <c r="G40" i="4"/>
  <c r="C105" i="3"/>
  <c r="I104" i="3"/>
  <c r="K104" i="3"/>
  <c r="G104" i="3"/>
  <c r="K89" i="3"/>
  <c r="I89" i="3"/>
  <c r="G89" i="3"/>
  <c r="K86" i="3"/>
  <c r="G86" i="3"/>
  <c r="I86" i="3"/>
  <c r="K77" i="3"/>
  <c r="G77" i="3"/>
  <c r="I77" i="3"/>
  <c r="G70" i="3"/>
  <c r="K70" i="3"/>
  <c r="I70" i="3"/>
  <c r="C51" i="3"/>
  <c r="K51" i="3"/>
  <c r="I51" i="3"/>
  <c r="G51" i="3"/>
  <c r="K114" i="2"/>
  <c r="I114" i="2"/>
  <c r="I115" i="2" s="1"/>
  <c r="E24" i="1" s="1"/>
  <c r="G114" i="2"/>
  <c r="I99" i="2"/>
  <c r="K99" i="2"/>
  <c r="G99" i="2"/>
  <c r="I90" i="2"/>
  <c r="K90" i="2"/>
  <c r="G90" i="2"/>
  <c r="K83" i="2"/>
  <c r="I83" i="2"/>
  <c r="G83" i="2"/>
  <c r="G63" i="2"/>
  <c r="K63" i="2"/>
  <c r="I63" i="2"/>
  <c r="K40" i="2"/>
  <c r="I40" i="2"/>
  <c r="G40" i="2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F9" i="1"/>
  <c r="E9" i="1"/>
  <c r="B6" i="1"/>
  <c r="I115" i="4" l="1"/>
  <c r="E12" i="1" s="1"/>
  <c r="K115" i="4"/>
  <c r="F12" i="1" s="1"/>
  <c r="K105" i="5"/>
  <c r="F13" i="1" s="1"/>
  <c r="I105" i="5"/>
  <c r="E13" i="1" s="1"/>
  <c r="K115" i="2"/>
  <c r="F24" i="1" s="1"/>
  <c r="F26" i="1" s="1"/>
  <c r="G105" i="3"/>
  <c r="D25" i="1" s="1"/>
  <c r="G115" i="2"/>
  <c r="D24" i="1" s="1"/>
  <c r="D26" i="1" s="1"/>
  <c r="K105" i="3"/>
  <c r="F25" i="1" s="1"/>
  <c r="I105" i="3"/>
  <c r="E25" i="1" s="1"/>
  <c r="E26" i="1" s="1"/>
  <c r="D9" i="1"/>
  <c r="F14" i="1" l="1"/>
  <c r="F19" i="1" s="1"/>
  <c r="F21" i="1" s="1"/>
  <c r="E14" i="1"/>
  <c r="E19" i="1" s="1"/>
  <c r="E21" i="1" s="1"/>
</calcChain>
</file>

<file path=xl/sharedStrings.xml><?xml version="1.0" encoding="utf-8"?>
<sst xmlns="http://schemas.openxmlformats.org/spreadsheetml/2006/main" count="846" uniqueCount="360">
  <si>
    <t>Exhibit SEF-17 - O&amp;M</t>
  </si>
  <si>
    <t>Line</t>
  </si>
  <si>
    <t>Description</t>
  </si>
  <si>
    <t>O&amp;M included in Board Approved 5 Year Plan</t>
  </si>
  <si>
    <t>Below the Line - mostly Pension Non-Service Cost</t>
  </si>
  <si>
    <t>PLNG</t>
  </si>
  <si>
    <t>Total MYRP O&amp;M</t>
  </si>
  <si>
    <t>Electric O&amp;M Before Adjustments - page 10</t>
  </si>
  <si>
    <t>Gas O&amp;M Before Adjustments - page 13</t>
  </si>
  <si>
    <t>Total - pages 8 - 13</t>
  </si>
  <si>
    <t>Remove Non GRC and Non O&amp;M Items</t>
  </si>
  <si>
    <t>Remove Items to be Replaced</t>
  </si>
  <si>
    <t>Add Back Items on a Regulatory Basis</t>
  </si>
  <si>
    <t>Add Colstrip O&amp;M from Cosltrip Tracker</t>
  </si>
  <si>
    <t>Total Adjusted MYRP O&amp;M - pages 2 - 7</t>
  </si>
  <si>
    <t>Electric O&amp;M After Adjustments - page 4</t>
  </si>
  <si>
    <t>Gas O&amp;M After Adjustments - page 7</t>
  </si>
  <si>
    <t>Total</t>
  </si>
  <si>
    <t>PSE Requested O&amp;M</t>
  </si>
  <si>
    <t>2023 Through 2025</t>
  </si>
  <si>
    <t>Electric By FERC Account</t>
  </si>
  <si>
    <t>Account Description</t>
  </si>
  <si>
    <t>FM Account</t>
  </si>
  <si>
    <t>Electric Allloc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</si>
  <si>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</si>
  <si>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</si>
  <si>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</si>
  <si>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</si>
  <si>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>9500000</t>
  </si>
  <si>
    <t xml:space="preserve">               (17) 502 - Steam Oper Steam Expenses</t>
  </si>
  <si>
    <t>9502000</t>
  </si>
  <si>
    <t xml:space="preserve">               (17) 505 - Steam Oper Electric Expense</t>
  </si>
  <si>
    <t>9505000</t>
  </si>
  <si>
    <t xml:space="preserve">               (17) 506 - Steam Oper Misc Steam Power</t>
  </si>
  <si>
    <t>9506000</t>
  </si>
  <si>
    <t xml:space="preserve">               (17) 507 - Steam Operations Rents</t>
  </si>
  <si>
    <t>9507000</t>
  </si>
  <si>
    <t xml:space="preserve">               (17) 510 - Steam Maint Supv &amp; Engineering</t>
  </si>
  <si>
    <t>9510000</t>
  </si>
  <si>
    <t xml:space="preserve">               (17) 511 - Steam Maint Structures</t>
  </si>
  <si>
    <t>9511000</t>
  </si>
  <si>
    <t xml:space="preserve">               (17) 512 - Steam Maint Boiler Plant</t>
  </si>
  <si>
    <t>9512000</t>
  </si>
  <si>
    <t xml:space="preserve">               (17) 513 - Steam Maint Electric Plant</t>
  </si>
  <si>
    <t>9513000</t>
  </si>
  <si>
    <t xml:space="preserve">               (17) 514 - Steam Maint Misc Steam Plant</t>
  </si>
  <si>
    <t>9514000</t>
  </si>
  <si>
    <t xml:space="preserve">               (17) 535 - Hydro Oper Supv &amp; Engineering</t>
  </si>
  <si>
    <t>9535000</t>
  </si>
  <si>
    <t xml:space="preserve">               (17) 536 - Hydro Oper Water For Power</t>
  </si>
  <si>
    <t>9536000</t>
  </si>
  <si>
    <t xml:space="preserve">               (17) 537 - Hydro Oper Hydraulic Expenses</t>
  </si>
  <si>
    <t>9537000</t>
  </si>
  <si>
    <t xml:space="preserve">               (17) 538 - Hydro Oper Electric Expenses</t>
  </si>
  <si>
    <t>9538000</t>
  </si>
  <si>
    <t xml:space="preserve">               (17) 539 - Hydro Oper Misc Hydraulic Exp</t>
  </si>
  <si>
    <t>9539000</t>
  </si>
  <si>
    <t xml:space="preserve">               (17) 540 - Hydro Office Rents</t>
  </si>
  <si>
    <t>9540000</t>
  </si>
  <si>
    <t xml:space="preserve">               (17) 541 - Hydro Maint Supv &amp; Engineering</t>
  </si>
  <si>
    <t>9541000</t>
  </si>
  <si>
    <t xml:space="preserve">               (17) 542 - Hydro Maint Structures</t>
  </si>
  <si>
    <t>9542000</t>
  </si>
  <si>
    <t xml:space="preserve">               (17) 543 - Hydro Maint Res. Dams &amp; Waterways</t>
  </si>
  <si>
    <t>9543000</t>
  </si>
  <si>
    <t xml:space="preserve">               (17) 544 - Hydro Maint Electric Plant</t>
  </si>
  <si>
    <t>9544000</t>
  </si>
  <si>
    <t xml:space="preserve">               (17) 545 - Hydro Maint Misc Hydraulic Plant</t>
  </si>
  <si>
    <t>9545000</t>
  </si>
  <si>
    <t xml:space="preserve">               (17) 546 - Other Pwr Gen Oper Supv &amp; Eng</t>
  </si>
  <si>
    <t>9546000</t>
  </si>
  <si>
    <t xml:space="preserve">               (17) 548 - Other Power Gen Oper Gen Exp</t>
  </si>
  <si>
    <t>9548000</t>
  </si>
  <si>
    <t xml:space="preserve">               (17) 549 - Other Power Gen Oper Misc</t>
  </si>
  <si>
    <t>9549000</t>
  </si>
  <si>
    <t xml:space="preserve">               (17) 550 - Other Power Gen Oper Rents</t>
  </si>
  <si>
    <t>9550000</t>
  </si>
  <si>
    <t xml:space="preserve">               (17) 551 - Other Power Gen Maint Supv &amp; Eng</t>
  </si>
  <si>
    <t>9551000</t>
  </si>
  <si>
    <t xml:space="preserve">               (17) 552 - Other Power Gen Maint Structures</t>
  </si>
  <si>
    <t>9552000</t>
  </si>
  <si>
    <t xml:space="preserve">               (17) 553 - Other Power Gen Maint Gen &amp; Elec</t>
  </si>
  <si>
    <t>9553000</t>
  </si>
  <si>
    <t xml:space="preserve">               (17) 554 - Other Power Gen Maint Misc</t>
  </si>
  <si>
    <t>9554000</t>
  </si>
  <si>
    <t xml:space="preserve">               (17) 556 - System Control &amp; Load Dispatch</t>
  </si>
  <si>
    <t>9556000</t>
  </si>
  <si>
    <t xml:space="preserve">                    (17) SUBTOTAL</t>
  </si>
  <si>
    <t>ZW_OTH_ENERGY_SUPPLY_EXP</t>
  </si>
  <si>
    <t xml:space="preserve">          18 - TRANSMISSION EXPENSE</t>
  </si>
  <si>
    <t xml:space="preserve">               (18) 560 - Transmission Oper Supv &amp; Engineering</t>
  </si>
  <si>
    <t>9560000</t>
  </si>
  <si>
    <t xml:space="preserve">               (18) 561 - Transmission Oper Load Dispatching</t>
  </si>
  <si>
    <t xml:space="preserve">               (18) 5611 - Transmission Oper Load Dispatching</t>
  </si>
  <si>
    <t>9561100</t>
  </si>
  <si>
    <t xml:space="preserve">               (18) 5612 - Load Dispatch - Monitor &amp; Oper Trans System</t>
  </si>
  <si>
    <t>9561200</t>
  </si>
  <si>
    <t xml:space="preserve">               (18) 5613 - Load Dispatch - Service and Scheduling</t>
  </si>
  <si>
    <t>9561300</t>
  </si>
  <si>
    <t xml:space="preserve">               (18) 5615 - Reliability Planning &amp; Standards</t>
  </si>
  <si>
    <t>9561500</t>
  </si>
  <si>
    <t xml:space="preserve">               (18) 5616 - Transmission Svc Studies</t>
  </si>
  <si>
    <t>9561600</t>
  </si>
  <si>
    <t xml:space="preserve">               (18) 5617 Gen Intercnct Studies</t>
  </si>
  <si>
    <t>9561700</t>
  </si>
  <si>
    <t xml:space="preserve">               (18) 5618 - Reliability Planning</t>
  </si>
  <si>
    <t>9561800</t>
  </si>
  <si>
    <t xml:space="preserve">               (18) 562 - Transmission Oper Station Expense</t>
  </si>
  <si>
    <t>9562000</t>
  </si>
  <si>
    <t xml:space="preserve">               (18) 563 - Transmission Oper Overhead Line Exp</t>
  </si>
  <si>
    <t>9563000</t>
  </si>
  <si>
    <t xml:space="preserve">               (18) 566 - Transmission Oper Misc</t>
  </si>
  <si>
    <t>9566000</t>
  </si>
  <si>
    <t xml:space="preserve">               (18) 567 - Transmission Oper Rents</t>
  </si>
  <si>
    <t>9567000</t>
  </si>
  <si>
    <t xml:space="preserve">               (18) 568 - Transmission Maint Supv &amp; Eng</t>
  </si>
  <si>
    <t>9568000</t>
  </si>
  <si>
    <t xml:space="preserve">               (18) 569 - Transmission Maint Structures</t>
  </si>
  <si>
    <t>9569000</t>
  </si>
  <si>
    <t xml:space="preserve">               (18) 5691 - Transmission Computer Hardware Maint</t>
  </si>
  <si>
    <t>9569100</t>
  </si>
  <si>
    <t xml:space="preserve">               (18) 5692 - Maintenance of Computer Software</t>
  </si>
  <si>
    <t>9569200</t>
  </si>
  <si>
    <t xml:space="preserve">               (18) 570 - Transmission Maint Station Equipment</t>
  </si>
  <si>
    <t>9570000</t>
  </si>
  <si>
    <t xml:space="preserve">               (18) 571 - Transmission Maint Overhead Lines</t>
  </si>
  <si>
    <t>9571000</t>
  </si>
  <si>
    <t xml:space="preserve">               (18) 572 - Transmission Maint Underground Lines</t>
  </si>
  <si>
    <t>9572000</t>
  </si>
  <si>
    <t xml:space="preserve">               (18) 573 - Transm Maint Misc</t>
  </si>
  <si>
    <t>9573000</t>
  </si>
  <si>
    <t xml:space="preserve">                    (18) SUBTOTAL</t>
  </si>
  <si>
    <t>ZW_TRANSMISSION_EXP</t>
  </si>
  <si>
    <t xml:space="preserve">          19 - DISTRIBUTION EXPENSE</t>
  </si>
  <si>
    <t xml:space="preserve">               (19) 580 - Distribution Oper Supv &amp; Engineering</t>
  </si>
  <si>
    <t>9580000</t>
  </si>
  <si>
    <t xml:space="preserve">               (19) 581 - Distribution Oper Load Dispatching</t>
  </si>
  <si>
    <t>9581000</t>
  </si>
  <si>
    <t xml:space="preserve">               (19) 582 - Distribution Oper Station Expenses</t>
  </si>
  <si>
    <t>9582000</t>
  </si>
  <si>
    <t xml:space="preserve">               (19) 583 - Distribution Oper Overhead Line Exp</t>
  </si>
  <si>
    <t>9583000</t>
  </si>
  <si>
    <t xml:space="preserve">               (19) 584 - Distribution Oper Underground Line Exp</t>
  </si>
  <si>
    <t>9584000</t>
  </si>
  <si>
    <t xml:space="preserve">               (19) 585 - Distribution Oper St Lighting &amp; Signal</t>
  </si>
  <si>
    <t>9585000</t>
  </si>
  <si>
    <t xml:space="preserve">               (19) 586 - Distribution Oper Meter Expense</t>
  </si>
  <si>
    <t>9586000</t>
  </si>
  <si>
    <t xml:space="preserve">               (19) 587 - Distribution Oper Cust Installation</t>
  </si>
  <si>
    <t>9587000</t>
  </si>
  <si>
    <t xml:space="preserve">               (19) 588 - Distribution Oper Misc Dist Exp</t>
  </si>
  <si>
    <t>9588000</t>
  </si>
  <si>
    <t xml:space="preserve">               (19) 589 - Distribution Oper Rents</t>
  </si>
  <si>
    <t>9589000</t>
  </si>
  <si>
    <t xml:space="preserve">               (19) 590 - Distribution Maint Superv &amp; Engineering</t>
  </si>
  <si>
    <t>9590000</t>
  </si>
  <si>
    <t xml:space="preserve">               (19) 591 - Distribution Maint Structures</t>
  </si>
  <si>
    <t>9591000</t>
  </si>
  <si>
    <t xml:space="preserve">               (19) 592 - Distribution Maint Station Equipment</t>
  </si>
  <si>
    <t>9592000</t>
  </si>
  <si>
    <t xml:space="preserve">               (19) 593 - Distribution Maint Overhead Lines</t>
  </si>
  <si>
    <t>9593000</t>
  </si>
  <si>
    <t xml:space="preserve">               (19) 594 - Distribution Maint Underground Lines</t>
  </si>
  <si>
    <t>9594000</t>
  </si>
  <si>
    <t xml:space="preserve">               (19) 595 - Distribution Maint Line Transformers</t>
  </si>
  <si>
    <t>9595000</t>
  </si>
  <si>
    <t xml:space="preserve">               (19) 596 - Distribution Maint St Lighting/Signal</t>
  </si>
  <si>
    <t>9596000</t>
  </si>
  <si>
    <t xml:space="preserve">               (19) 597 - Distribution Maint Meters</t>
  </si>
  <si>
    <t>9597000</t>
  </si>
  <si>
    <t xml:space="preserve">                    (19) SUBTOTAL</t>
  </si>
  <si>
    <t>ZW_DISTRIBUTION_EXP</t>
  </si>
  <si>
    <t xml:space="preserve">          20 - CUSTOMER ACCTS EXPENSES</t>
  </si>
  <si>
    <t xml:space="preserve">               (20) 901 - Customer Accounts Supervision</t>
  </si>
  <si>
    <t>9901000</t>
  </si>
  <si>
    <t xml:space="preserve">               (20) 902 - Meter Reading Expense</t>
  </si>
  <si>
    <t>9902*</t>
  </si>
  <si>
    <t xml:space="preserve">               (20) 903 - Customer Records &amp; Collection Expense</t>
  </si>
  <si>
    <t>9903*</t>
  </si>
  <si>
    <t xml:space="preserve">               (20) 904 - Uncollectible Accounts</t>
  </si>
  <si>
    <t>9904000</t>
  </si>
  <si>
    <t xml:space="preserve">               (20) 905 - Misc. Customer Accounts Expense</t>
  </si>
  <si>
    <t>9905000</t>
  </si>
  <si>
    <t xml:space="preserve">                    (20) SUBTOTAL</t>
  </si>
  <si>
    <t>ZW_CUSTOMER_ACCTS_EXP</t>
  </si>
  <si>
    <t xml:space="preserve">          21 - CUSTOMER SERVICE EXPENSES</t>
  </si>
  <si>
    <t xml:space="preserve">               (21) 908 - Customer Assistance Expense</t>
  </si>
  <si>
    <t>9908010</t>
  </si>
  <si>
    <t xml:space="preserve">               (21) 909 - Info &amp; Instructional Advertising</t>
  </si>
  <si>
    <t>9909000</t>
  </si>
  <si>
    <t xml:space="preserve">               (21) 910 - Misc Cust Svc &amp; Info Expense</t>
  </si>
  <si>
    <t>9910000</t>
  </si>
  <si>
    <t xml:space="preserve">               (21) 911 - Sales Supervision Exp</t>
  </si>
  <si>
    <t>9911000</t>
  </si>
  <si>
    <t xml:space="preserve">               (21) 912 - Demonstration &amp; Selling Expense</t>
  </si>
  <si>
    <t>9912000</t>
  </si>
  <si>
    <t xml:space="preserve">               (21) 913 - Advertising Expenses</t>
  </si>
  <si>
    <t>9913000</t>
  </si>
  <si>
    <t xml:space="preserve">               (21) 916 - Misc. Sales Expense</t>
  </si>
  <si>
    <t>9916000</t>
  </si>
  <si>
    <t xml:space="preserve">                    (21) SUBTOTAL</t>
  </si>
  <si>
    <t>ZW_CUSTOMER_SERV_EXP</t>
  </si>
  <si>
    <t xml:space="preserve">          23 - ADMIN &amp; GENERAL EXPENSE</t>
  </si>
  <si>
    <t xml:space="preserve">               (23) 920 - A &amp; G Salaries</t>
  </si>
  <si>
    <t>9920000</t>
  </si>
  <si>
    <t xml:space="preserve">               (23) 921 - Office Supplies and Expenses</t>
  </si>
  <si>
    <t>9921000</t>
  </si>
  <si>
    <t xml:space="preserve">               (23) 922 - Admin Expenses Transferred</t>
  </si>
  <si>
    <t>9922000</t>
  </si>
  <si>
    <t xml:space="preserve">               (23) 923 - Outside Services Employed</t>
  </si>
  <si>
    <t>9923000</t>
  </si>
  <si>
    <t xml:space="preserve">               (23) 924 - Property Insurance</t>
  </si>
  <si>
    <t>9924000</t>
  </si>
  <si>
    <t xml:space="preserve">               (23) 925 - Injuries &amp; Damages</t>
  </si>
  <si>
    <t>9925000</t>
  </si>
  <si>
    <t xml:space="preserve">               (23) 926 - Emp Pension &amp; Benefits</t>
  </si>
  <si>
    <t>9926000</t>
  </si>
  <si>
    <t>63300080-Benefits OH</t>
  </si>
  <si>
    <t xml:space="preserve">               (23) 928 - Regulatory Commission Expense</t>
  </si>
  <si>
    <t>9928000</t>
  </si>
  <si>
    <t xml:space="preserve">               (23) 9301 - Gen Advertising Exp</t>
  </si>
  <si>
    <t>9930100</t>
  </si>
  <si>
    <t xml:space="preserve">               (23) 9302 - Misc. General Expenses</t>
  </si>
  <si>
    <t>9930200</t>
  </si>
  <si>
    <t xml:space="preserve">               (23) 931 - Rents</t>
  </si>
  <si>
    <t>9931000</t>
  </si>
  <si>
    <t xml:space="preserve">               (23) 932 - Maint Of General Plant- Gas</t>
  </si>
  <si>
    <t>9932000</t>
  </si>
  <si>
    <t xml:space="preserve">               (23) 935 - Maint General Plant - Electric</t>
  </si>
  <si>
    <t>9935000</t>
  </si>
  <si>
    <t xml:space="preserve">                    (23) SUBTOTAL</t>
  </si>
  <si>
    <t>ZW_ADMIN_GEN_EXP</t>
  </si>
  <si>
    <t xml:space="preserve">     TOTAL OPERATING AND MAINTENANCE</t>
  </si>
  <si>
    <t>ZW_OPERATING_EXPENSES</t>
  </si>
  <si>
    <t>model link</t>
  </si>
  <si>
    <t>Natural Gas By FERC Account</t>
  </si>
  <si>
    <t>Gas Alloc</t>
  </si>
  <si>
    <t xml:space="preserve">               (17) 710 - Production Operations Supv &amp; Engineering</t>
  </si>
  <si>
    <t>9710000</t>
  </si>
  <si>
    <t xml:space="preserve">               (17) 717 - Liquefied Petroleum Gas Expenses</t>
  </si>
  <si>
    <t>9717000</t>
  </si>
  <si>
    <t xml:space="preserve">               (17) 735 - Misc Gas Production Exp</t>
  </si>
  <si>
    <t>9735000</t>
  </si>
  <si>
    <t xml:space="preserve">               (17) 741 - Production Plant Maint Structures</t>
  </si>
  <si>
    <t>9741000</t>
  </si>
  <si>
    <t xml:space="preserve">               (17) 742 - Production Plant Maint Prod Equip</t>
  </si>
  <si>
    <t>9742000</t>
  </si>
  <si>
    <t xml:space="preserve">               (17) 8070 - Purchased Gas Expenses</t>
  </si>
  <si>
    <t>9807000</t>
  </si>
  <si>
    <t xml:space="preserve">               (17) 8072 - Purchased Gas Expenses</t>
  </si>
  <si>
    <t>9807200</t>
  </si>
  <si>
    <t xml:space="preserve">               (17) 8074 - Purchased Gas Calculation Exp</t>
  </si>
  <si>
    <t>9807400</t>
  </si>
  <si>
    <t xml:space="preserve">               (17) 8075 - Purchased Gas Other Expense</t>
  </si>
  <si>
    <t>9807500</t>
  </si>
  <si>
    <t xml:space="preserve">               (17) 812 - Gas Used For Other Utility Operations</t>
  </si>
  <si>
    <t>9812000</t>
  </si>
  <si>
    <t xml:space="preserve">               (17) 813 - Other Gas Supply Expenses</t>
  </si>
  <si>
    <t>9813000</t>
  </si>
  <si>
    <t xml:space="preserve">               (17) 814 - Undergrnd Strge - Operation Supv &amp; Eng</t>
  </si>
  <si>
    <t>9814000</t>
  </si>
  <si>
    <t xml:space="preserve">               (17) 815 - Undergrnd Strge - Oper Map &amp; Records</t>
  </si>
  <si>
    <t>9815000</t>
  </si>
  <si>
    <t xml:space="preserve">               (17) 816 - Undergrnd Strge - Oper Wells Expense</t>
  </si>
  <si>
    <t>9816000</t>
  </si>
  <si>
    <t xml:space="preserve">               (17) 817 - Undergrnd Strge - Oper Lines Expense</t>
  </si>
  <si>
    <t>9817000</t>
  </si>
  <si>
    <t xml:space="preserve">               (17) 818 - Undergrnd Strge - Oper Compressor Sta Exp</t>
  </si>
  <si>
    <t>9818000</t>
  </si>
  <si>
    <t xml:space="preserve">               (17) 819 - Undergrnd Strge - Oper Compressor Sta Fuel</t>
  </si>
  <si>
    <t>9819000</t>
  </si>
  <si>
    <t xml:space="preserve">               (17) 820 - Undergrnd Strge - Oper Meas &amp; Reg Sta Exp</t>
  </si>
  <si>
    <t>9820000</t>
  </si>
  <si>
    <t xml:space="preserve">               (17) 821 - Undergrnd Strge - Oper Purification Exp</t>
  </si>
  <si>
    <t>9821000</t>
  </si>
  <si>
    <t xml:space="preserve">               (17) 823 - Storage Gas Losses</t>
  </si>
  <si>
    <t>9823000</t>
  </si>
  <si>
    <t xml:space="preserve">               (17) 824 - Undergrnd Strge - Oper Other Expenses</t>
  </si>
  <si>
    <t>9824000</t>
  </si>
  <si>
    <t xml:space="preserve">               (17) 825 - Undergrnd Strge - Oper Storage Well Royalty</t>
  </si>
  <si>
    <t>9825000</t>
  </si>
  <si>
    <t xml:space="preserve">               (17) 826 - Undergrnd Strge - Oper Other Storage Rents</t>
  </si>
  <si>
    <t>9826000</t>
  </si>
  <si>
    <t xml:space="preserve">               (17) 830 - Undergrnd Strge - Maint Supv &amp; Engineering</t>
  </si>
  <si>
    <t>9830000</t>
  </si>
  <si>
    <t xml:space="preserve">               (17) 831 - Undergrnd Strge - Maint Structures</t>
  </si>
  <si>
    <t>9831000</t>
  </si>
  <si>
    <t xml:space="preserve">               (17) 832 - Undergrnd Strge - Maint Reservoirs &amp; Wells</t>
  </si>
  <si>
    <t>9832000</t>
  </si>
  <si>
    <t xml:space="preserve">               (17) 833 - Undergrnd Strge - Maint Of Lines</t>
  </si>
  <si>
    <t>9833000</t>
  </si>
  <si>
    <t xml:space="preserve">               (17) 834 - Undergrnd Strge - Maint Compressor Sta Equip</t>
  </si>
  <si>
    <t>9834000</t>
  </si>
  <si>
    <t xml:space="preserve">               (17) 835 - Undergrnd Strge - Maint Meas &amp; Reg Sta E</t>
  </si>
  <si>
    <t>9835000</t>
  </si>
  <si>
    <t xml:space="preserve">               (17) 836 - Undergrnd Strge - Maint Purification Equip</t>
  </si>
  <si>
    <t>9836000</t>
  </si>
  <si>
    <t xml:space="preserve">               (17) 837 - Undergrnd Strge-Maint Other Equipment</t>
  </si>
  <si>
    <t>9837000</t>
  </si>
  <si>
    <t xml:space="preserve">               (17) 841 - Operating Labor &amp; Expenses</t>
  </si>
  <si>
    <t>9841000</t>
  </si>
  <si>
    <t xml:space="preserve">               (17) 8432 - Maint Struc &amp; Impro</t>
  </si>
  <si>
    <t>9843200</t>
  </si>
  <si>
    <t xml:space="preserve">               (17) 8433 - Maintenance of Gas Holders</t>
  </si>
  <si>
    <t>9843300</t>
  </si>
  <si>
    <t xml:space="preserve">               (17) 8436 - Maintenance of Vaporizing Equipment</t>
  </si>
  <si>
    <t>9843600</t>
  </si>
  <si>
    <t xml:space="preserve">               (17) 8438 - Maint Measure &amp; Reg</t>
  </si>
  <si>
    <t>9843800</t>
  </si>
  <si>
    <t xml:space="preserve">               (17) 8439 - Other Gas Maintenance</t>
  </si>
  <si>
    <t>9843900</t>
  </si>
  <si>
    <t xml:space="preserve">               (17) 8441 - Gas LNG Oper Sup &amp; Eng</t>
  </si>
  <si>
    <t>9844100</t>
  </si>
  <si>
    <t xml:space="preserve">               (17) 8443 - Liquefaction processing labor and expenses</t>
  </si>
  <si>
    <t>9844300</t>
  </si>
  <si>
    <t xml:space="preserve">               (17) 8452 - Power</t>
  </si>
  <si>
    <t>9845200</t>
  </si>
  <si>
    <t xml:space="preserve">               (17) 8453 - Rents</t>
  </si>
  <si>
    <t>9845300</t>
  </si>
  <si>
    <t xml:space="preserve">               (19) 870 - Distribution Oper Supv &amp; Engineering</t>
  </si>
  <si>
    <t>9870000</t>
  </si>
  <si>
    <t xml:space="preserve">               (19) 871 - Distribution Oper Load Dispatching</t>
  </si>
  <si>
    <t>9871000</t>
  </si>
  <si>
    <t xml:space="preserve">               (19) 874 - Distribution Oper Mains &amp; Services Exp</t>
  </si>
  <si>
    <t>9874000</t>
  </si>
  <si>
    <t xml:space="preserve">               (19) 875 - Distribution Oper Meas &amp; Reg Sta Gen</t>
  </si>
  <si>
    <t>9875000</t>
  </si>
  <si>
    <t xml:space="preserve">               (19) 876 - Distribution Oper Meas &amp; Reg Sta Indus</t>
  </si>
  <si>
    <t>9876000</t>
  </si>
  <si>
    <t xml:space="preserve">               (19) 878 - Distribution Oper Meter &amp; House Reg</t>
  </si>
  <si>
    <t>9878000</t>
  </si>
  <si>
    <t xml:space="preserve">               (19) 879 - Distribution Oper Customer Install Exp</t>
  </si>
  <si>
    <t>9879000</t>
  </si>
  <si>
    <t xml:space="preserve">               (19) 880 - Distribution Oper Other Expense</t>
  </si>
  <si>
    <t>9880000</t>
  </si>
  <si>
    <t xml:space="preserve">               (19) 881 - Distribution Oper Rents Expense</t>
  </si>
  <si>
    <t>9881000</t>
  </si>
  <si>
    <t xml:space="preserve">               (19) 885 - Dist Maint Supv &amp; Engineering</t>
  </si>
  <si>
    <t>9885000</t>
  </si>
  <si>
    <t xml:space="preserve">               (19) 886 - Maint of Facilities and Structures</t>
  </si>
  <si>
    <t>9886000</t>
  </si>
  <si>
    <t xml:space="preserve">               (19) 887 - Distribution Maint Mains</t>
  </si>
  <si>
    <t>9887000</t>
  </si>
  <si>
    <t xml:space="preserve">               (19) 889 - Distribution Maint Meas &amp; Reg Sta Gen</t>
  </si>
  <si>
    <t>9889000</t>
  </si>
  <si>
    <t xml:space="preserve">               (19) 890 - Distribution Maint Meas &amp; Reg Sta Ind</t>
  </si>
  <si>
    <t>9890000</t>
  </si>
  <si>
    <t xml:space="preserve">               (19) 892 - Distribution Maint Services</t>
  </si>
  <si>
    <t>9892000</t>
  </si>
  <si>
    <t xml:space="preserve">               (19) 893 - Distribution Maint Meters &amp; House Reg</t>
  </si>
  <si>
    <t>9893000</t>
  </si>
  <si>
    <t xml:space="preserve">               (19) 894 - Distribution Maint Other Equipment</t>
  </si>
  <si>
    <t>9894000</t>
  </si>
  <si>
    <t xml:space="preserve">          22 - CONSERVATION AMORTIZATION</t>
  </si>
  <si>
    <t xml:space="preserve">               (22) 908 - Customer Assistance Expense</t>
  </si>
  <si>
    <t>9908020</t>
  </si>
  <si>
    <t xml:space="preserve">                    (22) SUBTOTAL</t>
  </si>
  <si>
    <t>ZW_CONSERV_AMORTIZATION</t>
  </si>
  <si>
    <t>PSE Approved O&amp;M Budget</t>
  </si>
  <si>
    <t>2022 Through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</si>
</sst>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_);[Red]\(#,##0\);&quot; &quot;"/>
    <numFmt numFmtId="167" formatCode="&quot;               &quot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sz val="8"/>
      <color rgb="FF000000"/>
      <name val="Verdana"/>
      <family val="2"/>
    </font>
    <font>
      <b/>
      <sz val="8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164" fontId="0" fillId="0" borderId="0" xfId="2" applyNumberFormat="1" applyFont="1"/>
    <xf numFmtId="165" fontId="0" fillId="0" borderId="0" xfId="1" applyNumberFormat="1" applyFont="1"/>
    <xf numFmtId="164" fontId="0" fillId="0" borderId="2" xfId="2" applyNumberFormat="1" applyFont="1" applyBorder="1"/>
    <xf numFmtId="165" fontId="0" fillId="0" borderId="3" xfId="1" applyNumberFormat="1" applyFont="1" applyBorder="1"/>
    <xf numFmtId="0" fontId="4" fillId="0" borderId="0" xfId="0" applyFont="1" applyFill="1" applyAlignment="1">
      <alignment horizontal="centerContinuous"/>
    </xf>
    <xf numFmtId="49" fontId="5" fillId="0" borderId="0" xfId="0" applyNumberFormat="1" applyFont="1" applyFill="1" applyAlignment="1">
      <alignment horizontal="centerContinuous"/>
    </xf>
    <xf numFmtId="0" fontId="0" fillId="0" borderId="0" xfId="0" applyAlignment="1">
      <alignment horizontal="centerContinuous"/>
    </xf>
    <xf numFmtId="0" fontId="6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"/>
    </xf>
    <xf numFmtId="14" fontId="5" fillId="0" borderId="0" xfId="0" applyNumberFormat="1" applyFont="1" applyFill="1" applyAlignment="1">
      <alignment horizontal="right"/>
    </xf>
    <xf numFmtId="43" fontId="7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165" fontId="7" fillId="0" borderId="1" xfId="0" applyNumberFormat="1" applyFont="1" applyFill="1" applyBorder="1" applyAlignment="1">
      <alignment horizontal="center"/>
    </xf>
    <xf numFmtId="49" fontId="9" fillId="0" borderId="0" xfId="0" applyNumberFormat="1" applyFont="1" applyFill="1" applyAlignment="1">
      <alignment horizontal="left" wrapText="1"/>
    </xf>
    <xf numFmtId="166" fontId="5" fillId="0" borderId="0" xfId="0" applyNumberFormat="1" applyFont="1" applyFill="1" applyAlignment="1">
      <alignment horizontal="right"/>
    </xf>
    <xf numFmtId="49" fontId="9" fillId="0" borderId="0" xfId="0" applyNumberFormat="1" applyFont="1" applyFill="1" applyAlignment="1">
      <alignment horizontal="right" wrapText="1"/>
    </xf>
    <xf numFmtId="166" fontId="10" fillId="0" borderId="0" xfId="0" applyNumberFormat="1" applyFont="1" applyFill="1" applyAlignment="1">
      <alignment horizontal="left"/>
    </xf>
    <xf numFmtId="166" fontId="11" fillId="0" borderId="0" xfId="0" applyNumberFormat="1" applyFont="1" applyFill="1" applyAlignment="1">
      <alignment horizontal="left"/>
    </xf>
    <xf numFmtId="41" fontId="11" fillId="0" borderId="0" xfId="0" applyNumberFormat="1" applyFont="1" applyFill="1"/>
    <xf numFmtId="166" fontId="12" fillId="0" borderId="0" xfId="0" applyNumberFormat="1" applyFont="1" applyFill="1" applyAlignment="1">
      <alignment horizontal="left"/>
    </xf>
    <xf numFmtId="49" fontId="5" fillId="0" borderId="0" xfId="0" applyNumberFormat="1" applyFont="1" applyFill="1" applyAlignment="1">
      <alignment horizontal="right"/>
    </xf>
    <xf numFmtId="167" fontId="13" fillId="0" borderId="4" xfId="0" quotePrefix="1" applyNumberFormat="1" applyFont="1" applyFill="1" applyBorder="1" applyAlignment="1"/>
    <xf numFmtId="41" fontId="11" fillId="0" borderId="0" xfId="0" applyNumberFormat="1" applyFont="1" applyFill="1" applyAlignment="1">
      <alignment horizontal="right"/>
    </xf>
    <xf numFmtId="165" fontId="0" fillId="0" borderId="0" xfId="0" applyNumberFormat="1"/>
    <xf numFmtId="165" fontId="0" fillId="0" borderId="0" xfId="0" applyNumberFormat="1" applyFont="1"/>
    <xf numFmtId="0" fontId="14" fillId="0" borderId="5" xfId="0" quotePrefix="1" applyFont="1" applyFill="1" applyBorder="1" applyAlignment="1">
      <alignment horizontal="left" vertical="center" indent="6"/>
    </xf>
    <xf numFmtId="165" fontId="3" fillId="0" borderId="3" xfId="0" applyNumberFormat="1" applyFont="1" applyBorder="1"/>
    <xf numFmtId="165" fontId="3" fillId="0" borderId="0" xfId="0" applyNumberFormat="1" applyFont="1"/>
    <xf numFmtId="165" fontId="0" fillId="0" borderId="0" xfId="0" applyNumberFormat="1" applyFont="1" applyFill="1"/>
    <xf numFmtId="41" fontId="11" fillId="0" borderId="1" xfId="0" applyNumberFormat="1" applyFont="1" applyFill="1" applyBorder="1" applyAlignment="1">
      <alignment horizontal="right"/>
    </xf>
    <xf numFmtId="165" fontId="0" fillId="0" borderId="1" xfId="0" applyNumberFormat="1" applyFont="1" applyBorder="1"/>
    <xf numFmtId="165" fontId="0" fillId="0" borderId="0" xfId="0" applyNumberFormat="1" applyFont="1" applyBorder="1"/>
    <xf numFmtId="41" fontId="11" fillId="0" borderId="0" xfId="0" applyNumberFormat="1" applyFont="1" applyFill="1" applyBorder="1" applyAlignment="1">
      <alignment horizontal="right"/>
    </xf>
    <xf numFmtId="165" fontId="3" fillId="0" borderId="6" xfId="0" applyNumberFormat="1" applyFont="1" applyBorder="1"/>
    <xf numFmtId="41" fontId="11" fillId="0" borderId="3" xfId="0" applyNumberFormat="1" applyFont="1" applyFill="1" applyBorder="1" applyAlignment="1">
      <alignment horizontal="right"/>
    </xf>
    <xf numFmtId="164" fontId="3" fillId="0" borderId="2" xfId="0" applyNumberFormat="1" applyFont="1" applyFill="1" applyBorder="1" applyAlignment="1">
      <alignment horizontal="right"/>
    </xf>
    <xf numFmtId="41" fontId="15" fillId="0" borderId="0" xfId="0" applyNumberFormat="1" applyFont="1" applyFill="1" applyBorder="1" applyAlignment="1">
      <alignment horizontal="right"/>
    </xf>
    <xf numFmtId="0" fontId="11" fillId="0" borderId="0" xfId="0" applyFont="1" applyFill="1"/>
    <xf numFmtId="41" fontId="11" fillId="0" borderId="7" xfId="0" applyNumberFormat="1" applyFont="1" applyFill="1" applyBorder="1" applyAlignment="1">
      <alignment horizontal="right"/>
    </xf>
    <xf numFmtId="0" fontId="0" fillId="0" borderId="0" xfId="0" applyFill="1"/>
    <xf numFmtId="0" fontId="2" fillId="0" borderId="0" xfId="0" applyFont="1"/>
    <xf numFmtId="164" fontId="2" fillId="0" borderId="0" xfId="0" applyNumberFormat="1" applyFont="1"/>
    <xf numFmtId="164" fontId="0" fillId="0" borderId="0" xfId="0" applyNumberFormat="1"/>
    <xf numFmtId="164" fontId="0" fillId="0" borderId="0" xfId="0" applyNumberFormat="1" applyFont="1"/>
    <xf numFmtId="167" fontId="13" fillId="2" borderId="4" xfId="0" quotePrefix="1" applyNumberFormat="1" applyFont="1" applyFill="1" applyBorder="1" applyAlignment="1"/>
    <xf numFmtId="166" fontId="11" fillId="0" borderId="0" xfId="0" applyNumberFormat="1" applyFont="1" applyFill="1" applyBorder="1" applyAlignment="1">
      <alignment horizontal="left"/>
    </xf>
    <xf numFmtId="167" fontId="13" fillId="0" borderId="0" xfId="0" quotePrefix="1" applyNumberFormat="1" applyFont="1" applyFill="1" applyBorder="1" applyAlignment="1"/>
    <xf numFmtId="0" fontId="0" fillId="0" borderId="0" xfId="0" applyBorder="1"/>
    <xf numFmtId="0" fontId="14" fillId="0" borderId="0" xfId="0" quotePrefix="1" applyFont="1" applyFill="1" applyBorder="1" applyAlignment="1">
      <alignment horizontal="left" vertical="center" indent="6"/>
    </xf>
    <xf numFmtId="165" fontId="0" fillId="0" borderId="0" xfId="0" applyNumberFormat="1" applyBorder="1"/>
    <xf numFmtId="41" fontId="10" fillId="0" borderId="3" xfId="0" applyNumberFormat="1" applyFont="1" applyFill="1" applyBorder="1" applyAlignment="1">
      <alignment horizontal="right"/>
    </xf>
    <xf numFmtId="41" fontId="15" fillId="0" borderId="3" xfId="0" applyNumberFormat="1" applyFont="1" applyFill="1" applyBorder="1" applyAlignment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7"/>
  <sheetViews>
    <sheetView workbookViewId="0">
      <selection activeCell="B2" sqref="B2:F26"/>
    </sheetView>
  </sheetViews>
  <sheetFormatPr defaultRowHeight="14.5" x14ac:dyDescent="0.35"/>
  <cols>
    <col min="2" max="2" width="4.1796875" bestFit="1" customWidth="1"/>
    <col min="3" max="3" width="46" bestFit="1" customWidth="1"/>
    <col min="4" max="6" width="16.26953125" bestFit="1" customWidth="1"/>
    <col min="9" max="9" width="15" bestFit="1" customWidth="1"/>
  </cols>
  <sheetData>
    <row r="2" spans="2:9" x14ac:dyDescent="0.35">
      <c r="B2" s="1" t="s">
        <v>0</v>
      </c>
    </row>
    <row r="4" spans="2:9" x14ac:dyDescent="0.35">
      <c r="B4" s="2" t="s">
        <v>1</v>
      </c>
      <c r="C4" s="2" t="s">
        <v>2</v>
      </c>
      <c r="D4" s="2">
        <v>2023</v>
      </c>
      <c r="E4" s="2">
        <v>2024</v>
      </c>
      <c r="F4" s="2">
        <v>2025</v>
      </c>
    </row>
    <row r="6" spans="2:9" x14ac:dyDescent="0.35">
      <c r="B6" s="3">
        <f>ROW()</f>
        <v>6</v>
      </c>
      <c r="C6" t="s">
        <v>3</v>
      </c>
      <c r="D6" s="4">
        <v>752196640.49621165</v>
      </c>
      <c r="E6" s="4">
        <v>774803334.89014554</v>
      </c>
      <c r="F6" s="4">
        <v>805280414.2548722</v>
      </c>
    </row>
    <row r="7" spans="2:9" x14ac:dyDescent="0.35">
      <c r="B7" s="3">
        <f>ROW()</f>
        <v>7</v>
      </c>
      <c r="C7" t="s">
        <v>4</v>
      </c>
      <c r="D7" s="5">
        <v>-10086611.418165838</v>
      </c>
      <c r="E7" s="5">
        <v>-12380012.108441964</v>
      </c>
      <c r="F7" s="5">
        <v>-14873368.784459986</v>
      </c>
      <c r="I7" s="5"/>
    </row>
    <row r="8" spans="2:9" x14ac:dyDescent="0.35">
      <c r="B8" s="3">
        <f>ROW()</f>
        <v>8</v>
      </c>
      <c r="C8" t="s">
        <v>5</v>
      </c>
      <c r="D8" s="5">
        <v>-6195276.6999999993</v>
      </c>
      <c r="E8" s="5">
        <v>-6257955</v>
      </c>
      <c r="F8" s="5">
        <v>-6353008</v>
      </c>
      <c r="I8" s="5"/>
    </row>
    <row r="9" spans="2:9" ht="15" thickBot="1" x14ac:dyDescent="0.4">
      <c r="B9" s="3">
        <f>ROW()</f>
        <v>9</v>
      </c>
      <c r="C9" t="s">
        <v>6</v>
      </c>
      <c r="D9" s="6">
        <f t="shared" ref="D9:F9" si="0">SUM(D6:D8)</f>
        <v>735914752.3780458</v>
      </c>
      <c r="E9" s="6">
        <f t="shared" si="0"/>
        <v>756165367.78170359</v>
      </c>
      <c r="F9" s="6">
        <f t="shared" si="0"/>
        <v>784054037.47041225</v>
      </c>
    </row>
    <row r="10" spans="2:9" ht="15" thickTop="1" x14ac:dyDescent="0.35">
      <c r="B10" s="3">
        <f>ROW()</f>
        <v>10</v>
      </c>
      <c r="D10" s="5"/>
      <c r="E10" s="5"/>
      <c r="F10" s="5"/>
    </row>
    <row r="11" spans="2:9" x14ac:dyDescent="0.35">
      <c r="B11" s="3">
        <f>ROW()</f>
        <v>11</v>
      </c>
      <c r="D11" s="5"/>
      <c r="E11" s="5"/>
      <c r="F11" s="5"/>
    </row>
    <row r="12" spans="2:9" x14ac:dyDescent="0.35">
      <c r="B12" s="3">
        <f>ROW()</f>
        <v>12</v>
      </c>
      <c r="C12" t="s">
        <v>7</v>
      </c>
      <c r="D12" s="4">
        <f>'SEF-17 Electric B4 Adjs.'!G115</f>
        <v>534704385.73721868</v>
      </c>
      <c r="E12" s="4">
        <f>'SEF-17 Electric B4 Adjs.'!I115</f>
        <v>549083922.31694806</v>
      </c>
      <c r="F12" s="4">
        <f>'SEF-17 Electric B4 Adjs.'!K115</f>
        <v>571813707.44429886</v>
      </c>
    </row>
    <row r="13" spans="2:9" x14ac:dyDescent="0.35">
      <c r="B13" s="3">
        <f>ROW()</f>
        <v>13</v>
      </c>
      <c r="C13" t="s">
        <v>8</v>
      </c>
      <c r="D13" s="5">
        <f>'SEF-17 Gas B4 Adjs.'!G105</f>
        <v>201210366.640825</v>
      </c>
      <c r="E13" s="5">
        <f>'SEF-17 Gas B4 Adjs.'!I105</f>
        <v>207081445.46475577</v>
      </c>
      <c r="F13" s="5">
        <f>'SEF-17 Gas B4 Adjs.'!K105</f>
        <v>212240330.02611241</v>
      </c>
    </row>
    <row r="14" spans="2:9" ht="15" thickBot="1" x14ac:dyDescent="0.4">
      <c r="B14" s="3">
        <f>ROW()</f>
        <v>14</v>
      </c>
      <c r="C14" t="s">
        <v>9</v>
      </c>
      <c r="D14" s="6">
        <f t="shared" ref="D14:F14" si="1">SUM(D12:D13)</f>
        <v>735914752.37804365</v>
      </c>
      <c r="E14" s="6">
        <f t="shared" si="1"/>
        <v>756165367.78170383</v>
      </c>
      <c r="F14" s="6">
        <f t="shared" si="1"/>
        <v>784054037.4704113</v>
      </c>
    </row>
    <row r="15" spans="2:9" ht="15" thickTop="1" x14ac:dyDescent="0.35">
      <c r="B15" s="3">
        <f>ROW()</f>
        <v>15</v>
      </c>
      <c r="D15" s="5"/>
      <c r="E15" s="5"/>
      <c r="F15" s="5"/>
    </row>
    <row r="16" spans="2:9" x14ac:dyDescent="0.35">
      <c r="B16" s="3">
        <f>ROW()</f>
        <v>16</v>
      </c>
      <c r="C16" t="s">
        <v>10</v>
      </c>
      <c r="D16" s="5">
        <v>-28495508.197927747</v>
      </c>
      <c r="E16" s="5">
        <v>-28712905.550238386</v>
      </c>
      <c r="F16" s="5">
        <v>-28713313.684133343</v>
      </c>
    </row>
    <row r="17" spans="2:6" x14ac:dyDescent="0.35">
      <c r="B17" s="3">
        <f>ROW()</f>
        <v>17</v>
      </c>
      <c r="C17" t="s">
        <v>11</v>
      </c>
      <c r="D17" s="5">
        <v>-180999775.7410596</v>
      </c>
      <c r="E17" s="5">
        <v>-182996381.83060279</v>
      </c>
      <c r="F17" s="5">
        <v>-191901556.89219335</v>
      </c>
    </row>
    <row r="18" spans="2:6" x14ac:dyDescent="0.35">
      <c r="B18" s="3">
        <f>ROW()</f>
        <v>18</v>
      </c>
      <c r="C18" t="s">
        <v>12</v>
      </c>
      <c r="D18" s="5">
        <v>147265058.13901216</v>
      </c>
      <c r="E18" s="5">
        <v>147892782.28766388</v>
      </c>
      <c r="F18" s="5">
        <v>152812656.61255246</v>
      </c>
    </row>
    <row r="19" spans="2:6" x14ac:dyDescent="0.35">
      <c r="B19" s="3">
        <f>ROW()</f>
        <v>19</v>
      </c>
      <c r="D19" s="7">
        <f>SUM(D14:D18)</f>
        <v>673684526.57806849</v>
      </c>
      <c r="E19" s="7">
        <f t="shared" ref="E19:F19" si="2">SUM(E14:E18)</f>
        <v>692348862.68852663</v>
      </c>
      <c r="F19" s="7">
        <f t="shared" si="2"/>
        <v>716251823.5066371</v>
      </c>
    </row>
    <row r="20" spans="2:6" x14ac:dyDescent="0.35">
      <c r="B20" s="3">
        <f>ROW()</f>
        <v>20</v>
      </c>
      <c r="C20" t="s">
        <v>13</v>
      </c>
      <c r="D20" s="5">
        <v>27794431.023333333</v>
      </c>
      <c r="E20" s="5">
        <v>29719045.523333333</v>
      </c>
      <c r="F20" s="5">
        <v>34976133.538333327</v>
      </c>
    </row>
    <row r="21" spans="2:6" ht="15" thickBot="1" x14ac:dyDescent="0.4">
      <c r="B21" s="3">
        <f>ROW()</f>
        <v>21</v>
      </c>
      <c r="C21" t="s">
        <v>14</v>
      </c>
      <c r="D21" s="6">
        <f>SUM(D19:D20)</f>
        <v>701478957.60140181</v>
      </c>
      <c r="E21" s="6">
        <f t="shared" ref="E21:F21" si="3">SUM(E19:E20)</f>
        <v>722067908.21185994</v>
      </c>
      <c r="F21" s="6">
        <f t="shared" si="3"/>
        <v>751227957.04497039</v>
      </c>
    </row>
    <row r="22" spans="2:6" ht="15" thickTop="1" x14ac:dyDescent="0.35">
      <c r="B22" s="3">
        <f>ROW()</f>
        <v>22</v>
      </c>
    </row>
    <row r="23" spans="2:6" x14ac:dyDescent="0.35">
      <c r="B23" s="3">
        <f>ROW()</f>
        <v>23</v>
      </c>
    </row>
    <row r="24" spans="2:6" x14ac:dyDescent="0.35">
      <c r="B24" s="3">
        <f>ROW()</f>
        <v>24</v>
      </c>
      <c r="C24" t="s">
        <v>15</v>
      </c>
      <c r="D24" s="4">
        <f>'SEF-17 Electric Requested'!G115+D20</f>
        <v>511200327.76103985</v>
      </c>
      <c r="E24" s="4">
        <f>'SEF-17 Electric Requested'!I115+E20</f>
        <v>525758566.94579118</v>
      </c>
      <c r="F24" s="4">
        <f>'SEF-17 Electric Requested'!K115+F20</f>
        <v>549269138.92377651</v>
      </c>
    </row>
    <row r="25" spans="2:6" x14ac:dyDescent="0.35">
      <c r="B25" s="3">
        <f>ROW()</f>
        <v>25</v>
      </c>
      <c r="C25" t="s">
        <v>16</v>
      </c>
      <c r="D25" s="5">
        <f>'SEF-17 Gas Requested'!G105</f>
        <v>190278629.8403621</v>
      </c>
      <c r="E25" s="5">
        <f>'SEF-17 Gas Requested'!I105</f>
        <v>196309340.81006885</v>
      </c>
      <c r="F25" s="5">
        <f>'SEF-17 Gas Requested'!K105</f>
        <v>201958818.12119386</v>
      </c>
    </row>
    <row r="26" spans="2:6" ht="15" thickBot="1" x14ac:dyDescent="0.4">
      <c r="B26" s="3">
        <f>ROW()</f>
        <v>26</v>
      </c>
      <c r="C26" t="s">
        <v>17</v>
      </c>
      <c r="D26" s="6">
        <f t="shared" ref="D26:F26" si="4">SUM(D24:D25)</f>
        <v>701478957.60140193</v>
      </c>
      <c r="E26" s="6">
        <f t="shared" si="4"/>
        <v>722067907.75586009</v>
      </c>
      <c r="F26" s="6">
        <f t="shared" si="4"/>
        <v>751227957.04497039</v>
      </c>
    </row>
    <row r="27" spans="2:6" ht="15" thickTop="1" x14ac:dyDescent="0.35"/>
  </sheetData>
  <printOptions horizontalCentered="1"/>
  <pageMargins left="0.45" right="0.45" top="0.75" bottom="0.75" header="0.3" footer="0.3"/>
  <pageSetup scale="97" orientation="portrait" horizontalDpi="4294967293" r:id="rId1"/>
  <headerFooter>
    <oddFooter>&amp;R&amp;"Times New Roman,Regular"&amp;12Exh. SEF-17
Page &amp;P of 13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Q121"/>
  <sheetViews>
    <sheetView workbookViewId="0">
      <pane ySplit="5" topLeftCell="A96" activePane="bottomLeft" state="frozen"/>
      <selection activeCell="H108" sqref="H108"/>
      <selection pane="bottomLeft" activeCell="H108" sqref="H108"/>
    </sheetView>
  </sheetViews>
  <sheetFormatPr defaultRowHeight="14.5" outlineLevelCol="1" x14ac:dyDescent="0.35"/>
  <cols>
    <col min="1" max="1" width="53.54296875" style="43" bestFit="1" customWidth="1"/>
    <col min="2" max="2" width="33.54296875" style="24" hidden="1" customWidth="1" outlineLevel="1"/>
    <col min="3" max="4" width="14.7265625" style="43" hidden="1" customWidth="1" outlineLevel="1"/>
    <col min="5" max="5" width="14.26953125" hidden="1" customWidth="1" outlineLevel="1"/>
    <col min="6" max="6" width="1.7265625" customWidth="1" collapsed="1"/>
    <col min="7" max="7" width="14.26953125" bestFit="1" customWidth="1"/>
    <col min="8" max="8" width="1.7265625" customWidth="1"/>
    <col min="9" max="9" width="14.26953125" bestFit="1" customWidth="1"/>
    <col min="10" max="10" width="1.7265625" customWidth="1"/>
    <col min="11" max="11" width="14.26953125" bestFit="1" customWidth="1"/>
    <col min="13" max="13" width="10.54296875" bestFit="1" customWidth="1"/>
    <col min="14" max="14" width="1.7265625" customWidth="1"/>
    <col min="15" max="15" width="10.54296875" bestFit="1" customWidth="1"/>
    <col min="16" max="16" width="1.7265625" customWidth="1"/>
    <col min="17" max="17" width="10.54296875" bestFit="1" customWidth="1"/>
  </cols>
  <sheetData>
    <row r="1" spans="1:13" x14ac:dyDescent="0.35">
      <c r="A1" s="8" t="s">
        <v>18</v>
      </c>
      <c r="B1" s="9"/>
      <c r="C1" s="8"/>
      <c r="D1" s="8"/>
      <c r="E1" s="10"/>
      <c r="F1" s="10"/>
      <c r="G1" s="10"/>
      <c r="H1" s="10"/>
      <c r="I1" s="10"/>
      <c r="J1" s="10"/>
      <c r="K1" s="10"/>
    </row>
    <row r="2" spans="1:13" x14ac:dyDescent="0.35">
      <c r="A2" s="8" t="s">
        <v>19</v>
      </c>
      <c r="B2" s="9"/>
      <c r="C2" s="8"/>
      <c r="D2" s="8"/>
      <c r="E2" s="10"/>
      <c r="F2" s="10"/>
      <c r="G2" s="10"/>
      <c r="H2" s="10"/>
      <c r="I2" s="10"/>
      <c r="J2" s="10"/>
      <c r="K2" s="10"/>
    </row>
    <row r="3" spans="1:13" x14ac:dyDescent="0.35">
      <c r="A3" s="11" t="s">
        <v>20</v>
      </c>
      <c r="B3" s="9"/>
      <c r="C3" s="8"/>
      <c r="D3" s="8"/>
      <c r="E3" s="10"/>
      <c r="F3" s="10"/>
      <c r="G3" s="10"/>
      <c r="H3" s="10"/>
      <c r="I3" s="10"/>
      <c r="J3" s="10"/>
      <c r="K3" s="10"/>
    </row>
    <row r="4" spans="1:13" x14ac:dyDescent="0.35">
      <c r="A4" s="12"/>
      <c r="B4" s="13"/>
      <c r="C4" s="12"/>
      <c r="D4" s="12"/>
    </row>
    <row r="5" spans="1:13" x14ac:dyDescent="0.35">
      <c r="A5" s="14" t="s">
        <v>21</v>
      </c>
      <c r="B5" s="15" t="s">
        <v>22</v>
      </c>
      <c r="C5" s="16" t="s">
        <v>23</v>
      </c>
      <c r="D5" s="16"/>
      <c r="E5" s="2"/>
      <c r="F5" s="2"/>
      <c r="G5" s="2">
        <v>2023</v>
      </c>
      <c r="H5" s="2"/>
      <c r="I5" s="2">
        <v>2024</v>
      </c>
      <c r="J5" s="2"/>
      <c r="K5" s="2">
        <v>2025</v>
      </c>
    </row>
    <row r="6" spans="1:13" x14ac:dyDescent="0.35">
      <c r="A6" s="17"/>
      <c r="B6" s="18">
        <v>0</v>
      </c>
      <c r="C6" s="19"/>
      <c r="D6" s="19"/>
    </row>
    <row r="7" spans="1:13" x14ac:dyDescent="0.35">
      <c r="A7" s="20" t="s">
        <v>24</v>
      </c>
      <c r="B7" s="21"/>
      <c r="C7" s="22"/>
      <c r="D7" s="22"/>
    </row>
    <row r="8" spans="1:13" x14ac:dyDescent="0.35">
      <c r="A8" s="21" t="s">
        <v>25</v>
      </c>
      <c r="B8" s="23"/>
      <c r="C8" s="22"/>
      <c r="D8" s="22"/>
    </row>
    <row r="9" spans="1:13" x14ac:dyDescent="0.35">
      <c r="A9" s="23" t="s">
        <v>26</v>
      </c>
      <c r="C9" s="22"/>
      <c r="D9" s="22"/>
    </row>
    <row r="10" spans="1:13" x14ac:dyDescent="0.35">
      <c r="A10" s="21" t="s">
        <v>27</v>
      </c>
      <c r="B10" s="25" t="s">
        <v>28</v>
      </c>
      <c r="C10" s="26">
        <v>1295094.28</v>
      </c>
      <c r="D10" s="26"/>
      <c r="E10" s="4"/>
      <c r="F10" s="4"/>
      <c r="G10" s="4">
        <v>1034458.3500670242</v>
      </c>
      <c r="H10" s="4"/>
      <c r="I10" s="4">
        <v>1006044.6281513732</v>
      </c>
      <c r="J10" s="4"/>
      <c r="K10" s="4">
        <v>1028725.994848633</v>
      </c>
      <c r="M10" s="27"/>
    </row>
    <row r="11" spans="1:13" x14ac:dyDescent="0.35">
      <c r="A11" s="21" t="s">
        <v>29</v>
      </c>
      <c r="B11" s="25" t="s">
        <v>30</v>
      </c>
      <c r="C11" s="26">
        <v>7364004.54</v>
      </c>
      <c r="D11" s="26"/>
      <c r="E11" s="28"/>
      <c r="F11" s="28"/>
      <c r="G11" s="28">
        <v>2047938.3428887762</v>
      </c>
      <c r="H11" s="28"/>
      <c r="I11" s="28">
        <v>2050485.5785042886</v>
      </c>
      <c r="J11" s="28"/>
      <c r="K11" s="28">
        <v>2108519.3334289137</v>
      </c>
      <c r="M11" s="27"/>
    </row>
    <row r="12" spans="1:13" x14ac:dyDescent="0.35">
      <c r="A12" s="21" t="s">
        <v>31</v>
      </c>
      <c r="B12" s="25" t="s">
        <v>32</v>
      </c>
      <c r="C12" s="26">
        <v>1461150.83</v>
      </c>
      <c r="D12" s="26"/>
      <c r="E12" s="28"/>
      <c r="F12" s="28"/>
      <c r="G12" s="28">
        <v>1437247.8064991795</v>
      </c>
      <c r="H12" s="28"/>
      <c r="I12" s="28">
        <v>1466905.539992996</v>
      </c>
      <c r="J12" s="28"/>
      <c r="K12" s="28">
        <v>1503766.334106412</v>
      </c>
      <c r="M12" s="27"/>
    </row>
    <row r="13" spans="1:13" x14ac:dyDescent="0.35">
      <c r="A13" s="21" t="s">
        <v>33</v>
      </c>
      <c r="B13" s="25" t="s">
        <v>34</v>
      </c>
      <c r="C13" s="26">
        <v>11091633.619999999</v>
      </c>
      <c r="D13" s="26"/>
      <c r="E13" s="28"/>
      <c r="F13" s="28"/>
      <c r="G13" s="28">
        <v>-2916964.9509692481</v>
      </c>
      <c r="H13" s="28"/>
      <c r="I13" s="28">
        <v>-2966660.0187957129</v>
      </c>
      <c r="J13" s="28"/>
      <c r="K13" s="28">
        <v>-2971875.1811348666</v>
      </c>
      <c r="M13" s="27"/>
    </row>
    <row r="14" spans="1:13" x14ac:dyDescent="0.35">
      <c r="A14" s="21" t="s">
        <v>35</v>
      </c>
      <c r="B14" s="25" t="s">
        <v>36</v>
      </c>
      <c r="C14" s="26">
        <v>-18.62</v>
      </c>
      <c r="D14" s="26"/>
      <c r="E14" s="28"/>
      <c r="F14" s="28"/>
      <c r="G14" s="28">
        <v>-32649.028365905582</v>
      </c>
      <c r="H14" s="28"/>
      <c r="I14" s="28">
        <v>-33317.709277623042</v>
      </c>
      <c r="J14" s="28"/>
      <c r="K14" s="28">
        <v>-32531.928950364596</v>
      </c>
      <c r="M14" s="27"/>
    </row>
    <row r="15" spans="1:13" x14ac:dyDescent="0.35">
      <c r="A15" s="21" t="s">
        <v>37</v>
      </c>
      <c r="B15" s="25" t="s">
        <v>38</v>
      </c>
      <c r="C15" s="26">
        <v>1156751.58</v>
      </c>
      <c r="D15" s="26"/>
      <c r="E15" s="28"/>
      <c r="F15" s="28"/>
      <c r="G15" s="28">
        <v>51266.821347945719</v>
      </c>
      <c r="H15" s="28"/>
      <c r="I15" s="28">
        <v>52054.892966661602</v>
      </c>
      <c r="J15" s="28"/>
      <c r="K15" s="28">
        <v>55392.091880329535</v>
      </c>
      <c r="M15" s="27"/>
    </row>
    <row r="16" spans="1:13" x14ac:dyDescent="0.35">
      <c r="A16" s="21" t="s">
        <v>39</v>
      </c>
      <c r="B16" s="25" t="s">
        <v>40</v>
      </c>
      <c r="C16" s="26">
        <v>1387943.26</v>
      </c>
      <c r="D16" s="26"/>
      <c r="E16" s="28"/>
      <c r="F16" s="28"/>
      <c r="G16" s="28">
        <v>95751.196441522101</v>
      </c>
      <c r="H16" s="28"/>
      <c r="I16" s="28">
        <v>89785.893397739856</v>
      </c>
      <c r="J16" s="28"/>
      <c r="K16" s="28">
        <v>96391.676467921585</v>
      </c>
      <c r="M16" s="27"/>
    </row>
    <row r="17" spans="1:13" x14ac:dyDescent="0.35">
      <c r="A17" s="21" t="s">
        <v>41</v>
      </c>
      <c r="B17" s="25" t="s">
        <v>42</v>
      </c>
      <c r="C17" s="26">
        <v>10048285.199999999</v>
      </c>
      <c r="D17" s="26"/>
      <c r="E17" s="28"/>
      <c r="F17" s="28"/>
      <c r="G17" s="28">
        <v>2121787.3376153614</v>
      </c>
      <c r="H17" s="28"/>
      <c r="I17" s="28">
        <v>2135288.7302268259</v>
      </c>
      <c r="J17" s="28"/>
      <c r="K17" s="28">
        <v>2034995.4916112963</v>
      </c>
      <c r="M17" s="27"/>
    </row>
    <row r="18" spans="1:13" x14ac:dyDescent="0.35">
      <c r="A18" s="21" t="s">
        <v>43</v>
      </c>
      <c r="B18" s="25" t="s">
        <v>44</v>
      </c>
      <c r="C18" s="26">
        <v>5293635.71</v>
      </c>
      <c r="D18" s="26"/>
      <c r="E18" s="28"/>
      <c r="F18" s="28"/>
      <c r="G18" s="28">
        <v>2830528.7003438836</v>
      </c>
      <c r="H18" s="28"/>
      <c r="I18" s="28">
        <v>2645804.1701632263</v>
      </c>
      <c r="J18" s="28"/>
      <c r="K18" s="28">
        <v>2568180.393993713</v>
      </c>
      <c r="M18" s="27"/>
    </row>
    <row r="19" spans="1:13" x14ac:dyDescent="0.35">
      <c r="A19" s="21" t="s">
        <v>45</v>
      </c>
      <c r="B19" s="25" t="s">
        <v>46</v>
      </c>
      <c r="C19" s="26">
        <v>2016123.71</v>
      </c>
      <c r="D19" s="26"/>
      <c r="E19" s="28"/>
      <c r="F19" s="28"/>
      <c r="G19" s="28">
        <v>1056890.6381030041</v>
      </c>
      <c r="H19" s="28"/>
      <c r="I19" s="28">
        <v>941330.59424969624</v>
      </c>
      <c r="J19" s="28"/>
      <c r="K19" s="28">
        <v>959138.91117687267</v>
      </c>
      <c r="M19" s="27"/>
    </row>
    <row r="20" spans="1:13" x14ac:dyDescent="0.35">
      <c r="A20" s="21" t="s">
        <v>47</v>
      </c>
      <c r="B20" s="25" t="s">
        <v>48</v>
      </c>
      <c r="C20" s="26">
        <v>1784767.31</v>
      </c>
      <c r="D20" s="26"/>
      <c r="E20" s="28"/>
      <c r="F20" s="28"/>
      <c r="G20" s="28">
        <v>2725992.5126056932</v>
      </c>
      <c r="H20" s="28"/>
      <c r="I20" s="28">
        <v>2810632.6707617706</v>
      </c>
      <c r="J20" s="28"/>
      <c r="K20" s="28">
        <v>2882979.6786996033</v>
      </c>
      <c r="M20" s="27"/>
    </row>
    <row r="21" spans="1:13" x14ac:dyDescent="0.35">
      <c r="A21" s="21" t="s">
        <v>49</v>
      </c>
      <c r="B21" s="25" t="s">
        <v>50</v>
      </c>
      <c r="C21" s="26">
        <v>0</v>
      </c>
      <c r="D21" s="26"/>
      <c r="E21" s="28"/>
      <c r="F21" s="28"/>
      <c r="G21" s="28">
        <v>0</v>
      </c>
      <c r="H21" s="28"/>
      <c r="I21" s="28">
        <v>0</v>
      </c>
      <c r="J21" s="28"/>
      <c r="K21" s="28">
        <v>0</v>
      </c>
      <c r="M21" s="27"/>
    </row>
    <row r="22" spans="1:13" x14ac:dyDescent="0.35">
      <c r="A22" s="21" t="s">
        <v>51</v>
      </c>
      <c r="B22" s="25" t="s">
        <v>52</v>
      </c>
      <c r="C22" s="26">
        <v>3027026.13</v>
      </c>
      <c r="D22" s="26"/>
      <c r="E22" s="28"/>
      <c r="F22" s="28"/>
      <c r="G22" s="28">
        <v>3234084.9223335171</v>
      </c>
      <c r="H22" s="28"/>
      <c r="I22" s="28">
        <v>3392946.4744996172</v>
      </c>
      <c r="J22" s="28"/>
      <c r="K22" s="28">
        <v>3463499.9612281993</v>
      </c>
      <c r="M22" s="27"/>
    </row>
    <row r="23" spans="1:13" x14ac:dyDescent="0.35">
      <c r="A23" s="21" t="s">
        <v>53</v>
      </c>
      <c r="B23" s="25" t="s">
        <v>54</v>
      </c>
      <c r="C23" s="26">
        <v>256631.17</v>
      </c>
      <c r="D23" s="26"/>
      <c r="E23" s="28"/>
      <c r="F23" s="28"/>
      <c r="G23" s="28">
        <v>413240.52751766122</v>
      </c>
      <c r="H23" s="28"/>
      <c r="I23" s="28">
        <v>413312.00493345829</v>
      </c>
      <c r="J23" s="28"/>
      <c r="K23" s="28">
        <v>425412.09845831728</v>
      </c>
      <c r="M23" s="27"/>
    </row>
    <row r="24" spans="1:13" x14ac:dyDescent="0.35">
      <c r="A24" s="21" t="s">
        <v>55</v>
      </c>
      <c r="B24" s="25" t="s">
        <v>56</v>
      </c>
      <c r="C24" s="26">
        <v>2312116.39</v>
      </c>
      <c r="D24" s="26"/>
      <c r="E24" s="28"/>
      <c r="F24" s="28"/>
      <c r="G24" s="28">
        <v>4102631.1774669518</v>
      </c>
      <c r="H24" s="28"/>
      <c r="I24" s="28">
        <v>4229488.7970273029</v>
      </c>
      <c r="J24" s="28"/>
      <c r="K24" s="28">
        <v>4253137.1611377522</v>
      </c>
      <c r="M24" s="27"/>
    </row>
    <row r="25" spans="1:13" x14ac:dyDescent="0.35">
      <c r="A25" s="21" t="s">
        <v>57</v>
      </c>
      <c r="B25" s="25" t="s">
        <v>58</v>
      </c>
      <c r="C25" s="26">
        <v>0</v>
      </c>
      <c r="D25" s="26"/>
      <c r="E25" s="28"/>
      <c r="F25" s="28"/>
      <c r="G25" s="28">
        <v>0</v>
      </c>
      <c r="H25" s="28"/>
      <c r="I25" s="28">
        <v>0</v>
      </c>
      <c r="J25" s="28"/>
      <c r="K25" s="28">
        <v>0</v>
      </c>
      <c r="M25" s="27"/>
    </row>
    <row r="26" spans="1:13" x14ac:dyDescent="0.35">
      <c r="A26" s="21" t="s">
        <v>59</v>
      </c>
      <c r="B26" s="25" t="s">
        <v>60</v>
      </c>
      <c r="C26" s="26">
        <v>149587.47</v>
      </c>
      <c r="D26" s="26"/>
      <c r="E26" s="28"/>
      <c r="F26" s="28"/>
      <c r="G26" s="28">
        <v>941.82187611493282</v>
      </c>
      <c r="H26" s="28"/>
      <c r="I26" s="28">
        <v>977.93331612055772</v>
      </c>
      <c r="J26" s="28"/>
      <c r="K26" s="28">
        <v>1003.7442318071262</v>
      </c>
      <c r="M26" s="27"/>
    </row>
    <row r="27" spans="1:13" x14ac:dyDescent="0.35">
      <c r="A27" s="21" t="s">
        <v>61</v>
      </c>
      <c r="B27" s="25" t="s">
        <v>62</v>
      </c>
      <c r="C27" s="26">
        <v>346258.71</v>
      </c>
      <c r="D27" s="26"/>
      <c r="E27" s="28"/>
      <c r="F27" s="28"/>
      <c r="G27" s="28">
        <v>382534.75868984632</v>
      </c>
      <c r="H27" s="28"/>
      <c r="I27" s="28">
        <v>405350.36283760885</v>
      </c>
      <c r="J27" s="28"/>
      <c r="K27" s="28">
        <v>413407.38614170172</v>
      </c>
      <c r="M27" s="27"/>
    </row>
    <row r="28" spans="1:13" x14ac:dyDescent="0.35">
      <c r="A28" s="21" t="s">
        <v>63</v>
      </c>
      <c r="B28" s="25" t="s">
        <v>64</v>
      </c>
      <c r="C28" s="26">
        <v>424152.73</v>
      </c>
      <c r="D28" s="26"/>
      <c r="E28" s="28"/>
      <c r="F28" s="28"/>
      <c r="G28" s="28">
        <v>580608.56972740754</v>
      </c>
      <c r="H28" s="28"/>
      <c r="I28" s="28">
        <v>490344.17495288647</v>
      </c>
      <c r="J28" s="28"/>
      <c r="K28" s="28">
        <v>553771.25752336439</v>
      </c>
      <c r="M28" s="27"/>
    </row>
    <row r="29" spans="1:13" x14ac:dyDescent="0.35">
      <c r="A29" s="21" t="s">
        <v>65</v>
      </c>
      <c r="B29" s="25" t="s">
        <v>66</v>
      </c>
      <c r="C29" s="26">
        <v>990457.26</v>
      </c>
      <c r="D29" s="26"/>
      <c r="E29" s="28"/>
      <c r="F29" s="28"/>
      <c r="G29" s="28">
        <v>1351563.482806378</v>
      </c>
      <c r="H29" s="28"/>
      <c r="I29" s="28">
        <v>1523357.3460964351</v>
      </c>
      <c r="J29" s="28"/>
      <c r="K29" s="28">
        <v>1557550.3716248977</v>
      </c>
      <c r="M29" s="27"/>
    </row>
    <row r="30" spans="1:13" x14ac:dyDescent="0.35">
      <c r="A30" s="21" t="s">
        <v>67</v>
      </c>
      <c r="B30" s="25" t="s">
        <v>68</v>
      </c>
      <c r="C30" s="26">
        <v>2595090.69</v>
      </c>
      <c r="D30" s="26"/>
      <c r="E30" s="28"/>
      <c r="F30" s="28"/>
      <c r="G30" s="28">
        <v>4612887.9544469062</v>
      </c>
      <c r="H30" s="28"/>
      <c r="I30" s="28">
        <v>4406369.1719147228</v>
      </c>
      <c r="J30" s="28"/>
      <c r="K30" s="28">
        <v>4693082.1981962426</v>
      </c>
      <c r="M30" s="27"/>
    </row>
    <row r="31" spans="1:13" x14ac:dyDescent="0.35">
      <c r="A31" s="21" t="s">
        <v>69</v>
      </c>
      <c r="B31" s="25" t="s">
        <v>70</v>
      </c>
      <c r="C31" s="26">
        <v>4078577.19</v>
      </c>
      <c r="D31" s="26"/>
      <c r="E31" s="28"/>
      <c r="F31" s="28"/>
      <c r="G31" s="28">
        <v>5411589.9076905157</v>
      </c>
      <c r="H31" s="28"/>
      <c r="I31" s="28">
        <v>5547480.4877001457</v>
      </c>
      <c r="J31" s="28"/>
      <c r="K31" s="28">
        <v>5684694.0368445376</v>
      </c>
      <c r="M31" s="27"/>
    </row>
    <row r="32" spans="1:13" x14ac:dyDescent="0.35">
      <c r="A32" s="21" t="s">
        <v>71</v>
      </c>
      <c r="B32" s="25" t="s">
        <v>72</v>
      </c>
      <c r="C32" s="26">
        <v>12312441.359999999</v>
      </c>
      <c r="D32" s="26"/>
      <c r="E32" s="28"/>
      <c r="F32" s="28"/>
      <c r="G32" s="28">
        <v>18598228.35209807</v>
      </c>
      <c r="H32" s="28"/>
      <c r="I32" s="28">
        <v>19041468.655198619</v>
      </c>
      <c r="J32" s="28"/>
      <c r="K32" s="28">
        <v>19923526.200439934</v>
      </c>
      <c r="M32" s="27"/>
    </row>
    <row r="33" spans="1:17" x14ac:dyDescent="0.35">
      <c r="A33" s="21" t="s">
        <v>73</v>
      </c>
      <c r="B33" s="25" t="s">
        <v>74</v>
      </c>
      <c r="C33" s="26">
        <v>3333450.45</v>
      </c>
      <c r="D33" s="26"/>
      <c r="E33" s="28"/>
      <c r="F33" s="28"/>
      <c r="G33" s="28">
        <v>4651405.0096362559</v>
      </c>
      <c r="H33" s="28"/>
      <c r="I33" s="28">
        <v>4826518.3018620126</v>
      </c>
      <c r="J33" s="28"/>
      <c r="K33" s="28">
        <v>4958897.7048812732</v>
      </c>
      <c r="M33" s="27"/>
    </row>
    <row r="34" spans="1:17" x14ac:dyDescent="0.35">
      <c r="A34" s="21" t="s">
        <v>75</v>
      </c>
      <c r="B34" s="25" t="s">
        <v>76</v>
      </c>
      <c r="C34" s="26">
        <v>8210975.1200000001</v>
      </c>
      <c r="D34" s="26"/>
      <c r="E34" s="28"/>
      <c r="F34" s="28"/>
      <c r="G34" s="28">
        <v>7310013.3136266638</v>
      </c>
      <c r="H34" s="28"/>
      <c r="I34" s="28">
        <v>7437747.1380322389</v>
      </c>
      <c r="J34" s="28"/>
      <c r="K34" s="28">
        <v>7568655.845218285</v>
      </c>
      <c r="M34" s="27"/>
    </row>
    <row r="35" spans="1:17" x14ac:dyDescent="0.35">
      <c r="A35" s="21" t="s">
        <v>77</v>
      </c>
      <c r="B35" s="25" t="s">
        <v>78</v>
      </c>
      <c r="C35" s="26">
        <v>406237.22</v>
      </c>
      <c r="D35" s="26"/>
      <c r="E35" s="28"/>
      <c r="F35" s="28"/>
      <c r="G35" s="28">
        <v>302187.51875751599</v>
      </c>
      <c r="H35" s="28"/>
      <c r="I35" s="28">
        <v>315474.27839204326</v>
      </c>
      <c r="J35" s="28"/>
      <c r="K35" s="28">
        <v>323459.4221193901</v>
      </c>
      <c r="M35" s="27"/>
    </row>
    <row r="36" spans="1:17" x14ac:dyDescent="0.35">
      <c r="A36" s="21" t="s">
        <v>79</v>
      </c>
      <c r="B36" s="25" t="s">
        <v>80</v>
      </c>
      <c r="C36" s="26">
        <v>1028586.06</v>
      </c>
      <c r="D36" s="26"/>
      <c r="E36" s="28"/>
      <c r="F36" s="28"/>
      <c r="G36" s="28">
        <v>1308284.9598062413</v>
      </c>
      <c r="H36" s="28"/>
      <c r="I36" s="28">
        <v>1186909.7199660102</v>
      </c>
      <c r="J36" s="28"/>
      <c r="K36" s="28">
        <v>1144911.1386533463</v>
      </c>
      <c r="M36" s="27"/>
    </row>
    <row r="37" spans="1:17" x14ac:dyDescent="0.35">
      <c r="A37" s="21" t="s">
        <v>81</v>
      </c>
      <c r="B37" s="25" t="s">
        <v>82</v>
      </c>
      <c r="C37" s="26">
        <v>24748433.84</v>
      </c>
      <c r="D37" s="26"/>
      <c r="E37" s="28"/>
      <c r="F37" s="28"/>
      <c r="G37" s="28">
        <v>30926999.781792037</v>
      </c>
      <c r="H37" s="28"/>
      <c r="I37" s="28">
        <v>29292998.074861344</v>
      </c>
      <c r="J37" s="28"/>
      <c r="K37" s="28">
        <v>29061216.388381463</v>
      </c>
      <c r="M37" s="27"/>
    </row>
    <row r="38" spans="1:17" x14ac:dyDescent="0.35">
      <c r="A38" s="21" t="s">
        <v>83</v>
      </c>
      <c r="B38" s="25" t="s">
        <v>84</v>
      </c>
      <c r="C38" s="26">
        <v>1374825.75</v>
      </c>
      <c r="D38" s="26"/>
      <c r="E38" s="28"/>
      <c r="F38" s="28"/>
      <c r="G38" s="28">
        <v>1684726.7006130065</v>
      </c>
      <c r="H38" s="28"/>
      <c r="I38" s="28">
        <v>1199230.4066567435</v>
      </c>
      <c r="J38" s="28"/>
      <c r="K38" s="28">
        <v>1784580.3293223621</v>
      </c>
      <c r="M38" s="27"/>
    </row>
    <row r="39" spans="1:17" x14ac:dyDescent="0.35">
      <c r="A39" s="21" t="s">
        <v>85</v>
      </c>
      <c r="B39" s="25" t="s">
        <v>86</v>
      </c>
      <c r="C39" s="26">
        <v>28612</v>
      </c>
      <c r="D39" s="26"/>
      <c r="E39" s="28"/>
      <c r="F39" s="28"/>
      <c r="G39" s="28">
        <v>37427.589195873443</v>
      </c>
      <c r="H39" s="28"/>
      <c r="I39" s="28">
        <v>39259.900185672217</v>
      </c>
      <c r="J39" s="28"/>
      <c r="K39" s="28">
        <v>40311.576208013808</v>
      </c>
      <c r="M39" s="27"/>
    </row>
    <row r="40" spans="1:17" x14ac:dyDescent="0.35">
      <c r="A40" s="21" t="s">
        <v>87</v>
      </c>
      <c r="B40" s="29" t="s">
        <v>88</v>
      </c>
      <c r="C40" s="26">
        <v>108522830.96000001</v>
      </c>
      <c r="D40" s="26"/>
      <c r="E40" s="30"/>
      <c r="F40" s="31"/>
      <c r="G40" s="30">
        <f>SUM(G10:G39)</f>
        <v>95361604.0746582</v>
      </c>
      <c r="H40" s="31"/>
      <c r="I40" s="30">
        <f>SUM(I10:I39)</f>
        <v>93947588.198774233</v>
      </c>
      <c r="J40" s="31"/>
      <c r="K40" s="30">
        <f>SUM(K10:K39)</f>
        <v>96084799.616739348</v>
      </c>
      <c r="M40" s="27"/>
      <c r="N40" s="27"/>
      <c r="O40" s="27"/>
      <c r="P40" s="27"/>
      <c r="Q40" s="27"/>
    </row>
    <row r="41" spans="1:17" x14ac:dyDescent="0.35">
      <c r="A41" s="23" t="s">
        <v>89</v>
      </c>
      <c r="C41" s="26"/>
      <c r="D41" s="26"/>
    </row>
    <row r="42" spans="1:17" x14ac:dyDescent="0.35">
      <c r="A42" s="21" t="s">
        <v>90</v>
      </c>
      <c r="B42" s="25" t="s">
        <v>91</v>
      </c>
      <c r="C42" s="26">
        <v>2562287.44</v>
      </c>
      <c r="D42" s="26"/>
      <c r="E42" s="28"/>
      <c r="F42" s="28"/>
      <c r="G42" s="28">
        <v>4557537.6254325742</v>
      </c>
      <c r="H42" s="28"/>
      <c r="I42" s="28">
        <v>4738721.2109810226</v>
      </c>
      <c r="J42" s="28"/>
      <c r="K42" s="28">
        <v>5159115.1121750083</v>
      </c>
    </row>
    <row r="43" spans="1:17" x14ac:dyDescent="0.35">
      <c r="A43" s="21" t="s">
        <v>92</v>
      </c>
      <c r="C43" s="26">
        <v>0</v>
      </c>
      <c r="D43" s="26"/>
      <c r="E43" s="28"/>
      <c r="F43" s="28"/>
      <c r="G43" s="28">
        <v>0</v>
      </c>
      <c r="H43" s="28"/>
      <c r="I43" s="28">
        <v>0</v>
      </c>
      <c r="J43" s="28"/>
      <c r="K43" s="28">
        <v>0</v>
      </c>
    </row>
    <row r="44" spans="1:17" x14ac:dyDescent="0.35">
      <c r="A44" s="21" t="s">
        <v>93</v>
      </c>
      <c r="B44" s="25" t="s">
        <v>94</v>
      </c>
      <c r="C44" s="26">
        <v>43207.28</v>
      </c>
      <c r="D44" s="26"/>
      <c r="E44" s="28"/>
      <c r="F44" s="28"/>
      <c r="G44" s="28">
        <v>194643.676898873</v>
      </c>
      <c r="H44" s="28"/>
      <c r="I44" s="28">
        <v>207600.97476493078</v>
      </c>
      <c r="J44" s="28"/>
      <c r="K44" s="28">
        <v>225693.32501564434</v>
      </c>
    </row>
    <row r="45" spans="1:17" x14ac:dyDescent="0.35">
      <c r="A45" s="21" t="s">
        <v>95</v>
      </c>
      <c r="B45" s="25" t="s">
        <v>96</v>
      </c>
      <c r="C45" s="26">
        <v>1920227.31</v>
      </c>
      <c r="D45" s="26"/>
      <c r="E45" s="28"/>
      <c r="F45" s="28"/>
      <c r="G45" s="28">
        <v>2968189.4577866136</v>
      </c>
      <c r="H45" s="28"/>
      <c r="I45" s="28">
        <v>3056988.4286105763</v>
      </c>
      <c r="J45" s="28"/>
      <c r="K45" s="28">
        <v>3148713.9573813761</v>
      </c>
    </row>
    <row r="46" spans="1:17" x14ac:dyDescent="0.35">
      <c r="A46" s="21" t="s">
        <v>97</v>
      </c>
      <c r="B46" s="25" t="s">
        <v>98</v>
      </c>
      <c r="C46" s="26">
        <v>841366.45</v>
      </c>
      <c r="D46" s="26"/>
      <c r="E46" s="28"/>
      <c r="F46" s="28"/>
      <c r="G46" s="28">
        <v>1348452.9170826466</v>
      </c>
      <c r="H46" s="28"/>
      <c r="I46" s="28">
        <v>1387944.460120189</v>
      </c>
      <c r="J46" s="28"/>
      <c r="K46" s="28">
        <v>1428715.3197706081</v>
      </c>
    </row>
    <row r="47" spans="1:17" x14ac:dyDescent="0.35">
      <c r="A47" s="21" t="s">
        <v>99</v>
      </c>
      <c r="B47" s="25" t="s">
        <v>100</v>
      </c>
      <c r="C47" s="26">
        <v>1854038.1</v>
      </c>
      <c r="D47" s="26"/>
      <c r="E47" s="28"/>
      <c r="F47" s="28"/>
      <c r="G47" s="28">
        <v>2379005.7292651837</v>
      </c>
      <c r="H47" s="28"/>
      <c r="I47" s="28">
        <v>2419945.3469943181</v>
      </c>
      <c r="J47" s="28"/>
      <c r="K47" s="28">
        <v>2461906.4057952962</v>
      </c>
    </row>
    <row r="48" spans="1:17" x14ac:dyDescent="0.35">
      <c r="A48" s="21" t="s">
        <v>101</v>
      </c>
      <c r="B48" s="25" t="s">
        <v>102</v>
      </c>
      <c r="C48" s="26">
        <v>0</v>
      </c>
      <c r="D48" s="26"/>
      <c r="E48" s="28"/>
      <c r="F48" s="28"/>
      <c r="G48" s="28">
        <v>0</v>
      </c>
      <c r="H48" s="28"/>
      <c r="I48" s="28">
        <v>0</v>
      </c>
      <c r="J48" s="28"/>
      <c r="K48" s="28">
        <v>0</v>
      </c>
    </row>
    <row r="49" spans="1:11" x14ac:dyDescent="0.35">
      <c r="A49" s="21" t="s">
        <v>103</v>
      </c>
      <c r="B49" s="25" t="s">
        <v>104</v>
      </c>
      <c r="C49" s="26">
        <v>1668131.08</v>
      </c>
      <c r="D49" s="26"/>
      <c r="E49" s="28"/>
      <c r="F49" s="28"/>
      <c r="G49" s="28">
        <v>2205014.2665119702</v>
      </c>
      <c r="H49" s="28"/>
      <c r="I49" s="28">
        <v>2280359.9855328379</v>
      </c>
      <c r="J49" s="28"/>
      <c r="K49" s="28">
        <v>2366412.5351768034</v>
      </c>
    </row>
    <row r="50" spans="1:11" x14ac:dyDescent="0.35">
      <c r="A50" s="21" t="s">
        <v>105</v>
      </c>
      <c r="B50" s="25" t="s">
        <v>106</v>
      </c>
      <c r="C50" s="26">
        <v>86634.91</v>
      </c>
      <c r="D50" s="26"/>
      <c r="E50" s="28"/>
      <c r="F50" s="28"/>
      <c r="G50" s="28">
        <v>82296.197420287048</v>
      </c>
      <c r="H50" s="28"/>
      <c r="I50" s="28">
        <v>86381.263084075195</v>
      </c>
      <c r="J50" s="28"/>
      <c r="K50" s="28">
        <v>91078.359793715412</v>
      </c>
    </row>
    <row r="51" spans="1:11" x14ac:dyDescent="0.35">
      <c r="A51" s="21" t="s">
        <v>107</v>
      </c>
      <c r="B51" s="25" t="s">
        <v>108</v>
      </c>
      <c r="C51" s="26">
        <v>1280135.5900000001</v>
      </c>
      <c r="D51" s="26"/>
      <c r="E51" s="28"/>
      <c r="F51" s="28"/>
      <c r="G51" s="28">
        <v>1419757.8546963446</v>
      </c>
      <c r="H51" s="28"/>
      <c r="I51" s="28">
        <v>1466468.1791722027</v>
      </c>
      <c r="J51" s="28"/>
      <c r="K51" s="28">
        <v>1518829.2148527855</v>
      </c>
    </row>
    <row r="52" spans="1:11" x14ac:dyDescent="0.35">
      <c r="A52" s="21" t="s">
        <v>109</v>
      </c>
      <c r="B52" s="25" t="s">
        <v>110</v>
      </c>
      <c r="C52" s="26">
        <v>351936.2</v>
      </c>
      <c r="D52" s="26"/>
      <c r="E52" s="28"/>
      <c r="F52" s="28"/>
      <c r="G52" s="28">
        <v>789608.31724917644</v>
      </c>
      <c r="H52" s="28"/>
      <c r="I52" s="28">
        <v>810757.85694977385</v>
      </c>
      <c r="J52" s="28"/>
      <c r="K52" s="28">
        <v>833311.75358895841</v>
      </c>
    </row>
    <row r="53" spans="1:11" x14ac:dyDescent="0.35">
      <c r="A53" s="21" t="s">
        <v>111</v>
      </c>
      <c r="B53" s="25" t="s">
        <v>112</v>
      </c>
      <c r="C53" s="26">
        <v>2577731.91</v>
      </c>
      <c r="D53" s="26"/>
      <c r="E53" s="28"/>
      <c r="F53" s="28"/>
      <c r="G53" s="28">
        <v>2205899.2724184571</v>
      </c>
      <c r="H53" s="28"/>
      <c r="I53" s="28">
        <v>2293729.9008233282</v>
      </c>
      <c r="J53" s="28"/>
      <c r="K53" s="28">
        <v>2400050.0818269891</v>
      </c>
    </row>
    <row r="54" spans="1:11" x14ac:dyDescent="0.35">
      <c r="A54" s="21" t="s">
        <v>113</v>
      </c>
      <c r="B54" s="25" t="s">
        <v>114</v>
      </c>
      <c r="C54" s="26">
        <v>346445.68</v>
      </c>
      <c r="D54" s="26"/>
      <c r="E54" s="28"/>
      <c r="F54" s="28"/>
      <c r="G54" s="28">
        <v>367585.02228552976</v>
      </c>
      <c r="H54" s="28"/>
      <c r="I54" s="28">
        <v>378452.69561205083</v>
      </c>
      <c r="J54" s="28"/>
      <c r="K54" s="28">
        <v>391502.60926839814</v>
      </c>
    </row>
    <row r="55" spans="1:11" x14ac:dyDescent="0.35">
      <c r="A55" s="21" t="s">
        <v>115</v>
      </c>
      <c r="B55" s="25" t="s">
        <v>116</v>
      </c>
      <c r="C55" s="26">
        <v>28022.15</v>
      </c>
      <c r="D55" s="26"/>
      <c r="E55" s="28"/>
      <c r="F55" s="28"/>
      <c r="G55" s="28">
        <v>0</v>
      </c>
      <c r="H55" s="28"/>
      <c r="I55" s="28">
        <v>0</v>
      </c>
      <c r="J55" s="28"/>
      <c r="K55" s="28">
        <v>0</v>
      </c>
    </row>
    <row r="56" spans="1:11" x14ac:dyDescent="0.35">
      <c r="A56" s="21" t="s">
        <v>117</v>
      </c>
      <c r="B56" s="25" t="s">
        <v>118</v>
      </c>
      <c r="C56" s="26">
        <v>399.94</v>
      </c>
      <c r="D56" s="26"/>
      <c r="E56" s="28"/>
      <c r="F56" s="28"/>
      <c r="G56" s="28">
        <v>0</v>
      </c>
      <c r="H56" s="28"/>
      <c r="I56" s="28">
        <v>0</v>
      </c>
      <c r="J56" s="28"/>
      <c r="K56" s="28">
        <v>0</v>
      </c>
    </row>
    <row r="57" spans="1:11" x14ac:dyDescent="0.35">
      <c r="A57" s="21" t="s">
        <v>119</v>
      </c>
      <c r="B57" s="25" t="s">
        <v>120</v>
      </c>
      <c r="C57" s="26">
        <v>0</v>
      </c>
      <c r="D57" s="26"/>
      <c r="E57" s="28"/>
      <c r="F57" s="28"/>
      <c r="G57" s="28">
        <v>0</v>
      </c>
      <c r="H57" s="28"/>
      <c r="I57" s="28">
        <v>0</v>
      </c>
      <c r="J57" s="28"/>
      <c r="K57" s="28">
        <v>0</v>
      </c>
    </row>
    <row r="58" spans="1:11" x14ac:dyDescent="0.35">
      <c r="A58" s="21" t="s">
        <v>121</v>
      </c>
      <c r="B58" s="25" t="s">
        <v>122</v>
      </c>
      <c r="C58" s="26">
        <v>83896.63</v>
      </c>
      <c r="D58" s="26"/>
      <c r="E58" s="28"/>
      <c r="F58" s="28"/>
      <c r="G58" s="28">
        <v>103397.240201992</v>
      </c>
      <c r="H58" s="28"/>
      <c r="I58" s="28">
        <v>105176.57323849735</v>
      </c>
      <c r="J58" s="28"/>
      <c r="K58" s="28">
        <v>107000.30053036677</v>
      </c>
    </row>
    <row r="59" spans="1:11" x14ac:dyDescent="0.35">
      <c r="A59" s="21" t="s">
        <v>123</v>
      </c>
      <c r="B59" s="25" t="s">
        <v>124</v>
      </c>
      <c r="C59" s="26">
        <v>3319678.23</v>
      </c>
      <c r="D59" s="26"/>
      <c r="E59" s="28"/>
      <c r="F59" s="28"/>
      <c r="G59" s="28">
        <v>2251977.8004170442</v>
      </c>
      <c r="H59" s="28"/>
      <c r="I59" s="28">
        <v>2339682.9677280691</v>
      </c>
      <c r="J59" s="28"/>
      <c r="K59" s="28">
        <v>2441644.2566982992</v>
      </c>
    </row>
    <row r="60" spans="1:11" x14ac:dyDescent="0.35">
      <c r="A60" s="21" t="s">
        <v>125</v>
      </c>
      <c r="B60" s="25" t="s">
        <v>126</v>
      </c>
      <c r="C60" s="26">
        <v>7856334.71</v>
      </c>
      <c r="D60" s="26"/>
      <c r="E60" s="28"/>
      <c r="F60" s="28"/>
      <c r="G60" s="28">
        <v>7974570.4904637821</v>
      </c>
      <c r="H60" s="28"/>
      <c r="I60" s="28">
        <v>8126772.0383750722</v>
      </c>
      <c r="J60" s="28"/>
      <c r="K60" s="28">
        <v>8286035.1122873649</v>
      </c>
    </row>
    <row r="61" spans="1:11" x14ac:dyDescent="0.35">
      <c r="A61" s="21" t="s">
        <v>127</v>
      </c>
      <c r="B61" s="25" t="s">
        <v>128</v>
      </c>
      <c r="C61" s="26">
        <v>8592.01</v>
      </c>
      <c r="D61" s="26"/>
      <c r="E61" s="28"/>
      <c r="F61" s="28"/>
      <c r="G61" s="28">
        <v>5879.405857787654</v>
      </c>
      <c r="H61" s="28"/>
      <c r="I61" s="28">
        <v>6095.0736036883745</v>
      </c>
      <c r="J61" s="28"/>
      <c r="K61" s="28">
        <v>6358.745072316804</v>
      </c>
    </row>
    <row r="62" spans="1:11" x14ac:dyDescent="0.35">
      <c r="A62" s="21" t="s">
        <v>129</v>
      </c>
      <c r="B62" s="25" t="s">
        <v>130</v>
      </c>
      <c r="C62" s="26">
        <v>82033.490000000005</v>
      </c>
      <c r="D62" s="26"/>
      <c r="E62" s="28"/>
      <c r="F62" s="28"/>
      <c r="G62" s="28">
        <v>76485.523678944577</v>
      </c>
      <c r="H62" s="28"/>
      <c r="I62" s="28">
        <v>80802.389499050943</v>
      </c>
      <c r="J62" s="28"/>
      <c r="K62" s="28">
        <v>85882.567494813818</v>
      </c>
    </row>
    <row r="63" spans="1:11" x14ac:dyDescent="0.35">
      <c r="A63" s="21" t="s">
        <v>131</v>
      </c>
      <c r="B63" s="29" t="s">
        <v>132</v>
      </c>
      <c r="C63" s="26">
        <v>24911099.109999999</v>
      </c>
      <c r="D63" s="26"/>
      <c r="E63" s="30"/>
      <c r="F63" s="31"/>
      <c r="G63" s="30">
        <f>SUM(G42:G62)</f>
        <v>28930300.797667202</v>
      </c>
      <c r="H63" s="31"/>
      <c r="I63" s="30">
        <f>SUM(I42:I62)</f>
        <v>29785879.345089685</v>
      </c>
      <c r="J63" s="31"/>
      <c r="K63" s="30">
        <f>SUM(K42:K62)</f>
        <v>30952249.656728741</v>
      </c>
    </row>
    <row r="64" spans="1:11" x14ac:dyDescent="0.35">
      <c r="A64" s="23" t="s">
        <v>133</v>
      </c>
      <c r="C64" s="26"/>
      <c r="D64" s="26"/>
    </row>
    <row r="65" spans="1:11" x14ac:dyDescent="0.35">
      <c r="A65" s="21" t="s">
        <v>134</v>
      </c>
      <c r="B65" s="25" t="s">
        <v>135</v>
      </c>
      <c r="C65" s="26">
        <v>2152726.33</v>
      </c>
      <c r="D65" s="26"/>
      <c r="E65" s="28"/>
      <c r="F65" s="28"/>
      <c r="G65" s="28">
        <v>6959018.5850119675</v>
      </c>
      <c r="H65" s="28"/>
      <c r="I65" s="28">
        <v>7164738.3865458025</v>
      </c>
      <c r="J65" s="28"/>
      <c r="K65" s="28">
        <v>7991645.2866776306</v>
      </c>
    </row>
    <row r="66" spans="1:11" x14ac:dyDescent="0.35">
      <c r="A66" s="21" t="s">
        <v>136</v>
      </c>
      <c r="B66" s="25" t="s">
        <v>137</v>
      </c>
      <c r="C66" s="26">
        <v>1611437.77</v>
      </c>
      <c r="D66" s="26"/>
      <c r="E66" s="28"/>
      <c r="F66" s="28"/>
      <c r="G66" s="28">
        <v>1741745.0946712133</v>
      </c>
      <c r="H66" s="28"/>
      <c r="I66" s="28">
        <v>1824949.9423831166</v>
      </c>
      <c r="J66" s="28"/>
      <c r="K66" s="28">
        <v>1919837.2923551076</v>
      </c>
    </row>
    <row r="67" spans="1:11" x14ac:dyDescent="0.35">
      <c r="A67" s="21" t="s">
        <v>138</v>
      </c>
      <c r="B67" s="25" t="s">
        <v>139</v>
      </c>
      <c r="C67" s="26">
        <v>1767381.01</v>
      </c>
      <c r="D67" s="26"/>
      <c r="E67" s="28"/>
      <c r="F67" s="28"/>
      <c r="G67" s="28">
        <v>2052923.7735160231</v>
      </c>
      <c r="H67" s="28"/>
      <c r="I67" s="28">
        <v>2119148.7720631142</v>
      </c>
      <c r="J67" s="28"/>
      <c r="K67" s="28">
        <v>2193010.8517665621</v>
      </c>
    </row>
    <row r="68" spans="1:11" x14ac:dyDescent="0.35">
      <c r="A68" s="21" t="s">
        <v>140</v>
      </c>
      <c r="B68" s="25" t="s">
        <v>141</v>
      </c>
      <c r="C68" s="26">
        <v>2389062.8199999998</v>
      </c>
      <c r="D68" s="26"/>
      <c r="E68" s="28"/>
      <c r="F68" s="28"/>
      <c r="G68" s="28">
        <v>3826189.3878070996</v>
      </c>
      <c r="H68" s="28"/>
      <c r="I68" s="28">
        <v>3941866.3748375792</v>
      </c>
      <c r="J68" s="28"/>
      <c r="K68" s="28">
        <v>4070419.7890836261</v>
      </c>
    </row>
    <row r="69" spans="1:11" x14ac:dyDescent="0.35">
      <c r="A69" s="21" t="s">
        <v>142</v>
      </c>
      <c r="B69" s="25" t="s">
        <v>143</v>
      </c>
      <c r="C69" s="26">
        <v>4620968.34</v>
      </c>
      <c r="D69" s="26"/>
      <c r="E69" s="28"/>
      <c r="F69" s="28"/>
      <c r="G69" s="28">
        <v>4515313.4801130798</v>
      </c>
      <c r="H69" s="28"/>
      <c r="I69" s="28">
        <v>4587256.1287418827</v>
      </c>
      <c r="J69" s="28"/>
      <c r="K69" s="28">
        <v>4661328.4853491876</v>
      </c>
    </row>
    <row r="70" spans="1:11" x14ac:dyDescent="0.35">
      <c r="A70" s="21" t="s">
        <v>144</v>
      </c>
      <c r="B70" s="25" t="s">
        <v>145</v>
      </c>
      <c r="C70" s="26">
        <v>0</v>
      </c>
      <c r="D70" s="26"/>
      <c r="E70" s="28"/>
      <c r="F70" s="28"/>
      <c r="G70" s="28">
        <v>175000</v>
      </c>
      <c r="H70" s="28"/>
      <c r="I70" s="28">
        <v>178500</v>
      </c>
      <c r="J70" s="28"/>
      <c r="K70" s="28">
        <v>182070</v>
      </c>
    </row>
    <row r="71" spans="1:11" x14ac:dyDescent="0.35">
      <c r="A71" s="21" t="s">
        <v>146</v>
      </c>
      <c r="B71" s="25" t="s">
        <v>147</v>
      </c>
      <c r="C71" s="26">
        <v>1722250.7</v>
      </c>
      <c r="D71" s="26"/>
      <c r="E71" s="28"/>
      <c r="F71" s="28"/>
      <c r="G71" s="28">
        <v>4035928.2351313042</v>
      </c>
      <c r="H71" s="28"/>
      <c r="I71" s="28">
        <v>4179685.4430243201</v>
      </c>
      <c r="J71" s="28"/>
      <c r="K71" s="28">
        <v>4335635.3512943862</v>
      </c>
    </row>
    <row r="72" spans="1:11" x14ac:dyDescent="0.35">
      <c r="A72" s="21" t="s">
        <v>148</v>
      </c>
      <c r="B72" s="25" t="s">
        <v>149</v>
      </c>
      <c r="C72" s="26">
        <v>4265836.38</v>
      </c>
      <c r="D72" s="26"/>
      <c r="E72" s="28"/>
      <c r="F72" s="28"/>
      <c r="G72" s="28">
        <v>3428289.8500013249</v>
      </c>
      <c r="H72" s="28"/>
      <c r="I72" s="28">
        <v>3594565.940377811</v>
      </c>
      <c r="J72" s="28"/>
      <c r="K72" s="28">
        <v>3789542.836975398</v>
      </c>
    </row>
    <row r="73" spans="1:11" x14ac:dyDescent="0.35">
      <c r="A73" s="21" t="s">
        <v>150</v>
      </c>
      <c r="B73" s="25" t="s">
        <v>151</v>
      </c>
      <c r="C73" s="26">
        <v>9063037.1099999994</v>
      </c>
      <c r="D73" s="26"/>
      <c r="E73" s="28"/>
      <c r="F73" s="28"/>
      <c r="G73" s="28">
        <v>12392680.62263912</v>
      </c>
      <c r="H73" s="28"/>
      <c r="I73" s="28">
        <v>13133226.679752549</v>
      </c>
      <c r="J73" s="28"/>
      <c r="K73" s="28">
        <v>14180119.032720279</v>
      </c>
    </row>
    <row r="74" spans="1:11" x14ac:dyDescent="0.35">
      <c r="A74" s="21" t="s">
        <v>152</v>
      </c>
      <c r="B74" s="25" t="s">
        <v>153</v>
      </c>
      <c r="C74" s="26">
        <v>1318534.31</v>
      </c>
      <c r="D74" s="26"/>
      <c r="E74" s="28"/>
      <c r="F74" s="28"/>
      <c r="G74" s="28">
        <v>1382460.6739011249</v>
      </c>
      <c r="H74" s="28"/>
      <c r="I74" s="28">
        <v>1391929.3602309199</v>
      </c>
      <c r="J74" s="28"/>
      <c r="K74" s="28">
        <v>1402265.5672566846</v>
      </c>
    </row>
    <row r="75" spans="1:11" x14ac:dyDescent="0.35">
      <c r="A75" s="21" t="s">
        <v>154</v>
      </c>
      <c r="B75" s="25" t="s">
        <v>155</v>
      </c>
      <c r="C75" s="26">
        <v>462456.04</v>
      </c>
      <c r="D75" s="26"/>
      <c r="E75" s="28"/>
      <c r="F75" s="28"/>
      <c r="G75" s="28">
        <v>577058.60451378347</v>
      </c>
      <c r="H75" s="28"/>
      <c r="I75" s="28">
        <v>587585.02296444273</v>
      </c>
      <c r="J75" s="28"/>
      <c r="K75" s="28">
        <v>598441.25027334411</v>
      </c>
    </row>
    <row r="76" spans="1:11" x14ac:dyDescent="0.35">
      <c r="A76" s="21" t="s">
        <v>156</v>
      </c>
      <c r="B76" s="25" t="s">
        <v>157</v>
      </c>
      <c r="C76" s="26">
        <v>0</v>
      </c>
      <c r="D76" s="26"/>
      <c r="E76" s="28"/>
      <c r="F76" s="28"/>
      <c r="G76" s="28">
        <v>0</v>
      </c>
      <c r="H76" s="28"/>
      <c r="I76" s="28">
        <v>0</v>
      </c>
      <c r="J76" s="28"/>
      <c r="K76" s="28">
        <v>0</v>
      </c>
    </row>
    <row r="77" spans="1:11" x14ac:dyDescent="0.35">
      <c r="A77" s="21" t="s">
        <v>158</v>
      </c>
      <c r="B77" s="25" t="s">
        <v>159</v>
      </c>
      <c r="C77" s="26">
        <v>2965445.66</v>
      </c>
      <c r="D77" s="26"/>
      <c r="E77" s="28"/>
      <c r="F77" s="28"/>
      <c r="G77" s="28">
        <v>2371462.9841537857</v>
      </c>
      <c r="H77" s="28"/>
      <c r="I77" s="28">
        <v>2454504.2265761034</v>
      </c>
      <c r="J77" s="28"/>
      <c r="K77" s="28">
        <v>2550342.5465966067</v>
      </c>
    </row>
    <row r="78" spans="1:11" x14ac:dyDescent="0.35">
      <c r="A78" s="21" t="s">
        <v>160</v>
      </c>
      <c r="B78" s="25" t="s">
        <v>161</v>
      </c>
      <c r="C78" s="26">
        <v>41787295.240000002</v>
      </c>
      <c r="D78" s="26"/>
      <c r="E78" s="28"/>
      <c r="F78" s="28"/>
      <c r="G78" s="28">
        <v>42715325.179466218</v>
      </c>
      <c r="H78" s="28"/>
      <c r="I78" s="28">
        <v>43531752.820746489</v>
      </c>
      <c r="J78" s="28"/>
      <c r="K78" s="28">
        <v>44407754.410832524</v>
      </c>
    </row>
    <row r="79" spans="1:11" x14ac:dyDescent="0.35">
      <c r="A79" s="21" t="s">
        <v>162</v>
      </c>
      <c r="B79" s="25" t="s">
        <v>163</v>
      </c>
      <c r="C79" s="26">
        <v>12184624.029999999</v>
      </c>
      <c r="D79" s="26"/>
      <c r="E79" s="28"/>
      <c r="F79" s="28"/>
      <c r="G79" s="28">
        <v>9193367.6026634816</v>
      </c>
      <c r="H79" s="28"/>
      <c r="I79" s="28">
        <v>9469623.8448790256</v>
      </c>
      <c r="J79" s="28"/>
      <c r="K79" s="28">
        <v>9771060.6132060122</v>
      </c>
    </row>
    <row r="80" spans="1:11" x14ac:dyDescent="0.35">
      <c r="A80" s="21" t="s">
        <v>164</v>
      </c>
      <c r="B80" s="25" t="s">
        <v>165</v>
      </c>
      <c r="C80" s="26">
        <v>89958.77</v>
      </c>
      <c r="D80" s="26"/>
      <c r="E80" s="28"/>
      <c r="F80" s="28"/>
      <c r="G80" s="28">
        <v>100194.86175729299</v>
      </c>
      <c r="H80" s="28"/>
      <c r="I80" s="28">
        <v>104066.56013959613</v>
      </c>
      <c r="J80" s="28"/>
      <c r="K80" s="28">
        <v>108418.3071979399</v>
      </c>
    </row>
    <row r="81" spans="1:11" x14ac:dyDescent="0.35">
      <c r="A81" s="21" t="s">
        <v>166</v>
      </c>
      <c r="B81" s="25" t="s">
        <v>167</v>
      </c>
      <c r="C81" s="26">
        <v>2605249.62</v>
      </c>
      <c r="D81" s="26"/>
      <c r="E81" s="28"/>
      <c r="F81" s="28"/>
      <c r="G81" s="28">
        <v>2233401.0310230614</v>
      </c>
      <c r="H81" s="28"/>
      <c r="I81" s="28">
        <v>2284502.7713549472</v>
      </c>
      <c r="J81" s="28"/>
      <c r="K81" s="28">
        <v>2339074.0348181482</v>
      </c>
    </row>
    <row r="82" spans="1:11" x14ac:dyDescent="0.35">
      <c r="A82" s="21" t="s">
        <v>168</v>
      </c>
      <c r="B82" s="25" t="s">
        <v>169</v>
      </c>
      <c r="C82" s="26">
        <v>644770.51</v>
      </c>
      <c r="D82" s="26"/>
      <c r="E82" s="28"/>
      <c r="F82" s="28"/>
      <c r="G82" s="28">
        <v>659304.5147130501</v>
      </c>
      <c r="H82" s="28"/>
      <c r="I82" s="28">
        <v>687757.2539912127</v>
      </c>
      <c r="J82" s="28"/>
      <c r="K82" s="28">
        <v>720550.25092215522</v>
      </c>
    </row>
    <row r="83" spans="1:11" x14ac:dyDescent="0.35">
      <c r="A83" s="21" t="s">
        <v>170</v>
      </c>
      <c r="B83" s="29" t="s">
        <v>171</v>
      </c>
      <c r="C83" s="26">
        <v>89651034.640000001</v>
      </c>
      <c r="D83" s="26"/>
      <c r="E83" s="30"/>
      <c r="F83" s="31"/>
      <c r="G83" s="30">
        <f>SUM(G65:G82)</f>
        <v>98359664.481082931</v>
      </c>
      <c r="H83" s="31"/>
      <c r="I83" s="30">
        <f>SUM(I65:I82)</f>
        <v>101235659.52860892</v>
      </c>
      <c r="J83" s="31"/>
      <c r="K83" s="30">
        <f>SUM(K65:K82)</f>
        <v>105221515.9073256</v>
      </c>
    </row>
    <row r="84" spans="1:11" x14ac:dyDescent="0.35">
      <c r="A84" s="23" t="s">
        <v>172</v>
      </c>
      <c r="B84" s="21"/>
      <c r="C84" s="26"/>
      <c r="D84" s="26"/>
    </row>
    <row r="85" spans="1:11" x14ac:dyDescent="0.35">
      <c r="A85" s="21" t="s">
        <v>173</v>
      </c>
      <c r="B85" s="25" t="s">
        <v>174</v>
      </c>
      <c r="C85" s="26">
        <v>127987.68</v>
      </c>
      <c r="D85" s="26"/>
      <c r="E85" s="28"/>
      <c r="F85" s="28"/>
      <c r="G85" s="28">
        <v>174936.82277209644</v>
      </c>
      <c r="H85" s="28"/>
      <c r="I85" s="28">
        <v>181731.99273794156</v>
      </c>
      <c r="J85" s="28"/>
      <c r="K85" s="28">
        <v>189732.7153583341</v>
      </c>
    </row>
    <row r="86" spans="1:11" x14ac:dyDescent="0.35">
      <c r="A86" s="21" t="s">
        <v>175</v>
      </c>
      <c r="B86" s="25" t="s">
        <v>176</v>
      </c>
      <c r="C86" s="26">
        <v>12059489.810000001</v>
      </c>
      <c r="D86" s="26"/>
      <c r="E86" s="32"/>
      <c r="F86" s="32"/>
      <c r="G86" s="32">
        <v>13387421.736581303</v>
      </c>
      <c r="H86" s="32"/>
      <c r="I86" s="32">
        <v>13632491.122207856</v>
      </c>
      <c r="J86" s="32"/>
      <c r="K86" s="32">
        <v>13883378.879961118</v>
      </c>
    </row>
    <row r="87" spans="1:11" x14ac:dyDescent="0.35">
      <c r="A87" s="21" t="s">
        <v>177</v>
      </c>
      <c r="B87" s="25" t="s">
        <v>178</v>
      </c>
      <c r="C87" s="26">
        <v>21911692.530000001</v>
      </c>
      <c r="D87" s="26"/>
      <c r="E87" s="32"/>
      <c r="F87" s="32"/>
      <c r="G87" s="32">
        <v>24081118.979192119</v>
      </c>
      <c r="H87" s="32"/>
      <c r="I87" s="32">
        <v>24878459.364733528</v>
      </c>
      <c r="J87" s="32"/>
      <c r="K87" s="32">
        <v>25307099.262668546</v>
      </c>
    </row>
    <row r="88" spans="1:11" x14ac:dyDescent="0.35">
      <c r="A88" s="21" t="s">
        <v>179</v>
      </c>
      <c r="B88" s="25" t="s">
        <v>180</v>
      </c>
      <c r="C88" s="26">
        <v>19909234.100000001</v>
      </c>
      <c r="D88" s="26"/>
      <c r="E88" s="28"/>
      <c r="F88" s="28"/>
      <c r="G88" s="28">
        <v>14936533.44339209</v>
      </c>
      <c r="H88" s="28"/>
      <c r="I88" s="28">
        <v>15094453.589645401</v>
      </c>
      <c r="J88" s="28"/>
      <c r="K88" s="28">
        <v>15142828.474933868</v>
      </c>
    </row>
    <row r="89" spans="1:11" x14ac:dyDescent="0.35">
      <c r="A89" s="21" t="s">
        <v>181</v>
      </c>
      <c r="B89" s="25" t="s">
        <v>182</v>
      </c>
      <c r="C89" s="33">
        <v>0</v>
      </c>
      <c r="D89" s="33"/>
      <c r="E89" s="34"/>
      <c r="F89" s="34"/>
      <c r="G89" s="34">
        <v>0</v>
      </c>
      <c r="H89" s="34"/>
      <c r="I89" s="34">
        <v>0</v>
      </c>
      <c r="J89" s="34"/>
      <c r="K89" s="34">
        <v>0</v>
      </c>
    </row>
    <row r="90" spans="1:11" x14ac:dyDescent="0.35">
      <c r="A90" s="21" t="s">
        <v>183</v>
      </c>
      <c r="B90" s="29" t="s">
        <v>184</v>
      </c>
      <c r="C90" s="26">
        <v>54008404.120000005</v>
      </c>
      <c r="D90" s="26"/>
      <c r="E90" s="31"/>
      <c r="F90" s="31"/>
      <c r="G90" s="31">
        <f>SUM(G85:G89)</f>
        <v>52580010.98193761</v>
      </c>
      <c r="H90" s="31"/>
      <c r="I90" s="31">
        <f>SUM(I85:I89)</f>
        <v>53787136.069324724</v>
      </c>
      <c r="J90" s="31"/>
      <c r="K90" s="31">
        <f>SUM(K85:K89)</f>
        <v>54523039.33292187</v>
      </c>
    </row>
    <row r="91" spans="1:11" x14ac:dyDescent="0.35">
      <c r="A91" s="23" t="s">
        <v>185</v>
      </c>
      <c r="B91" s="21"/>
      <c r="C91" s="26"/>
      <c r="D91" s="26"/>
    </row>
    <row r="92" spans="1:11" x14ac:dyDescent="0.35">
      <c r="A92" s="21" t="s">
        <v>186</v>
      </c>
      <c r="B92" s="25" t="s">
        <v>187</v>
      </c>
      <c r="C92" s="26">
        <v>23042437.940000001</v>
      </c>
      <c r="D92" s="26"/>
      <c r="E92" s="28"/>
      <c r="F92" s="28"/>
      <c r="G92" s="28">
        <v>8617590.4118250925</v>
      </c>
      <c r="H92" s="28"/>
      <c r="I92" s="28">
        <v>9493893.3432965521</v>
      </c>
      <c r="J92" s="28"/>
      <c r="K92" s="28">
        <v>12037521.983095506</v>
      </c>
    </row>
    <row r="93" spans="1:11" x14ac:dyDescent="0.35">
      <c r="A93" s="21" t="s">
        <v>188</v>
      </c>
      <c r="B93" s="25" t="s">
        <v>189</v>
      </c>
      <c r="C93" s="26">
        <v>2282585.9699999997</v>
      </c>
      <c r="D93" s="26"/>
      <c r="E93" s="28"/>
      <c r="F93" s="28"/>
      <c r="G93" s="28">
        <v>1756441.3043554083</v>
      </c>
      <c r="H93" s="28"/>
      <c r="I93" s="28">
        <v>1809603.4540588781</v>
      </c>
      <c r="J93" s="28"/>
      <c r="K93" s="28">
        <v>1871930.1365205599</v>
      </c>
    </row>
    <row r="94" spans="1:11" x14ac:dyDescent="0.35">
      <c r="A94" s="21" t="s">
        <v>190</v>
      </c>
      <c r="B94" s="25" t="s">
        <v>191</v>
      </c>
      <c r="C94" s="26">
        <v>91.96</v>
      </c>
      <c r="D94" s="26"/>
      <c r="E94" s="28"/>
      <c r="F94" s="28"/>
      <c r="G94" s="28">
        <v>124.47170148481263</v>
      </c>
      <c r="H94" s="28"/>
      <c r="I94" s="28">
        <v>128.57983685767798</v>
      </c>
      <c r="J94" s="28"/>
      <c r="K94" s="28">
        <v>132.8317569685936</v>
      </c>
    </row>
    <row r="95" spans="1:11" x14ac:dyDescent="0.35">
      <c r="A95" s="21" t="s">
        <v>192</v>
      </c>
      <c r="B95" s="25" t="s">
        <v>193</v>
      </c>
      <c r="C95" s="26">
        <v>0</v>
      </c>
      <c r="D95" s="26"/>
      <c r="E95" s="28"/>
      <c r="F95" s="28"/>
      <c r="G95" s="28">
        <v>0</v>
      </c>
      <c r="H95" s="28"/>
      <c r="I95" s="28">
        <v>0</v>
      </c>
      <c r="J95" s="28"/>
      <c r="K95" s="28">
        <v>0</v>
      </c>
    </row>
    <row r="96" spans="1:11" x14ac:dyDescent="0.35">
      <c r="A96" s="21" t="s">
        <v>194</v>
      </c>
      <c r="B96" s="25" t="s">
        <v>195</v>
      </c>
      <c r="C96" s="26">
        <v>754309.8</v>
      </c>
      <c r="D96" s="26"/>
      <c r="E96" s="28"/>
      <c r="F96" s="28"/>
      <c r="G96" s="28">
        <v>840901.27867799357</v>
      </c>
      <c r="H96" s="28"/>
      <c r="I96" s="28">
        <v>879939.2267654466</v>
      </c>
      <c r="J96" s="28"/>
      <c r="K96" s="28">
        <v>906556.51044090779</v>
      </c>
    </row>
    <row r="97" spans="1:11" x14ac:dyDescent="0.35">
      <c r="A97" s="21" t="s">
        <v>196</v>
      </c>
      <c r="B97" s="25" t="s">
        <v>197</v>
      </c>
      <c r="C97" s="26">
        <v>0</v>
      </c>
      <c r="D97" s="26"/>
      <c r="E97" s="28"/>
      <c r="F97" s="28"/>
      <c r="G97" s="28">
        <v>0</v>
      </c>
      <c r="H97" s="28"/>
      <c r="I97" s="28">
        <v>0</v>
      </c>
      <c r="J97" s="28"/>
      <c r="K97" s="28">
        <v>0</v>
      </c>
    </row>
    <row r="98" spans="1:11" x14ac:dyDescent="0.35">
      <c r="A98" s="21" t="s">
        <v>198</v>
      </c>
      <c r="B98" s="25" t="s">
        <v>199</v>
      </c>
      <c r="C98" s="33">
        <v>0</v>
      </c>
      <c r="D98" s="33"/>
      <c r="E98" s="34"/>
      <c r="F98" s="34"/>
      <c r="G98" s="34">
        <v>0</v>
      </c>
      <c r="H98" s="34"/>
      <c r="I98" s="34">
        <v>0</v>
      </c>
      <c r="J98" s="34"/>
      <c r="K98" s="34">
        <v>0</v>
      </c>
    </row>
    <row r="99" spans="1:11" x14ac:dyDescent="0.35">
      <c r="A99" s="21" t="s">
        <v>200</v>
      </c>
      <c r="B99" s="29" t="s">
        <v>201</v>
      </c>
      <c r="C99" s="26">
        <v>26079425.670000002</v>
      </c>
      <c r="D99" s="26"/>
      <c r="E99" s="31"/>
      <c r="F99" s="31"/>
      <c r="G99" s="31">
        <f>SUM(G92:G98)</f>
        <v>11215057.46655998</v>
      </c>
      <c r="H99" s="31"/>
      <c r="I99" s="31">
        <f>SUM(I92:I98)</f>
        <v>12183564.603957735</v>
      </c>
      <c r="J99" s="31"/>
      <c r="K99" s="31">
        <f>SUM(K92:K98)</f>
        <v>14816141.461813942</v>
      </c>
    </row>
    <row r="100" spans="1:11" x14ac:dyDescent="0.35">
      <c r="A100" s="23" t="s">
        <v>202</v>
      </c>
      <c r="B100" s="21"/>
      <c r="C100" s="22"/>
      <c r="D100" s="22"/>
    </row>
    <row r="101" spans="1:11" x14ac:dyDescent="0.35">
      <c r="A101" s="21" t="s">
        <v>203</v>
      </c>
      <c r="B101" s="25" t="s">
        <v>204</v>
      </c>
      <c r="C101" s="26">
        <v>56080888.700000003</v>
      </c>
      <c r="D101" s="26"/>
      <c r="E101" s="28"/>
      <c r="F101" s="28"/>
      <c r="G101" s="28">
        <v>92900728.454546034</v>
      </c>
      <c r="H101" s="28"/>
      <c r="I101" s="28">
        <v>97629635.524839014</v>
      </c>
      <c r="J101" s="28"/>
      <c r="K101" s="28">
        <v>104558899.76385266</v>
      </c>
    </row>
    <row r="102" spans="1:11" x14ac:dyDescent="0.35">
      <c r="A102" s="21" t="s">
        <v>205</v>
      </c>
      <c r="B102" s="25" t="s">
        <v>206</v>
      </c>
      <c r="C102" s="26">
        <v>6399657.1199999992</v>
      </c>
      <c r="D102" s="26"/>
      <c r="E102" s="28"/>
      <c r="F102" s="28"/>
      <c r="G102" s="28">
        <v>8051078.0591462255</v>
      </c>
      <c r="H102" s="28"/>
      <c r="I102" s="28">
        <v>8134167.0718351742</v>
      </c>
      <c r="J102" s="28"/>
      <c r="K102" s="28">
        <v>8267953.0225333031</v>
      </c>
    </row>
    <row r="103" spans="1:11" x14ac:dyDescent="0.35">
      <c r="A103" s="21" t="s">
        <v>207</v>
      </c>
      <c r="B103" s="25" t="s">
        <v>208</v>
      </c>
      <c r="C103" s="26">
        <v>-23492438.649999999</v>
      </c>
      <c r="D103" s="26"/>
      <c r="E103" s="28"/>
      <c r="F103" s="28"/>
      <c r="G103" s="28">
        <v>-21712777.058226991</v>
      </c>
      <c r="H103" s="28"/>
      <c r="I103" s="28">
        <v>-21545764.487228684</v>
      </c>
      <c r="J103" s="28"/>
      <c r="K103" s="28">
        <v>-25451437.901856478</v>
      </c>
    </row>
    <row r="104" spans="1:11" x14ac:dyDescent="0.35">
      <c r="A104" s="21" t="s">
        <v>209</v>
      </c>
      <c r="B104" s="25" t="s">
        <v>210</v>
      </c>
      <c r="C104" s="26">
        <v>14683372.310000001</v>
      </c>
      <c r="D104" s="26"/>
      <c r="E104" s="28"/>
      <c r="F104" s="28"/>
      <c r="G104" s="28">
        <v>16331614.806836445</v>
      </c>
      <c r="H104" s="28"/>
      <c r="I104" s="28">
        <v>16070620.491060838</v>
      </c>
      <c r="J104" s="28"/>
      <c r="K104" s="28">
        <v>15999870.765584622</v>
      </c>
    </row>
    <row r="105" spans="1:11" x14ac:dyDescent="0.35">
      <c r="A105" s="21" t="s">
        <v>211</v>
      </c>
      <c r="B105" s="25" t="s">
        <v>212</v>
      </c>
      <c r="C105" s="26">
        <v>4863971.8599999994</v>
      </c>
      <c r="D105" s="26"/>
      <c r="E105" s="28"/>
      <c r="F105" s="28"/>
      <c r="G105" s="28">
        <v>4518025.8603957789</v>
      </c>
      <c r="H105" s="28"/>
      <c r="I105" s="28">
        <v>4547232.9874270782</v>
      </c>
      <c r="J105" s="28"/>
      <c r="K105" s="28">
        <v>4505802.2925301883</v>
      </c>
    </row>
    <row r="106" spans="1:11" x14ac:dyDescent="0.35">
      <c r="A106" s="21" t="s">
        <v>213</v>
      </c>
      <c r="B106" s="25" t="s">
        <v>214</v>
      </c>
      <c r="C106" s="26">
        <v>5657729.2000000002</v>
      </c>
      <c r="D106" s="26"/>
      <c r="E106" s="28"/>
      <c r="F106" s="28"/>
      <c r="G106" s="28">
        <v>7350527.663796965</v>
      </c>
      <c r="H106" s="28"/>
      <c r="I106" s="28">
        <v>7426203.8623033334</v>
      </c>
      <c r="J106" s="28"/>
      <c r="K106" s="28">
        <v>7290219.2955806851</v>
      </c>
    </row>
    <row r="107" spans="1:11" x14ac:dyDescent="0.35">
      <c r="A107" s="21" t="s">
        <v>215</v>
      </c>
      <c r="B107" s="25" t="s">
        <v>216</v>
      </c>
      <c r="C107" s="26">
        <v>34652826.090000004</v>
      </c>
      <c r="D107" t="s">
        <v>217</v>
      </c>
      <c r="E107" s="35"/>
      <c r="F107" s="35"/>
      <c r="G107" s="35">
        <v>32691554.496902946</v>
      </c>
      <c r="H107" s="35"/>
      <c r="I107" s="35">
        <v>33619183.970410533</v>
      </c>
      <c r="J107" s="35"/>
      <c r="K107" s="35">
        <v>34581760.895155542</v>
      </c>
    </row>
    <row r="108" spans="1:11" x14ac:dyDescent="0.35">
      <c r="A108" s="21" t="s">
        <v>218</v>
      </c>
      <c r="B108" s="25" t="s">
        <v>219</v>
      </c>
      <c r="C108" s="26">
        <v>8197506.5800000001</v>
      </c>
      <c r="D108" s="26"/>
      <c r="E108" s="35"/>
      <c r="F108" s="35"/>
      <c r="G108" s="35">
        <v>6447427.1702348348</v>
      </c>
      <c r="H108" s="35"/>
      <c r="I108" s="35">
        <v>6526711.9893164979</v>
      </c>
      <c r="J108" s="35"/>
      <c r="K108" s="35">
        <v>6521097.0795522779</v>
      </c>
    </row>
    <row r="109" spans="1:11" x14ac:dyDescent="0.35">
      <c r="A109" s="21" t="s">
        <v>220</v>
      </c>
      <c r="B109" s="25" t="s">
        <v>221</v>
      </c>
      <c r="C109" s="26">
        <v>3375.66</v>
      </c>
      <c r="D109" s="26"/>
      <c r="E109" s="28"/>
      <c r="F109" s="28"/>
      <c r="G109" s="28">
        <v>4124.3688934914144</v>
      </c>
      <c r="H109" s="28"/>
      <c r="I109" s="28">
        <v>3982.7667939408025</v>
      </c>
      <c r="J109" s="28"/>
      <c r="K109" s="28">
        <v>3328.0298145519077</v>
      </c>
    </row>
    <row r="110" spans="1:11" x14ac:dyDescent="0.35">
      <c r="A110" s="21" t="s">
        <v>222</v>
      </c>
      <c r="B110" s="25" t="s">
        <v>223</v>
      </c>
      <c r="C110" s="26">
        <v>6884448.3300000001</v>
      </c>
      <c r="D110" s="26"/>
      <c r="E110" s="28"/>
      <c r="F110" s="28"/>
      <c r="G110" s="28">
        <v>25103526.23874649</v>
      </c>
      <c r="H110" s="28"/>
      <c r="I110" s="28">
        <v>26809321.871550571</v>
      </c>
      <c r="J110" s="28"/>
      <c r="K110" s="28">
        <v>30396739.404593788</v>
      </c>
    </row>
    <row r="111" spans="1:11" x14ac:dyDescent="0.35">
      <c r="A111" s="21" t="s">
        <v>224</v>
      </c>
      <c r="B111" s="25" t="s">
        <v>225</v>
      </c>
      <c r="C111" s="26">
        <v>6513278.9100000001</v>
      </c>
      <c r="D111" s="26"/>
      <c r="E111" s="28"/>
      <c r="F111" s="28"/>
      <c r="G111" s="28">
        <v>5184683.8440044913</v>
      </c>
      <c r="H111" s="28"/>
      <c r="I111" s="28">
        <v>5388424.319966401</v>
      </c>
      <c r="J111" s="28"/>
      <c r="K111" s="28">
        <v>5208208.8083157968</v>
      </c>
    </row>
    <row r="112" spans="1:11" x14ac:dyDescent="0.35">
      <c r="A112" s="21" t="s">
        <v>226</v>
      </c>
      <c r="B112" s="25" t="s">
        <v>227</v>
      </c>
      <c r="C112" s="26">
        <v>0</v>
      </c>
      <c r="D112" s="26"/>
      <c r="E112" s="28"/>
      <c r="F112" s="28"/>
      <c r="G112" s="28">
        <v>0</v>
      </c>
      <c r="H112" s="28"/>
      <c r="I112" s="28">
        <v>0</v>
      </c>
      <c r="J112" s="28"/>
      <c r="K112" s="28">
        <v>0</v>
      </c>
    </row>
    <row r="113" spans="1:11" x14ac:dyDescent="0.35">
      <c r="A113" s="21" t="s">
        <v>228</v>
      </c>
      <c r="B113" s="25" t="s">
        <v>229</v>
      </c>
      <c r="C113" s="33">
        <v>15838532.720000001</v>
      </c>
      <c r="D113" s="36"/>
      <c r="E113" s="28"/>
      <c r="F113" s="28"/>
      <c r="G113" s="28">
        <v>20088745.030523859</v>
      </c>
      <c r="H113" s="28"/>
      <c r="I113" s="28">
        <v>20489973.308427893</v>
      </c>
      <c r="J113" s="28"/>
      <c r="K113" s="28">
        <v>20812817.954256848</v>
      </c>
    </row>
    <row r="114" spans="1:11" x14ac:dyDescent="0.35">
      <c r="A114" s="21" t="s">
        <v>230</v>
      </c>
      <c r="B114" s="29" t="s">
        <v>231</v>
      </c>
      <c r="C114" s="26">
        <v>136283148.83000001</v>
      </c>
      <c r="D114" s="26"/>
      <c r="E114" s="37"/>
      <c r="F114" s="31"/>
      <c r="G114" s="37">
        <f>SUM(G101:G113)</f>
        <v>196959258.93580058</v>
      </c>
      <c r="H114" s="31"/>
      <c r="I114" s="37">
        <f>SUM(I101:I113)</f>
        <v>205099693.67670259</v>
      </c>
      <c r="J114" s="31"/>
      <c r="K114" s="37">
        <f>SUM(K101:K113)</f>
        <v>212695259.40991372</v>
      </c>
    </row>
    <row r="115" spans="1:11" ht="16" thickBot="1" x14ac:dyDescent="0.4">
      <c r="A115" s="21" t="s">
        <v>232</v>
      </c>
      <c r="B115" s="29" t="s">
        <v>233</v>
      </c>
      <c r="C115" s="38">
        <v>528434012.11000013</v>
      </c>
      <c r="D115" s="38"/>
      <c r="E115" s="39"/>
      <c r="F115" s="40"/>
      <c r="G115" s="39">
        <f>SUM(G114,G99,G90,G83,G63,G40)</f>
        <v>483405896.73770654</v>
      </c>
      <c r="H115" s="40"/>
      <c r="I115" s="39">
        <f>SUM(I114,I99,I90,I83,I63,I40)</f>
        <v>496039521.42245787</v>
      </c>
      <c r="J115" s="40"/>
      <c r="K115" s="39">
        <f>SUM(K114,K99,K90,K83,K63,K40)</f>
        <v>514293005.38544315</v>
      </c>
    </row>
    <row r="116" spans="1:11" ht="15" thickTop="1" x14ac:dyDescent="0.35">
      <c r="A116" s="41"/>
      <c r="B116" s="21"/>
      <c r="C116" s="42"/>
      <c r="D116" s="36"/>
    </row>
    <row r="117" spans="1:11" x14ac:dyDescent="0.35">
      <c r="E117" s="44" t="s">
        <v>234</v>
      </c>
      <c r="F117" s="44"/>
      <c r="G117" s="45"/>
      <c r="H117" s="44"/>
      <c r="I117" s="45"/>
      <c r="J117" s="44"/>
      <c r="K117" s="45"/>
    </row>
    <row r="118" spans="1:11" x14ac:dyDescent="0.35">
      <c r="E118" s="28"/>
      <c r="F118" s="28"/>
      <c r="G118" s="28"/>
      <c r="H118" s="28"/>
      <c r="I118" s="28"/>
      <c r="J118" s="28"/>
      <c r="K118" s="28"/>
    </row>
    <row r="119" spans="1:11" x14ac:dyDescent="0.35">
      <c r="E119" s="46"/>
      <c r="G119" s="46"/>
      <c r="I119" s="46"/>
      <c r="K119" s="46"/>
    </row>
    <row r="121" spans="1:11" x14ac:dyDescent="0.35">
      <c r="E121" s="46"/>
      <c r="G121" s="46"/>
      <c r="I121" s="46"/>
      <c r="K121" s="46"/>
    </row>
  </sheetData>
  <printOptions horizontalCentered="1"/>
  <pageMargins left="0.45" right="0.45" top="0.75" bottom="1" header="0.3" footer="0.3"/>
  <pageSetup scale="95" firstPageNumber="2" fitToHeight="0" orientation="portrait" useFirstPageNumber="1" horizontalDpi="90" verticalDpi="90" r:id="rId1"/>
  <headerFooter>
    <oddFooter>&amp;R&amp;"Times New Roman,Regular"&amp;12Exh. SEF-17
Page &amp;P of 13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107"/>
  <sheetViews>
    <sheetView workbookViewId="0">
      <pane ySplit="5" topLeftCell="A83" activePane="bottomLeft" state="frozen"/>
      <selection activeCell="H108" sqref="H108"/>
      <selection pane="bottomLeft" activeCell="H108" sqref="H108"/>
    </sheetView>
  </sheetViews>
  <sheetFormatPr defaultRowHeight="14.5" outlineLevelCol="1" x14ac:dyDescent="0.35"/>
  <cols>
    <col min="1" max="1" width="53.81640625" style="43" bestFit="1" customWidth="1"/>
    <col min="2" max="2" width="33.54296875" style="24" hidden="1" customWidth="1" outlineLevel="1"/>
    <col min="3" max="3" width="13.1796875" style="43" hidden="1" customWidth="1" outlineLevel="1"/>
    <col min="4" max="4" width="12" hidden="1" customWidth="1" outlineLevel="1"/>
    <col min="5" max="5" width="14" hidden="1" customWidth="1" outlineLevel="1"/>
    <col min="6" max="6" width="1.7265625" customWidth="1" collapsed="1"/>
    <col min="7" max="7" width="14" bestFit="1" customWidth="1"/>
    <col min="8" max="8" width="1.7265625" customWidth="1"/>
    <col min="9" max="9" width="14" bestFit="1" customWidth="1"/>
    <col min="10" max="10" width="1.7265625" customWidth="1"/>
    <col min="11" max="11" width="14" bestFit="1" customWidth="1"/>
    <col min="12" max="12" width="14.26953125" bestFit="1" customWidth="1"/>
  </cols>
  <sheetData>
    <row r="1" spans="1:11" x14ac:dyDescent="0.35">
      <c r="A1" s="8" t="s">
        <v>18</v>
      </c>
      <c r="B1" s="9"/>
      <c r="C1" s="8"/>
      <c r="D1" s="10"/>
      <c r="E1" s="10"/>
      <c r="F1" s="10"/>
      <c r="G1" s="10"/>
      <c r="H1" s="10"/>
      <c r="I1" s="10"/>
      <c r="J1" s="10"/>
      <c r="K1" s="10"/>
    </row>
    <row r="2" spans="1:11" x14ac:dyDescent="0.35">
      <c r="A2" s="8" t="s">
        <v>19</v>
      </c>
      <c r="B2" s="9"/>
      <c r="C2" s="8"/>
      <c r="D2" s="10"/>
      <c r="E2" s="10"/>
      <c r="F2" s="10"/>
      <c r="G2" s="10"/>
      <c r="H2" s="10"/>
      <c r="I2" s="10"/>
      <c r="J2" s="10"/>
      <c r="K2" s="10"/>
    </row>
    <row r="3" spans="1:11" x14ac:dyDescent="0.35">
      <c r="A3" s="11" t="s">
        <v>235</v>
      </c>
      <c r="B3" s="9"/>
      <c r="C3" s="8"/>
      <c r="D3" s="10"/>
      <c r="E3" s="10"/>
      <c r="F3" s="10"/>
      <c r="G3" s="10"/>
      <c r="H3" s="10"/>
      <c r="I3" s="10"/>
      <c r="J3" s="10"/>
      <c r="K3" s="10"/>
    </row>
    <row r="4" spans="1:11" x14ac:dyDescent="0.35">
      <c r="A4" s="12"/>
      <c r="C4" s="12"/>
    </row>
    <row r="5" spans="1:11" x14ac:dyDescent="0.35">
      <c r="A5" s="14" t="s">
        <v>21</v>
      </c>
      <c r="B5" s="15" t="s">
        <v>22</v>
      </c>
      <c r="C5" s="16" t="s">
        <v>236</v>
      </c>
      <c r="E5" s="2"/>
      <c r="F5" s="2"/>
      <c r="G5" s="2">
        <v>2023</v>
      </c>
      <c r="H5" s="2"/>
      <c r="I5" s="2">
        <v>2024</v>
      </c>
      <c r="J5" s="2"/>
      <c r="K5" s="2">
        <v>2025</v>
      </c>
    </row>
    <row r="6" spans="1:11" x14ac:dyDescent="0.35">
      <c r="A6" s="17"/>
      <c r="B6" s="18">
        <v>0</v>
      </c>
      <c r="C6" s="19"/>
    </row>
    <row r="7" spans="1:11" x14ac:dyDescent="0.35">
      <c r="A7" s="20" t="s">
        <v>24</v>
      </c>
      <c r="B7" s="21"/>
      <c r="C7" s="22"/>
    </row>
    <row r="8" spans="1:11" x14ac:dyDescent="0.35">
      <c r="A8" s="21" t="s">
        <v>25</v>
      </c>
      <c r="B8" s="23"/>
      <c r="C8" s="22"/>
    </row>
    <row r="9" spans="1:11" x14ac:dyDescent="0.35">
      <c r="A9" s="23" t="s">
        <v>26</v>
      </c>
      <c r="C9" s="22"/>
    </row>
    <row r="10" spans="1:11" x14ac:dyDescent="0.35">
      <c r="A10" s="21" t="s">
        <v>237</v>
      </c>
      <c r="B10" s="25" t="s">
        <v>238</v>
      </c>
      <c r="C10" s="26">
        <v>0</v>
      </c>
      <c r="E10" s="47"/>
      <c r="F10" s="28"/>
      <c r="G10" s="47">
        <v>0</v>
      </c>
      <c r="H10" s="28"/>
      <c r="I10" s="47">
        <v>0</v>
      </c>
      <c r="J10" s="28"/>
      <c r="K10" s="47">
        <v>0</v>
      </c>
    </row>
    <row r="11" spans="1:11" x14ac:dyDescent="0.35">
      <c r="A11" s="21" t="s">
        <v>239</v>
      </c>
      <c r="B11" s="25" t="s">
        <v>240</v>
      </c>
      <c r="C11" s="26">
        <v>129321.22</v>
      </c>
      <c r="E11" s="28"/>
      <c r="F11" s="28"/>
      <c r="G11" s="28">
        <v>172956.66377654028</v>
      </c>
      <c r="H11" s="28"/>
      <c r="I11" s="28">
        <v>177342.99199621726</v>
      </c>
      <c r="J11" s="28"/>
      <c r="K11" s="28">
        <v>181887.27552152402</v>
      </c>
    </row>
    <row r="12" spans="1:11" x14ac:dyDescent="0.35">
      <c r="A12" s="21" t="s">
        <v>241</v>
      </c>
      <c r="B12" s="25" t="s">
        <v>242</v>
      </c>
      <c r="C12" s="26">
        <v>0</v>
      </c>
      <c r="E12" s="28"/>
      <c r="F12" s="28"/>
      <c r="G12" s="28">
        <v>0</v>
      </c>
      <c r="H12" s="28"/>
      <c r="I12" s="28">
        <v>0</v>
      </c>
      <c r="J12" s="28"/>
      <c r="K12" s="28">
        <v>0</v>
      </c>
    </row>
    <row r="13" spans="1:11" x14ac:dyDescent="0.35">
      <c r="A13" s="21" t="s">
        <v>243</v>
      </c>
      <c r="B13" s="25" t="s">
        <v>244</v>
      </c>
      <c r="C13" s="26">
        <v>0</v>
      </c>
      <c r="E13" s="28"/>
      <c r="F13" s="28"/>
      <c r="G13" s="28">
        <v>0</v>
      </c>
      <c r="H13" s="28"/>
      <c r="I13" s="28">
        <v>0</v>
      </c>
      <c r="J13" s="28"/>
      <c r="K13" s="28">
        <v>0</v>
      </c>
    </row>
    <row r="14" spans="1:11" x14ac:dyDescent="0.35">
      <c r="A14" s="21" t="s">
        <v>245</v>
      </c>
      <c r="B14" s="25" t="s">
        <v>246</v>
      </c>
      <c r="C14" s="26">
        <v>0</v>
      </c>
      <c r="E14" s="28"/>
      <c r="F14" s="28"/>
      <c r="G14" s="28">
        <v>0</v>
      </c>
      <c r="H14" s="28"/>
      <c r="I14" s="28">
        <v>0</v>
      </c>
      <c r="J14" s="28"/>
      <c r="K14" s="28">
        <v>0</v>
      </c>
    </row>
    <row r="15" spans="1:11" x14ac:dyDescent="0.35">
      <c r="A15" s="21" t="s">
        <v>247</v>
      </c>
      <c r="B15" s="25" t="s">
        <v>248</v>
      </c>
      <c r="C15" s="26">
        <v>10117.16</v>
      </c>
      <c r="E15" s="28"/>
      <c r="F15" s="28"/>
      <c r="G15" s="28">
        <v>10088.578761193989</v>
      </c>
      <c r="H15" s="28"/>
      <c r="I15" s="28">
        <v>10426.08892038928</v>
      </c>
      <c r="J15" s="28"/>
      <c r="K15" s="28">
        <v>10775.865183446342</v>
      </c>
    </row>
    <row r="16" spans="1:11" x14ac:dyDescent="0.35">
      <c r="A16" s="21" t="s">
        <v>249</v>
      </c>
      <c r="B16" s="25" t="s">
        <v>250</v>
      </c>
      <c r="C16" s="26">
        <v>0</v>
      </c>
      <c r="E16" s="28"/>
      <c r="F16" s="28"/>
      <c r="G16" s="28">
        <v>0</v>
      </c>
      <c r="H16" s="28"/>
      <c r="I16" s="28">
        <v>0</v>
      </c>
      <c r="J16" s="28"/>
      <c r="K16" s="28">
        <v>0</v>
      </c>
    </row>
    <row r="17" spans="1:11" x14ac:dyDescent="0.35">
      <c r="A17" s="21" t="s">
        <v>251</v>
      </c>
      <c r="B17" s="25" t="s">
        <v>252</v>
      </c>
      <c r="C17" s="26">
        <v>0</v>
      </c>
      <c r="E17" s="28"/>
      <c r="F17" s="28"/>
      <c r="G17" s="28">
        <v>0</v>
      </c>
      <c r="H17" s="28"/>
      <c r="I17" s="28">
        <v>0</v>
      </c>
      <c r="J17" s="28"/>
      <c r="K17" s="28">
        <v>0</v>
      </c>
    </row>
    <row r="18" spans="1:11" x14ac:dyDescent="0.35">
      <c r="A18" s="21" t="s">
        <v>253</v>
      </c>
      <c r="B18" s="25" t="s">
        <v>254</v>
      </c>
      <c r="C18" s="26">
        <v>2215558.13</v>
      </c>
      <c r="E18" s="28"/>
      <c r="F18" s="28"/>
      <c r="G18" s="28">
        <v>2154631.6230152315</v>
      </c>
      <c r="H18" s="28"/>
      <c r="I18" s="28">
        <v>2226625.2412125161</v>
      </c>
      <c r="J18" s="28"/>
      <c r="K18" s="28">
        <v>2301486.1186106503</v>
      </c>
    </row>
    <row r="19" spans="1:11" x14ac:dyDescent="0.35">
      <c r="A19" s="21" t="s">
        <v>255</v>
      </c>
      <c r="B19" s="25" t="s">
        <v>256</v>
      </c>
      <c r="C19" s="26">
        <v>-19265.02</v>
      </c>
      <c r="E19" s="28"/>
      <c r="F19" s="28"/>
      <c r="G19" s="28">
        <v>3205.8843386264616</v>
      </c>
      <c r="H19" s="28"/>
      <c r="I19" s="28">
        <v>3289.0499645367058</v>
      </c>
      <c r="J19" s="28"/>
      <c r="K19" s="28">
        <v>3374.8131903713047</v>
      </c>
    </row>
    <row r="20" spans="1:11" x14ac:dyDescent="0.35">
      <c r="A20" s="21" t="s">
        <v>257</v>
      </c>
      <c r="B20" s="25" t="s">
        <v>258</v>
      </c>
      <c r="C20" s="26">
        <v>588096.5</v>
      </c>
      <c r="E20" s="28"/>
      <c r="F20" s="28"/>
      <c r="G20" s="28">
        <v>873957.83644951787</v>
      </c>
      <c r="H20" s="28"/>
      <c r="I20" s="28">
        <v>917732.67935543007</v>
      </c>
      <c r="J20" s="28"/>
      <c r="K20" s="28">
        <v>973779.29900845094</v>
      </c>
    </row>
    <row r="21" spans="1:11" x14ac:dyDescent="0.35">
      <c r="A21" s="21" t="s">
        <v>259</v>
      </c>
      <c r="B21" s="25" t="s">
        <v>260</v>
      </c>
      <c r="C21" s="26">
        <v>169865.24</v>
      </c>
      <c r="E21" s="28"/>
      <c r="F21" s="28"/>
      <c r="G21" s="28">
        <v>170115.90171890872</v>
      </c>
      <c r="H21" s="28"/>
      <c r="I21" s="28">
        <v>173980.85142226677</v>
      </c>
      <c r="J21" s="28"/>
      <c r="K21" s="28">
        <v>177953.11284055206</v>
      </c>
    </row>
    <row r="22" spans="1:11" x14ac:dyDescent="0.35">
      <c r="A22" s="21" t="s">
        <v>261</v>
      </c>
      <c r="B22" s="25" t="s">
        <v>262</v>
      </c>
      <c r="C22" s="26">
        <v>0</v>
      </c>
      <c r="E22" s="28"/>
      <c r="F22" s="28"/>
      <c r="G22" s="28">
        <v>0</v>
      </c>
      <c r="H22" s="28"/>
      <c r="I22" s="28">
        <v>0</v>
      </c>
      <c r="J22" s="28"/>
      <c r="K22" s="28">
        <v>0</v>
      </c>
    </row>
    <row r="23" spans="1:11" x14ac:dyDescent="0.35">
      <c r="A23" s="21" t="s">
        <v>263</v>
      </c>
      <c r="B23" s="25" t="s">
        <v>264</v>
      </c>
      <c r="C23" s="26">
        <v>21937.71</v>
      </c>
      <c r="E23" s="28"/>
      <c r="F23" s="28"/>
      <c r="G23" s="28">
        <v>21970.0823917708</v>
      </c>
      <c r="H23" s="28"/>
      <c r="I23" s="28">
        <v>22469.23186906736</v>
      </c>
      <c r="J23" s="28"/>
      <c r="K23" s="28">
        <v>22982.240410653216</v>
      </c>
    </row>
    <row r="24" spans="1:11" x14ac:dyDescent="0.35">
      <c r="A24" s="21" t="s">
        <v>265</v>
      </c>
      <c r="B24" s="25" t="s">
        <v>266</v>
      </c>
      <c r="C24" s="26">
        <v>28429.83</v>
      </c>
      <c r="E24" s="28"/>
      <c r="F24" s="28"/>
      <c r="G24" s="28">
        <v>28471.782491610898</v>
      </c>
      <c r="H24" s="28"/>
      <c r="I24" s="28">
        <v>29118.647400670689</v>
      </c>
      <c r="J24" s="28"/>
      <c r="K24" s="28">
        <v>29783.472745970346</v>
      </c>
    </row>
    <row r="25" spans="1:11" x14ac:dyDescent="0.35">
      <c r="A25" s="21" t="s">
        <v>267</v>
      </c>
      <c r="B25" s="25" t="s">
        <v>268</v>
      </c>
      <c r="C25" s="26">
        <v>336244.66</v>
      </c>
      <c r="E25" s="28"/>
      <c r="F25" s="28"/>
      <c r="G25" s="28">
        <v>336740.83958594402</v>
      </c>
      <c r="H25" s="28"/>
      <c r="I25" s="28">
        <v>344391.42600917415</v>
      </c>
      <c r="J25" s="28"/>
      <c r="K25" s="28">
        <v>352254.43370882148</v>
      </c>
    </row>
    <row r="26" spans="1:11" x14ac:dyDescent="0.35">
      <c r="A26" s="21" t="s">
        <v>269</v>
      </c>
      <c r="B26" s="25" t="s">
        <v>270</v>
      </c>
      <c r="C26" s="26">
        <v>56732.32</v>
      </c>
      <c r="E26" s="28"/>
      <c r="F26" s="28"/>
      <c r="G26" s="28">
        <v>56816.037073892687</v>
      </c>
      <c r="H26" s="28"/>
      <c r="I26" s="28">
        <v>58106.86952057109</v>
      </c>
      <c r="J26" s="28"/>
      <c r="K26" s="28">
        <v>59433.542393171825</v>
      </c>
    </row>
    <row r="27" spans="1:11" x14ac:dyDescent="0.35">
      <c r="A27" s="21" t="s">
        <v>271</v>
      </c>
      <c r="B27" s="25" t="s">
        <v>272</v>
      </c>
      <c r="C27" s="26">
        <v>9825.39</v>
      </c>
      <c r="E27" s="28"/>
      <c r="F27" s="28"/>
      <c r="G27" s="28">
        <v>9839.8888412364322</v>
      </c>
      <c r="H27" s="28"/>
      <c r="I27" s="28">
        <v>10063.446281039167</v>
      </c>
      <c r="J27" s="28"/>
      <c r="K27" s="28">
        <v>10293.21087335132</v>
      </c>
    </row>
    <row r="28" spans="1:11" x14ac:dyDescent="0.35">
      <c r="A28" s="21" t="s">
        <v>273</v>
      </c>
      <c r="B28" s="25" t="s">
        <v>274</v>
      </c>
      <c r="C28" s="26">
        <v>0</v>
      </c>
      <c r="E28" s="28"/>
      <c r="F28" s="28"/>
      <c r="G28" s="28">
        <v>0</v>
      </c>
      <c r="H28" s="28"/>
      <c r="I28" s="28">
        <v>0</v>
      </c>
      <c r="J28" s="28"/>
      <c r="K28" s="28">
        <v>0</v>
      </c>
    </row>
    <row r="29" spans="1:11" x14ac:dyDescent="0.35">
      <c r="A29" s="21" t="s">
        <v>275</v>
      </c>
      <c r="B29" s="25" t="s">
        <v>276</v>
      </c>
      <c r="C29" s="26">
        <v>0</v>
      </c>
      <c r="E29" s="28"/>
      <c r="F29" s="28"/>
      <c r="G29" s="28">
        <v>0</v>
      </c>
      <c r="H29" s="28"/>
      <c r="I29" s="28">
        <v>0</v>
      </c>
      <c r="J29" s="28"/>
      <c r="K29" s="28">
        <v>0</v>
      </c>
    </row>
    <row r="30" spans="1:11" x14ac:dyDescent="0.35">
      <c r="A30" s="21" t="s">
        <v>277</v>
      </c>
      <c r="B30" s="25" t="s">
        <v>278</v>
      </c>
      <c r="C30" s="26">
        <v>60951.03</v>
      </c>
      <c r="E30" s="28"/>
      <c r="F30" s="28"/>
      <c r="G30" s="28">
        <v>64561.410011477521</v>
      </c>
      <c r="H30" s="28"/>
      <c r="I30" s="28">
        <v>66554.93902728612</v>
      </c>
      <c r="J30" s="28"/>
      <c r="K30" s="28">
        <v>68832.744603582731</v>
      </c>
    </row>
    <row r="31" spans="1:11" x14ac:dyDescent="0.35">
      <c r="A31" s="21" t="s">
        <v>279</v>
      </c>
      <c r="B31" s="25" t="s">
        <v>280</v>
      </c>
      <c r="C31" s="26">
        <v>21412.29</v>
      </c>
      <c r="E31" s="28"/>
      <c r="F31" s="28"/>
      <c r="G31" s="28">
        <v>21443.887055508072</v>
      </c>
      <c r="H31" s="28"/>
      <c r="I31" s="28">
        <v>21931.081633302307</v>
      </c>
      <c r="J31" s="28"/>
      <c r="K31" s="28">
        <v>22431.803343312757</v>
      </c>
    </row>
    <row r="32" spans="1:11" x14ac:dyDescent="0.35">
      <c r="A32" s="21" t="s">
        <v>281</v>
      </c>
      <c r="B32" s="25" t="s">
        <v>282</v>
      </c>
      <c r="C32" s="26">
        <v>0</v>
      </c>
      <c r="E32" s="28"/>
      <c r="F32" s="28"/>
      <c r="G32" s="28">
        <v>0</v>
      </c>
      <c r="H32" s="28"/>
      <c r="I32" s="28">
        <v>0</v>
      </c>
      <c r="J32" s="28"/>
      <c r="K32" s="28">
        <v>0</v>
      </c>
    </row>
    <row r="33" spans="1:11" x14ac:dyDescent="0.35">
      <c r="A33" s="21" t="s">
        <v>283</v>
      </c>
      <c r="B33" s="25" t="s">
        <v>284</v>
      </c>
      <c r="C33" s="26">
        <v>146942.65</v>
      </c>
      <c r="E33" s="28"/>
      <c r="F33" s="28"/>
      <c r="G33" s="28">
        <v>147159.48598851656</v>
      </c>
      <c r="H33" s="28"/>
      <c r="I33" s="28">
        <v>150502.87720574351</v>
      </c>
      <c r="J33" s="28"/>
      <c r="K33" s="28">
        <v>153939.09887943964</v>
      </c>
    </row>
    <row r="34" spans="1:11" x14ac:dyDescent="0.35">
      <c r="A34" s="21" t="s">
        <v>285</v>
      </c>
      <c r="B34" s="25" t="s">
        <v>286</v>
      </c>
      <c r="C34" s="26">
        <v>29283.63</v>
      </c>
      <c r="E34" s="28"/>
      <c r="F34" s="28"/>
      <c r="G34" s="28">
        <v>29326.842401970447</v>
      </c>
      <c r="H34" s="28"/>
      <c r="I34" s="28">
        <v>29993.133852073759</v>
      </c>
      <c r="J34" s="28"/>
      <c r="K34" s="28">
        <v>30677.925123297588</v>
      </c>
    </row>
    <row r="35" spans="1:11" x14ac:dyDescent="0.35">
      <c r="A35" s="21" t="s">
        <v>287</v>
      </c>
      <c r="B35" s="25" t="s">
        <v>288</v>
      </c>
      <c r="C35" s="26">
        <v>1573438.91</v>
      </c>
      <c r="E35" s="28"/>
      <c r="F35" s="28"/>
      <c r="G35" s="28">
        <v>1575760.7558454387</v>
      </c>
      <c r="H35" s="28"/>
      <c r="I35" s="28">
        <v>1611561.265993698</v>
      </c>
      <c r="J35" s="28"/>
      <c r="K35" s="28">
        <v>1648355.7901483858</v>
      </c>
    </row>
    <row r="36" spans="1:11" x14ac:dyDescent="0.35">
      <c r="A36" s="21" t="s">
        <v>289</v>
      </c>
      <c r="B36" s="25" t="s">
        <v>290</v>
      </c>
      <c r="C36" s="26">
        <v>7153.08</v>
      </c>
      <c r="E36" s="28"/>
      <c r="F36" s="28"/>
      <c r="G36" s="28">
        <v>7163.6354457656644</v>
      </c>
      <c r="H36" s="28"/>
      <c r="I36" s="28">
        <v>7326.3897233571033</v>
      </c>
      <c r="J36" s="28"/>
      <c r="K36" s="28">
        <v>7493.6629318481873</v>
      </c>
    </row>
    <row r="37" spans="1:11" x14ac:dyDescent="0.35">
      <c r="A37" s="21" t="s">
        <v>291</v>
      </c>
      <c r="B37" s="25" t="s">
        <v>292</v>
      </c>
      <c r="C37" s="26">
        <v>534097.1</v>
      </c>
      <c r="E37" s="28"/>
      <c r="F37" s="28"/>
      <c r="G37" s="28">
        <v>534885.2406293021</v>
      </c>
      <c r="H37" s="28"/>
      <c r="I37" s="28">
        <v>547037.57048919227</v>
      </c>
      <c r="J37" s="28"/>
      <c r="K37" s="28">
        <v>559527.31414685899</v>
      </c>
    </row>
    <row r="38" spans="1:11" x14ac:dyDescent="0.35">
      <c r="A38" s="21" t="s">
        <v>293</v>
      </c>
      <c r="B38" s="25" t="s">
        <v>294</v>
      </c>
      <c r="C38" s="26">
        <v>0</v>
      </c>
      <c r="E38" s="28"/>
      <c r="F38" s="28"/>
      <c r="G38" s="28">
        <v>0</v>
      </c>
      <c r="H38" s="28"/>
      <c r="I38" s="28">
        <v>0</v>
      </c>
      <c r="J38" s="28"/>
      <c r="K38" s="28">
        <v>0</v>
      </c>
    </row>
    <row r="39" spans="1:11" x14ac:dyDescent="0.35">
      <c r="A39" s="21" t="s">
        <v>295</v>
      </c>
      <c r="B39" s="25" t="s">
        <v>296</v>
      </c>
      <c r="C39" s="26">
        <v>6973.98</v>
      </c>
      <c r="E39" s="28"/>
      <c r="F39" s="28"/>
      <c r="G39" s="28">
        <v>6984.2711567689485</v>
      </c>
      <c r="H39" s="28"/>
      <c r="I39" s="28">
        <v>7142.9503658421227</v>
      </c>
      <c r="J39" s="28"/>
      <c r="K39" s="28">
        <v>7306.0353600757462</v>
      </c>
    </row>
    <row r="40" spans="1:11" x14ac:dyDescent="0.35">
      <c r="A40" s="21" t="s">
        <v>297</v>
      </c>
      <c r="B40" s="25" t="s">
        <v>298</v>
      </c>
      <c r="C40" s="26">
        <v>7069.21</v>
      </c>
      <c r="E40" s="28"/>
      <c r="F40" s="28"/>
      <c r="G40" s="28">
        <v>7079.6416829618984</v>
      </c>
      <c r="H40" s="28"/>
      <c r="I40" s="28">
        <v>7240.4876635314122</v>
      </c>
      <c r="J40" s="28"/>
      <c r="K40" s="28">
        <v>7405.7995904492227</v>
      </c>
    </row>
    <row r="41" spans="1:11" x14ac:dyDescent="0.35">
      <c r="A41" s="21" t="s">
        <v>299</v>
      </c>
      <c r="B41" s="25" t="s">
        <v>300</v>
      </c>
      <c r="C41" s="26">
        <v>793498.15</v>
      </c>
      <c r="E41" s="28"/>
      <c r="F41" s="28"/>
      <c r="G41" s="28">
        <v>1106048.24038805</v>
      </c>
      <c r="H41" s="28"/>
      <c r="I41" s="28">
        <v>1152402.0285680119</v>
      </c>
      <c r="J41" s="28"/>
      <c r="K41" s="28">
        <v>1208373.1022141429</v>
      </c>
    </row>
    <row r="42" spans="1:11" x14ac:dyDescent="0.35">
      <c r="A42" s="21" t="s">
        <v>301</v>
      </c>
      <c r="B42" s="25" t="s">
        <v>302</v>
      </c>
      <c r="C42" s="26">
        <v>0</v>
      </c>
      <c r="E42" s="28"/>
      <c r="F42" s="28"/>
      <c r="G42" s="28">
        <v>0</v>
      </c>
      <c r="H42" s="28"/>
      <c r="I42" s="28">
        <v>0</v>
      </c>
      <c r="J42" s="28"/>
      <c r="K42" s="28">
        <v>0</v>
      </c>
    </row>
    <row r="43" spans="1:11" x14ac:dyDescent="0.35">
      <c r="A43" s="21" t="s">
        <v>303</v>
      </c>
      <c r="B43" s="25" t="s">
        <v>304</v>
      </c>
      <c r="C43" s="26">
        <v>0</v>
      </c>
      <c r="E43" s="28"/>
      <c r="F43" s="28"/>
      <c r="G43" s="28">
        <v>0</v>
      </c>
      <c r="H43" s="28"/>
      <c r="I43" s="28">
        <v>0</v>
      </c>
      <c r="J43" s="28"/>
      <c r="K43" s="28">
        <v>0</v>
      </c>
    </row>
    <row r="44" spans="1:11" x14ac:dyDescent="0.35">
      <c r="A44" s="21" t="s">
        <v>305</v>
      </c>
      <c r="B44" s="25" t="s">
        <v>306</v>
      </c>
      <c r="C44" s="26">
        <v>0</v>
      </c>
      <c r="E44" s="28"/>
      <c r="F44" s="28"/>
      <c r="G44" s="28">
        <v>0</v>
      </c>
      <c r="H44" s="28"/>
      <c r="I44" s="28">
        <v>0</v>
      </c>
      <c r="J44" s="28"/>
      <c r="K44" s="28">
        <v>0</v>
      </c>
    </row>
    <row r="45" spans="1:11" x14ac:dyDescent="0.35">
      <c r="A45" s="21" t="s">
        <v>307</v>
      </c>
      <c r="B45" s="25" t="s">
        <v>308</v>
      </c>
      <c r="C45" s="26">
        <v>0</v>
      </c>
      <c r="E45" s="28"/>
      <c r="F45" s="28"/>
      <c r="G45" s="28">
        <v>0</v>
      </c>
      <c r="H45" s="28"/>
      <c r="I45" s="28">
        <v>0</v>
      </c>
      <c r="J45" s="28"/>
      <c r="K45" s="28">
        <v>0</v>
      </c>
    </row>
    <row r="46" spans="1:11" x14ac:dyDescent="0.35">
      <c r="A46" s="21" t="s">
        <v>309</v>
      </c>
      <c r="B46" s="25" t="s">
        <v>310</v>
      </c>
      <c r="C46" s="26">
        <v>0</v>
      </c>
      <c r="E46" s="28"/>
      <c r="F46" s="28"/>
      <c r="G46" s="28">
        <v>0</v>
      </c>
      <c r="H46" s="28"/>
      <c r="I46" s="28">
        <v>0</v>
      </c>
      <c r="J46" s="28"/>
      <c r="K46" s="28">
        <v>0</v>
      </c>
    </row>
    <row r="47" spans="1:11" x14ac:dyDescent="0.35">
      <c r="A47" s="21" t="s">
        <v>311</v>
      </c>
      <c r="B47" s="25" t="s">
        <v>312</v>
      </c>
      <c r="C47" s="26">
        <v>1687.81</v>
      </c>
      <c r="E47" s="28"/>
      <c r="F47" s="28"/>
      <c r="G47" s="28">
        <v>0</v>
      </c>
      <c r="H47" s="28"/>
      <c r="I47" s="28">
        <v>0</v>
      </c>
      <c r="J47" s="28"/>
      <c r="K47" s="28">
        <v>0</v>
      </c>
    </row>
    <row r="48" spans="1:11" x14ac:dyDescent="0.35">
      <c r="A48" s="21" t="s">
        <v>313</v>
      </c>
      <c r="B48" s="25" t="s">
        <v>314</v>
      </c>
      <c r="C48" s="26"/>
      <c r="E48" s="28"/>
      <c r="F48" s="28"/>
      <c r="G48" s="28">
        <v>2525569.1471312824</v>
      </c>
      <c r="H48" s="28"/>
      <c r="I48" s="28">
        <v>2577062.4320527585</v>
      </c>
      <c r="J48" s="28"/>
      <c r="K48" s="28">
        <v>2629619.9492419232</v>
      </c>
    </row>
    <row r="49" spans="1:11" x14ac:dyDescent="0.35">
      <c r="A49" s="21" t="s">
        <v>315</v>
      </c>
      <c r="B49" s="25" t="s">
        <v>316</v>
      </c>
      <c r="C49" s="26"/>
      <c r="E49" s="28"/>
      <c r="F49" s="28"/>
      <c r="G49" s="28">
        <v>747974.01783708902</v>
      </c>
      <c r="H49" s="28"/>
      <c r="I49" s="28">
        <v>763224.29885121016</v>
      </c>
      <c r="J49" s="28"/>
      <c r="K49" s="28">
        <v>778789.76350862195</v>
      </c>
    </row>
    <row r="50" spans="1:11" x14ac:dyDescent="0.35">
      <c r="A50" s="21" t="s">
        <v>317</v>
      </c>
      <c r="B50" s="25" t="s">
        <v>318</v>
      </c>
      <c r="C50" s="33"/>
      <c r="E50" s="34"/>
      <c r="F50" s="34"/>
      <c r="G50" s="34">
        <v>1430818.7123969388</v>
      </c>
      <c r="H50" s="34"/>
      <c r="I50" s="34">
        <v>1459991.366692357</v>
      </c>
      <c r="J50" s="34"/>
      <c r="K50" s="34">
        <v>1489766.9438753452</v>
      </c>
    </row>
    <row r="51" spans="1:11" x14ac:dyDescent="0.35">
      <c r="A51" s="21" t="s">
        <v>87</v>
      </c>
      <c r="B51" s="29" t="s">
        <v>88</v>
      </c>
      <c r="C51" s="28">
        <f>SUM(C10:C50)</f>
        <v>6729370.9799999995</v>
      </c>
      <c r="E51" s="31"/>
      <c r="F51" s="31"/>
      <c r="G51" s="31">
        <f>SUM(G10:G50)</f>
        <v>12043570.406415543</v>
      </c>
      <c r="H51" s="31"/>
      <c r="I51" s="31">
        <f>SUM(I10:I50)</f>
        <v>12375517.346070245</v>
      </c>
      <c r="J51" s="31"/>
      <c r="K51" s="31">
        <f>SUM(K10:K50)</f>
        <v>12736523.317454245</v>
      </c>
    </row>
    <row r="52" spans="1:11" x14ac:dyDescent="0.35">
      <c r="A52" s="23" t="s">
        <v>133</v>
      </c>
      <c r="C52" s="26"/>
    </row>
    <row r="53" spans="1:11" x14ac:dyDescent="0.35">
      <c r="A53" s="21" t="s">
        <v>319</v>
      </c>
      <c r="B53" s="25" t="s">
        <v>320</v>
      </c>
      <c r="C53" s="26">
        <v>2194075.87</v>
      </c>
      <c r="E53" s="28"/>
      <c r="F53" s="28"/>
      <c r="G53" s="28">
        <v>2680498.1403348697</v>
      </c>
      <c r="H53" s="28"/>
      <c r="I53" s="28">
        <v>2804895.7322001099</v>
      </c>
      <c r="J53" s="28"/>
      <c r="K53" s="28">
        <v>2949366.2506456454</v>
      </c>
    </row>
    <row r="54" spans="1:11" x14ac:dyDescent="0.35">
      <c r="A54" s="21" t="s">
        <v>321</v>
      </c>
      <c r="B54" s="25" t="s">
        <v>322</v>
      </c>
      <c r="C54" s="26">
        <v>311141.15000000002</v>
      </c>
      <c r="E54" s="28"/>
      <c r="F54" s="28"/>
      <c r="G54" s="28">
        <v>285588.83592423273</v>
      </c>
      <c r="H54" s="28"/>
      <c r="I54" s="28">
        <v>299860.77069838264</v>
      </c>
      <c r="J54" s="28"/>
      <c r="K54" s="28">
        <v>317118.11791197205</v>
      </c>
    </row>
    <row r="55" spans="1:11" x14ac:dyDescent="0.35">
      <c r="A55" s="21" t="s">
        <v>323</v>
      </c>
      <c r="B55" s="25" t="s">
        <v>324</v>
      </c>
      <c r="C55" s="26">
        <v>21074564.91</v>
      </c>
      <c r="E55" s="28"/>
      <c r="F55" s="28"/>
      <c r="G55" s="28">
        <v>22440004.470402014</v>
      </c>
      <c r="H55" s="28"/>
      <c r="I55" s="28">
        <v>22943025.843669299</v>
      </c>
      <c r="J55" s="28"/>
      <c r="K55" s="28">
        <v>23468593.278813686</v>
      </c>
    </row>
    <row r="56" spans="1:11" x14ac:dyDescent="0.35">
      <c r="A56" s="21" t="s">
        <v>325</v>
      </c>
      <c r="B56" s="25" t="s">
        <v>326</v>
      </c>
      <c r="C56" s="26">
        <v>1453504.96</v>
      </c>
      <c r="E56" s="28"/>
      <c r="F56" s="28"/>
      <c r="G56" s="28">
        <v>1775737.2285691504</v>
      </c>
      <c r="H56" s="28"/>
      <c r="I56" s="28">
        <v>1827855.4455055608</v>
      </c>
      <c r="J56" s="28"/>
      <c r="K56" s="28">
        <v>1886015.4070219332</v>
      </c>
    </row>
    <row r="57" spans="1:11" x14ac:dyDescent="0.35">
      <c r="A57" s="21" t="s">
        <v>327</v>
      </c>
      <c r="B57" s="25" t="s">
        <v>328</v>
      </c>
      <c r="C57" s="26">
        <v>1167526.54</v>
      </c>
      <c r="E57" s="28"/>
      <c r="F57" s="28"/>
      <c r="G57" s="28">
        <v>392749.72865082638</v>
      </c>
      <c r="H57" s="28"/>
      <c r="I57" s="28">
        <v>410799.33330187714</v>
      </c>
      <c r="J57" s="28"/>
      <c r="K57" s="28">
        <v>432450.45544245734</v>
      </c>
    </row>
    <row r="58" spans="1:11" x14ac:dyDescent="0.35">
      <c r="A58" s="21" t="s">
        <v>329</v>
      </c>
      <c r="B58" s="25" t="s">
        <v>330</v>
      </c>
      <c r="C58" s="26">
        <v>1903506.21</v>
      </c>
      <c r="E58" s="28"/>
      <c r="F58" s="28"/>
      <c r="G58" s="28">
        <v>2894974.6553517049</v>
      </c>
      <c r="H58" s="28"/>
      <c r="I58" s="28">
        <v>2993746.174006789</v>
      </c>
      <c r="J58" s="28"/>
      <c r="K58" s="28">
        <v>3100801.4478731002</v>
      </c>
    </row>
    <row r="59" spans="1:11" x14ac:dyDescent="0.35">
      <c r="A59" s="21" t="s">
        <v>331</v>
      </c>
      <c r="B59" s="25" t="s">
        <v>332</v>
      </c>
      <c r="C59" s="26">
        <v>1238929.29</v>
      </c>
      <c r="E59" s="28"/>
      <c r="F59" s="28"/>
      <c r="G59" s="28">
        <v>3466865.4562253519</v>
      </c>
      <c r="H59" s="28"/>
      <c r="I59" s="28">
        <v>3581851.9593642247</v>
      </c>
      <c r="J59" s="28"/>
      <c r="K59" s="28">
        <v>3703247.8053639508</v>
      </c>
    </row>
    <row r="60" spans="1:11" x14ac:dyDescent="0.35">
      <c r="A60" s="21" t="s">
        <v>333</v>
      </c>
      <c r="B60" s="25" t="s">
        <v>334</v>
      </c>
      <c r="C60" s="26">
        <v>14415816.09</v>
      </c>
      <c r="E60" s="28"/>
      <c r="F60" s="28"/>
      <c r="G60" s="28">
        <v>17296126.027089458</v>
      </c>
      <c r="H60" s="28"/>
      <c r="I60" s="28">
        <v>17989107.665676553</v>
      </c>
      <c r="J60" s="28"/>
      <c r="K60" s="28">
        <v>19359603.234408177</v>
      </c>
    </row>
    <row r="61" spans="1:11" x14ac:dyDescent="0.35">
      <c r="A61" s="21" t="s">
        <v>335</v>
      </c>
      <c r="B61" s="25" t="s">
        <v>336</v>
      </c>
      <c r="C61" s="26">
        <v>242052.25</v>
      </c>
      <c r="E61" s="28"/>
      <c r="F61" s="28"/>
      <c r="G61" s="28">
        <v>132992.12101687508</v>
      </c>
      <c r="H61" s="28"/>
      <c r="I61" s="28">
        <v>133448.52697096404</v>
      </c>
      <c r="J61" s="28"/>
      <c r="K61" s="28">
        <v>133958.48498452178</v>
      </c>
    </row>
    <row r="62" spans="1:11" x14ac:dyDescent="0.35">
      <c r="A62" s="21" t="s">
        <v>337</v>
      </c>
      <c r="B62" s="25" t="s">
        <v>338</v>
      </c>
      <c r="C62" s="26">
        <v>54696.17</v>
      </c>
      <c r="E62" s="28"/>
      <c r="F62" s="28"/>
      <c r="G62" s="28">
        <v>186067.41415959186</v>
      </c>
      <c r="H62" s="28"/>
      <c r="I62" s="28">
        <v>192899.64243549018</v>
      </c>
      <c r="J62" s="28"/>
      <c r="K62" s="28">
        <v>200456.92907530969</v>
      </c>
    </row>
    <row r="63" spans="1:11" x14ac:dyDescent="0.35">
      <c r="A63" s="21" t="s">
        <v>339</v>
      </c>
      <c r="B63" s="25" t="s">
        <v>340</v>
      </c>
      <c r="C63" s="26">
        <v>107087.51</v>
      </c>
      <c r="E63" s="28"/>
      <c r="F63" s="28"/>
      <c r="G63" s="28">
        <v>141509.3954261016</v>
      </c>
      <c r="H63" s="28"/>
      <c r="I63" s="28">
        <v>145348.51346647562</v>
      </c>
      <c r="J63" s="28"/>
      <c r="K63" s="28">
        <v>149469.23992316186</v>
      </c>
    </row>
    <row r="64" spans="1:11" x14ac:dyDescent="0.35">
      <c r="A64" s="21" t="s">
        <v>341</v>
      </c>
      <c r="B64" s="25" t="s">
        <v>342</v>
      </c>
      <c r="C64" s="26">
        <v>8971505.2799999993</v>
      </c>
      <c r="E64" s="28"/>
      <c r="F64" s="28"/>
      <c r="G64" s="28">
        <v>9498181.2715137117</v>
      </c>
      <c r="H64" s="28"/>
      <c r="I64" s="28">
        <v>9793728.0099840648</v>
      </c>
      <c r="J64" s="28"/>
      <c r="K64" s="28">
        <v>10115839.354437545</v>
      </c>
    </row>
    <row r="65" spans="1:11" x14ac:dyDescent="0.35">
      <c r="A65" s="21" t="s">
        <v>343</v>
      </c>
      <c r="B65" s="25" t="s">
        <v>344</v>
      </c>
      <c r="C65" s="26">
        <v>856585.29</v>
      </c>
      <c r="E65" s="28"/>
      <c r="F65" s="28"/>
      <c r="G65" s="28">
        <v>891686.11481049366</v>
      </c>
      <c r="H65" s="28"/>
      <c r="I65" s="28">
        <v>922445.8394901565</v>
      </c>
      <c r="J65" s="28"/>
      <c r="K65" s="28">
        <v>956092.43107628939</v>
      </c>
    </row>
    <row r="66" spans="1:11" x14ac:dyDescent="0.35">
      <c r="A66" s="21" t="s">
        <v>345</v>
      </c>
      <c r="B66" s="25" t="s">
        <v>346</v>
      </c>
      <c r="C66" s="26">
        <v>93549.7</v>
      </c>
      <c r="E66" s="28"/>
      <c r="F66" s="28"/>
      <c r="G66" s="28">
        <v>149960.14550024699</v>
      </c>
      <c r="H66" s="28"/>
      <c r="I66" s="28">
        <v>155404.43452863247</v>
      </c>
      <c r="J66" s="28"/>
      <c r="K66" s="28">
        <v>161222.58306408057</v>
      </c>
    </row>
    <row r="67" spans="1:11" x14ac:dyDescent="0.35">
      <c r="A67" s="21" t="s">
        <v>347</v>
      </c>
      <c r="B67" s="25" t="s">
        <v>348</v>
      </c>
      <c r="C67" s="26">
        <v>4960644.08</v>
      </c>
      <c r="E67" s="28"/>
      <c r="F67" s="28"/>
      <c r="G67" s="28">
        <v>6437434.4553339537</v>
      </c>
      <c r="H67" s="28"/>
      <c r="I67" s="28">
        <v>6586492.6149430284</v>
      </c>
      <c r="J67" s="28"/>
      <c r="K67" s="28">
        <v>6742864.8319073282</v>
      </c>
    </row>
    <row r="68" spans="1:11" x14ac:dyDescent="0.35">
      <c r="A68" s="21" t="s">
        <v>349</v>
      </c>
      <c r="B68" s="25" t="s">
        <v>350</v>
      </c>
      <c r="C68" s="26">
        <v>703529.72</v>
      </c>
      <c r="E68" s="28"/>
      <c r="F68" s="28"/>
      <c r="G68" s="28">
        <v>1320036.6693560362</v>
      </c>
      <c r="H68" s="28"/>
      <c r="I68" s="28">
        <v>1373603.0146270921</v>
      </c>
      <c r="J68" s="28"/>
      <c r="K68" s="28">
        <v>1433073.2306101364</v>
      </c>
    </row>
    <row r="69" spans="1:11" x14ac:dyDescent="0.35">
      <c r="A69" s="21" t="s">
        <v>351</v>
      </c>
      <c r="B69" s="25" t="s">
        <v>352</v>
      </c>
      <c r="C69" s="33">
        <v>460133.75</v>
      </c>
      <c r="E69" s="28"/>
      <c r="F69" s="28"/>
      <c r="G69" s="28">
        <v>402887.69138135074</v>
      </c>
      <c r="H69" s="28"/>
      <c r="I69" s="28">
        <v>416219.05161093158</v>
      </c>
      <c r="J69" s="28"/>
      <c r="K69" s="28">
        <v>431022.23934563465</v>
      </c>
    </row>
    <row r="70" spans="1:11" x14ac:dyDescent="0.35">
      <c r="A70" s="21" t="s">
        <v>170</v>
      </c>
      <c r="B70" s="29" t="s">
        <v>171</v>
      </c>
      <c r="C70" s="26">
        <v>60208848.769999996</v>
      </c>
      <c r="E70" s="30"/>
      <c r="F70" s="31"/>
      <c r="G70" s="30">
        <f>SUM(G53:G69)</f>
        <v>70393299.82104598</v>
      </c>
      <c r="H70" s="31"/>
      <c r="I70" s="30">
        <f>SUM(I53:I69)</f>
        <v>72570732.57247965</v>
      </c>
      <c r="J70" s="31"/>
      <c r="K70" s="30">
        <f>SUM(K53:K69)</f>
        <v>75541195.321904927</v>
      </c>
    </row>
    <row r="71" spans="1:11" x14ac:dyDescent="0.35">
      <c r="A71" s="23" t="s">
        <v>172</v>
      </c>
      <c r="B71" s="21"/>
      <c r="C71" s="26"/>
    </row>
    <row r="72" spans="1:11" x14ac:dyDescent="0.35">
      <c r="A72" s="21" t="s">
        <v>173</v>
      </c>
      <c r="B72" s="25" t="s">
        <v>174</v>
      </c>
      <c r="C72" s="26">
        <v>92073.67</v>
      </c>
      <c r="E72" s="28"/>
      <c r="F72" s="28"/>
      <c r="G72" s="28">
        <v>125366.82137040875</v>
      </c>
      <c r="H72" s="28"/>
      <c r="I72" s="28">
        <v>130098.82791433646</v>
      </c>
      <c r="J72" s="28"/>
      <c r="K72" s="28">
        <v>135614.87958027233</v>
      </c>
    </row>
    <row r="73" spans="1:11" x14ac:dyDescent="0.35">
      <c r="A73" s="21" t="s">
        <v>175</v>
      </c>
      <c r="B73" s="48" t="s">
        <v>176</v>
      </c>
      <c r="C73" s="26">
        <v>9338641.379999999</v>
      </c>
      <c r="E73" s="32"/>
      <c r="F73" s="32"/>
      <c r="G73" s="32">
        <v>10404788.120292803</v>
      </c>
      <c r="H73" s="32"/>
      <c r="I73" s="32">
        <v>10594909.434704807</v>
      </c>
      <c r="J73" s="32"/>
      <c r="K73" s="32">
        <v>10789521.974450853</v>
      </c>
    </row>
    <row r="74" spans="1:11" x14ac:dyDescent="0.35">
      <c r="A74" s="21" t="s">
        <v>177</v>
      </c>
      <c r="B74" s="48" t="s">
        <v>178</v>
      </c>
      <c r="C74" s="26">
        <v>12441181.93</v>
      </c>
      <c r="E74" s="32"/>
      <c r="F74" s="32"/>
      <c r="G74" s="32">
        <v>14561721.2507379</v>
      </c>
      <c r="H74" s="32"/>
      <c r="I74" s="32">
        <v>15077523.170091234</v>
      </c>
      <c r="J74" s="32"/>
      <c r="K74" s="32">
        <v>15321830.993668856</v>
      </c>
    </row>
    <row r="75" spans="1:11" x14ac:dyDescent="0.35">
      <c r="A75" s="21" t="s">
        <v>179</v>
      </c>
      <c r="B75" s="25" t="s">
        <v>180</v>
      </c>
      <c r="C75" s="26">
        <v>4569026.84</v>
      </c>
      <c r="E75" s="28"/>
      <c r="F75" s="28"/>
      <c r="G75" s="28">
        <v>2165560.6133818394</v>
      </c>
      <c r="H75" s="28"/>
      <c r="I75" s="28">
        <v>2182724.1516621178</v>
      </c>
      <c r="J75" s="28"/>
      <c r="K75" s="28">
        <v>2186310.1482461235</v>
      </c>
    </row>
    <row r="76" spans="1:11" x14ac:dyDescent="0.35">
      <c r="A76" s="21" t="s">
        <v>181</v>
      </c>
      <c r="B76" s="25" t="s">
        <v>182</v>
      </c>
      <c r="C76" s="33">
        <v>0</v>
      </c>
      <c r="E76" s="34"/>
      <c r="F76" s="34"/>
      <c r="G76" s="34">
        <v>0</v>
      </c>
      <c r="H76" s="34"/>
      <c r="I76" s="34">
        <v>0</v>
      </c>
      <c r="J76" s="34"/>
      <c r="K76" s="34">
        <v>0</v>
      </c>
    </row>
    <row r="77" spans="1:11" x14ac:dyDescent="0.35">
      <c r="A77" s="21" t="s">
        <v>183</v>
      </c>
      <c r="B77" s="29" t="s">
        <v>184</v>
      </c>
      <c r="C77" s="26">
        <v>26440923.819999997</v>
      </c>
      <c r="E77" s="31"/>
      <c r="F77" s="31"/>
      <c r="G77" s="31">
        <f>SUM(G72:G76)</f>
        <v>27257436.805782951</v>
      </c>
      <c r="H77" s="31"/>
      <c r="I77" s="31">
        <f>SUM(I72:I76)</f>
        <v>27985255.584372498</v>
      </c>
      <c r="J77" s="31"/>
      <c r="K77" s="31">
        <f>SUM(K72:K76)</f>
        <v>28433277.995946106</v>
      </c>
    </row>
    <row r="78" spans="1:11" x14ac:dyDescent="0.35">
      <c r="A78" s="23" t="s">
        <v>185</v>
      </c>
      <c r="B78" s="21"/>
      <c r="C78" s="26"/>
    </row>
    <row r="79" spans="1:11" x14ac:dyDescent="0.35">
      <c r="A79" s="21" t="s">
        <v>186</v>
      </c>
      <c r="B79" s="25" t="s">
        <v>187</v>
      </c>
      <c r="C79" s="26">
        <v>6561401.0099999998</v>
      </c>
      <c r="E79" s="28"/>
      <c r="F79" s="28"/>
      <c r="G79" s="28">
        <v>933440.40476568474</v>
      </c>
      <c r="H79" s="28"/>
      <c r="I79" s="28">
        <v>938597.70935370424</v>
      </c>
      <c r="J79" s="28"/>
      <c r="K79" s="28">
        <v>947544.7774847101</v>
      </c>
    </row>
    <row r="80" spans="1:11" x14ac:dyDescent="0.35">
      <c r="A80" s="21" t="s">
        <v>188</v>
      </c>
      <c r="B80" s="25" t="s">
        <v>189</v>
      </c>
      <c r="C80" s="26">
        <v>1616745.49</v>
      </c>
      <c r="E80" s="28"/>
      <c r="F80" s="28"/>
      <c r="G80" s="28">
        <v>1594543.7284195847</v>
      </c>
      <c r="H80" s="28"/>
      <c r="I80" s="28">
        <v>1638418.5310857205</v>
      </c>
      <c r="J80" s="28"/>
      <c r="K80" s="28">
        <v>1687934.9985842963</v>
      </c>
    </row>
    <row r="81" spans="1:11" x14ac:dyDescent="0.35">
      <c r="A81" s="21" t="s">
        <v>190</v>
      </c>
      <c r="B81" s="25" t="s">
        <v>191</v>
      </c>
      <c r="C81" s="26">
        <v>66.150000000000006</v>
      </c>
      <c r="E81" s="28"/>
      <c r="F81" s="28"/>
      <c r="G81" s="28">
        <v>89.62991646300857</v>
      </c>
      <c r="H81" s="28"/>
      <c r="I81" s="28">
        <v>92.588113594535514</v>
      </c>
      <c r="J81" s="28"/>
      <c r="K81" s="28">
        <v>95.649847625665899</v>
      </c>
    </row>
    <row r="82" spans="1:11" x14ac:dyDescent="0.35">
      <c r="A82" s="21" t="s">
        <v>192</v>
      </c>
      <c r="B82" s="25" t="s">
        <v>193</v>
      </c>
      <c r="C82" s="26">
        <v>0</v>
      </c>
      <c r="E82" s="28"/>
      <c r="F82" s="28"/>
      <c r="G82" s="28">
        <v>0</v>
      </c>
      <c r="H82" s="28"/>
      <c r="I82" s="28">
        <v>0</v>
      </c>
      <c r="J82" s="28"/>
      <c r="K82" s="28">
        <v>0</v>
      </c>
    </row>
    <row r="83" spans="1:11" x14ac:dyDescent="0.35">
      <c r="A83" s="21" t="s">
        <v>194</v>
      </c>
      <c r="B83" s="25" t="s">
        <v>195</v>
      </c>
      <c r="C83" s="26">
        <v>-61263.26</v>
      </c>
      <c r="E83" s="28"/>
      <c r="F83" s="28"/>
      <c r="G83" s="28">
        <v>-54277.648028978139</v>
      </c>
      <c r="H83" s="28"/>
      <c r="I83" s="28">
        <v>-53776.90471045384</v>
      </c>
      <c r="J83" s="28"/>
      <c r="K83" s="28">
        <v>-66480.475792606012</v>
      </c>
    </row>
    <row r="84" spans="1:11" x14ac:dyDescent="0.35">
      <c r="A84" s="21" t="s">
        <v>196</v>
      </c>
      <c r="B84" s="25" t="s">
        <v>197</v>
      </c>
      <c r="C84" s="26">
        <v>0</v>
      </c>
      <c r="E84" s="28"/>
      <c r="F84" s="28"/>
      <c r="G84" s="28">
        <v>0</v>
      </c>
      <c r="H84" s="28"/>
      <c r="I84" s="28">
        <v>0</v>
      </c>
      <c r="J84" s="28"/>
      <c r="K84" s="28">
        <v>0</v>
      </c>
    </row>
    <row r="85" spans="1:11" x14ac:dyDescent="0.35">
      <c r="A85" s="21" t="s">
        <v>198</v>
      </c>
      <c r="B85" s="25" t="s">
        <v>199</v>
      </c>
      <c r="C85" s="33">
        <v>0</v>
      </c>
      <c r="E85" s="34"/>
      <c r="F85" s="34"/>
      <c r="G85" s="34">
        <v>0</v>
      </c>
      <c r="H85" s="34"/>
      <c r="I85" s="34">
        <v>0</v>
      </c>
      <c r="J85" s="34"/>
      <c r="K85" s="34">
        <v>0</v>
      </c>
    </row>
    <row r="86" spans="1:11" x14ac:dyDescent="0.35">
      <c r="A86" s="21" t="s">
        <v>200</v>
      </c>
      <c r="B86" s="29" t="s">
        <v>201</v>
      </c>
      <c r="C86" s="26">
        <v>8116949.3900000006</v>
      </c>
      <c r="E86" s="31"/>
      <c r="F86" s="31"/>
      <c r="G86" s="31">
        <f>SUM(G79:G85)</f>
        <v>2473796.1150727542</v>
      </c>
      <c r="H86" s="31"/>
      <c r="I86" s="31">
        <f>SUM(I79:I85)</f>
        <v>2523331.9238425652</v>
      </c>
      <c r="J86" s="31"/>
      <c r="K86" s="31">
        <f>SUM(K79:K85)</f>
        <v>2569094.9501240263</v>
      </c>
    </row>
    <row r="87" spans="1:11" x14ac:dyDescent="0.35">
      <c r="A87" s="23" t="s">
        <v>353</v>
      </c>
      <c r="B87" s="21"/>
      <c r="C87" s="26"/>
    </row>
    <row r="88" spans="1:11" x14ac:dyDescent="0.35">
      <c r="A88" s="49" t="s">
        <v>354</v>
      </c>
      <c r="B88" s="50" t="s">
        <v>355</v>
      </c>
      <c r="C88" s="36">
        <v>18854358.350000001</v>
      </c>
      <c r="D88" s="51"/>
      <c r="E88" s="28"/>
      <c r="F88" s="35"/>
      <c r="G88" s="28"/>
      <c r="H88" s="35"/>
      <c r="I88" s="28"/>
      <c r="J88" s="35"/>
      <c r="K88" s="28"/>
    </row>
    <row r="89" spans="1:11" x14ac:dyDescent="0.35">
      <c r="A89" s="49" t="s">
        <v>356</v>
      </c>
      <c r="B89" s="52" t="s">
        <v>357</v>
      </c>
      <c r="C89" s="36">
        <v>18854358.350000001</v>
      </c>
      <c r="D89" s="51"/>
      <c r="E89" s="53"/>
      <c r="F89" s="53"/>
      <c r="G89" s="53">
        <f>SUM(G88)</f>
        <v>0</v>
      </c>
      <c r="H89" s="53"/>
      <c r="I89" s="53">
        <f>SUM(I88)</f>
        <v>0</v>
      </c>
      <c r="J89" s="53"/>
      <c r="K89" s="53">
        <f>SUM(K88)</f>
        <v>0</v>
      </c>
    </row>
    <row r="90" spans="1:11" x14ac:dyDescent="0.35">
      <c r="A90" s="23" t="s">
        <v>202</v>
      </c>
      <c r="B90" s="21"/>
      <c r="C90" s="22"/>
    </row>
    <row r="91" spans="1:11" x14ac:dyDescent="0.35">
      <c r="A91" s="21" t="s">
        <v>203</v>
      </c>
      <c r="B91" s="25" t="s">
        <v>204</v>
      </c>
      <c r="C91" s="26">
        <v>26085026.580000002</v>
      </c>
      <c r="E91" s="28"/>
      <c r="F91" s="28"/>
      <c r="G91" s="28">
        <v>39082381.359899156</v>
      </c>
      <c r="H91" s="28"/>
      <c r="I91" s="28">
        <v>40557678.756846964</v>
      </c>
      <c r="J91" s="28"/>
      <c r="K91" s="28">
        <v>43863170.504064173</v>
      </c>
    </row>
    <row r="92" spans="1:11" x14ac:dyDescent="0.35">
      <c r="A92" s="21" t="s">
        <v>205</v>
      </c>
      <c r="B92" s="25" t="s">
        <v>206</v>
      </c>
      <c r="C92" s="26">
        <v>3314098.98</v>
      </c>
      <c r="E92" s="28"/>
      <c r="F92" s="28"/>
      <c r="G92" s="28">
        <v>3936767.8809017614</v>
      </c>
      <c r="H92" s="28"/>
      <c r="I92" s="28">
        <v>3980440.7710069423</v>
      </c>
      <c r="J92" s="28"/>
      <c r="K92" s="28">
        <v>4049241.8315823064</v>
      </c>
    </row>
    <row r="93" spans="1:11" x14ac:dyDescent="0.35">
      <c r="A93" s="21" t="s">
        <v>207</v>
      </c>
      <c r="B93" s="25" t="s">
        <v>208</v>
      </c>
      <c r="C93" s="26">
        <v>-12170590.470000001</v>
      </c>
      <c r="E93" s="28"/>
      <c r="F93" s="28"/>
      <c r="G93" s="28">
        <v>-11036791.575082731</v>
      </c>
      <c r="H93" s="28"/>
      <c r="I93" s="28">
        <v>-10951897.466842476</v>
      </c>
      <c r="J93" s="28"/>
      <c r="K93" s="28">
        <v>-12937185.50605705</v>
      </c>
    </row>
    <row r="94" spans="1:11" x14ac:dyDescent="0.35">
      <c r="A94" s="21" t="s">
        <v>209</v>
      </c>
      <c r="B94" s="25" t="s">
        <v>210</v>
      </c>
      <c r="C94" s="26">
        <v>6866917.6000000006</v>
      </c>
      <c r="E94" s="28"/>
      <c r="F94" s="28"/>
      <c r="G94" s="28">
        <v>6741919.0646197917</v>
      </c>
      <c r="H94" s="28"/>
      <c r="I94" s="28">
        <v>6939656.7951788129</v>
      </c>
      <c r="J94" s="28"/>
      <c r="K94" s="28">
        <v>6915881.5558773819</v>
      </c>
    </row>
    <row r="95" spans="1:11" x14ac:dyDescent="0.35">
      <c r="A95" s="21" t="s">
        <v>211</v>
      </c>
      <c r="B95" s="25" t="s">
        <v>212</v>
      </c>
      <c r="C95" s="26">
        <v>28887.380000000034</v>
      </c>
      <c r="E95" s="28"/>
      <c r="F95" s="28"/>
      <c r="G95" s="28">
        <v>555253.25449582399</v>
      </c>
      <c r="H95" s="28"/>
      <c r="I95" s="28">
        <v>567475.57432387059</v>
      </c>
      <c r="J95" s="28"/>
      <c r="K95" s="28">
        <v>532044.3178864544</v>
      </c>
    </row>
    <row r="96" spans="1:11" x14ac:dyDescent="0.35">
      <c r="A96" s="21" t="s">
        <v>213</v>
      </c>
      <c r="B96" s="25" t="s">
        <v>214</v>
      </c>
      <c r="C96" s="26">
        <v>3559190.5</v>
      </c>
      <c r="E96" s="28"/>
      <c r="F96" s="28"/>
      <c r="G96" s="28">
        <v>3811297.8616882702</v>
      </c>
      <c r="H96" s="28"/>
      <c r="I96" s="28">
        <v>3863076.5638992712</v>
      </c>
      <c r="J96" s="28"/>
      <c r="K96" s="28">
        <v>3762146.7196710282</v>
      </c>
    </row>
    <row r="97" spans="1:11" x14ac:dyDescent="0.35">
      <c r="A97" s="21" t="s">
        <v>215</v>
      </c>
      <c r="B97" s="25" t="s">
        <v>216</v>
      </c>
      <c r="C97" s="26">
        <v>13924185.02</v>
      </c>
      <c r="D97" t="s">
        <v>217</v>
      </c>
      <c r="E97" s="35"/>
      <c r="F97" s="35"/>
      <c r="G97" s="35">
        <v>15504331.3994505</v>
      </c>
      <c r="H97" s="35"/>
      <c r="I97" s="35">
        <v>15962349.346726421</v>
      </c>
      <c r="J97" s="35"/>
      <c r="K97" s="35">
        <v>16434434.455281658</v>
      </c>
    </row>
    <row r="98" spans="1:11" x14ac:dyDescent="0.35">
      <c r="A98" s="21" t="s">
        <v>218</v>
      </c>
      <c r="B98" s="25" t="s">
        <v>219</v>
      </c>
      <c r="C98" s="26">
        <v>2378382.4900000002</v>
      </c>
      <c r="E98" s="35"/>
      <c r="F98" s="35"/>
      <c r="G98" s="35">
        <v>1494867.7394819711</v>
      </c>
      <c r="H98" s="35"/>
      <c r="I98" s="35">
        <v>1507702.4138023499</v>
      </c>
      <c r="J98" s="35"/>
      <c r="K98" s="35">
        <v>1486102.2813935934</v>
      </c>
    </row>
    <row r="99" spans="1:11" x14ac:dyDescent="0.35">
      <c r="A99" s="21" t="s">
        <v>220</v>
      </c>
      <c r="B99" s="25" t="s">
        <v>221</v>
      </c>
      <c r="C99" s="26">
        <v>0</v>
      </c>
      <c r="E99" s="35"/>
      <c r="F99" s="35"/>
      <c r="G99" s="35">
        <v>0</v>
      </c>
      <c r="H99" s="35"/>
      <c r="I99" s="35">
        <v>0</v>
      </c>
      <c r="J99" s="35"/>
      <c r="K99" s="35">
        <v>0</v>
      </c>
    </row>
    <row r="100" spans="1:11" x14ac:dyDescent="0.35">
      <c r="A100" s="21" t="s">
        <v>222</v>
      </c>
      <c r="B100" s="25" t="s">
        <v>223</v>
      </c>
      <c r="C100" s="26">
        <v>3571724.1999999997</v>
      </c>
      <c r="E100" s="35"/>
      <c r="F100" s="35"/>
      <c r="G100" s="35">
        <v>4730079.0654308191</v>
      </c>
      <c r="H100" s="35"/>
      <c r="I100" s="35">
        <v>4821606.7185321748</v>
      </c>
      <c r="J100" s="35"/>
      <c r="K100" s="35">
        <v>4897729.0952585721</v>
      </c>
    </row>
    <row r="101" spans="1:11" x14ac:dyDescent="0.35">
      <c r="A101" s="21" t="s">
        <v>224</v>
      </c>
      <c r="B101" s="25" t="s">
        <v>225</v>
      </c>
      <c r="C101" s="26">
        <v>3097826.73</v>
      </c>
      <c r="E101" s="28"/>
      <c r="F101" s="28"/>
      <c r="G101" s="28">
        <v>2396874.8882126273</v>
      </c>
      <c r="H101" s="28"/>
      <c r="I101" s="28">
        <v>2496622.2847954468</v>
      </c>
      <c r="J101" s="28"/>
      <c r="K101" s="28">
        <v>2387857.8953077113</v>
      </c>
    </row>
    <row r="102" spans="1:11" x14ac:dyDescent="0.35">
      <c r="A102" s="21" t="s">
        <v>226</v>
      </c>
      <c r="B102" s="25" t="s">
        <v>227</v>
      </c>
      <c r="C102" s="26">
        <v>1004491.08</v>
      </c>
      <c r="E102" s="28"/>
      <c r="F102" s="28"/>
      <c r="G102" s="28">
        <v>1213455.1000077904</v>
      </c>
      <c r="H102" s="28"/>
      <c r="I102" s="28">
        <v>1235069.868364762</v>
      </c>
      <c r="J102" s="28"/>
      <c r="K102" s="28">
        <v>1257249.2691199987</v>
      </c>
    </row>
    <row r="103" spans="1:11" x14ac:dyDescent="0.35">
      <c r="A103" s="21" t="s">
        <v>228</v>
      </c>
      <c r="B103" s="25" t="s">
        <v>229</v>
      </c>
      <c r="C103" s="33">
        <v>7917747.6200000001</v>
      </c>
      <c r="E103" s="28"/>
      <c r="F103" s="28"/>
      <c r="G103" s="28">
        <v>9680090.6529391054</v>
      </c>
      <c r="H103" s="28"/>
      <c r="I103" s="28">
        <v>9874721.7566693835</v>
      </c>
      <c r="J103" s="28"/>
      <c r="K103" s="28">
        <v>10030054.11637871</v>
      </c>
    </row>
    <row r="104" spans="1:11" x14ac:dyDescent="0.35">
      <c r="A104" s="21" t="s">
        <v>230</v>
      </c>
      <c r="B104" s="29" t="s">
        <v>231</v>
      </c>
      <c r="C104" s="26">
        <v>59577887.710000001</v>
      </c>
      <c r="E104" s="37"/>
      <c r="F104" s="31"/>
      <c r="G104" s="37">
        <f>SUM(G91:G103)</f>
        <v>78110526.692044884</v>
      </c>
      <c r="H104" s="31"/>
      <c r="I104" s="37">
        <f>SUM(I91:I103)</f>
        <v>80854503.383303925</v>
      </c>
      <c r="J104" s="31"/>
      <c r="K104" s="37">
        <f>SUM(K91:K103)</f>
        <v>82678726.53576453</v>
      </c>
    </row>
    <row r="105" spans="1:11" ht="16" thickBot="1" x14ac:dyDescent="0.4">
      <c r="A105" s="21" t="s">
        <v>232</v>
      </c>
      <c r="B105" s="29" t="s">
        <v>233</v>
      </c>
      <c r="C105" s="54" t="e">
        <f>SUM(C104,C89,C86,C77,C70,#REF!,C51)</f>
        <v>#REF!</v>
      </c>
      <c r="D105" s="38"/>
      <c r="E105" s="39"/>
      <c r="F105" s="40"/>
      <c r="G105" s="39">
        <f>SUM(G104,G89,G86,G77,G70,G51)</f>
        <v>190278629.8403621</v>
      </c>
      <c r="H105" s="55"/>
      <c r="I105" s="39">
        <f>SUM(I104,I89,I86,I77,I70,I51)</f>
        <v>196309340.81006885</v>
      </c>
      <c r="J105" s="55"/>
      <c r="K105" s="39">
        <f>SUM(K104,K89,K86,K77,K70,K51)</f>
        <v>201958818.12119386</v>
      </c>
    </row>
    <row r="106" spans="1:11" ht="15" thickTop="1" x14ac:dyDescent="0.35">
      <c r="A106" s="41"/>
      <c r="B106" s="21"/>
      <c r="C106" s="42"/>
    </row>
    <row r="107" spans="1:11" x14ac:dyDescent="0.35">
      <c r="E107" s="44" t="s">
        <v>234</v>
      </c>
      <c r="F107" s="44"/>
      <c r="G107" s="45"/>
      <c r="H107" s="44"/>
      <c r="I107" s="45"/>
      <c r="J107" s="44"/>
      <c r="K107" s="45"/>
    </row>
  </sheetData>
  <printOptions horizontalCentered="1"/>
  <pageMargins left="0.45" right="0.45" top="0.75" bottom="1" header="0.3" footer="0.3"/>
  <pageSetup scale="95" firstPageNumber="5" fitToHeight="0" orientation="portrait" useFirstPageNumber="1" r:id="rId1"/>
  <headerFooter>
    <oddFooter>&amp;R&amp;"Times New Roman,Regular"&amp;12Exh. SEF-17
Page &amp;P of 13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Q121"/>
  <sheetViews>
    <sheetView workbookViewId="0">
      <pane ySplit="5" topLeftCell="A93" activePane="bottomLeft" state="frozen"/>
      <selection activeCell="H108" sqref="H108"/>
      <selection pane="bottomLeft" activeCell="H108" sqref="H108"/>
    </sheetView>
  </sheetViews>
  <sheetFormatPr defaultRowHeight="14.5" outlineLevelCol="1" x14ac:dyDescent="0.35"/>
  <cols>
    <col min="1" max="1" width="53.54296875" style="43" bestFit="1" customWidth="1"/>
    <col min="2" max="2" width="33.54296875" style="24" hidden="1" customWidth="1" outlineLevel="1"/>
    <col min="3" max="4" width="14.7265625" style="43" hidden="1" customWidth="1" outlineLevel="1"/>
    <col min="5" max="5" width="14.26953125" hidden="1" customWidth="1" outlineLevel="1"/>
    <col min="6" max="6" width="1.7265625" customWidth="1" collapsed="1"/>
    <col min="7" max="7" width="14.26953125" bestFit="1" customWidth="1"/>
    <col min="8" max="8" width="1.7265625" customWidth="1"/>
    <col min="9" max="9" width="14.26953125" bestFit="1" customWidth="1"/>
    <col min="10" max="10" width="1.7265625" customWidth="1"/>
    <col min="11" max="11" width="14.26953125" bestFit="1" customWidth="1"/>
    <col min="13" max="13" width="10.54296875" bestFit="1" customWidth="1"/>
    <col min="14" max="14" width="1.7265625" customWidth="1"/>
    <col min="15" max="15" width="10.54296875" bestFit="1" customWidth="1"/>
    <col min="16" max="16" width="1.7265625" customWidth="1"/>
    <col min="17" max="17" width="10.54296875" bestFit="1" customWidth="1"/>
  </cols>
  <sheetData>
    <row r="1" spans="1:13" x14ac:dyDescent="0.35">
      <c r="A1" s="8" t="s">
        <v>358</v>
      </c>
      <c r="B1" s="9"/>
      <c r="C1" s="8"/>
      <c r="D1" s="8"/>
      <c r="E1" s="10"/>
      <c r="F1" s="10"/>
      <c r="G1" s="10"/>
      <c r="H1" s="10"/>
      <c r="I1" s="10"/>
      <c r="J1" s="10"/>
      <c r="K1" s="10"/>
    </row>
    <row r="2" spans="1:13" x14ac:dyDescent="0.35">
      <c r="A2" s="8" t="s">
        <v>359</v>
      </c>
      <c r="B2" s="9"/>
      <c r="C2" s="8"/>
      <c r="D2" s="8"/>
      <c r="E2" s="10"/>
      <c r="F2" s="10"/>
      <c r="G2" s="10"/>
      <c r="H2" s="10"/>
      <c r="I2" s="10"/>
      <c r="J2" s="10"/>
      <c r="K2" s="10"/>
    </row>
    <row r="3" spans="1:13" x14ac:dyDescent="0.35">
      <c r="A3" s="11" t="s">
        <v>20</v>
      </c>
      <c r="B3" s="9"/>
      <c r="C3" s="8"/>
      <c r="D3" s="8"/>
      <c r="E3" s="10"/>
      <c r="F3" s="10"/>
      <c r="G3" s="10"/>
      <c r="H3" s="10"/>
      <c r="I3" s="10"/>
      <c r="J3" s="10"/>
      <c r="K3" s="10"/>
    </row>
    <row r="4" spans="1:13" x14ac:dyDescent="0.35">
      <c r="A4" s="12"/>
      <c r="B4" s="13"/>
      <c r="C4" s="12"/>
      <c r="D4" s="12"/>
    </row>
    <row r="5" spans="1:13" x14ac:dyDescent="0.35">
      <c r="A5" s="14" t="s">
        <v>21</v>
      </c>
      <c r="B5" s="15" t="s">
        <v>22</v>
      </c>
      <c r="C5" s="16" t="s">
        <v>23</v>
      </c>
      <c r="D5" s="16"/>
      <c r="E5" s="2"/>
      <c r="F5" s="2"/>
      <c r="G5" s="2">
        <v>2023</v>
      </c>
      <c r="H5" s="2"/>
      <c r="I5" s="2">
        <v>2024</v>
      </c>
      <c r="J5" s="2"/>
      <c r="K5" s="2">
        <v>2025</v>
      </c>
    </row>
    <row r="6" spans="1:13" x14ac:dyDescent="0.35">
      <c r="A6" s="17"/>
      <c r="B6" s="18">
        <v>0</v>
      </c>
      <c r="C6" s="19"/>
      <c r="D6" s="19"/>
    </row>
    <row r="7" spans="1:13" x14ac:dyDescent="0.35">
      <c r="A7" s="20" t="s">
        <v>24</v>
      </c>
      <c r="B7" s="21"/>
      <c r="C7" s="22"/>
      <c r="D7" s="22"/>
    </row>
    <row r="8" spans="1:13" x14ac:dyDescent="0.35">
      <c r="A8" s="21" t="s">
        <v>25</v>
      </c>
      <c r="B8" s="23"/>
      <c r="C8" s="22"/>
      <c r="D8" s="22"/>
    </row>
    <row r="9" spans="1:13" x14ac:dyDescent="0.35">
      <c r="A9" s="23" t="s">
        <v>26</v>
      </c>
      <c r="C9" s="22"/>
      <c r="D9" s="22"/>
    </row>
    <row r="10" spans="1:13" x14ac:dyDescent="0.35">
      <c r="A10" s="21" t="s">
        <v>27</v>
      </c>
      <c r="B10" s="25" t="s">
        <v>28</v>
      </c>
      <c r="C10" s="26">
        <v>1295094.28</v>
      </c>
      <c r="D10" s="26"/>
      <c r="E10" s="4"/>
      <c r="F10" s="4"/>
      <c r="G10" s="4">
        <v>1131676.6777810466</v>
      </c>
      <c r="H10" s="4"/>
      <c r="I10" s="4">
        <v>1105135.6175198941</v>
      </c>
      <c r="J10" s="4"/>
      <c r="K10" s="4">
        <v>1125615.8227351764</v>
      </c>
      <c r="M10" s="27"/>
    </row>
    <row r="11" spans="1:13" x14ac:dyDescent="0.35">
      <c r="A11" s="21" t="s">
        <v>29</v>
      </c>
      <c r="B11" s="25" t="s">
        <v>30</v>
      </c>
      <c r="C11" s="26">
        <v>7364004.54</v>
      </c>
      <c r="D11" s="26"/>
      <c r="E11" s="28"/>
      <c r="F11" s="28"/>
      <c r="G11" s="28">
        <v>5919026.8666910017</v>
      </c>
      <c r="H11" s="28"/>
      <c r="I11" s="28">
        <v>5995316.2664398383</v>
      </c>
      <c r="J11" s="28"/>
      <c r="K11" s="28">
        <v>5966672.1044551283</v>
      </c>
      <c r="M11" s="27"/>
    </row>
    <row r="12" spans="1:13" x14ac:dyDescent="0.35">
      <c r="A12" s="21" t="s">
        <v>31</v>
      </c>
      <c r="B12" s="25" t="s">
        <v>32</v>
      </c>
      <c r="C12" s="26">
        <v>1461150.83</v>
      </c>
      <c r="D12" s="26"/>
      <c r="E12" s="28"/>
      <c r="F12" s="28"/>
      <c r="G12" s="28">
        <v>1588965.7222341497</v>
      </c>
      <c r="H12" s="28"/>
      <c r="I12" s="28">
        <v>1621513.2564043663</v>
      </c>
      <c r="J12" s="28"/>
      <c r="K12" s="28">
        <v>1654977.324833672</v>
      </c>
      <c r="M12" s="27"/>
    </row>
    <row r="13" spans="1:13" x14ac:dyDescent="0.35">
      <c r="A13" s="21" t="s">
        <v>33</v>
      </c>
      <c r="B13" s="25" t="s">
        <v>34</v>
      </c>
      <c r="C13" s="26">
        <v>11091633.619999999</v>
      </c>
      <c r="D13" s="26"/>
      <c r="E13" s="28"/>
      <c r="F13" s="28"/>
      <c r="G13" s="28">
        <v>5333685.7138160588</v>
      </c>
      <c r="H13" s="28"/>
      <c r="I13" s="28">
        <v>5387118.1733354619</v>
      </c>
      <c r="J13" s="28"/>
      <c r="K13" s="28">
        <v>5260684.9893745258</v>
      </c>
      <c r="M13" s="27"/>
    </row>
    <row r="14" spans="1:13" x14ac:dyDescent="0.35">
      <c r="A14" s="21" t="s">
        <v>35</v>
      </c>
      <c r="B14" s="25" t="s">
        <v>36</v>
      </c>
      <c r="C14" s="26">
        <v>-18.62</v>
      </c>
      <c r="D14" s="26"/>
      <c r="E14" s="28"/>
      <c r="F14" s="28"/>
      <c r="G14" s="28">
        <v>16.539597567370258</v>
      </c>
      <c r="H14" s="28"/>
      <c r="I14" s="28">
        <v>16.704875758738687</v>
      </c>
      <c r="J14" s="28"/>
      <c r="K14" s="28">
        <v>16.310900223103662</v>
      </c>
      <c r="M14" s="27"/>
    </row>
    <row r="15" spans="1:13" x14ac:dyDescent="0.35">
      <c r="A15" s="21" t="s">
        <v>37</v>
      </c>
      <c r="B15" s="25" t="s">
        <v>38</v>
      </c>
      <c r="C15" s="26">
        <v>1156751.58</v>
      </c>
      <c r="D15" s="26"/>
      <c r="E15" s="28"/>
      <c r="F15" s="28"/>
      <c r="G15" s="28">
        <v>928832.70613445761</v>
      </c>
      <c r="H15" s="28"/>
      <c r="I15" s="28">
        <v>947589.44263466564</v>
      </c>
      <c r="J15" s="28"/>
      <c r="K15" s="28">
        <v>929805.97125735984</v>
      </c>
      <c r="M15" s="27"/>
    </row>
    <row r="16" spans="1:13" x14ac:dyDescent="0.35">
      <c r="A16" s="21" t="s">
        <v>39</v>
      </c>
      <c r="B16" s="25" t="s">
        <v>40</v>
      </c>
      <c r="C16" s="26">
        <v>1387943.26</v>
      </c>
      <c r="D16" s="26"/>
      <c r="E16" s="28"/>
      <c r="F16" s="28"/>
      <c r="G16" s="28">
        <v>1342113.8907612311</v>
      </c>
      <c r="H16" s="28"/>
      <c r="I16" s="28">
        <v>1361668.5788238402</v>
      </c>
      <c r="J16" s="28"/>
      <c r="K16" s="28">
        <v>1338277.7360154989</v>
      </c>
      <c r="M16" s="27"/>
    </row>
    <row r="17" spans="1:13" x14ac:dyDescent="0.35">
      <c r="A17" s="21" t="s">
        <v>41</v>
      </c>
      <c r="B17" s="25" t="s">
        <v>42</v>
      </c>
      <c r="C17" s="26">
        <v>10048285.199999999</v>
      </c>
      <c r="D17" s="26"/>
      <c r="E17" s="28"/>
      <c r="F17" s="28"/>
      <c r="G17" s="28">
        <v>10043069.058523746</v>
      </c>
      <c r="H17" s="28"/>
      <c r="I17" s="28">
        <v>10218763.238186769</v>
      </c>
      <c r="J17" s="28"/>
      <c r="K17" s="28">
        <v>9927825.8753982466</v>
      </c>
      <c r="M17" s="27"/>
    </row>
    <row r="18" spans="1:13" x14ac:dyDescent="0.35">
      <c r="A18" s="21" t="s">
        <v>43</v>
      </c>
      <c r="B18" s="25" t="s">
        <v>44</v>
      </c>
      <c r="C18" s="26">
        <v>5293635.71</v>
      </c>
      <c r="D18" s="26"/>
      <c r="E18" s="28"/>
      <c r="F18" s="28"/>
      <c r="G18" s="28">
        <v>6010712.0770458393</v>
      </c>
      <c r="H18" s="28"/>
      <c r="I18" s="28">
        <v>7340647.381528981</v>
      </c>
      <c r="J18" s="28"/>
      <c r="K18" s="28">
        <v>13001979.559575254</v>
      </c>
      <c r="M18" s="27"/>
    </row>
    <row r="19" spans="1:13" x14ac:dyDescent="0.35">
      <c r="A19" s="21" t="s">
        <v>45</v>
      </c>
      <c r="B19" s="25" t="s">
        <v>46</v>
      </c>
      <c r="C19" s="26">
        <v>2016123.71</v>
      </c>
      <c r="D19" s="26"/>
      <c r="E19" s="28"/>
      <c r="F19" s="28"/>
      <c r="G19" s="28">
        <v>2129984.9847197756</v>
      </c>
      <c r="H19" s="28"/>
      <c r="I19" s="28">
        <v>2036397.1631632259</v>
      </c>
      <c r="J19" s="28"/>
      <c r="K19" s="28">
        <v>2028378.9612171052</v>
      </c>
      <c r="M19" s="27"/>
    </row>
    <row r="20" spans="1:13" x14ac:dyDescent="0.35">
      <c r="A20" s="21" t="s">
        <v>47</v>
      </c>
      <c r="B20" s="25" t="s">
        <v>48</v>
      </c>
      <c r="C20" s="26">
        <v>1784767.31</v>
      </c>
      <c r="D20" s="26"/>
      <c r="E20" s="28"/>
      <c r="F20" s="28"/>
      <c r="G20" s="28">
        <v>2725992.5126056932</v>
      </c>
      <c r="H20" s="28"/>
      <c r="I20" s="28">
        <v>2810632.6707617706</v>
      </c>
      <c r="J20" s="28"/>
      <c r="K20" s="28">
        <v>2882979.6786996033</v>
      </c>
      <c r="M20" s="27"/>
    </row>
    <row r="21" spans="1:13" x14ac:dyDescent="0.35">
      <c r="A21" s="21" t="s">
        <v>49</v>
      </c>
      <c r="B21" s="25" t="s">
        <v>50</v>
      </c>
      <c r="C21" s="26">
        <v>0</v>
      </c>
      <c r="D21" s="26"/>
      <c r="E21" s="28"/>
      <c r="F21" s="28"/>
      <c r="G21" s="28">
        <v>0</v>
      </c>
      <c r="H21" s="28"/>
      <c r="I21" s="28">
        <v>0</v>
      </c>
      <c r="J21" s="28"/>
      <c r="K21" s="28">
        <v>0</v>
      </c>
      <c r="M21" s="27"/>
    </row>
    <row r="22" spans="1:13" x14ac:dyDescent="0.35">
      <c r="A22" s="21" t="s">
        <v>51</v>
      </c>
      <c r="B22" s="25" t="s">
        <v>52</v>
      </c>
      <c r="C22" s="26">
        <v>3027026.13</v>
      </c>
      <c r="D22" s="26"/>
      <c r="E22" s="28"/>
      <c r="F22" s="28"/>
      <c r="G22" s="28">
        <v>3234084.9223335171</v>
      </c>
      <c r="H22" s="28"/>
      <c r="I22" s="28">
        <v>3392946.4744996172</v>
      </c>
      <c r="J22" s="28"/>
      <c r="K22" s="28">
        <v>3463499.9612281993</v>
      </c>
      <c r="M22" s="27"/>
    </row>
    <row r="23" spans="1:13" x14ac:dyDescent="0.35">
      <c r="A23" s="21" t="s">
        <v>53</v>
      </c>
      <c r="B23" s="25" t="s">
        <v>54</v>
      </c>
      <c r="C23" s="26">
        <v>256631.17</v>
      </c>
      <c r="D23" s="26"/>
      <c r="E23" s="28"/>
      <c r="F23" s="28"/>
      <c r="G23" s="28">
        <v>413240.52751766122</v>
      </c>
      <c r="H23" s="28"/>
      <c r="I23" s="28">
        <v>413312.00493345829</v>
      </c>
      <c r="J23" s="28"/>
      <c r="K23" s="28">
        <v>425412.09845831728</v>
      </c>
      <c r="M23" s="27"/>
    </row>
    <row r="24" spans="1:13" x14ac:dyDescent="0.35">
      <c r="A24" s="21" t="s">
        <v>55</v>
      </c>
      <c r="B24" s="25" t="s">
        <v>56</v>
      </c>
      <c r="C24" s="26">
        <v>2312116.39</v>
      </c>
      <c r="D24" s="26"/>
      <c r="E24" s="28"/>
      <c r="F24" s="28"/>
      <c r="G24" s="28">
        <v>4102631.1774669518</v>
      </c>
      <c r="H24" s="28"/>
      <c r="I24" s="28">
        <v>4229488.7970273029</v>
      </c>
      <c r="J24" s="28"/>
      <c r="K24" s="28">
        <v>4253137.1611377522</v>
      </c>
      <c r="M24" s="27"/>
    </row>
    <row r="25" spans="1:13" x14ac:dyDescent="0.35">
      <c r="A25" s="21" t="s">
        <v>57</v>
      </c>
      <c r="B25" s="25" t="s">
        <v>58</v>
      </c>
      <c r="C25" s="26">
        <v>0</v>
      </c>
      <c r="D25" s="26"/>
      <c r="E25" s="28"/>
      <c r="F25" s="28"/>
      <c r="G25" s="28">
        <v>0</v>
      </c>
      <c r="H25" s="28"/>
      <c r="I25" s="28">
        <v>0</v>
      </c>
      <c r="J25" s="28"/>
      <c r="K25" s="28">
        <v>0</v>
      </c>
      <c r="M25" s="27"/>
    </row>
    <row r="26" spans="1:13" x14ac:dyDescent="0.35">
      <c r="A26" s="21" t="s">
        <v>59</v>
      </c>
      <c r="B26" s="25" t="s">
        <v>60</v>
      </c>
      <c r="C26" s="26">
        <v>149587.47</v>
      </c>
      <c r="D26" s="26"/>
      <c r="E26" s="28"/>
      <c r="F26" s="28"/>
      <c r="G26" s="28">
        <v>941.82187611493282</v>
      </c>
      <c r="H26" s="28"/>
      <c r="I26" s="28">
        <v>977.93331612055772</v>
      </c>
      <c r="J26" s="28"/>
      <c r="K26" s="28">
        <v>1003.7442318071262</v>
      </c>
      <c r="M26" s="27"/>
    </row>
    <row r="27" spans="1:13" x14ac:dyDescent="0.35">
      <c r="A27" s="21" t="s">
        <v>61</v>
      </c>
      <c r="B27" s="25" t="s">
        <v>62</v>
      </c>
      <c r="C27" s="26">
        <v>346258.71</v>
      </c>
      <c r="D27" s="26"/>
      <c r="E27" s="28"/>
      <c r="F27" s="28"/>
      <c r="G27" s="28">
        <v>382534.75868984632</v>
      </c>
      <c r="H27" s="28"/>
      <c r="I27" s="28">
        <v>405350.36283760885</v>
      </c>
      <c r="J27" s="28"/>
      <c r="K27" s="28">
        <v>413407.38614170172</v>
      </c>
      <c r="M27" s="27"/>
    </row>
    <row r="28" spans="1:13" x14ac:dyDescent="0.35">
      <c r="A28" s="21" t="s">
        <v>63</v>
      </c>
      <c r="B28" s="25" t="s">
        <v>64</v>
      </c>
      <c r="C28" s="26">
        <v>424152.73</v>
      </c>
      <c r="D28" s="26"/>
      <c r="E28" s="28"/>
      <c r="F28" s="28"/>
      <c r="G28" s="28">
        <v>580608.56972740754</v>
      </c>
      <c r="H28" s="28"/>
      <c r="I28" s="28">
        <v>490344.17495288647</v>
      </c>
      <c r="J28" s="28"/>
      <c r="K28" s="28">
        <v>553771.25752336439</v>
      </c>
      <c r="M28" s="27"/>
    </row>
    <row r="29" spans="1:13" x14ac:dyDescent="0.35">
      <c r="A29" s="21" t="s">
        <v>65</v>
      </c>
      <c r="B29" s="25" t="s">
        <v>66</v>
      </c>
      <c r="C29" s="26">
        <v>990457.26</v>
      </c>
      <c r="D29" s="26"/>
      <c r="E29" s="28"/>
      <c r="F29" s="28"/>
      <c r="G29" s="28">
        <v>1351563.482806378</v>
      </c>
      <c r="H29" s="28"/>
      <c r="I29" s="28">
        <v>1523357.3460964351</v>
      </c>
      <c r="J29" s="28"/>
      <c r="K29" s="28">
        <v>1557550.3716248977</v>
      </c>
      <c r="M29" s="27"/>
    </row>
    <row r="30" spans="1:13" x14ac:dyDescent="0.35">
      <c r="A30" s="21" t="s">
        <v>67</v>
      </c>
      <c r="B30" s="25" t="s">
        <v>68</v>
      </c>
      <c r="C30" s="26">
        <v>2595090.69</v>
      </c>
      <c r="D30" s="26"/>
      <c r="E30" s="28"/>
      <c r="F30" s="28"/>
      <c r="G30" s="28">
        <v>4612887.9544469062</v>
      </c>
      <c r="H30" s="28"/>
      <c r="I30" s="28">
        <v>4406369.1719147228</v>
      </c>
      <c r="J30" s="28"/>
      <c r="K30" s="28">
        <v>4693082.1981962426</v>
      </c>
      <c r="M30" s="27"/>
    </row>
    <row r="31" spans="1:13" x14ac:dyDescent="0.35">
      <c r="A31" s="21" t="s">
        <v>69</v>
      </c>
      <c r="B31" s="25" t="s">
        <v>70</v>
      </c>
      <c r="C31" s="26">
        <v>4078577.19</v>
      </c>
      <c r="D31" s="26"/>
      <c r="E31" s="28"/>
      <c r="F31" s="28"/>
      <c r="G31" s="28">
        <v>5411589.9076905157</v>
      </c>
      <c r="H31" s="28"/>
      <c r="I31" s="28">
        <v>5547480.4877001457</v>
      </c>
      <c r="J31" s="28"/>
      <c r="K31" s="28">
        <v>5684694.0368445376</v>
      </c>
      <c r="M31" s="27"/>
    </row>
    <row r="32" spans="1:13" x14ac:dyDescent="0.35">
      <c r="A32" s="21" t="s">
        <v>71</v>
      </c>
      <c r="B32" s="25" t="s">
        <v>72</v>
      </c>
      <c r="C32" s="26">
        <v>12312441.359999999</v>
      </c>
      <c r="D32" s="26"/>
      <c r="E32" s="28"/>
      <c r="F32" s="28"/>
      <c r="G32" s="28">
        <v>18598228.35209807</v>
      </c>
      <c r="H32" s="28"/>
      <c r="I32" s="28">
        <v>19041468.655198619</v>
      </c>
      <c r="J32" s="28"/>
      <c r="K32" s="28">
        <v>19923526.200439934</v>
      </c>
      <c r="M32" s="27"/>
    </row>
    <row r="33" spans="1:17" x14ac:dyDescent="0.35">
      <c r="A33" s="21" t="s">
        <v>73</v>
      </c>
      <c r="B33" s="25" t="s">
        <v>74</v>
      </c>
      <c r="C33" s="26">
        <v>3333450.45</v>
      </c>
      <c r="D33" s="26"/>
      <c r="E33" s="28"/>
      <c r="F33" s="28"/>
      <c r="G33" s="28">
        <v>4651405.0096362559</v>
      </c>
      <c r="H33" s="28"/>
      <c r="I33" s="28">
        <v>4826518.3018620126</v>
      </c>
      <c r="J33" s="28"/>
      <c r="K33" s="28">
        <v>4958897.7048812732</v>
      </c>
      <c r="M33" s="27"/>
    </row>
    <row r="34" spans="1:17" x14ac:dyDescent="0.35">
      <c r="A34" s="21" t="s">
        <v>75</v>
      </c>
      <c r="B34" s="25" t="s">
        <v>76</v>
      </c>
      <c r="C34" s="26">
        <v>8210975.1200000001</v>
      </c>
      <c r="D34" s="26"/>
      <c r="E34" s="28"/>
      <c r="F34" s="28"/>
      <c r="G34" s="28">
        <v>7310013.3136266638</v>
      </c>
      <c r="H34" s="28"/>
      <c r="I34" s="28">
        <v>7437747.1380322389</v>
      </c>
      <c r="J34" s="28"/>
      <c r="K34" s="28">
        <v>7568655.845218285</v>
      </c>
      <c r="M34" s="27"/>
    </row>
    <row r="35" spans="1:17" x14ac:dyDescent="0.35">
      <c r="A35" s="21" t="s">
        <v>77</v>
      </c>
      <c r="B35" s="25" t="s">
        <v>78</v>
      </c>
      <c r="C35" s="26">
        <v>406237.22</v>
      </c>
      <c r="D35" s="26"/>
      <c r="E35" s="28"/>
      <c r="F35" s="28"/>
      <c r="G35" s="28">
        <v>302187.51875751599</v>
      </c>
      <c r="H35" s="28"/>
      <c r="I35" s="28">
        <v>315474.27839204326</v>
      </c>
      <c r="J35" s="28"/>
      <c r="K35" s="28">
        <v>323459.4221193901</v>
      </c>
      <c r="M35" s="27"/>
    </row>
    <row r="36" spans="1:17" x14ac:dyDescent="0.35">
      <c r="A36" s="21" t="s">
        <v>79</v>
      </c>
      <c r="B36" s="25" t="s">
        <v>80</v>
      </c>
      <c r="C36" s="26">
        <v>1028586.06</v>
      </c>
      <c r="D36" s="26"/>
      <c r="E36" s="28"/>
      <c r="F36" s="28"/>
      <c r="G36" s="28">
        <v>1308284.9598062413</v>
      </c>
      <c r="H36" s="28"/>
      <c r="I36" s="28">
        <v>1186909.7199660102</v>
      </c>
      <c r="J36" s="28"/>
      <c r="K36" s="28">
        <v>1144911.1386533463</v>
      </c>
      <c r="M36" s="27"/>
    </row>
    <row r="37" spans="1:17" x14ac:dyDescent="0.35">
      <c r="A37" s="21" t="s">
        <v>81</v>
      </c>
      <c r="B37" s="25" t="s">
        <v>82</v>
      </c>
      <c r="C37" s="26">
        <v>24748433.84</v>
      </c>
      <c r="D37" s="26"/>
      <c r="E37" s="28"/>
      <c r="F37" s="28"/>
      <c r="G37" s="28">
        <v>30926999.781792037</v>
      </c>
      <c r="H37" s="28"/>
      <c r="I37" s="28">
        <v>29292998.074861344</v>
      </c>
      <c r="J37" s="28"/>
      <c r="K37" s="28">
        <v>29061216.388381463</v>
      </c>
      <c r="M37" s="27"/>
    </row>
    <row r="38" spans="1:17" x14ac:dyDescent="0.35">
      <c r="A38" s="21" t="s">
        <v>83</v>
      </c>
      <c r="B38" s="25" t="s">
        <v>84</v>
      </c>
      <c r="C38" s="26">
        <v>1374825.75</v>
      </c>
      <c r="D38" s="26"/>
      <c r="E38" s="28"/>
      <c r="F38" s="28"/>
      <c r="G38" s="28">
        <v>1684726.7006130065</v>
      </c>
      <c r="H38" s="28"/>
      <c r="I38" s="28">
        <v>1199230.4066567435</v>
      </c>
      <c r="J38" s="28"/>
      <c r="K38" s="28">
        <v>1784580.3293223621</v>
      </c>
      <c r="M38" s="27"/>
    </row>
    <row r="39" spans="1:17" x14ac:dyDescent="0.35">
      <c r="A39" s="21" t="s">
        <v>85</v>
      </c>
      <c r="B39" s="25" t="s">
        <v>86</v>
      </c>
      <c r="C39" s="26">
        <v>28612</v>
      </c>
      <c r="D39" s="26"/>
      <c r="E39" s="28"/>
      <c r="F39" s="28"/>
      <c r="G39" s="28">
        <v>37427.589195873443</v>
      </c>
      <c r="H39" s="28"/>
      <c r="I39" s="28">
        <v>39259.900185672217</v>
      </c>
      <c r="J39" s="28"/>
      <c r="K39" s="28">
        <v>40311.576208013808</v>
      </c>
      <c r="M39" s="27"/>
    </row>
    <row r="40" spans="1:17" x14ac:dyDescent="0.35">
      <c r="A40" s="21" t="s">
        <v>87</v>
      </c>
      <c r="B40" s="29" t="s">
        <v>88</v>
      </c>
      <c r="C40" s="26">
        <v>108522830.96000001</v>
      </c>
      <c r="D40" s="26"/>
      <c r="E40" s="30"/>
      <c r="F40" s="31"/>
      <c r="G40" s="30">
        <f>SUM(G10:G39)</f>
        <v>122063433.09799154</v>
      </c>
      <c r="H40" s="31"/>
      <c r="I40" s="30">
        <f>SUM(I10:I39)</f>
        <v>122574031.72210757</v>
      </c>
      <c r="J40" s="31"/>
      <c r="K40" s="30">
        <f>SUM(K10:K39)</f>
        <v>129968331.1550727</v>
      </c>
      <c r="M40" s="27"/>
      <c r="N40" s="27"/>
      <c r="O40" s="27"/>
      <c r="P40" s="27"/>
      <c r="Q40" s="27"/>
    </row>
    <row r="41" spans="1:17" x14ac:dyDescent="0.35">
      <c r="A41" s="23" t="s">
        <v>89</v>
      </c>
      <c r="C41" s="26"/>
      <c r="D41" s="26"/>
    </row>
    <row r="42" spans="1:17" x14ac:dyDescent="0.35">
      <c r="A42" s="21" t="s">
        <v>90</v>
      </c>
      <c r="B42" s="25" t="s">
        <v>91</v>
      </c>
      <c r="C42" s="26">
        <v>2562287.44</v>
      </c>
      <c r="D42" s="26"/>
      <c r="E42" s="28"/>
      <c r="F42" s="28"/>
      <c r="G42" s="28">
        <v>4685620.86906623</v>
      </c>
      <c r="H42" s="28"/>
      <c r="I42" s="28">
        <v>4838388.3828339698</v>
      </c>
      <c r="J42" s="28"/>
      <c r="K42" s="28">
        <v>5210856.6002219543</v>
      </c>
    </row>
    <row r="43" spans="1:17" x14ac:dyDescent="0.35">
      <c r="A43" s="21" t="s">
        <v>92</v>
      </c>
      <c r="C43" s="26">
        <v>0</v>
      </c>
      <c r="D43" s="26"/>
      <c r="E43" s="28"/>
      <c r="F43" s="28"/>
      <c r="G43" s="28">
        <v>0</v>
      </c>
      <c r="H43" s="28"/>
      <c r="I43" s="28">
        <v>0</v>
      </c>
      <c r="J43" s="28"/>
      <c r="K43" s="28">
        <v>0</v>
      </c>
    </row>
    <row r="44" spans="1:17" x14ac:dyDescent="0.35">
      <c r="A44" s="21" t="s">
        <v>93</v>
      </c>
      <c r="B44" s="25" t="s">
        <v>94</v>
      </c>
      <c r="C44" s="26">
        <v>43207.28</v>
      </c>
      <c r="D44" s="26"/>
      <c r="E44" s="28"/>
      <c r="F44" s="28"/>
      <c r="G44" s="28">
        <v>150201.3213338005</v>
      </c>
      <c r="H44" s="28"/>
      <c r="I44" s="28">
        <v>153216.38105039534</v>
      </c>
      <c r="J44" s="28"/>
      <c r="K44" s="28">
        <v>156292.16978749627</v>
      </c>
    </row>
    <row r="45" spans="1:17" x14ac:dyDescent="0.35">
      <c r="A45" s="21" t="s">
        <v>95</v>
      </c>
      <c r="B45" s="25" t="s">
        <v>96</v>
      </c>
      <c r="C45" s="26">
        <v>1920227.31</v>
      </c>
      <c r="D45" s="26"/>
      <c r="E45" s="28"/>
      <c r="F45" s="28"/>
      <c r="G45" s="28">
        <v>3130651.9940493167</v>
      </c>
      <c r="H45" s="28"/>
      <c r="I45" s="28">
        <v>3225137.1536424737</v>
      </c>
      <c r="J45" s="28"/>
      <c r="K45" s="28">
        <v>3322747.88778939</v>
      </c>
    </row>
    <row r="46" spans="1:17" x14ac:dyDescent="0.35">
      <c r="A46" s="21" t="s">
        <v>97</v>
      </c>
      <c r="B46" s="25" t="s">
        <v>98</v>
      </c>
      <c r="C46" s="26">
        <v>841366.45</v>
      </c>
      <c r="D46" s="26"/>
      <c r="E46" s="28"/>
      <c r="F46" s="28"/>
      <c r="G46" s="28">
        <v>1417568.6659485996</v>
      </c>
      <c r="H46" s="28"/>
      <c r="I46" s="28">
        <v>1459479.2601964502</v>
      </c>
      <c r="J46" s="28"/>
      <c r="K46" s="28">
        <v>1502753.8378495385</v>
      </c>
    </row>
    <row r="47" spans="1:17" x14ac:dyDescent="0.35">
      <c r="A47" s="21" t="s">
        <v>99</v>
      </c>
      <c r="B47" s="25" t="s">
        <v>100</v>
      </c>
      <c r="C47" s="26">
        <v>1854038.1</v>
      </c>
      <c r="D47" s="26"/>
      <c r="E47" s="28"/>
      <c r="F47" s="28"/>
      <c r="G47" s="28">
        <v>2426174.1899995334</v>
      </c>
      <c r="H47" s="28"/>
      <c r="I47" s="28">
        <v>2468764.7038543699</v>
      </c>
      <c r="J47" s="28"/>
      <c r="K47" s="28">
        <v>2512434.4401454497</v>
      </c>
    </row>
    <row r="48" spans="1:17" x14ac:dyDescent="0.35">
      <c r="A48" s="21" t="s">
        <v>101</v>
      </c>
      <c r="B48" s="25" t="s">
        <v>102</v>
      </c>
      <c r="C48" s="26">
        <v>0</v>
      </c>
      <c r="D48" s="26"/>
      <c r="E48" s="28"/>
      <c r="F48" s="28"/>
      <c r="G48" s="28">
        <v>0</v>
      </c>
      <c r="H48" s="28"/>
      <c r="I48" s="28">
        <v>0</v>
      </c>
      <c r="J48" s="28"/>
      <c r="K48" s="28">
        <v>0</v>
      </c>
    </row>
    <row r="49" spans="1:11" x14ac:dyDescent="0.35">
      <c r="A49" s="21" t="s">
        <v>103</v>
      </c>
      <c r="B49" s="25" t="s">
        <v>104</v>
      </c>
      <c r="C49" s="26">
        <v>1668131.08</v>
      </c>
      <c r="D49" s="26"/>
      <c r="E49" s="28"/>
      <c r="F49" s="28"/>
      <c r="G49" s="28">
        <v>2227033.7456420162</v>
      </c>
      <c r="H49" s="28"/>
      <c r="I49" s="28">
        <v>2288370.2896767966</v>
      </c>
      <c r="J49" s="28"/>
      <c r="K49" s="28">
        <v>2351594.1745822839</v>
      </c>
    </row>
    <row r="50" spans="1:11" x14ac:dyDescent="0.35">
      <c r="A50" s="21" t="s">
        <v>105</v>
      </c>
      <c r="B50" s="25" t="s">
        <v>106</v>
      </c>
      <c r="C50" s="26">
        <v>86634.91</v>
      </c>
      <c r="D50" s="26"/>
      <c r="E50" s="28"/>
      <c r="F50" s="28"/>
      <c r="G50" s="28">
        <v>85936.046360119348</v>
      </c>
      <c r="H50" s="28"/>
      <c r="I50" s="28">
        <v>89320.538836450287</v>
      </c>
      <c r="J50" s="28"/>
      <c r="K50" s="28">
        <v>92826.281023448464</v>
      </c>
    </row>
    <row r="51" spans="1:11" x14ac:dyDescent="0.35">
      <c r="A51" s="21" t="s">
        <v>107</v>
      </c>
      <c r="B51" s="25" t="s">
        <v>108</v>
      </c>
      <c r="C51" s="26">
        <v>1280135.5900000001</v>
      </c>
      <c r="D51" s="26"/>
      <c r="E51" s="28"/>
      <c r="F51" s="28"/>
      <c r="G51" s="28">
        <v>1453095.2828469998</v>
      </c>
      <c r="H51" s="28"/>
      <c r="I51" s="28">
        <v>1493712.5341903793</v>
      </c>
      <c r="J51" s="28"/>
      <c r="K51" s="28">
        <v>1535675.9613910841</v>
      </c>
    </row>
    <row r="52" spans="1:11" x14ac:dyDescent="0.35">
      <c r="A52" s="21" t="s">
        <v>109</v>
      </c>
      <c r="B52" s="25" t="s">
        <v>110</v>
      </c>
      <c r="C52" s="26">
        <v>351936.2</v>
      </c>
      <c r="D52" s="26"/>
      <c r="E52" s="28"/>
      <c r="F52" s="28"/>
      <c r="G52" s="28">
        <v>803051.46611953201</v>
      </c>
      <c r="H52" s="28"/>
      <c r="I52" s="28">
        <v>823210.89230011962</v>
      </c>
      <c r="J52" s="28"/>
      <c r="K52" s="28">
        <v>843916.89302079077</v>
      </c>
    </row>
    <row r="53" spans="1:11" x14ac:dyDescent="0.35">
      <c r="A53" s="21" t="s">
        <v>111</v>
      </c>
      <c r="B53" s="25" t="s">
        <v>112</v>
      </c>
      <c r="C53" s="26">
        <v>2577731.91</v>
      </c>
      <c r="D53" s="26"/>
      <c r="E53" s="28"/>
      <c r="F53" s="28"/>
      <c r="G53" s="28">
        <v>2173979.2862043064</v>
      </c>
      <c r="H53" s="28"/>
      <c r="I53" s="28">
        <v>2233077.2534691449</v>
      </c>
      <c r="J53" s="28"/>
      <c r="K53" s="28">
        <v>2294098.2740692776</v>
      </c>
    </row>
    <row r="54" spans="1:11" x14ac:dyDescent="0.35">
      <c r="A54" s="21" t="s">
        <v>113</v>
      </c>
      <c r="B54" s="25" t="s">
        <v>114</v>
      </c>
      <c r="C54" s="26">
        <v>346445.68</v>
      </c>
      <c r="D54" s="26"/>
      <c r="E54" s="28"/>
      <c r="F54" s="28"/>
      <c r="G54" s="28">
        <v>366967.76960120408</v>
      </c>
      <c r="H54" s="28"/>
      <c r="I54" s="28">
        <v>374604.52570377855</v>
      </c>
      <c r="J54" s="28"/>
      <c r="K54" s="28">
        <v>382501.83574416325</v>
      </c>
    </row>
    <row r="55" spans="1:11" x14ac:dyDescent="0.35">
      <c r="A55" s="21" t="s">
        <v>115</v>
      </c>
      <c r="B55" s="25" t="s">
        <v>116</v>
      </c>
      <c r="C55" s="26">
        <v>28022.15</v>
      </c>
      <c r="D55" s="26"/>
      <c r="E55" s="28"/>
      <c r="F55" s="28"/>
      <c r="G55" s="28">
        <v>0</v>
      </c>
      <c r="H55" s="28"/>
      <c r="I55" s="28">
        <v>0</v>
      </c>
      <c r="J55" s="28"/>
      <c r="K55" s="28">
        <v>0</v>
      </c>
    </row>
    <row r="56" spans="1:11" x14ac:dyDescent="0.35">
      <c r="A56" s="21" t="s">
        <v>117</v>
      </c>
      <c r="B56" s="25" t="s">
        <v>118</v>
      </c>
      <c r="C56" s="26">
        <v>399.94</v>
      </c>
      <c r="D56" s="26"/>
      <c r="E56" s="28"/>
      <c r="F56" s="28"/>
      <c r="G56" s="28">
        <v>0</v>
      </c>
      <c r="H56" s="28"/>
      <c r="I56" s="28">
        <v>0</v>
      </c>
      <c r="J56" s="28"/>
      <c r="K56" s="28">
        <v>0</v>
      </c>
    </row>
    <row r="57" spans="1:11" x14ac:dyDescent="0.35">
      <c r="A57" s="21" t="s">
        <v>119</v>
      </c>
      <c r="B57" s="25" t="s">
        <v>120</v>
      </c>
      <c r="C57" s="26">
        <v>0</v>
      </c>
      <c r="D57" s="26"/>
      <c r="E57" s="28"/>
      <c r="F57" s="28"/>
      <c r="G57" s="28">
        <v>0</v>
      </c>
      <c r="H57" s="28"/>
      <c r="I57" s="28">
        <v>0</v>
      </c>
      <c r="J57" s="28"/>
      <c r="K57" s="28">
        <v>0</v>
      </c>
    </row>
    <row r="58" spans="1:11" x14ac:dyDescent="0.35">
      <c r="A58" s="21" t="s">
        <v>121</v>
      </c>
      <c r="B58" s="25" t="s">
        <v>122</v>
      </c>
      <c r="C58" s="26">
        <v>83896.63</v>
      </c>
      <c r="D58" s="26"/>
      <c r="E58" s="28"/>
      <c r="F58" s="28"/>
      <c r="G58" s="28">
        <v>105447.29355180642</v>
      </c>
      <c r="H58" s="28"/>
      <c r="I58" s="28">
        <v>107298.37845555527</v>
      </c>
      <c r="J58" s="28"/>
      <c r="K58" s="28">
        <v>109196.36893002172</v>
      </c>
    </row>
    <row r="59" spans="1:11" x14ac:dyDescent="0.35">
      <c r="A59" s="21" t="s">
        <v>123</v>
      </c>
      <c r="B59" s="25" t="s">
        <v>124</v>
      </c>
      <c r="C59" s="26">
        <v>3319678.23</v>
      </c>
      <c r="D59" s="26"/>
      <c r="E59" s="28"/>
      <c r="F59" s="28"/>
      <c r="G59" s="28">
        <v>2243459.8628495284</v>
      </c>
      <c r="H59" s="28"/>
      <c r="I59" s="28">
        <v>2310881.5377018419</v>
      </c>
      <c r="J59" s="28"/>
      <c r="K59" s="28">
        <v>2380587.385961534</v>
      </c>
    </row>
    <row r="60" spans="1:11" x14ac:dyDescent="0.35">
      <c r="A60" s="21" t="s">
        <v>125</v>
      </c>
      <c r="B60" s="25" t="s">
        <v>126</v>
      </c>
      <c r="C60" s="26">
        <v>7856334.71</v>
      </c>
      <c r="D60" s="26"/>
      <c r="E60" s="28"/>
      <c r="F60" s="28"/>
      <c r="G60" s="28">
        <v>8194553.1138991835</v>
      </c>
      <c r="H60" s="28"/>
      <c r="I60" s="28">
        <v>8339809.583027388</v>
      </c>
      <c r="J60" s="28"/>
      <c r="K60" s="28">
        <v>8488243.5408179834</v>
      </c>
    </row>
    <row r="61" spans="1:11" x14ac:dyDescent="0.35">
      <c r="A61" s="21" t="s">
        <v>127</v>
      </c>
      <c r="B61" s="25" t="s">
        <v>128</v>
      </c>
      <c r="C61" s="26">
        <v>8592.01</v>
      </c>
      <c r="D61" s="26"/>
      <c r="E61" s="28"/>
      <c r="F61" s="28"/>
      <c r="G61" s="28">
        <v>5637.7594637853372</v>
      </c>
      <c r="H61" s="28"/>
      <c r="I61" s="28">
        <v>5772.3681716548763</v>
      </c>
      <c r="J61" s="28"/>
      <c r="K61" s="28">
        <v>5911.2291054340258</v>
      </c>
    </row>
    <row r="62" spans="1:11" x14ac:dyDescent="0.35">
      <c r="A62" s="21" t="s">
        <v>129</v>
      </c>
      <c r="B62" s="25" t="s">
        <v>130</v>
      </c>
      <c r="C62" s="26">
        <v>82033.490000000005</v>
      </c>
      <c r="D62" s="26"/>
      <c r="E62" s="28"/>
      <c r="F62" s="28"/>
      <c r="G62" s="28">
        <v>79734.563821519259</v>
      </c>
      <c r="H62" s="28"/>
      <c r="I62" s="28">
        <v>83083.787035400834</v>
      </c>
      <c r="J62" s="28"/>
      <c r="K62" s="28">
        <v>86557.019782788353</v>
      </c>
    </row>
    <row r="63" spans="1:11" x14ac:dyDescent="0.35">
      <c r="A63" s="21" t="s">
        <v>131</v>
      </c>
      <c r="B63" s="29" t="s">
        <v>132</v>
      </c>
      <c r="C63" s="26">
        <v>24911099.109999999</v>
      </c>
      <c r="D63" s="26"/>
      <c r="E63" s="30"/>
      <c r="F63" s="31"/>
      <c r="G63" s="30">
        <f>SUM(G42:G62)</f>
        <v>29549113.230757482</v>
      </c>
      <c r="H63" s="31"/>
      <c r="I63" s="30">
        <f>SUM(I42:I62)</f>
        <v>30294127.570146177</v>
      </c>
      <c r="J63" s="31"/>
      <c r="K63" s="30">
        <f>SUM(K42:K62)</f>
        <v>31276193.90022264</v>
      </c>
    </row>
    <row r="64" spans="1:11" x14ac:dyDescent="0.35">
      <c r="A64" s="23" t="s">
        <v>133</v>
      </c>
      <c r="C64" s="26"/>
      <c r="D64" s="26"/>
    </row>
    <row r="65" spans="1:11" x14ac:dyDescent="0.35">
      <c r="A65" s="21" t="s">
        <v>134</v>
      </c>
      <c r="B65" s="25" t="s">
        <v>135</v>
      </c>
      <c r="C65" s="26">
        <v>2152726.33</v>
      </c>
      <c r="D65" s="26"/>
      <c r="E65" s="28"/>
      <c r="F65" s="28"/>
      <c r="G65" s="28">
        <v>7078942.9705609111</v>
      </c>
      <c r="H65" s="28"/>
      <c r="I65" s="28">
        <v>7258937.1238825638</v>
      </c>
      <c r="J65" s="28"/>
      <c r="K65" s="28">
        <v>8042408.0331107164</v>
      </c>
    </row>
    <row r="66" spans="1:11" x14ac:dyDescent="0.35">
      <c r="A66" s="21" t="s">
        <v>136</v>
      </c>
      <c r="B66" s="25" t="s">
        <v>137</v>
      </c>
      <c r="C66" s="26">
        <v>1611437.77</v>
      </c>
      <c r="D66" s="26"/>
      <c r="E66" s="28"/>
      <c r="F66" s="28"/>
      <c r="G66" s="28">
        <v>1720539.8669243932</v>
      </c>
      <c r="H66" s="28"/>
      <c r="I66" s="28">
        <v>1787500.6673741317</v>
      </c>
      <c r="J66" s="28"/>
      <c r="K66" s="28">
        <v>1856857.0056102041</v>
      </c>
    </row>
    <row r="67" spans="1:11" x14ac:dyDescent="0.35">
      <c r="A67" s="21" t="s">
        <v>138</v>
      </c>
      <c r="B67" s="25" t="s">
        <v>139</v>
      </c>
      <c r="C67" s="26">
        <v>1767381.01</v>
      </c>
      <c r="D67" s="26"/>
      <c r="E67" s="28"/>
      <c r="F67" s="28"/>
      <c r="G67" s="28">
        <v>2095029.3474175199</v>
      </c>
      <c r="H67" s="28"/>
      <c r="I67" s="28">
        <v>2153062.3312283736</v>
      </c>
      <c r="J67" s="28"/>
      <c r="K67" s="28">
        <v>2213000.2036445388</v>
      </c>
    </row>
    <row r="68" spans="1:11" x14ac:dyDescent="0.35">
      <c r="A68" s="21" t="s">
        <v>140</v>
      </c>
      <c r="B68" s="25" t="s">
        <v>141</v>
      </c>
      <c r="C68" s="26">
        <v>2389062.8199999998</v>
      </c>
      <c r="D68" s="26"/>
      <c r="E68" s="28"/>
      <c r="F68" s="28"/>
      <c r="G68" s="28">
        <v>3867258.2632491831</v>
      </c>
      <c r="H68" s="28"/>
      <c r="I68" s="28">
        <v>3967204.7660799441</v>
      </c>
      <c r="J68" s="28"/>
      <c r="K68" s="28">
        <v>4070223.7598397611</v>
      </c>
    </row>
    <row r="69" spans="1:11" x14ac:dyDescent="0.35">
      <c r="A69" s="21" t="s">
        <v>142</v>
      </c>
      <c r="B69" s="25" t="s">
        <v>143</v>
      </c>
      <c r="C69" s="26">
        <v>4620968.34</v>
      </c>
      <c r="D69" s="26"/>
      <c r="E69" s="28"/>
      <c r="F69" s="28"/>
      <c r="G69" s="28">
        <v>4356458.9933995996</v>
      </c>
      <c r="H69" s="28"/>
      <c r="I69" s="28">
        <v>4420408.8225878216</v>
      </c>
      <c r="J69" s="28"/>
      <c r="K69" s="28">
        <v>4484722.4259977872</v>
      </c>
    </row>
    <row r="70" spans="1:11" x14ac:dyDescent="0.35">
      <c r="A70" s="21" t="s">
        <v>144</v>
      </c>
      <c r="B70" s="25" t="s">
        <v>145</v>
      </c>
      <c r="C70" s="26">
        <v>0</v>
      </c>
      <c r="D70" s="26"/>
      <c r="E70" s="28"/>
      <c r="F70" s="28"/>
      <c r="G70" s="28">
        <v>175000</v>
      </c>
      <c r="H70" s="28"/>
      <c r="I70" s="28">
        <v>178500</v>
      </c>
      <c r="J70" s="28"/>
      <c r="K70" s="28">
        <v>182070</v>
      </c>
    </row>
    <row r="71" spans="1:11" x14ac:dyDescent="0.35">
      <c r="A71" s="21" t="s">
        <v>146</v>
      </c>
      <c r="B71" s="25" t="s">
        <v>147</v>
      </c>
      <c r="C71" s="26">
        <v>1722250.7</v>
      </c>
      <c r="D71" s="26"/>
      <c r="E71" s="28"/>
      <c r="F71" s="28"/>
      <c r="G71" s="28">
        <v>4223899.535943809</v>
      </c>
      <c r="H71" s="28"/>
      <c r="I71" s="28">
        <v>4361482.6703235665</v>
      </c>
      <c r="J71" s="28"/>
      <c r="K71" s="28">
        <v>4503847.1425529728</v>
      </c>
    </row>
    <row r="72" spans="1:11" x14ac:dyDescent="0.35">
      <c r="A72" s="21" t="s">
        <v>148</v>
      </c>
      <c r="B72" s="25" t="s">
        <v>149</v>
      </c>
      <c r="C72" s="26">
        <v>4265836.38</v>
      </c>
      <c r="D72" s="26"/>
      <c r="E72" s="28"/>
      <c r="F72" s="28"/>
      <c r="G72" s="28">
        <v>3351133.0129386107</v>
      </c>
      <c r="H72" s="28"/>
      <c r="I72" s="28">
        <v>3473655.1105777132</v>
      </c>
      <c r="J72" s="28"/>
      <c r="K72" s="28">
        <v>3600177.0916172718</v>
      </c>
    </row>
    <row r="73" spans="1:11" x14ac:dyDescent="0.35">
      <c r="A73" s="21" t="s">
        <v>150</v>
      </c>
      <c r="B73" s="25" t="s">
        <v>151</v>
      </c>
      <c r="C73" s="26">
        <v>9063037.1099999994</v>
      </c>
      <c r="D73" s="26"/>
      <c r="E73" s="28"/>
      <c r="F73" s="28"/>
      <c r="G73" s="28">
        <v>13269935.344655272</v>
      </c>
      <c r="H73" s="28"/>
      <c r="I73" s="28">
        <v>13930404.057567339</v>
      </c>
      <c r="J73" s="28"/>
      <c r="K73" s="28">
        <v>14848897.540828155</v>
      </c>
    </row>
    <row r="74" spans="1:11" x14ac:dyDescent="0.35">
      <c r="A74" s="21" t="s">
        <v>152</v>
      </c>
      <c r="B74" s="25" t="s">
        <v>153</v>
      </c>
      <c r="C74" s="26">
        <v>1318534.31</v>
      </c>
      <c r="D74" s="26"/>
      <c r="E74" s="28"/>
      <c r="F74" s="28"/>
      <c r="G74" s="28">
        <v>1397731.04442916</v>
      </c>
      <c r="H74" s="28"/>
      <c r="I74" s="28">
        <v>1406779.139860346</v>
      </c>
      <c r="J74" s="28"/>
      <c r="K74" s="28">
        <v>1416141.8159687985</v>
      </c>
    </row>
    <row r="75" spans="1:11" x14ac:dyDescent="0.35">
      <c r="A75" s="21" t="s">
        <v>154</v>
      </c>
      <c r="B75" s="25" t="s">
        <v>155</v>
      </c>
      <c r="C75" s="26">
        <v>462456.04</v>
      </c>
      <c r="D75" s="26"/>
      <c r="E75" s="28"/>
      <c r="F75" s="28"/>
      <c r="G75" s="28">
        <v>590741.27922788018</v>
      </c>
      <c r="H75" s="28"/>
      <c r="I75" s="28">
        <v>601644.15923859156</v>
      </c>
      <c r="J75" s="28"/>
      <c r="K75" s="28">
        <v>612832.95849879878</v>
      </c>
    </row>
    <row r="76" spans="1:11" x14ac:dyDescent="0.35">
      <c r="A76" s="21" t="s">
        <v>156</v>
      </c>
      <c r="B76" s="25" t="s">
        <v>157</v>
      </c>
      <c r="C76" s="26">
        <v>0</v>
      </c>
      <c r="D76" s="26"/>
      <c r="E76" s="28"/>
      <c r="F76" s="28"/>
      <c r="G76" s="28">
        <v>0</v>
      </c>
      <c r="H76" s="28"/>
      <c r="I76" s="28">
        <v>0</v>
      </c>
      <c r="J76" s="28"/>
      <c r="K76" s="28">
        <v>0</v>
      </c>
    </row>
    <row r="77" spans="1:11" x14ac:dyDescent="0.35">
      <c r="A77" s="21" t="s">
        <v>158</v>
      </c>
      <c r="B77" s="25" t="s">
        <v>159</v>
      </c>
      <c r="C77" s="26">
        <v>2965445.66</v>
      </c>
      <c r="D77" s="26"/>
      <c r="E77" s="28"/>
      <c r="F77" s="28"/>
      <c r="G77" s="28">
        <v>2378201.2486225972</v>
      </c>
      <c r="H77" s="28"/>
      <c r="I77" s="28">
        <v>2443802.4010015512</v>
      </c>
      <c r="J77" s="28"/>
      <c r="K77" s="28">
        <v>2511616.684150985</v>
      </c>
    </row>
    <row r="78" spans="1:11" x14ac:dyDescent="0.35">
      <c r="A78" s="21" t="s">
        <v>160</v>
      </c>
      <c r="B78" s="25" t="s">
        <v>161</v>
      </c>
      <c r="C78" s="26">
        <v>41787295.240000002</v>
      </c>
      <c r="D78" s="26"/>
      <c r="E78" s="28"/>
      <c r="F78" s="28"/>
      <c r="G78" s="28">
        <v>42923910.105524585</v>
      </c>
      <c r="H78" s="28"/>
      <c r="I78" s="28">
        <v>43666873.435195126</v>
      </c>
      <c r="J78" s="28"/>
      <c r="K78" s="28">
        <v>44427702.731662847</v>
      </c>
    </row>
    <row r="79" spans="1:11" x14ac:dyDescent="0.35">
      <c r="A79" s="21" t="s">
        <v>162</v>
      </c>
      <c r="B79" s="25" t="s">
        <v>163</v>
      </c>
      <c r="C79" s="26">
        <v>12184624.029999999</v>
      </c>
      <c r="D79" s="26"/>
      <c r="E79" s="28"/>
      <c r="F79" s="28"/>
      <c r="G79" s="28">
        <v>9099119.9436890166</v>
      </c>
      <c r="H79" s="28"/>
      <c r="I79" s="28">
        <v>9345439.4278005455</v>
      </c>
      <c r="J79" s="28"/>
      <c r="K79" s="28">
        <v>9598653.2361521646</v>
      </c>
    </row>
    <row r="80" spans="1:11" x14ac:dyDescent="0.35">
      <c r="A80" s="21" t="s">
        <v>164</v>
      </c>
      <c r="B80" s="25" t="s">
        <v>165</v>
      </c>
      <c r="C80" s="26">
        <v>89958.77</v>
      </c>
      <c r="D80" s="26"/>
      <c r="E80" s="28"/>
      <c r="F80" s="28"/>
      <c r="G80" s="28">
        <v>102372.15031841827</v>
      </c>
      <c r="H80" s="28"/>
      <c r="I80" s="28">
        <v>105701.02699363854</v>
      </c>
      <c r="J80" s="28"/>
      <c r="K80" s="28">
        <v>109142.10185109134</v>
      </c>
    </row>
    <row r="81" spans="1:11" x14ac:dyDescent="0.35">
      <c r="A81" s="21" t="s">
        <v>166</v>
      </c>
      <c r="B81" s="25" t="s">
        <v>167</v>
      </c>
      <c r="C81" s="26">
        <v>2605249.62</v>
      </c>
      <c r="D81" s="26"/>
      <c r="E81" s="28"/>
      <c r="F81" s="28"/>
      <c r="G81" s="28">
        <v>2253315.9315217286</v>
      </c>
      <c r="H81" s="28"/>
      <c r="I81" s="28">
        <v>2301310.2022623136</v>
      </c>
      <c r="J81" s="28"/>
      <c r="K81" s="28">
        <v>2350521.9455832364</v>
      </c>
    </row>
    <row r="82" spans="1:11" x14ac:dyDescent="0.35">
      <c r="A82" s="21" t="s">
        <v>168</v>
      </c>
      <c r="B82" s="25" t="s">
        <v>169</v>
      </c>
      <c r="C82" s="26">
        <v>644770.51</v>
      </c>
      <c r="D82" s="26"/>
      <c r="E82" s="28"/>
      <c r="F82" s="28"/>
      <c r="G82" s="28">
        <v>674159.31168975134</v>
      </c>
      <c r="H82" s="28"/>
      <c r="I82" s="28">
        <v>697197.41173884354</v>
      </c>
      <c r="J82" s="28"/>
      <c r="K82" s="28">
        <v>721041.8452896541</v>
      </c>
    </row>
    <row r="83" spans="1:11" x14ac:dyDescent="0.35">
      <c r="A83" s="21" t="s">
        <v>170</v>
      </c>
      <c r="B83" s="29" t="s">
        <v>171</v>
      </c>
      <c r="C83" s="26">
        <v>89651034.640000001</v>
      </c>
      <c r="D83" s="26"/>
      <c r="E83" s="30"/>
      <c r="F83" s="31"/>
      <c r="G83" s="30">
        <f>SUM(G65:G82)</f>
        <v>99557748.350112438</v>
      </c>
      <c r="H83" s="31"/>
      <c r="I83" s="30">
        <f>SUM(I65:I82)</f>
        <v>102099902.7537124</v>
      </c>
      <c r="J83" s="31"/>
      <c r="K83" s="30">
        <f>SUM(K65:K82)</f>
        <v>105549856.52235898</v>
      </c>
    </row>
    <row r="84" spans="1:11" x14ac:dyDescent="0.35">
      <c r="A84" s="23" t="s">
        <v>172</v>
      </c>
      <c r="B84" s="21"/>
      <c r="C84" s="26"/>
      <c r="D84" s="26"/>
    </row>
    <row r="85" spans="1:11" x14ac:dyDescent="0.35">
      <c r="A85" s="21" t="s">
        <v>173</v>
      </c>
      <c r="B85" s="25" t="s">
        <v>174</v>
      </c>
      <c r="C85" s="26">
        <v>127987.68</v>
      </c>
      <c r="D85" s="26"/>
      <c r="E85" s="28"/>
      <c r="F85" s="28"/>
      <c r="G85" s="28">
        <v>178144.31759560952</v>
      </c>
      <c r="H85" s="28"/>
      <c r="I85" s="28">
        <v>183334.5571051992</v>
      </c>
      <c r="J85" s="28"/>
      <c r="K85" s="28">
        <v>188706.45499762456</v>
      </c>
    </row>
    <row r="86" spans="1:11" x14ac:dyDescent="0.35">
      <c r="A86" s="21" t="s">
        <v>175</v>
      </c>
      <c r="B86" s="25" t="s">
        <v>176</v>
      </c>
      <c r="C86" s="26">
        <v>12059489.810000001</v>
      </c>
      <c r="D86" s="26"/>
      <c r="E86" s="32"/>
      <c r="F86" s="32"/>
      <c r="G86" s="32">
        <v>13403228.300896838</v>
      </c>
      <c r="H86" s="32"/>
      <c r="I86" s="32">
        <v>13647511.784934001</v>
      </c>
      <c r="J86" s="32"/>
      <c r="K86" s="32">
        <v>13896831.468855441</v>
      </c>
    </row>
    <row r="87" spans="1:11" x14ac:dyDescent="0.35">
      <c r="A87" s="21" t="s">
        <v>177</v>
      </c>
      <c r="B87" s="25" t="s">
        <v>178</v>
      </c>
      <c r="C87" s="26">
        <v>21911692.530000001</v>
      </c>
      <c r="D87" s="26"/>
      <c r="E87" s="32"/>
      <c r="F87" s="32"/>
      <c r="G87" s="32">
        <v>24650460.84747364</v>
      </c>
      <c r="H87" s="32"/>
      <c r="I87" s="32">
        <v>25384007.601330057</v>
      </c>
      <c r="J87" s="32"/>
      <c r="K87" s="32">
        <v>25697967.107134774</v>
      </c>
    </row>
    <row r="88" spans="1:11" x14ac:dyDescent="0.35">
      <c r="A88" s="21" t="s">
        <v>179</v>
      </c>
      <c r="B88" s="25" t="s">
        <v>180</v>
      </c>
      <c r="C88" s="26">
        <v>19909234.100000001</v>
      </c>
      <c r="D88" s="26"/>
      <c r="E88" s="28"/>
      <c r="F88" s="28"/>
      <c r="G88" s="28">
        <v>13701444.675283955</v>
      </c>
      <c r="H88" s="28"/>
      <c r="I88" s="28">
        <v>14106529.11665835</v>
      </c>
      <c r="J88" s="28"/>
      <c r="K88" s="28">
        <v>14523780.351546887</v>
      </c>
    </row>
    <row r="89" spans="1:11" x14ac:dyDescent="0.35">
      <c r="A89" s="21" t="s">
        <v>181</v>
      </c>
      <c r="B89" s="25" t="s">
        <v>182</v>
      </c>
      <c r="C89" s="33">
        <v>0</v>
      </c>
      <c r="D89" s="33"/>
      <c r="E89" s="34"/>
      <c r="F89" s="34"/>
      <c r="G89" s="34">
        <v>0</v>
      </c>
      <c r="H89" s="34"/>
      <c r="I89" s="34">
        <v>0</v>
      </c>
      <c r="J89" s="34"/>
      <c r="K89" s="34">
        <v>0</v>
      </c>
    </row>
    <row r="90" spans="1:11" x14ac:dyDescent="0.35">
      <c r="A90" s="21" t="s">
        <v>183</v>
      </c>
      <c r="B90" s="29" t="s">
        <v>184</v>
      </c>
      <c r="C90" s="26">
        <v>54008404.120000005</v>
      </c>
      <c r="D90" s="26"/>
      <c r="E90" s="31"/>
      <c r="F90" s="31"/>
      <c r="G90" s="31">
        <f>SUM(G85:G89)</f>
        <v>51933278.141250044</v>
      </c>
      <c r="H90" s="31"/>
      <c r="I90" s="31">
        <f>SUM(I85:I89)</f>
        <v>53321383.060027607</v>
      </c>
      <c r="J90" s="31"/>
      <c r="K90" s="31">
        <f>SUM(K85:K89)</f>
        <v>54307285.382534727</v>
      </c>
    </row>
    <row r="91" spans="1:11" x14ac:dyDescent="0.35">
      <c r="A91" s="23" t="s">
        <v>185</v>
      </c>
      <c r="B91" s="21"/>
      <c r="C91" s="26"/>
      <c r="D91" s="26"/>
    </row>
    <row r="92" spans="1:11" x14ac:dyDescent="0.35">
      <c r="A92" s="21" t="s">
        <v>186</v>
      </c>
      <c r="B92" s="25" t="s">
        <v>187</v>
      </c>
      <c r="C92" s="26">
        <v>23042437.940000001</v>
      </c>
      <c r="D92" s="26"/>
      <c r="E92" s="28"/>
      <c r="F92" s="28"/>
      <c r="G92" s="28">
        <v>30166759.978738338</v>
      </c>
      <c r="H92" s="28"/>
      <c r="I92" s="28">
        <v>31196592.028669499</v>
      </c>
      <c r="J92" s="28"/>
      <c r="K92" s="28">
        <v>33714141.815828137</v>
      </c>
    </row>
    <row r="93" spans="1:11" x14ac:dyDescent="0.35">
      <c r="A93" s="21" t="s">
        <v>188</v>
      </c>
      <c r="B93" s="25" t="s">
        <v>189</v>
      </c>
      <c r="C93" s="26">
        <v>2282585.9699999997</v>
      </c>
      <c r="D93" s="26"/>
      <c r="E93" s="28"/>
      <c r="F93" s="28"/>
      <c r="G93" s="28">
        <v>2036094.5242690551</v>
      </c>
      <c r="H93" s="28"/>
      <c r="I93" s="28">
        <v>2076960.4672155343</v>
      </c>
      <c r="J93" s="28"/>
      <c r="K93" s="28">
        <v>2119158.8836864159</v>
      </c>
    </row>
    <row r="94" spans="1:11" x14ac:dyDescent="0.35">
      <c r="A94" s="21" t="s">
        <v>190</v>
      </c>
      <c r="B94" s="25" t="s">
        <v>191</v>
      </c>
      <c r="C94" s="26">
        <v>91.96</v>
      </c>
      <c r="D94" s="26"/>
      <c r="E94" s="28"/>
      <c r="F94" s="28"/>
      <c r="G94" s="28">
        <v>135.10535646203095</v>
      </c>
      <c r="H94" s="28"/>
      <c r="I94" s="28">
        <v>139.58566975909895</v>
      </c>
      <c r="J94" s="28"/>
      <c r="K94" s="28">
        <v>144.22279402156428</v>
      </c>
    </row>
    <row r="95" spans="1:11" x14ac:dyDescent="0.35">
      <c r="A95" s="21" t="s">
        <v>192</v>
      </c>
      <c r="B95" s="25" t="s">
        <v>193</v>
      </c>
      <c r="C95" s="26">
        <v>0</v>
      </c>
      <c r="D95" s="26"/>
      <c r="E95" s="28"/>
      <c r="F95" s="28"/>
      <c r="G95" s="28">
        <v>0</v>
      </c>
      <c r="H95" s="28"/>
      <c r="I95" s="28">
        <v>0</v>
      </c>
      <c r="J95" s="28"/>
      <c r="K95" s="28">
        <v>0</v>
      </c>
    </row>
    <row r="96" spans="1:11" x14ac:dyDescent="0.35">
      <c r="A96" s="21" t="s">
        <v>194</v>
      </c>
      <c r="B96" s="25" t="s">
        <v>195</v>
      </c>
      <c r="C96" s="26">
        <v>754309.8</v>
      </c>
      <c r="D96" s="26"/>
      <c r="E96" s="28"/>
      <c r="F96" s="28"/>
      <c r="G96" s="28">
        <v>863908.83987533185</v>
      </c>
      <c r="H96" s="28"/>
      <c r="I96" s="28">
        <v>896325.013356518</v>
      </c>
      <c r="J96" s="28"/>
      <c r="K96" s="28">
        <v>911903.63891387871</v>
      </c>
    </row>
    <row r="97" spans="1:11" x14ac:dyDescent="0.35">
      <c r="A97" s="21" t="s">
        <v>196</v>
      </c>
      <c r="B97" s="25" t="s">
        <v>197</v>
      </c>
      <c r="C97" s="26">
        <v>0</v>
      </c>
      <c r="D97" s="26"/>
      <c r="E97" s="28"/>
      <c r="F97" s="28"/>
      <c r="G97" s="28">
        <v>0</v>
      </c>
      <c r="H97" s="28"/>
      <c r="I97" s="28">
        <v>0</v>
      </c>
      <c r="J97" s="28"/>
      <c r="K97" s="28">
        <v>0</v>
      </c>
    </row>
    <row r="98" spans="1:11" x14ac:dyDescent="0.35">
      <c r="A98" s="21" t="s">
        <v>198</v>
      </c>
      <c r="B98" s="25" t="s">
        <v>199</v>
      </c>
      <c r="C98" s="33">
        <v>0</v>
      </c>
      <c r="D98" s="33"/>
      <c r="E98" s="34"/>
      <c r="F98" s="34"/>
      <c r="G98" s="34">
        <v>0</v>
      </c>
      <c r="H98" s="34"/>
      <c r="I98" s="34">
        <v>0</v>
      </c>
      <c r="J98" s="34"/>
      <c r="K98" s="34">
        <v>0</v>
      </c>
    </row>
    <row r="99" spans="1:11" x14ac:dyDescent="0.35">
      <c r="A99" s="21" t="s">
        <v>200</v>
      </c>
      <c r="B99" s="29" t="s">
        <v>201</v>
      </c>
      <c r="C99" s="26">
        <v>26079425.670000002</v>
      </c>
      <c r="D99" s="26"/>
      <c r="E99" s="31"/>
      <c r="F99" s="31"/>
      <c r="G99" s="31">
        <f>SUM(G92:G98)</f>
        <v>33066898.448239189</v>
      </c>
      <c r="H99" s="31"/>
      <c r="I99" s="31">
        <f>SUM(I92:I98)</f>
        <v>34170017.094911307</v>
      </c>
      <c r="J99" s="31"/>
      <c r="K99" s="31">
        <f>SUM(K92:K98)</f>
        <v>36745348.561222449</v>
      </c>
    </row>
    <row r="100" spans="1:11" x14ac:dyDescent="0.35">
      <c r="A100" s="23" t="s">
        <v>202</v>
      </c>
      <c r="B100" s="21"/>
      <c r="C100" s="22"/>
      <c r="D100" s="22"/>
    </row>
    <row r="101" spans="1:11" x14ac:dyDescent="0.35">
      <c r="A101" s="21" t="s">
        <v>203</v>
      </c>
      <c r="B101" s="25" t="s">
        <v>204</v>
      </c>
      <c r="C101" s="26">
        <v>56080888.700000003</v>
      </c>
      <c r="D101" s="26"/>
      <c r="E101" s="28"/>
      <c r="F101" s="28"/>
      <c r="G101" s="28">
        <v>95769987.645848662</v>
      </c>
      <c r="H101" s="28"/>
      <c r="I101" s="28">
        <v>100221691.21031648</v>
      </c>
      <c r="J101" s="28"/>
      <c r="K101" s="28">
        <v>106649950.91075745</v>
      </c>
    </row>
    <row r="102" spans="1:11" x14ac:dyDescent="0.35">
      <c r="A102" s="21" t="s">
        <v>205</v>
      </c>
      <c r="B102" s="25" t="s">
        <v>206</v>
      </c>
      <c r="C102" s="26">
        <v>6399657.1199999992</v>
      </c>
      <c r="D102" s="26"/>
      <c r="E102" s="28"/>
      <c r="F102" s="28"/>
      <c r="G102" s="28">
        <v>8215538.5157654798</v>
      </c>
      <c r="H102" s="28"/>
      <c r="I102" s="28">
        <v>8304022.6006075423</v>
      </c>
      <c r="J102" s="28"/>
      <c r="K102" s="28">
        <v>8443345.7623191644</v>
      </c>
    </row>
    <row r="103" spans="1:11" x14ac:dyDescent="0.35">
      <c r="A103" s="21" t="s">
        <v>207</v>
      </c>
      <c r="B103" s="25" t="s">
        <v>208</v>
      </c>
      <c r="C103" s="26">
        <v>-23492438.649999999</v>
      </c>
      <c r="D103" s="26"/>
      <c r="E103" s="28"/>
      <c r="F103" s="28"/>
      <c r="G103" s="28">
        <v>-23264350.726432681</v>
      </c>
      <c r="H103" s="28"/>
      <c r="I103" s="28">
        <v>-23151795.13241544</v>
      </c>
      <c r="J103" s="28"/>
      <c r="K103" s="28">
        <v>-27113831.518218644</v>
      </c>
    </row>
    <row r="104" spans="1:11" x14ac:dyDescent="0.35">
      <c r="A104" s="21" t="s">
        <v>209</v>
      </c>
      <c r="B104" s="25" t="s">
        <v>210</v>
      </c>
      <c r="C104" s="26">
        <v>14683372.310000001</v>
      </c>
      <c r="D104" s="26"/>
      <c r="E104" s="28"/>
      <c r="F104" s="28"/>
      <c r="G104" s="28">
        <v>16664051.067387149</v>
      </c>
      <c r="H104" s="28"/>
      <c r="I104" s="28">
        <v>16414290.263174305</v>
      </c>
      <c r="J104" s="28"/>
      <c r="K104" s="28">
        <v>16355302.632832911</v>
      </c>
    </row>
    <row r="105" spans="1:11" x14ac:dyDescent="0.35">
      <c r="A105" s="21" t="s">
        <v>211</v>
      </c>
      <c r="B105" s="25" t="s">
        <v>212</v>
      </c>
      <c r="C105" s="26">
        <v>4863971.8599999994</v>
      </c>
      <c r="D105" s="26"/>
      <c r="E105" s="28"/>
      <c r="F105" s="28"/>
      <c r="G105" s="28">
        <v>5610861.9116208768</v>
      </c>
      <c r="H105" s="28"/>
      <c r="I105" s="28">
        <v>5639052.3795744851</v>
      </c>
      <c r="J105" s="28"/>
      <c r="K105" s="28">
        <v>5595993.4015421849</v>
      </c>
    </row>
    <row r="106" spans="1:11" x14ac:dyDescent="0.35">
      <c r="A106" s="21" t="s">
        <v>213</v>
      </c>
      <c r="B106" s="25" t="s">
        <v>214</v>
      </c>
      <c r="C106" s="26">
        <v>5657729.2000000002</v>
      </c>
      <c r="D106" s="26"/>
      <c r="E106" s="28"/>
      <c r="F106" s="28"/>
      <c r="G106" s="28">
        <v>6767380.4563458459</v>
      </c>
      <c r="H106" s="28"/>
      <c r="I106" s="28">
        <v>6838820.8522201497</v>
      </c>
      <c r="J106" s="28"/>
      <c r="K106" s="28">
        <v>6696182.2987152589</v>
      </c>
    </row>
    <row r="107" spans="1:11" x14ac:dyDescent="0.35">
      <c r="A107" s="21" t="s">
        <v>215</v>
      </c>
      <c r="B107" s="25" t="s">
        <v>216</v>
      </c>
      <c r="C107" s="26">
        <v>34652826.090000004</v>
      </c>
      <c r="D107" t="s">
        <v>217</v>
      </c>
      <c r="E107" s="35"/>
      <c r="F107" s="35"/>
      <c r="G107" s="35">
        <v>31729988.112815775</v>
      </c>
      <c r="H107" s="35"/>
      <c r="I107" s="35">
        <v>32841054.675886303</v>
      </c>
      <c r="J107" s="35"/>
      <c r="K107" s="35">
        <v>33993979.486935541</v>
      </c>
    </row>
    <row r="108" spans="1:11" x14ac:dyDescent="0.35">
      <c r="A108" s="21" t="s">
        <v>218</v>
      </c>
      <c r="B108" s="25" t="s">
        <v>219</v>
      </c>
      <c r="C108" s="26">
        <v>8197506.5800000001</v>
      </c>
      <c r="D108" s="26"/>
      <c r="E108" s="35"/>
      <c r="F108" s="35"/>
      <c r="G108" s="35">
        <v>6897558.1279501757</v>
      </c>
      <c r="H108" s="35"/>
      <c r="I108" s="35">
        <v>7071886.3918640111</v>
      </c>
      <c r="J108" s="35"/>
      <c r="K108" s="35">
        <v>7179132.7911033304</v>
      </c>
    </row>
    <row r="109" spans="1:11" x14ac:dyDescent="0.35">
      <c r="A109" s="21" t="s">
        <v>220</v>
      </c>
      <c r="B109" s="25" t="s">
        <v>221</v>
      </c>
      <c r="C109" s="26">
        <v>3375.66</v>
      </c>
      <c r="D109" s="26"/>
      <c r="E109" s="28"/>
      <c r="F109" s="28"/>
      <c r="G109" s="28">
        <v>4124.3688934914144</v>
      </c>
      <c r="H109" s="28"/>
      <c r="I109" s="28">
        <v>3982.7667939408025</v>
      </c>
      <c r="J109" s="28"/>
      <c r="K109" s="28">
        <v>3328.0298145519077</v>
      </c>
    </row>
    <row r="110" spans="1:11" x14ac:dyDescent="0.35">
      <c r="A110" s="21" t="s">
        <v>222</v>
      </c>
      <c r="B110" s="25" t="s">
        <v>223</v>
      </c>
      <c r="C110" s="26">
        <v>6884448.3300000001</v>
      </c>
      <c r="D110" s="26"/>
      <c r="E110" s="28"/>
      <c r="F110" s="28"/>
      <c r="G110" s="28">
        <v>25193127.109658897</v>
      </c>
      <c r="H110" s="28"/>
      <c r="I110" s="28">
        <v>26902348.859863117</v>
      </c>
      <c r="J110" s="28"/>
      <c r="K110" s="28">
        <v>30493488.027936734</v>
      </c>
    </row>
    <row r="111" spans="1:11" x14ac:dyDescent="0.35">
      <c r="A111" s="21" t="s">
        <v>224</v>
      </c>
      <c r="B111" s="25" t="s">
        <v>225</v>
      </c>
      <c r="C111" s="26">
        <v>6513278.9100000001</v>
      </c>
      <c r="D111" s="26"/>
      <c r="E111" s="28"/>
      <c r="F111" s="28"/>
      <c r="G111" s="28">
        <v>4815500.6204313263</v>
      </c>
      <c r="H111" s="28"/>
      <c r="I111" s="28">
        <v>5006283.8353178026</v>
      </c>
      <c r="J111" s="28"/>
      <c r="K111" s="28">
        <v>4812657.5584541252</v>
      </c>
    </row>
    <row r="112" spans="1:11" x14ac:dyDescent="0.35">
      <c r="A112" s="21" t="s">
        <v>226</v>
      </c>
      <c r="B112" s="25" t="s">
        <v>227</v>
      </c>
      <c r="C112" s="26">
        <v>0</v>
      </c>
      <c r="D112" s="26"/>
      <c r="E112" s="28"/>
      <c r="F112" s="28"/>
      <c r="G112" s="28">
        <v>0</v>
      </c>
      <c r="H112" s="28"/>
      <c r="I112" s="28">
        <v>0</v>
      </c>
      <c r="J112" s="28"/>
      <c r="K112" s="28">
        <v>0</v>
      </c>
    </row>
    <row r="113" spans="1:11" x14ac:dyDescent="0.35">
      <c r="A113" s="21" t="s">
        <v>228</v>
      </c>
      <c r="B113" s="25" t="s">
        <v>229</v>
      </c>
      <c r="C113" s="33">
        <v>15838532.720000001</v>
      </c>
      <c r="D113" s="36"/>
      <c r="E113" s="28"/>
      <c r="F113" s="28"/>
      <c r="G113" s="28">
        <v>20130147.25858308</v>
      </c>
      <c r="H113" s="28"/>
      <c r="I113" s="28">
        <v>20532821.412840273</v>
      </c>
      <c r="J113" s="28"/>
      <c r="K113" s="28">
        <v>20857162.540694747</v>
      </c>
    </row>
    <row r="114" spans="1:11" x14ac:dyDescent="0.35">
      <c r="A114" s="21" t="s">
        <v>230</v>
      </c>
      <c r="B114" s="29" t="s">
        <v>231</v>
      </c>
      <c r="C114" s="26">
        <v>136283148.83000001</v>
      </c>
      <c r="D114" s="26"/>
      <c r="E114" s="37"/>
      <c r="F114" s="31"/>
      <c r="G114" s="37">
        <f>SUM(G101:G113)</f>
        <v>198533914.46886805</v>
      </c>
      <c r="H114" s="31"/>
      <c r="I114" s="37">
        <f>SUM(I101:I113)</f>
        <v>206624460.11604294</v>
      </c>
      <c r="J114" s="31"/>
      <c r="K114" s="37">
        <f>SUM(K101:K113)</f>
        <v>213966691.92288733</v>
      </c>
    </row>
    <row r="115" spans="1:11" ht="16" thickBot="1" x14ac:dyDescent="0.4">
      <c r="A115" s="21" t="s">
        <v>232</v>
      </c>
      <c r="B115" s="29" t="s">
        <v>233</v>
      </c>
      <c r="C115" s="38">
        <v>528434012.11000013</v>
      </c>
      <c r="D115" s="38"/>
      <c r="E115" s="39"/>
      <c r="F115" s="40"/>
      <c r="G115" s="39">
        <f>SUM(G114,G99,G90,G83,G63,G40)</f>
        <v>534704385.73721868</v>
      </c>
      <c r="H115" s="40"/>
      <c r="I115" s="39">
        <f>SUM(I114,I99,I90,I83,I63,I40)</f>
        <v>549083922.31694806</v>
      </c>
      <c r="J115" s="40"/>
      <c r="K115" s="39">
        <f>SUM(K114,K99,K90,K83,K63,K40)</f>
        <v>571813707.44429886</v>
      </c>
    </row>
    <row r="116" spans="1:11" ht="15" thickTop="1" x14ac:dyDescent="0.35">
      <c r="A116" s="41"/>
      <c r="B116" s="21"/>
      <c r="C116" s="42"/>
      <c r="D116" s="36"/>
    </row>
    <row r="118" spans="1:11" x14ac:dyDescent="0.35">
      <c r="E118" s="28"/>
      <c r="F118" s="28"/>
      <c r="G118" s="28"/>
      <c r="H118" s="28"/>
      <c r="I118" s="28"/>
      <c r="J118" s="28"/>
      <c r="K118" s="28"/>
    </row>
    <row r="119" spans="1:11" x14ac:dyDescent="0.35">
      <c r="E119" s="46"/>
      <c r="G119" s="46"/>
      <c r="I119" s="46"/>
      <c r="K119" s="46"/>
    </row>
    <row r="121" spans="1:11" x14ac:dyDescent="0.35">
      <c r="E121" s="46"/>
      <c r="G121" s="46"/>
      <c r="I121" s="46"/>
      <c r="K121" s="46"/>
    </row>
  </sheetData>
  <printOptions horizontalCentered="1"/>
  <pageMargins left="0.45" right="0.45" top="0.75" bottom="1" header="0.3" footer="0.3"/>
  <pageSetup scale="95" firstPageNumber="8" fitToHeight="0" orientation="portrait" useFirstPageNumber="1" horizontalDpi="90" verticalDpi="90" r:id="rId1"/>
  <headerFooter>
    <oddFooter>&amp;R&amp;"Times New Roman,Regular"&amp;12Exh. SEF-17
Page &amp;P of 13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K106"/>
  <sheetViews>
    <sheetView tabSelected="1" workbookViewId="0">
      <pane ySplit="5" topLeftCell="A84" activePane="bottomLeft" state="frozen"/>
      <selection activeCell="C11" sqref="C11"/>
      <selection pane="bottomLeft" activeCell="H108" sqref="H108"/>
    </sheetView>
  </sheetViews>
  <sheetFormatPr defaultRowHeight="14.5" outlineLevelCol="1" x14ac:dyDescent="0.35"/>
  <cols>
    <col min="1" max="1" width="53.81640625" style="43" bestFit="1" customWidth="1"/>
    <col min="2" max="2" width="33.54296875" style="24" hidden="1" customWidth="1" outlineLevel="1"/>
    <col min="3" max="3" width="13.1796875" style="43" hidden="1" customWidth="1" outlineLevel="1"/>
    <col min="4" max="4" width="12" hidden="1" customWidth="1" outlineLevel="1"/>
    <col min="5" max="5" width="14" hidden="1" customWidth="1" outlineLevel="1"/>
    <col min="6" max="6" width="1.7265625" customWidth="1" collapsed="1"/>
    <col min="7" max="7" width="14" bestFit="1" customWidth="1"/>
    <col min="8" max="8" width="1.7265625" customWidth="1"/>
    <col min="9" max="9" width="14" bestFit="1" customWidth="1"/>
    <col min="10" max="10" width="1.7265625" customWidth="1"/>
    <col min="11" max="11" width="14" bestFit="1" customWidth="1"/>
    <col min="12" max="12" width="14.26953125" bestFit="1" customWidth="1"/>
  </cols>
  <sheetData>
    <row r="1" spans="1:11" x14ac:dyDescent="0.35">
      <c r="A1" s="8" t="s">
        <v>358</v>
      </c>
      <c r="B1" s="9"/>
      <c r="C1" s="8"/>
      <c r="D1" s="10"/>
      <c r="E1" s="10"/>
      <c r="F1" s="10"/>
      <c r="G1" s="10"/>
      <c r="H1" s="10"/>
      <c r="I1" s="10"/>
      <c r="J1" s="10"/>
      <c r="K1" s="10"/>
    </row>
    <row r="2" spans="1:11" x14ac:dyDescent="0.35">
      <c r="A2" s="8" t="s">
        <v>359</v>
      </c>
      <c r="B2" s="9"/>
      <c r="C2" s="8"/>
      <c r="D2" s="10"/>
      <c r="E2" s="10"/>
      <c r="F2" s="10"/>
      <c r="G2" s="10"/>
      <c r="H2" s="10"/>
      <c r="I2" s="10"/>
      <c r="J2" s="10"/>
      <c r="K2" s="10"/>
    </row>
    <row r="3" spans="1:11" x14ac:dyDescent="0.35">
      <c r="A3" s="11" t="s">
        <v>235</v>
      </c>
      <c r="B3" s="9"/>
      <c r="C3" s="8"/>
      <c r="D3" s="10"/>
      <c r="E3" s="10"/>
      <c r="F3" s="10"/>
      <c r="G3" s="10"/>
      <c r="H3" s="10"/>
      <c r="I3" s="10"/>
      <c r="J3" s="10"/>
      <c r="K3" s="10"/>
    </row>
    <row r="4" spans="1:11" x14ac:dyDescent="0.35">
      <c r="A4" s="12"/>
      <c r="C4" s="12"/>
    </row>
    <row r="5" spans="1:11" x14ac:dyDescent="0.35">
      <c r="A5" s="14" t="s">
        <v>21</v>
      </c>
      <c r="B5" s="15" t="s">
        <v>22</v>
      </c>
      <c r="C5" s="16" t="s">
        <v>236</v>
      </c>
      <c r="E5" s="2"/>
      <c r="F5" s="2"/>
      <c r="G5" s="2">
        <v>2023</v>
      </c>
      <c r="H5" s="2"/>
      <c r="I5" s="2">
        <v>2024</v>
      </c>
      <c r="J5" s="2"/>
      <c r="K5" s="2">
        <v>2025</v>
      </c>
    </row>
    <row r="6" spans="1:11" x14ac:dyDescent="0.35">
      <c r="A6" s="17"/>
      <c r="B6" s="18">
        <v>0</v>
      </c>
      <c r="C6" s="19"/>
    </row>
    <row r="7" spans="1:11" x14ac:dyDescent="0.35">
      <c r="A7" s="20" t="s">
        <v>24</v>
      </c>
      <c r="B7" s="21"/>
      <c r="C7" s="22"/>
    </row>
    <row r="8" spans="1:11" x14ac:dyDescent="0.35">
      <c r="A8" s="21" t="s">
        <v>25</v>
      </c>
      <c r="B8" s="23"/>
      <c r="C8" s="22"/>
    </row>
    <row r="9" spans="1:11" x14ac:dyDescent="0.35">
      <c r="A9" s="23" t="s">
        <v>26</v>
      </c>
      <c r="C9" s="22"/>
    </row>
    <row r="10" spans="1:11" x14ac:dyDescent="0.35">
      <c r="A10" s="21" t="s">
        <v>237</v>
      </c>
      <c r="B10" s="25" t="s">
        <v>238</v>
      </c>
      <c r="C10" s="26">
        <v>0</v>
      </c>
      <c r="E10" s="47"/>
      <c r="F10" s="28"/>
      <c r="G10" s="47">
        <v>0</v>
      </c>
      <c r="H10" s="28"/>
      <c r="I10" s="47">
        <v>0</v>
      </c>
      <c r="J10" s="28"/>
      <c r="K10" s="47">
        <v>0</v>
      </c>
    </row>
    <row r="11" spans="1:11" x14ac:dyDescent="0.35">
      <c r="A11" s="21" t="s">
        <v>239</v>
      </c>
      <c r="B11" s="25" t="s">
        <v>240</v>
      </c>
      <c r="C11" s="26">
        <v>129321.22</v>
      </c>
      <c r="E11" s="28"/>
      <c r="F11" s="28"/>
      <c r="G11" s="28">
        <v>181437.85118124346</v>
      </c>
      <c r="H11" s="28"/>
      <c r="I11" s="28">
        <v>186103.46740643549</v>
      </c>
      <c r="J11" s="28"/>
      <c r="K11" s="28">
        <v>190926.92173562496</v>
      </c>
    </row>
    <row r="12" spans="1:11" x14ac:dyDescent="0.35">
      <c r="A12" s="21" t="s">
        <v>241</v>
      </c>
      <c r="B12" s="25" t="s">
        <v>242</v>
      </c>
      <c r="C12" s="26">
        <v>0</v>
      </c>
      <c r="E12" s="28"/>
      <c r="F12" s="28"/>
      <c r="G12" s="28">
        <v>0</v>
      </c>
      <c r="H12" s="28"/>
      <c r="I12" s="28">
        <v>0</v>
      </c>
      <c r="J12" s="28"/>
      <c r="K12" s="28">
        <v>0</v>
      </c>
    </row>
    <row r="13" spans="1:11" x14ac:dyDescent="0.35">
      <c r="A13" s="21" t="s">
        <v>243</v>
      </c>
      <c r="B13" s="25" t="s">
        <v>244</v>
      </c>
      <c r="C13" s="26">
        <v>0</v>
      </c>
      <c r="E13" s="28"/>
      <c r="F13" s="28"/>
      <c r="G13" s="28">
        <v>0</v>
      </c>
      <c r="H13" s="28"/>
      <c r="I13" s="28">
        <v>0</v>
      </c>
      <c r="J13" s="28"/>
      <c r="K13" s="28">
        <v>0</v>
      </c>
    </row>
    <row r="14" spans="1:11" x14ac:dyDescent="0.35">
      <c r="A14" s="21" t="s">
        <v>245</v>
      </c>
      <c r="B14" s="25" t="s">
        <v>246</v>
      </c>
      <c r="C14" s="26">
        <v>0</v>
      </c>
      <c r="E14" s="28"/>
      <c r="F14" s="28"/>
      <c r="G14" s="28">
        <v>0</v>
      </c>
      <c r="H14" s="28"/>
      <c r="I14" s="28">
        <v>0</v>
      </c>
      <c r="J14" s="28"/>
      <c r="K14" s="28">
        <v>0</v>
      </c>
    </row>
    <row r="15" spans="1:11" x14ac:dyDescent="0.35">
      <c r="A15" s="21" t="s">
        <v>247</v>
      </c>
      <c r="B15" s="25" t="s">
        <v>248</v>
      </c>
      <c r="C15" s="26">
        <v>10117.16</v>
      </c>
      <c r="E15" s="28"/>
      <c r="F15" s="28"/>
      <c r="G15" s="28">
        <v>10785.182725328472</v>
      </c>
      <c r="H15" s="28"/>
      <c r="I15" s="28">
        <v>11146.076299102191</v>
      </c>
      <c r="J15" s="28"/>
      <c r="K15" s="28">
        <v>11519.49213012029</v>
      </c>
    </row>
    <row r="16" spans="1:11" x14ac:dyDescent="0.35">
      <c r="A16" s="21" t="s">
        <v>249</v>
      </c>
      <c r="B16" s="25" t="s">
        <v>250</v>
      </c>
      <c r="C16" s="26">
        <v>0</v>
      </c>
      <c r="E16" s="28"/>
      <c r="F16" s="28"/>
      <c r="G16" s="28">
        <v>0</v>
      </c>
      <c r="H16" s="28"/>
      <c r="I16" s="28">
        <v>0</v>
      </c>
      <c r="J16" s="28"/>
      <c r="K16" s="28">
        <v>0</v>
      </c>
    </row>
    <row r="17" spans="1:11" x14ac:dyDescent="0.35">
      <c r="A17" s="21" t="s">
        <v>251</v>
      </c>
      <c r="B17" s="25" t="s">
        <v>252</v>
      </c>
      <c r="C17" s="26">
        <v>0</v>
      </c>
      <c r="E17" s="28"/>
      <c r="F17" s="28"/>
      <c r="G17" s="28">
        <v>0</v>
      </c>
      <c r="H17" s="28"/>
      <c r="I17" s="28">
        <v>0</v>
      </c>
      <c r="J17" s="28"/>
      <c r="K17" s="28">
        <v>0</v>
      </c>
    </row>
    <row r="18" spans="1:11" x14ac:dyDescent="0.35">
      <c r="A18" s="21" t="s">
        <v>253</v>
      </c>
      <c r="B18" s="25" t="s">
        <v>254</v>
      </c>
      <c r="C18" s="26">
        <v>2215558.13</v>
      </c>
      <c r="E18" s="28"/>
      <c r="F18" s="28"/>
      <c r="G18" s="28">
        <v>2327868.6178519516</v>
      </c>
      <c r="H18" s="28"/>
      <c r="I18" s="28">
        <v>2405233.6646793489</v>
      </c>
      <c r="J18" s="28"/>
      <c r="K18" s="28">
        <v>2485264.0704384344</v>
      </c>
    </row>
    <row r="19" spans="1:11" x14ac:dyDescent="0.35">
      <c r="A19" s="21" t="s">
        <v>255</v>
      </c>
      <c r="B19" s="25" t="s">
        <v>256</v>
      </c>
      <c r="C19" s="26">
        <v>-19265.02</v>
      </c>
      <c r="E19" s="28"/>
      <c r="F19" s="28"/>
      <c r="G19" s="28">
        <v>3375.7810654065488</v>
      </c>
      <c r="H19" s="28"/>
      <c r="I19" s="28">
        <v>3464.893076754096</v>
      </c>
      <c r="J19" s="28"/>
      <c r="K19" s="28">
        <v>3556.8108115163031</v>
      </c>
    </row>
    <row r="20" spans="1:11" x14ac:dyDescent="0.35">
      <c r="A20" s="21" t="s">
        <v>257</v>
      </c>
      <c r="B20" s="25" t="s">
        <v>258</v>
      </c>
      <c r="C20" s="26">
        <v>588096.5</v>
      </c>
      <c r="E20" s="28"/>
      <c r="F20" s="28"/>
      <c r="G20" s="28">
        <v>807971.97430944245</v>
      </c>
      <c r="H20" s="28"/>
      <c r="I20" s="28">
        <v>830193.41692672577</v>
      </c>
      <c r="J20" s="28"/>
      <c r="K20" s="28">
        <v>853087.39577045327</v>
      </c>
    </row>
    <row r="21" spans="1:11" x14ac:dyDescent="0.35">
      <c r="A21" s="21" t="s">
        <v>259</v>
      </c>
      <c r="B21" s="25" t="s">
        <v>260</v>
      </c>
      <c r="C21" s="26">
        <v>169865.24</v>
      </c>
      <c r="E21" s="28"/>
      <c r="F21" s="28"/>
      <c r="G21" s="28">
        <v>170115.90171890872</v>
      </c>
      <c r="H21" s="28"/>
      <c r="I21" s="28">
        <v>173980.85142226677</v>
      </c>
      <c r="J21" s="28"/>
      <c r="K21" s="28">
        <v>177953.11284055206</v>
      </c>
    </row>
    <row r="22" spans="1:11" x14ac:dyDescent="0.35">
      <c r="A22" s="21" t="s">
        <v>261</v>
      </c>
      <c r="B22" s="25" t="s">
        <v>262</v>
      </c>
      <c r="C22" s="26">
        <v>0</v>
      </c>
      <c r="E22" s="28"/>
      <c r="F22" s="28"/>
      <c r="G22" s="28">
        <v>0</v>
      </c>
      <c r="H22" s="28"/>
      <c r="I22" s="28">
        <v>0</v>
      </c>
      <c r="J22" s="28"/>
      <c r="K22" s="28">
        <v>0</v>
      </c>
    </row>
    <row r="23" spans="1:11" x14ac:dyDescent="0.35">
      <c r="A23" s="21" t="s">
        <v>263</v>
      </c>
      <c r="B23" s="25" t="s">
        <v>264</v>
      </c>
      <c r="C23" s="26">
        <v>21937.71</v>
      </c>
      <c r="E23" s="28"/>
      <c r="F23" s="28"/>
      <c r="G23" s="28">
        <v>21970.0823917708</v>
      </c>
      <c r="H23" s="28"/>
      <c r="I23" s="28">
        <v>22469.23186906736</v>
      </c>
      <c r="J23" s="28"/>
      <c r="K23" s="28">
        <v>22982.240410653216</v>
      </c>
    </row>
    <row r="24" spans="1:11" x14ac:dyDescent="0.35">
      <c r="A24" s="21" t="s">
        <v>265</v>
      </c>
      <c r="B24" s="25" t="s">
        <v>266</v>
      </c>
      <c r="C24" s="26">
        <v>28429.83</v>
      </c>
      <c r="E24" s="28"/>
      <c r="F24" s="28"/>
      <c r="G24" s="28">
        <v>28471.782491610898</v>
      </c>
      <c r="H24" s="28"/>
      <c r="I24" s="28">
        <v>29118.647400670689</v>
      </c>
      <c r="J24" s="28"/>
      <c r="K24" s="28">
        <v>29783.472745970346</v>
      </c>
    </row>
    <row r="25" spans="1:11" x14ac:dyDescent="0.35">
      <c r="A25" s="21" t="s">
        <v>267</v>
      </c>
      <c r="B25" s="25" t="s">
        <v>268</v>
      </c>
      <c r="C25" s="26">
        <v>336244.66</v>
      </c>
      <c r="E25" s="28"/>
      <c r="F25" s="28"/>
      <c r="G25" s="28">
        <v>336740.83958594402</v>
      </c>
      <c r="H25" s="28"/>
      <c r="I25" s="28">
        <v>344391.42600917415</v>
      </c>
      <c r="J25" s="28"/>
      <c r="K25" s="28">
        <v>352254.43370882148</v>
      </c>
    </row>
    <row r="26" spans="1:11" x14ac:dyDescent="0.35">
      <c r="A26" s="21" t="s">
        <v>269</v>
      </c>
      <c r="B26" s="25" t="s">
        <v>270</v>
      </c>
      <c r="C26" s="26">
        <v>56732.32</v>
      </c>
      <c r="E26" s="28"/>
      <c r="F26" s="28"/>
      <c r="G26" s="28">
        <v>56816.037073892687</v>
      </c>
      <c r="H26" s="28"/>
      <c r="I26" s="28">
        <v>58106.86952057109</v>
      </c>
      <c r="J26" s="28"/>
      <c r="K26" s="28">
        <v>59433.542393171825</v>
      </c>
    </row>
    <row r="27" spans="1:11" x14ac:dyDescent="0.35">
      <c r="A27" s="21" t="s">
        <v>271</v>
      </c>
      <c r="B27" s="25" t="s">
        <v>272</v>
      </c>
      <c r="C27" s="26">
        <v>9825.39</v>
      </c>
      <c r="E27" s="28"/>
      <c r="F27" s="28"/>
      <c r="G27" s="28">
        <v>9839.8888412364322</v>
      </c>
      <c r="H27" s="28"/>
      <c r="I27" s="28">
        <v>10063.446281039167</v>
      </c>
      <c r="J27" s="28"/>
      <c r="K27" s="28">
        <v>10293.21087335132</v>
      </c>
    </row>
    <row r="28" spans="1:11" x14ac:dyDescent="0.35">
      <c r="A28" s="21" t="s">
        <v>273</v>
      </c>
      <c r="B28" s="25" t="s">
        <v>274</v>
      </c>
      <c r="C28" s="26">
        <v>0</v>
      </c>
      <c r="E28" s="28"/>
      <c r="F28" s="28"/>
      <c r="G28" s="28">
        <v>0</v>
      </c>
      <c r="H28" s="28"/>
      <c r="I28" s="28">
        <v>0</v>
      </c>
      <c r="J28" s="28"/>
      <c r="K28" s="28">
        <v>0</v>
      </c>
    </row>
    <row r="29" spans="1:11" x14ac:dyDescent="0.35">
      <c r="A29" s="21" t="s">
        <v>275</v>
      </c>
      <c r="B29" s="25" t="s">
        <v>276</v>
      </c>
      <c r="C29" s="26">
        <v>0</v>
      </c>
      <c r="E29" s="28"/>
      <c r="F29" s="28"/>
      <c r="G29" s="28">
        <v>0</v>
      </c>
      <c r="H29" s="28"/>
      <c r="I29" s="28">
        <v>0</v>
      </c>
      <c r="J29" s="28"/>
      <c r="K29" s="28">
        <v>0</v>
      </c>
    </row>
    <row r="30" spans="1:11" x14ac:dyDescent="0.35">
      <c r="A30" s="21" t="s">
        <v>277</v>
      </c>
      <c r="B30" s="25" t="s">
        <v>278</v>
      </c>
      <c r="C30" s="26">
        <v>60951.03</v>
      </c>
      <c r="E30" s="28"/>
      <c r="F30" s="28"/>
      <c r="G30" s="28">
        <v>63185.453185291095</v>
      </c>
      <c r="H30" s="28"/>
      <c r="I30" s="28">
        <v>64734.40707098812</v>
      </c>
      <c r="J30" s="28"/>
      <c r="K30" s="28">
        <v>66328.694160457468</v>
      </c>
    </row>
    <row r="31" spans="1:11" x14ac:dyDescent="0.35">
      <c r="A31" s="21" t="s">
        <v>279</v>
      </c>
      <c r="B31" s="25" t="s">
        <v>280</v>
      </c>
      <c r="C31" s="26">
        <v>21412.29</v>
      </c>
      <c r="E31" s="28"/>
      <c r="F31" s="28"/>
      <c r="G31" s="28">
        <v>21443.887055508072</v>
      </c>
      <c r="H31" s="28"/>
      <c r="I31" s="28">
        <v>21931.081633302307</v>
      </c>
      <c r="J31" s="28"/>
      <c r="K31" s="28">
        <v>22431.803343312757</v>
      </c>
    </row>
    <row r="32" spans="1:11" x14ac:dyDescent="0.35">
      <c r="A32" s="21" t="s">
        <v>281</v>
      </c>
      <c r="B32" s="25" t="s">
        <v>282</v>
      </c>
      <c r="C32" s="26">
        <v>0</v>
      </c>
      <c r="E32" s="28"/>
      <c r="F32" s="28"/>
      <c r="G32" s="28">
        <v>0</v>
      </c>
      <c r="H32" s="28"/>
      <c r="I32" s="28">
        <v>0</v>
      </c>
      <c r="J32" s="28"/>
      <c r="K32" s="28">
        <v>0</v>
      </c>
    </row>
    <row r="33" spans="1:11" x14ac:dyDescent="0.35">
      <c r="A33" s="21" t="s">
        <v>283</v>
      </c>
      <c r="B33" s="25" t="s">
        <v>284</v>
      </c>
      <c r="C33" s="26">
        <v>146942.65</v>
      </c>
      <c r="E33" s="28"/>
      <c r="F33" s="28"/>
      <c r="G33" s="28">
        <v>147159.48598851656</v>
      </c>
      <c r="H33" s="28"/>
      <c r="I33" s="28">
        <v>150502.87720574351</v>
      </c>
      <c r="J33" s="28"/>
      <c r="K33" s="28">
        <v>153939.09887943964</v>
      </c>
    </row>
    <row r="34" spans="1:11" x14ac:dyDescent="0.35">
      <c r="A34" s="21" t="s">
        <v>285</v>
      </c>
      <c r="B34" s="25" t="s">
        <v>286</v>
      </c>
      <c r="C34" s="26">
        <v>29283.63</v>
      </c>
      <c r="E34" s="28"/>
      <c r="F34" s="28"/>
      <c r="G34" s="28">
        <v>29326.842401970447</v>
      </c>
      <c r="H34" s="28"/>
      <c r="I34" s="28">
        <v>29993.133852073759</v>
      </c>
      <c r="J34" s="28"/>
      <c r="K34" s="28">
        <v>30677.925123297588</v>
      </c>
    </row>
    <row r="35" spans="1:11" x14ac:dyDescent="0.35">
      <c r="A35" s="21" t="s">
        <v>287</v>
      </c>
      <c r="B35" s="25" t="s">
        <v>288</v>
      </c>
      <c r="C35" s="26">
        <v>1573438.91</v>
      </c>
      <c r="E35" s="28"/>
      <c r="F35" s="28"/>
      <c r="G35" s="28">
        <v>1575760.7558454387</v>
      </c>
      <c r="H35" s="28"/>
      <c r="I35" s="28">
        <v>1611561.265993698</v>
      </c>
      <c r="J35" s="28"/>
      <c r="K35" s="28">
        <v>1648355.7901483858</v>
      </c>
    </row>
    <row r="36" spans="1:11" x14ac:dyDescent="0.35">
      <c r="A36" s="21" t="s">
        <v>289</v>
      </c>
      <c r="B36" s="25" t="s">
        <v>290</v>
      </c>
      <c r="C36" s="26">
        <v>7153.08</v>
      </c>
      <c r="E36" s="28"/>
      <c r="F36" s="28"/>
      <c r="G36" s="28">
        <v>7163.6354457656644</v>
      </c>
      <c r="H36" s="28"/>
      <c r="I36" s="28">
        <v>7326.3897233571033</v>
      </c>
      <c r="J36" s="28"/>
      <c r="K36" s="28">
        <v>7493.6629318481873</v>
      </c>
    </row>
    <row r="37" spans="1:11" x14ac:dyDescent="0.35">
      <c r="A37" s="21" t="s">
        <v>291</v>
      </c>
      <c r="B37" s="25" t="s">
        <v>292</v>
      </c>
      <c r="C37" s="26">
        <v>534097.1</v>
      </c>
      <c r="E37" s="28"/>
      <c r="F37" s="28"/>
      <c r="G37" s="28">
        <v>534885.2406293021</v>
      </c>
      <c r="H37" s="28"/>
      <c r="I37" s="28">
        <v>547037.57048919227</v>
      </c>
      <c r="J37" s="28"/>
      <c r="K37" s="28">
        <v>559527.31414685899</v>
      </c>
    </row>
    <row r="38" spans="1:11" x14ac:dyDescent="0.35">
      <c r="A38" s="21" t="s">
        <v>293</v>
      </c>
      <c r="B38" s="25" t="s">
        <v>294</v>
      </c>
      <c r="C38" s="26">
        <v>0</v>
      </c>
      <c r="E38" s="28"/>
      <c r="F38" s="28"/>
      <c r="G38" s="28">
        <v>0</v>
      </c>
      <c r="H38" s="28"/>
      <c r="I38" s="28">
        <v>0</v>
      </c>
      <c r="J38" s="28"/>
      <c r="K38" s="28">
        <v>0</v>
      </c>
    </row>
    <row r="39" spans="1:11" x14ac:dyDescent="0.35">
      <c r="A39" s="21" t="s">
        <v>295</v>
      </c>
      <c r="B39" s="25" t="s">
        <v>296</v>
      </c>
      <c r="C39" s="26">
        <v>6973.98</v>
      </c>
      <c r="E39" s="28"/>
      <c r="F39" s="28"/>
      <c r="G39" s="28">
        <v>6984.2711567689485</v>
      </c>
      <c r="H39" s="28"/>
      <c r="I39" s="28">
        <v>7142.9503658421227</v>
      </c>
      <c r="J39" s="28"/>
      <c r="K39" s="28">
        <v>7306.0353600757462</v>
      </c>
    </row>
    <row r="40" spans="1:11" x14ac:dyDescent="0.35">
      <c r="A40" s="21" t="s">
        <v>297</v>
      </c>
      <c r="B40" s="25" t="s">
        <v>298</v>
      </c>
      <c r="C40" s="26">
        <v>7069.21</v>
      </c>
      <c r="E40" s="28"/>
      <c r="F40" s="28"/>
      <c r="G40" s="28">
        <v>7079.6416829618984</v>
      </c>
      <c r="H40" s="28"/>
      <c r="I40" s="28">
        <v>7240.4876635314122</v>
      </c>
      <c r="J40" s="28"/>
      <c r="K40" s="28">
        <v>7405.7995904492227</v>
      </c>
    </row>
    <row r="41" spans="1:11" x14ac:dyDescent="0.35">
      <c r="A41" s="21" t="s">
        <v>299</v>
      </c>
      <c r="B41" s="25" t="s">
        <v>300</v>
      </c>
      <c r="C41" s="26">
        <v>793498.15</v>
      </c>
      <c r="E41" s="28"/>
      <c r="F41" s="28"/>
      <c r="G41" s="28">
        <v>1095912.2504338566</v>
      </c>
      <c r="H41" s="28"/>
      <c r="I41" s="28">
        <v>1127703.9217543788</v>
      </c>
      <c r="J41" s="28"/>
      <c r="K41" s="28">
        <v>1160597.0398092801</v>
      </c>
    </row>
    <row r="42" spans="1:11" x14ac:dyDescent="0.35">
      <c r="A42" s="21" t="s">
        <v>301</v>
      </c>
      <c r="B42" s="25" t="s">
        <v>302</v>
      </c>
      <c r="C42" s="26">
        <v>0</v>
      </c>
      <c r="E42" s="28"/>
      <c r="F42" s="28"/>
      <c r="G42" s="28">
        <v>0</v>
      </c>
      <c r="H42" s="28"/>
      <c r="I42" s="28">
        <v>0</v>
      </c>
      <c r="J42" s="28"/>
      <c r="K42" s="28">
        <v>0</v>
      </c>
    </row>
    <row r="43" spans="1:11" x14ac:dyDescent="0.35">
      <c r="A43" s="21" t="s">
        <v>303</v>
      </c>
      <c r="B43" s="25" t="s">
        <v>304</v>
      </c>
      <c r="C43" s="26">
        <v>0</v>
      </c>
      <c r="E43" s="28"/>
      <c r="F43" s="28"/>
      <c r="G43" s="28">
        <v>0</v>
      </c>
      <c r="H43" s="28"/>
      <c r="I43" s="28">
        <v>0</v>
      </c>
      <c r="J43" s="28"/>
      <c r="K43" s="28">
        <v>0</v>
      </c>
    </row>
    <row r="44" spans="1:11" x14ac:dyDescent="0.35">
      <c r="A44" s="21" t="s">
        <v>305</v>
      </c>
      <c r="B44" s="25" t="s">
        <v>306</v>
      </c>
      <c r="C44" s="26">
        <v>0</v>
      </c>
      <c r="E44" s="28"/>
      <c r="F44" s="28"/>
      <c r="G44" s="28">
        <v>0</v>
      </c>
      <c r="H44" s="28"/>
      <c r="I44" s="28">
        <v>0</v>
      </c>
      <c r="J44" s="28"/>
      <c r="K44" s="28">
        <v>0</v>
      </c>
    </row>
    <row r="45" spans="1:11" x14ac:dyDescent="0.35">
      <c r="A45" s="21" t="s">
        <v>307</v>
      </c>
      <c r="B45" s="25" t="s">
        <v>308</v>
      </c>
      <c r="C45" s="26">
        <v>0</v>
      </c>
      <c r="E45" s="28"/>
      <c r="F45" s="28"/>
      <c r="G45" s="28">
        <v>0</v>
      </c>
      <c r="H45" s="28"/>
      <c r="I45" s="28">
        <v>0</v>
      </c>
      <c r="J45" s="28"/>
      <c r="K45" s="28">
        <v>0</v>
      </c>
    </row>
    <row r="46" spans="1:11" x14ac:dyDescent="0.35">
      <c r="A46" s="21" t="s">
        <v>309</v>
      </c>
      <c r="B46" s="25" t="s">
        <v>310</v>
      </c>
      <c r="C46" s="26">
        <v>0</v>
      </c>
      <c r="E46" s="28"/>
      <c r="F46" s="28"/>
      <c r="G46" s="28">
        <v>0</v>
      </c>
      <c r="H46" s="28"/>
      <c r="I46" s="28">
        <v>0</v>
      </c>
      <c r="J46" s="28"/>
      <c r="K46" s="28">
        <v>0</v>
      </c>
    </row>
    <row r="47" spans="1:11" x14ac:dyDescent="0.35">
      <c r="A47" s="21" t="s">
        <v>311</v>
      </c>
      <c r="B47" s="25" t="s">
        <v>312</v>
      </c>
      <c r="C47" s="26">
        <v>1687.81</v>
      </c>
      <c r="E47" s="28"/>
      <c r="F47" s="28"/>
      <c r="G47" s="28">
        <v>0</v>
      </c>
      <c r="H47" s="28"/>
      <c r="I47" s="28">
        <v>0</v>
      </c>
      <c r="J47" s="28"/>
      <c r="K47" s="28">
        <v>0</v>
      </c>
    </row>
    <row r="48" spans="1:11" x14ac:dyDescent="0.35">
      <c r="A48" s="21" t="s">
        <v>313</v>
      </c>
      <c r="B48" s="25" t="s">
        <v>314</v>
      </c>
      <c r="C48" s="26"/>
      <c r="E48" s="28"/>
      <c r="F48" s="28"/>
      <c r="G48" s="28">
        <v>2525569.1471312824</v>
      </c>
      <c r="H48" s="28"/>
      <c r="I48" s="28">
        <v>2577062.4320527585</v>
      </c>
      <c r="J48" s="28"/>
      <c r="K48" s="28">
        <v>2629619.9492419232</v>
      </c>
    </row>
    <row r="49" spans="1:11" x14ac:dyDescent="0.35">
      <c r="A49" s="21" t="s">
        <v>315</v>
      </c>
      <c r="B49" s="25" t="s">
        <v>316</v>
      </c>
      <c r="C49" s="26"/>
      <c r="E49" s="28"/>
      <c r="F49" s="28"/>
      <c r="G49" s="28">
        <v>747974.01783708902</v>
      </c>
      <c r="H49" s="28"/>
      <c r="I49" s="28">
        <v>763224.29885121016</v>
      </c>
      <c r="J49" s="28"/>
      <c r="K49" s="28">
        <v>778789.76350862195</v>
      </c>
    </row>
    <row r="50" spans="1:11" x14ac:dyDescent="0.35">
      <c r="A50" s="21" t="s">
        <v>317</v>
      </c>
      <c r="B50" s="25" t="s">
        <v>318</v>
      </c>
      <c r="C50" s="33"/>
      <c r="E50" s="34"/>
      <c r="F50" s="34"/>
      <c r="G50" s="34">
        <v>1430818.7123969388</v>
      </c>
      <c r="H50" s="34"/>
      <c r="I50" s="34">
        <v>1459991.366692357</v>
      </c>
      <c r="J50" s="34"/>
      <c r="K50" s="34">
        <v>1489766.9438753452</v>
      </c>
    </row>
    <row r="51" spans="1:11" x14ac:dyDescent="0.35">
      <c r="A51" s="21" t="s">
        <v>87</v>
      </c>
      <c r="B51" s="29" t="s">
        <v>88</v>
      </c>
      <c r="C51" s="28">
        <f>SUM(C10:C50)</f>
        <v>6729370.9799999995</v>
      </c>
      <c r="E51" s="31"/>
      <c r="F51" s="31"/>
      <c r="G51" s="31">
        <f>SUM(G10:G50)</f>
        <v>12148657.280427426</v>
      </c>
      <c r="H51" s="31"/>
      <c r="I51" s="31">
        <f>SUM(I10:I50)</f>
        <v>12449724.174239589</v>
      </c>
      <c r="J51" s="31"/>
      <c r="K51" s="31">
        <f>SUM(K10:K50)</f>
        <v>12759294.523977963</v>
      </c>
    </row>
    <row r="52" spans="1:11" x14ac:dyDescent="0.35">
      <c r="A52" s="23" t="s">
        <v>133</v>
      </c>
      <c r="C52" s="26"/>
    </row>
    <row r="53" spans="1:11" x14ac:dyDescent="0.35">
      <c r="A53" s="21" t="s">
        <v>319</v>
      </c>
      <c r="B53" s="25" t="s">
        <v>320</v>
      </c>
      <c r="C53" s="26">
        <v>2194075.87</v>
      </c>
      <c r="E53" s="28"/>
      <c r="F53" s="28"/>
      <c r="G53" s="28">
        <v>2752299.9410254299</v>
      </c>
      <c r="H53" s="28"/>
      <c r="I53" s="28">
        <v>2851270.5892908415</v>
      </c>
      <c r="J53" s="28"/>
      <c r="K53" s="28">
        <v>2953693.2836178774</v>
      </c>
    </row>
    <row r="54" spans="1:11" x14ac:dyDescent="0.35">
      <c r="A54" s="21" t="s">
        <v>321</v>
      </c>
      <c r="B54" s="25" t="s">
        <v>322</v>
      </c>
      <c r="C54" s="26">
        <v>311141.15000000002</v>
      </c>
      <c r="E54" s="28"/>
      <c r="F54" s="28"/>
      <c r="G54" s="28">
        <v>285587.79436393402</v>
      </c>
      <c r="H54" s="28"/>
      <c r="I54" s="28">
        <v>295448.54800057271</v>
      </c>
      <c r="J54" s="28"/>
      <c r="K54" s="28">
        <v>305654.42801449372</v>
      </c>
    </row>
    <row r="55" spans="1:11" x14ac:dyDescent="0.35">
      <c r="A55" s="21" t="s">
        <v>323</v>
      </c>
      <c r="B55" s="25" t="s">
        <v>324</v>
      </c>
      <c r="C55" s="26">
        <v>21074564.91</v>
      </c>
      <c r="E55" s="28"/>
      <c r="F55" s="28"/>
      <c r="G55" s="28">
        <v>22364402.924146928</v>
      </c>
      <c r="H55" s="28"/>
      <c r="I55" s="28">
        <v>22845096.580496725</v>
      </c>
      <c r="J55" s="28"/>
      <c r="K55" s="28">
        <v>23336053.933352489</v>
      </c>
    </row>
    <row r="56" spans="1:11" x14ac:dyDescent="0.35">
      <c r="A56" s="21" t="s">
        <v>325</v>
      </c>
      <c r="B56" s="25" t="s">
        <v>326</v>
      </c>
      <c r="C56" s="26">
        <v>1453504.96</v>
      </c>
      <c r="E56" s="28"/>
      <c r="F56" s="28"/>
      <c r="G56" s="28">
        <v>1798854.7896342885</v>
      </c>
      <c r="H56" s="28"/>
      <c r="I56" s="28">
        <v>1844037.612875778</v>
      </c>
      <c r="J56" s="28"/>
      <c r="K56" s="28">
        <v>1890655.1861208554</v>
      </c>
    </row>
    <row r="57" spans="1:11" x14ac:dyDescent="0.35">
      <c r="A57" s="21" t="s">
        <v>327</v>
      </c>
      <c r="B57" s="25" t="s">
        <v>328</v>
      </c>
      <c r="C57" s="26">
        <v>1167526.54</v>
      </c>
      <c r="E57" s="28"/>
      <c r="F57" s="28"/>
      <c r="G57" s="28">
        <v>391960.9711602428</v>
      </c>
      <c r="H57" s="28"/>
      <c r="I57" s="28">
        <v>404710.0807564042</v>
      </c>
      <c r="J57" s="28"/>
      <c r="K57" s="28">
        <v>417903.66118613939</v>
      </c>
    </row>
    <row r="58" spans="1:11" x14ac:dyDescent="0.35">
      <c r="A58" s="21" t="s">
        <v>329</v>
      </c>
      <c r="B58" s="25" t="s">
        <v>330</v>
      </c>
      <c r="C58" s="26">
        <v>1903506.21</v>
      </c>
      <c r="E58" s="28"/>
      <c r="F58" s="28"/>
      <c r="G58" s="28">
        <v>3026618.3125906899</v>
      </c>
      <c r="H58" s="28"/>
      <c r="I58" s="28">
        <v>3121357.6269946489</v>
      </c>
      <c r="J58" s="28"/>
      <c r="K58" s="28">
        <v>3219373.3400041712</v>
      </c>
    </row>
    <row r="59" spans="1:11" x14ac:dyDescent="0.35">
      <c r="A59" s="21" t="s">
        <v>331</v>
      </c>
      <c r="B59" s="25" t="s">
        <v>332</v>
      </c>
      <c r="C59" s="26">
        <v>1238929.29</v>
      </c>
      <c r="E59" s="28"/>
      <c r="F59" s="28"/>
      <c r="G59" s="28">
        <v>3628654.4590766155</v>
      </c>
      <c r="H59" s="28"/>
      <c r="I59" s="28">
        <v>3744805.099838336</v>
      </c>
      <c r="J59" s="28"/>
      <c r="K59" s="28">
        <v>3864870.7172753722</v>
      </c>
    </row>
    <row r="60" spans="1:11" x14ac:dyDescent="0.35">
      <c r="A60" s="21" t="s">
        <v>333</v>
      </c>
      <c r="B60" s="25" t="s">
        <v>334</v>
      </c>
      <c r="C60" s="26">
        <v>14415816.09</v>
      </c>
      <c r="E60" s="28"/>
      <c r="F60" s="28"/>
      <c r="G60" s="28">
        <v>17633686.117498338</v>
      </c>
      <c r="H60" s="28"/>
      <c r="I60" s="28">
        <v>18209406.41735838</v>
      </c>
      <c r="J60" s="28"/>
      <c r="K60" s="28">
        <v>19386346.81639488</v>
      </c>
    </row>
    <row r="61" spans="1:11" x14ac:dyDescent="0.35">
      <c r="A61" s="21" t="s">
        <v>335</v>
      </c>
      <c r="B61" s="25" t="s">
        <v>336</v>
      </c>
      <c r="C61" s="26">
        <v>242052.25</v>
      </c>
      <c r="E61" s="28"/>
      <c r="F61" s="28"/>
      <c r="G61" s="28">
        <v>133552.77844471397</v>
      </c>
      <c r="H61" s="28"/>
      <c r="I61" s="28">
        <v>133961.91103075742</v>
      </c>
      <c r="J61" s="28"/>
      <c r="K61" s="28">
        <v>134385.24174347986</v>
      </c>
    </row>
    <row r="62" spans="1:11" x14ac:dyDescent="0.35">
      <c r="A62" s="21" t="s">
        <v>337</v>
      </c>
      <c r="B62" s="25" t="s">
        <v>338</v>
      </c>
      <c r="C62" s="26">
        <v>54696.17</v>
      </c>
      <c r="E62" s="28"/>
      <c r="F62" s="28"/>
      <c r="G62" s="28">
        <v>207303.07829065464</v>
      </c>
      <c r="H62" s="28"/>
      <c r="I62" s="28">
        <v>213818.31224277319</v>
      </c>
      <c r="J62" s="28"/>
      <c r="K62" s="28">
        <v>220584.26958296564</v>
      </c>
    </row>
    <row r="63" spans="1:11" x14ac:dyDescent="0.35">
      <c r="A63" s="21" t="s">
        <v>339</v>
      </c>
      <c r="B63" s="25" t="s">
        <v>340</v>
      </c>
      <c r="C63" s="26">
        <v>107087.51</v>
      </c>
      <c r="E63" s="28"/>
      <c r="F63" s="28"/>
      <c r="G63" s="28">
        <v>144531.71603572374</v>
      </c>
      <c r="H63" s="28"/>
      <c r="I63" s="28">
        <v>148175.12189733319</v>
      </c>
      <c r="J63" s="28"/>
      <c r="K63" s="28">
        <v>151923.38004414414</v>
      </c>
    </row>
    <row r="64" spans="1:11" x14ac:dyDescent="0.35">
      <c r="A64" s="21" t="s">
        <v>341</v>
      </c>
      <c r="B64" s="25" t="s">
        <v>342</v>
      </c>
      <c r="C64" s="26">
        <v>8971505.2799999993</v>
      </c>
      <c r="E64" s="28"/>
      <c r="F64" s="28"/>
      <c r="G64" s="28">
        <v>9690578.6964285504</v>
      </c>
      <c r="H64" s="28"/>
      <c r="I64" s="28">
        <v>9961121.5052190665</v>
      </c>
      <c r="J64" s="28"/>
      <c r="K64" s="28">
        <v>10239508.047296135</v>
      </c>
    </row>
    <row r="65" spans="1:11" x14ac:dyDescent="0.35">
      <c r="A65" s="21" t="s">
        <v>343</v>
      </c>
      <c r="B65" s="25" t="s">
        <v>344</v>
      </c>
      <c r="C65" s="26">
        <v>856585.29</v>
      </c>
      <c r="E65" s="28"/>
      <c r="F65" s="28"/>
      <c r="G65" s="28">
        <v>922734.58006232628</v>
      </c>
      <c r="H65" s="28"/>
      <c r="I65" s="28">
        <v>951262.50506087462</v>
      </c>
      <c r="J65" s="28"/>
      <c r="K65" s="28">
        <v>980729.04998727236</v>
      </c>
    </row>
    <row r="66" spans="1:11" x14ac:dyDescent="0.35">
      <c r="A66" s="21" t="s">
        <v>345</v>
      </c>
      <c r="B66" s="25" t="s">
        <v>346</v>
      </c>
      <c r="C66" s="26">
        <v>93549.7</v>
      </c>
      <c r="E66" s="28"/>
      <c r="F66" s="28"/>
      <c r="G66" s="28">
        <v>157388.60990678516</v>
      </c>
      <c r="H66" s="28"/>
      <c r="I66" s="28">
        <v>162766.27475253167</v>
      </c>
      <c r="J66" s="28"/>
      <c r="K66" s="28">
        <v>168331.40074592584</v>
      </c>
    </row>
    <row r="67" spans="1:11" x14ac:dyDescent="0.35">
      <c r="A67" s="21" t="s">
        <v>347</v>
      </c>
      <c r="B67" s="25" t="s">
        <v>348</v>
      </c>
      <c r="C67" s="26">
        <v>4960644.08</v>
      </c>
      <c r="E67" s="28"/>
      <c r="F67" s="28"/>
      <c r="G67" s="28">
        <v>6526892.8092690846</v>
      </c>
      <c r="H67" s="28"/>
      <c r="I67" s="28">
        <v>6672959.3186237374</v>
      </c>
      <c r="J67" s="28"/>
      <c r="K67" s="28">
        <v>6822782.0823544385</v>
      </c>
    </row>
    <row r="68" spans="1:11" x14ac:dyDescent="0.35">
      <c r="A68" s="21" t="s">
        <v>349</v>
      </c>
      <c r="B68" s="25" t="s">
        <v>350</v>
      </c>
      <c r="C68" s="26">
        <v>703529.72</v>
      </c>
      <c r="E68" s="28"/>
      <c r="F68" s="28"/>
      <c r="G68" s="28">
        <v>1371565.4878714546</v>
      </c>
      <c r="H68" s="28"/>
      <c r="I68" s="28">
        <v>1419862.7694935948</v>
      </c>
      <c r="J68" s="28"/>
      <c r="K68" s="28">
        <v>1469902.2938847246</v>
      </c>
    </row>
    <row r="69" spans="1:11" x14ac:dyDescent="0.35">
      <c r="A69" s="21" t="s">
        <v>351</v>
      </c>
      <c r="B69" s="25" t="s">
        <v>352</v>
      </c>
      <c r="C69" s="33">
        <v>460133.75</v>
      </c>
      <c r="E69" s="28"/>
      <c r="F69" s="28"/>
      <c r="G69" s="28">
        <v>419737.53369598428</v>
      </c>
      <c r="H69" s="28"/>
      <c r="I69" s="28">
        <v>431875.0126174147</v>
      </c>
      <c r="J69" s="28"/>
      <c r="K69" s="28">
        <v>444437.39672962541</v>
      </c>
    </row>
    <row r="70" spans="1:11" x14ac:dyDescent="0.35">
      <c r="A70" s="21" t="s">
        <v>170</v>
      </c>
      <c r="B70" s="29" t="s">
        <v>171</v>
      </c>
      <c r="C70" s="26">
        <v>60208848.769999996</v>
      </c>
      <c r="E70" s="30"/>
      <c r="F70" s="31"/>
      <c r="G70" s="30">
        <f>SUM(G53:G69)</f>
        <v>71456350.599501744</v>
      </c>
      <c r="H70" s="31"/>
      <c r="I70" s="30">
        <f>SUM(I53:I69)</f>
        <v>73411935.286549762</v>
      </c>
      <c r="J70" s="31"/>
      <c r="K70" s="30">
        <f>SUM(K53:K69)</f>
        <v>76007134.52833499</v>
      </c>
    </row>
    <row r="71" spans="1:11" x14ac:dyDescent="0.35">
      <c r="A71" s="23" t="s">
        <v>172</v>
      </c>
      <c r="B71" s="21"/>
      <c r="C71" s="26"/>
    </row>
    <row r="72" spans="1:11" x14ac:dyDescent="0.35">
      <c r="A72" s="21" t="s">
        <v>173</v>
      </c>
      <c r="B72" s="25" t="s">
        <v>174</v>
      </c>
      <c r="C72" s="26">
        <v>92073.67</v>
      </c>
      <c r="E72" s="28"/>
      <c r="F72" s="28"/>
      <c r="G72" s="28">
        <v>128424.87057565262</v>
      </c>
      <c r="H72" s="28"/>
      <c r="I72" s="28">
        <v>132166.53265206408</v>
      </c>
      <c r="J72" s="28"/>
      <c r="K72" s="28">
        <v>136039.15290115</v>
      </c>
    </row>
    <row r="73" spans="1:11" x14ac:dyDescent="0.35">
      <c r="A73" s="21" t="s">
        <v>175</v>
      </c>
      <c r="B73" s="48" t="s">
        <v>176</v>
      </c>
      <c r="C73" s="26">
        <v>9338641.379999999</v>
      </c>
      <c r="E73" s="32"/>
      <c r="F73" s="32"/>
      <c r="G73" s="32">
        <v>10418405.510112058</v>
      </c>
      <c r="H73" s="32"/>
      <c r="I73" s="32">
        <v>10608017.011010477</v>
      </c>
      <c r="J73" s="32"/>
      <c r="K73" s="32">
        <v>10801545.996874489</v>
      </c>
    </row>
    <row r="74" spans="1:11" x14ac:dyDescent="0.35">
      <c r="A74" s="21" t="s">
        <v>177</v>
      </c>
      <c r="B74" s="48" t="s">
        <v>178</v>
      </c>
      <c r="C74" s="26">
        <v>12441181.93</v>
      </c>
      <c r="E74" s="32"/>
      <c r="F74" s="32"/>
      <c r="G74" s="32">
        <v>15070567.034810152</v>
      </c>
      <c r="H74" s="32"/>
      <c r="I74" s="32">
        <v>15551456.966614731</v>
      </c>
      <c r="J74" s="32"/>
      <c r="K74" s="32">
        <v>15729215.583042067</v>
      </c>
    </row>
    <row r="75" spans="1:11" x14ac:dyDescent="0.35">
      <c r="A75" s="21" t="s">
        <v>179</v>
      </c>
      <c r="B75" s="25" t="s">
        <v>180</v>
      </c>
      <c r="C75" s="26">
        <v>4569026.84</v>
      </c>
      <c r="E75" s="28"/>
      <c r="F75" s="28"/>
      <c r="G75" s="28">
        <v>3127797.0423388975</v>
      </c>
      <c r="H75" s="28"/>
      <c r="I75" s="28">
        <v>3220168.9371355632</v>
      </c>
      <c r="J75" s="28"/>
      <c r="K75" s="28">
        <v>3315311.9887761287</v>
      </c>
    </row>
    <row r="76" spans="1:11" x14ac:dyDescent="0.35">
      <c r="A76" s="21" t="s">
        <v>181</v>
      </c>
      <c r="B76" s="25" t="s">
        <v>182</v>
      </c>
      <c r="C76" s="33">
        <v>0</v>
      </c>
      <c r="E76" s="34"/>
      <c r="F76" s="34"/>
      <c r="G76" s="34">
        <v>0</v>
      </c>
      <c r="H76" s="34"/>
      <c r="I76" s="34">
        <v>0</v>
      </c>
      <c r="J76" s="34"/>
      <c r="K76" s="34">
        <v>0</v>
      </c>
    </row>
    <row r="77" spans="1:11" x14ac:dyDescent="0.35">
      <c r="A77" s="21" t="s">
        <v>183</v>
      </c>
      <c r="B77" s="29" t="s">
        <v>184</v>
      </c>
      <c r="C77" s="26">
        <v>26440923.819999997</v>
      </c>
      <c r="E77" s="31"/>
      <c r="F77" s="31"/>
      <c r="G77" s="31">
        <f>SUM(G72:G76)</f>
        <v>28745194.457836758</v>
      </c>
      <c r="H77" s="31"/>
      <c r="I77" s="31">
        <f>SUM(I72:I76)</f>
        <v>29511809.447412834</v>
      </c>
      <c r="J77" s="31"/>
      <c r="K77" s="31">
        <f>SUM(K72:K76)</f>
        <v>29982112.721593834</v>
      </c>
    </row>
    <row r="78" spans="1:11" x14ac:dyDescent="0.35">
      <c r="A78" s="23" t="s">
        <v>185</v>
      </c>
      <c r="B78" s="21"/>
      <c r="C78" s="26"/>
    </row>
    <row r="79" spans="1:11" x14ac:dyDescent="0.35">
      <c r="A79" s="21" t="s">
        <v>186</v>
      </c>
      <c r="B79" s="25" t="s">
        <v>187</v>
      </c>
      <c r="C79" s="26">
        <v>6561401.0099999998</v>
      </c>
      <c r="E79" s="28"/>
      <c r="F79" s="28"/>
      <c r="G79" s="28">
        <v>6746903.82062189</v>
      </c>
      <c r="H79" s="28"/>
      <c r="I79" s="28">
        <v>6792510.0104805045</v>
      </c>
      <c r="J79" s="28"/>
      <c r="K79" s="28">
        <v>6790972.0553976381</v>
      </c>
    </row>
    <row r="80" spans="1:11" x14ac:dyDescent="0.35">
      <c r="A80" s="21" t="s">
        <v>188</v>
      </c>
      <c r="B80" s="25" t="s">
        <v>189</v>
      </c>
      <c r="C80" s="26">
        <v>1616745.49</v>
      </c>
      <c r="E80" s="28"/>
      <c r="F80" s="28"/>
      <c r="G80" s="28">
        <v>1639634.2714934819</v>
      </c>
      <c r="H80" s="28"/>
      <c r="I80" s="28">
        <v>1677649.2728752231</v>
      </c>
      <c r="J80" s="28"/>
      <c r="K80" s="28">
        <v>1716946.0873318163</v>
      </c>
    </row>
    <row r="81" spans="1:11" x14ac:dyDescent="0.35">
      <c r="A81" s="21" t="s">
        <v>190</v>
      </c>
      <c r="B81" s="25" t="s">
        <v>191</v>
      </c>
      <c r="C81" s="26">
        <v>66.150000000000006</v>
      </c>
      <c r="E81" s="28"/>
      <c r="F81" s="28"/>
      <c r="G81" s="28">
        <v>97.287027243492474</v>
      </c>
      <c r="H81" s="28"/>
      <c r="I81" s="28">
        <v>100.51322325233636</v>
      </c>
      <c r="J81" s="28"/>
      <c r="K81" s="28">
        <v>103.85233612148977</v>
      </c>
    </row>
    <row r="82" spans="1:11" x14ac:dyDescent="0.35">
      <c r="A82" s="21" t="s">
        <v>192</v>
      </c>
      <c r="B82" s="25" t="s">
        <v>193</v>
      </c>
      <c r="C82" s="26">
        <v>0</v>
      </c>
      <c r="E82" s="28"/>
      <c r="F82" s="28"/>
      <c r="G82" s="28">
        <v>0</v>
      </c>
      <c r="H82" s="28"/>
      <c r="I82" s="28">
        <v>0</v>
      </c>
      <c r="J82" s="28"/>
      <c r="K82" s="28">
        <v>0</v>
      </c>
    </row>
    <row r="83" spans="1:11" x14ac:dyDescent="0.35">
      <c r="A83" s="21" t="s">
        <v>194</v>
      </c>
      <c r="B83" s="25" t="s">
        <v>195</v>
      </c>
      <c r="C83" s="26">
        <v>-61263.26</v>
      </c>
      <c r="E83" s="28"/>
      <c r="F83" s="28"/>
      <c r="G83" s="28">
        <v>-55048.707445169901</v>
      </c>
      <c r="H83" s="28"/>
      <c r="I83" s="28">
        <v>-54070.85185057178</v>
      </c>
      <c r="J83" s="28"/>
      <c r="K83" s="28">
        <v>-65996.255666841316</v>
      </c>
    </row>
    <row r="84" spans="1:11" x14ac:dyDescent="0.35">
      <c r="A84" s="21" t="s">
        <v>196</v>
      </c>
      <c r="B84" s="25" t="s">
        <v>197</v>
      </c>
      <c r="C84" s="26">
        <v>0</v>
      </c>
      <c r="E84" s="28"/>
      <c r="F84" s="28"/>
      <c r="G84" s="28">
        <v>0</v>
      </c>
      <c r="H84" s="28"/>
      <c r="I84" s="28">
        <v>0</v>
      </c>
      <c r="J84" s="28"/>
      <c r="K84" s="28">
        <v>0</v>
      </c>
    </row>
    <row r="85" spans="1:11" x14ac:dyDescent="0.35">
      <c r="A85" s="21" t="s">
        <v>198</v>
      </c>
      <c r="B85" s="25" t="s">
        <v>199</v>
      </c>
      <c r="C85" s="33">
        <v>0</v>
      </c>
      <c r="E85" s="34"/>
      <c r="F85" s="34"/>
      <c r="G85" s="34">
        <v>0</v>
      </c>
      <c r="H85" s="34"/>
      <c r="I85" s="34">
        <v>0</v>
      </c>
      <c r="J85" s="34"/>
      <c r="K85" s="34">
        <v>0</v>
      </c>
    </row>
    <row r="86" spans="1:11" x14ac:dyDescent="0.35">
      <c r="A86" s="21" t="s">
        <v>200</v>
      </c>
      <c r="B86" s="29" t="s">
        <v>201</v>
      </c>
      <c r="C86" s="26">
        <v>8116949.3900000006</v>
      </c>
      <c r="E86" s="31"/>
      <c r="F86" s="31"/>
      <c r="G86" s="31">
        <f>SUM(G79:G85)</f>
        <v>8331586.6716974461</v>
      </c>
      <c r="H86" s="31"/>
      <c r="I86" s="31">
        <f>SUM(I79:I85)</f>
        <v>8416188.9447284099</v>
      </c>
      <c r="J86" s="31"/>
      <c r="K86" s="31">
        <f>SUM(K79:K85)</f>
        <v>8442025.7393987346</v>
      </c>
    </row>
    <row r="87" spans="1:11" x14ac:dyDescent="0.35">
      <c r="A87" s="23" t="s">
        <v>353</v>
      </c>
      <c r="B87" s="21"/>
      <c r="C87" s="26"/>
    </row>
    <row r="88" spans="1:11" x14ac:dyDescent="0.35">
      <c r="A88" s="49" t="s">
        <v>354</v>
      </c>
      <c r="B88" s="50" t="s">
        <v>355</v>
      </c>
      <c r="C88" s="36">
        <v>18854358.350000001</v>
      </c>
      <c r="D88" s="51"/>
      <c r="E88" s="28"/>
      <c r="F88" s="35"/>
      <c r="G88" s="28"/>
      <c r="H88" s="35"/>
      <c r="I88" s="28"/>
      <c r="J88" s="35"/>
      <c r="K88" s="28"/>
    </row>
    <row r="89" spans="1:11" x14ac:dyDescent="0.35">
      <c r="A89" s="49" t="s">
        <v>356</v>
      </c>
      <c r="B89" s="52" t="s">
        <v>357</v>
      </c>
      <c r="C89" s="36">
        <v>18854358.350000001</v>
      </c>
      <c r="D89" s="51"/>
      <c r="E89" s="53"/>
      <c r="F89" s="53"/>
      <c r="G89" s="53">
        <f>SUM(G88)</f>
        <v>0</v>
      </c>
      <c r="H89" s="53"/>
      <c r="I89" s="53">
        <f>SUM(I88)</f>
        <v>0</v>
      </c>
      <c r="J89" s="53"/>
      <c r="K89" s="53">
        <f>SUM(K88)</f>
        <v>0</v>
      </c>
    </row>
    <row r="90" spans="1:11" x14ac:dyDescent="0.35">
      <c r="A90" s="23" t="s">
        <v>202</v>
      </c>
      <c r="B90" s="21"/>
      <c r="C90" s="22"/>
    </row>
    <row r="91" spans="1:11" x14ac:dyDescent="0.35">
      <c r="A91" s="21" t="s">
        <v>203</v>
      </c>
      <c r="B91" s="25" t="s">
        <v>204</v>
      </c>
      <c r="C91" s="26">
        <v>26085026.580000002</v>
      </c>
      <c r="E91" s="28"/>
      <c r="F91" s="28"/>
      <c r="G91" s="28">
        <v>40523882.524981834</v>
      </c>
      <c r="H91" s="28"/>
      <c r="I91" s="28">
        <v>41904932.49324175</v>
      </c>
      <c r="J91" s="28"/>
      <c r="K91" s="28">
        <v>45030217.128041916</v>
      </c>
    </row>
    <row r="92" spans="1:11" x14ac:dyDescent="0.35">
      <c r="A92" s="21" t="s">
        <v>205</v>
      </c>
      <c r="B92" s="25" t="s">
        <v>206</v>
      </c>
      <c r="C92" s="26">
        <v>3314098.98</v>
      </c>
      <c r="E92" s="28"/>
      <c r="F92" s="28"/>
      <c r="G92" s="28">
        <v>4020528.2850914602</v>
      </c>
      <c r="H92" s="28"/>
      <c r="I92" s="28">
        <v>4067075.4921090626</v>
      </c>
      <c r="J92" s="28"/>
      <c r="K92" s="28">
        <v>4138830.5083514624</v>
      </c>
    </row>
    <row r="93" spans="1:11" x14ac:dyDescent="0.35">
      <c r="A93" s="21" t="s">
        <v>207</v>
      </c>
      <c r="B93" s="25" t="s">
        <v>208</v>
      </c>
      <c r="C93" s="26">
        <v>-12170590.470000001</v>
      </c>
      <c r="E93" s="28"/>
      <c r="F93" s="28"/>
      <c r="G93" s="28">
        <v>-11825469.75250601</v>
      </c>
      <c r="H93" s="28"/>
      <c r="I93" s="28">
        <v>-11768256.591868531</v>
      </c>
      <c r="J93" s="28"/>
      <c r="K93" s="28">
        <v>-13782194.411851978</v>
      </c>
    </row>
    <row r="94" spans="1:11" x14ac:dyDescent="0.35">
      <c r="A94" s="21" t="s">
        <v>209</v>
      </c>
      <c r="B94" s="25" t="s">
        <v>210</v>
      </c>
      <c r="C94" s="26">
        <v>6866917.6000000006</v>
      </c>
      <c r="E94" s="28"/>
      <c r="F94" s="28"/>
      <c r="G94" s="28">
        <v>6871529.4564593006</v>
      </c>
      <c r="H94" s="28"/>
      <c r="I94" s="28">
        <v>7073661.179923539</v>
      </c>
      <c r="J94" s="28"/>
      <c r="K94" s="28">
        <v>7054502.78198661</v>
      </c>
    </row>
    <row r="95" spans="1:11" x14ac:dyDescent="0.35">
      <c r="A95" s="21" t="s">
        <v>211</v>
      </c>
      <c r="B95" s="25" t="s">
        <v>212</v>
      </c>
      <c r="C95" s="26">
        <v>28887.380000000034</v>
      </c>
      <c r="E95" s="28"/>
      <c r="F95" s="28"/>
      <c r="G95" s="28">
        <v>546160.59225710691</v>
      </c>
      <c r="H95" s="28"/>
      <c r="I95" s="28">
        <v>557382.92227579374</v>
      </c>
      <c r="J95" s="28"/>
      <c r="K95" s="28">
        <v>520533.49483778886</v>
      </c>
    </row>
    <row r="96" spans="1:11" x14ac:dyDescent="0.35">
      <c r="A96" s="21" t="s">
        <v>213</v>
      </c>
      <c r="B96" s="25" t="s">
        <v>214</v>
      </c>
      <c r="C96" s="26">
        <v>3559190.5</v>
      </c>
      <c r="E96" s="28"/>
      <c r="F96" s="28"/>
      <c r="G96" s="28">
        <v>4554770.3873256976</v>
      </c>
      <c r="H96" s="28"/>
      <c r="I96" s="28">
        <v>4603994.6748243868</v>
      </c>
      <c r="J96" s="28"/>
      <c r="K96" s="28">
        <v>4498902.7959501361</v>
      </c>
    </row>
    <row r="97" spans="1:11" x14ac:dyDescent="0.35">
      <c r="A97" s="21" t="s">
        <v>215</v>
      </c>
      <c r="B97" s="25" t="s">
        <v>216</v>
      </c>
      <c r="C97" s="26">
        <v>13924185.02</v>
      </c>
      <c r="D97" t="s">
        <v>217</v>
      </c>
      <c r="E97" s="35"/>
      <c r="F97" s="35"/>
      <c r="G97" s="35">
        <v>15602898.225623421</v>
      </c>
      <c r="H97" s="35"/>
      <c r="I97" s="35">
        <v>16151488.412802629</v>
      </c>
      <c r="J97" s="35"/>
      <c r="K97" s="35">
        <v>16716927.517551987</v>
      </c>
    </row>
    <row r="98" spans="1:11" x14ac:dyDescent="0.35">
      <c r="A98" s="21" t="s">
        <v>218</v>
      </c>
      <c r="B98" s="25" t="s">
        <v>219</v>
      </c>
      <c r="C98" s="26">
        <v>2378382.4900000002</v>
      </c>
      <c r="E98" s="35"/>
      <c r="F98" s="35"/>
      <c r="G98" s="35">
        <v>2335564.5268572518</v>
      </c>
      <c r="H98" s="35"/>
      <c r="I98" s="35">
        <v>2400202.8485138114</v>
      </c>
      <c r="J98" s="35"/>
      <c r="K98" s="35">
        <v>2431325.1202141251</v>
      </c>
    </row>
    <row r="99" spans="1:11" x14ac:dyDescent="0.35">
      <c r="A99" s="21" t="s">
        <v>220</v>
      </c>
      <c r="B99" s="25" t="s">
        <v>221</v>
      </c>
      <c r="C99" s="26">
        <v>0</v>
      </c>
      <c r="E99" s="35"/>
      <c r="F99" s="35"/>
      <c r="G99" s="35">
        <v>0</v>
      </c>
      <c r="H99" s="35"/>
      <c r="I99" s="35">
        <v>0</v>
      </c>
      <c r="J99" s="35"/>
      <c r="K99" s="35">
        <v>0</v>
      </c>
    </row>
    <row r="100" spans="1:11" x14ac:dyDescent="0.35">
      <c r="A100" s="21" t="s">
        <v>222</v>
      </c>
      <c r="B100" s="25" t="s">
        <v>223</v>
      </c>
      <c r="C100" s="26">
        <v>3571724.1999999997</v>
      </c>
      <c r="E100" s="35"/>
      <c r="F100" s="35"/>
      <c r="G100" s="35">
        <v>4779171.8665425833</v>
      </c>
      <c r="H100" s="35"/>
      <c r="I100" s="35">
        <v>4872416.9768266696</v>
      </c>
      <c r="J100" s="35"/>
      <c r="K100" s="35">
        <v>4950322.6524359584</v>
      </c>
    </row>
    <row r="101" spans="1:11" x14ac:dyDescent="0.35">
      <c r="A101" s="21" t="s">
        <v>224</v>
      </c>
      <c r="B101" s="25" t="s">
        <v>225</v>
      </c>
      <c r="C101" s="26">
        <v>3097826.73</v>
      </c>
      <c r="E101" s="28"/>
      <c r="F101" s="28"/>
      <c r="G101" s="28">
        <v>2209204.3374079922</v>
      </c>
      <c r="H101" s="28"/>
      <c r="I101" s="28">
        <v>2302365.04161782</v>
      </c>
      <c r="J101" s="28"/>
      <c r="K101" s="28">
        <v>2186783.4255240373</v>
      </c>
    </row>
    <row r="102" spans="1:11" x14ac:dyDescent="0.35">
      <c r="A102" s="21" t="s">
        <v>226</v>
      </c>
      <c r="B102" s="25" t="s">
        <v>227</v>
      </c>
      <c r="C102" s="26">
        <v>1004491.08</v>
      </c>
      <c r="E102" s="28"/>
      <c r="F102" s="28"/>
      <c r="G102" s="28">
        <v>1220110.0132915911</v>
      </c>
      <c r="H102" s="28"/>
      <c r="I102" s="28">
        <v>1241810.1473506936</v>
      </c>
      <c r="J102" s="28"/>
      <c r="K102" s="28">
        <v>1263994.7464718791</v>
      </c>
    </row>
    <row r="103" spans="1:11" x14ac:dyDescent="0.35">
      <c r="A103" s="21" t="s">
        <v>228</v>
      </c>
      <c r="B103" s="25" t="s">
        <v>229</v>
      </c>
      <c r="C103" s="33">
        <v>7917747.6200000001</v>
      </c>
      <c r="E103" s="28"/>
      <c r="F103" s="28"/>
      <c r="G103" s="28">
        <v>9690227.1680293884</v>
      </c>
      <c r="H103" s="28"/>
      <c r="I103" s="28">
        <v>9884714.014207568</v>
      </c>
      <c r="J103" s="28"/>
      <c r="K103" s="28">
        <v>10039616.753292978</v>
      </c>
    </row>
    <row r="104" spans="1:11" x14ac:dyDescent="0.35">
      <c r="A104" s="21" t="s">
        <v>230</v>
      </c>
      <c r="B104" s="29" t="s">
        <v>231</v>
      </c>
      <c r="C104" s="26">
        <v>59577887.710000001</v>
      </c>
      <c r="E104" s="37"/>
      <c r="F104" s="31"/>
      <c r="G104" s="37">
        <f>SUM(G91:G103)</f>
        <v>80528577.631361604</v>
      </c>
      <c r="H104" s="31"/>
      <c r="I104" s="37">
        <f>SUM(I91:I103)</f>
        <v>83291787.611825213</v>
      </c>
      <c r="J104" s="31"/>
      <c r="K104" s="37">
        <f>SUM(K91:K103)</f>
        <v>85049762.512806907</v>
      </c>
    </row>
    <row r="105" spans="1:11" ht="16" thickBot="1" x14ac:dyDescent="0.4">
      <c r="A105" s="21" t="s">
        <v>232</v>
      </c>
      <c r="B105" s="29" t="s">
        <v>233</v>
      </c>
      <c r="C105" s="54" t="e">
        <f>SUM(C104,C89,C86,C77,C70,#REF!,C51)</f>
        <v>#REF!</v>
      </c>
      <c r="D105" s="38"/>
      <c r="E105" s="39"/>
      <c r="F105" s="55"/>
      <c r="G105" s="39">
        <f>SUM(G104,G89,G86,G77,G70,G51)</f>
        <v>201210366.640825</v>
      </c>
      <c r="H105" s="55"/>
      <c r="I105" s="39">
        <f>SUM(I104,I89,I86,I77,I70,I51)</f>
        <v>207081445.46475577</v>
      </c>
      <c r="J105" s="55"/>
      <c r="K105" s="39">
        <f>SUM(K104,K89,K86,K77,K70,K51)</f>
        <v>212240330.02611241</v>
      </c>
    </row>
    <row r="106" spans="1:11" ht="15" thickTop="1" x14ac:dyDescent="0.35">
      <c r="A106" s="41"/>
      <c r="B106" s="21"/>
      <c r="C106" s="42"/>
    </row>
  </sheetData>
  <printOptions horizontalCentered="1"/>
  <pageMargins left="0.45" right="0.45" top="0.75" bottom="1" header="0.3" footer="0.3"/>
  <pageSetup scale="95" firstPageNumber="11" fitToHeight="0" orientation="portrait" useFirstPageNumber="1" horizontalDpi="90" verticalDpi="90" r:id="rId1"/>
  <headerFooter>
    <oddFooter>&amp;R&amp;"Times New Roman,Regular"&amp;12Exh. SEF-17
Page &amp;P of 13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13103CC83E304DA9459821977AC531" ma:contentTypeVersion="28" ma:contentTypeDescription="" ma:contentTypeScope="" ma:versionID="13f1042e22e1f20bd41edcd55394b6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728E19F-EEE5-4C88-8845-E5DEF908AAF5}"/>
</file>

<file path=customXml/itemProps2.xml><?xml version="1.0" encoding="utf-8"?>
<ds:datastoreItem xmlns:ds="http://schemas.openxmlformats.org/officeDocument/2006/customXml" ds:itemID="{874EBFC1-0F5D-4BD8-968D-F19FDDD6DA39}"/>
</file>

<file path=customXml/itemProps3.xml><?xml version="1.0" encoding="utf-8"?>
<ds:datastoreItem xmlns:ds="http://schemas.openxmlformats.org/officeDocument/2006/customXml" ds:itemID="{E9A61A61-FCE8-4692-89BF-E7ACA4911D0C}"/>
</file>

<file path=customXml/itemProps4.xml><?xml version="1.0" encoding="utf-8"?>
<ds:datastoreItem xmlns:ds="http://schemas.openxmlformats.org/officeDocument/2006/customXml" ds:itemID="{0521B5CE-8719-4008-9B39-9A1B321680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SE-17-Recon to Plan</vt:lpstr>
      <vt:lpstr>SEF-17 Electric Requested</vt:lpstr>
      <vt:lpstr>SEF-17 Gas Requested</vt:lpstr>
      <vt:lpstr>SEF-17 Electric B4 Adjs.</vt:lpstr>
      <vt:lpstr>SEF-17 Gas B4 Adjs.</vt:lpstr>
      <vt:lpstr>'SE-17-Recon to Plan'!Print_Area</vt:lpstr>
      <vt:lpstr>'SEF-17 Electric B4 Adjs.'!Print_Titles</vt:lpstr>
      <vt:lpstr>'SEF-17 Electric Requested'!Print_Titles</vt:lpstr>
      <vt:lpstr>'SEF-17 Gas B4 Adjs.'!Print_Titles</vt:lpstr>
      <vt:lpstr>'SEF-17 Gas Requested'!Print_Titles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Free, Susan</dc:creator>
  <cp:lastModifiedBy>Free, Susan</cp:lastModifiedBy>
  <cp:lastPrinted>2022-01-25T00:12:29Z</cp:lastPrinted>
  <dcterms:created xsi:type="dcterms:W3CDTF">2022-01-25T00:04:07Z</dcterms:created>
  <dcterms:modified xsi:type="dcterms:W3CDTF">2022-01-25T00:12:36Z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0x0101006E56B4D1795A2E4DB2F0B01679ED314A003A13103CC83E304DA9459821977AC531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